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mrl17/Repos/DOE-NC-FIELD/data/bgc/"/>
    </mc:Choice>
  </mc:AlternateContent>
  <xr:revisionPtr revIDLastSave="0" documentId="13_ncr:1_{754C72E9-4575-8449-8331-C24EEFCEAA37}" xr6:coauthVersionLast="45" xr6:coauthVersionMax="45" xr10:uidLastSave="{00000000-0000-0000-0000-000000000000}"/>
  <bookViews>
    <workbookView xWindow="7020" yWindow="460" windowWidth="18580" windowHeight="15540" tabRatio="917" xr2:uid="{00000000-000D-0000-FFFF-FFFF00000000}"/>
  </bookViews>
  <sheets>
    <sheet name="Metadata" sheetId="31" r:id="rId1"/>
    <sheet name="Timeline" sheetId="23" r:id="rId2"/>
    <sheet name="NCDA&amp;CS" sheetId="21" r:id="rId3"/>
    <sheet name="EATS" sheetId="30" r:id="rId4"/>
    <sheet name="pH" sheetId="17" r:id="rId5"/>
    <sheet name="Moisture " sheetId="5" r:id="rId6"/>
    <sheet name="KCl" sheetId="1" r:id="rId7"/>
    <sheet name="calcs_ammonium" sheetId="26" r:id="rId8"/>
    <sheet name="calcs_nitrate" sheetId="27" r:id="rId9"/>
    <sheet name="K2SO4 " sheetId="4" r:id="rId10"/>
    <sheet name="calcs_Cunfum" sheetId="29" r:id="rId11"/>
    <sheet name="calcs_Cfum" sheetId="28" r:id="rId12"/>
    <sheet name="P resin" sheetId="7" r:id="rId13"/>
    <sheet name="calcs_phosphate" sheetId="25" r:id="rId14"/>
    <sheet name="Texture" sheetId="20" r:id="rId15"/>
    <sheet name="RootStaining" sheetId="19" r:id="rId16"/>
  </sheets>
  <definedNames>
    <definedName name="_xlnm._FilterDatabase" localSheetId="11" hidden="1">calcs_Cfum!$A$327:$FY$327</definedName>
    <definedName name="_xlnm._FilterDatabase" localSheetId="13" hidden="1">calcs_phosphate!$A$334:$GN$334</definedName>
    <definedName name="_xlnm._FilterDatabase" localSheetId="9" hidden="1">'K2SO4 '!$A$1:$AF$1</definedName>
    <definedName name="_xlnm._FilterDatabase" localSheetId="6" hidden="1">KCl!$A$1:$W$1</definedName>
    <definedName name="_xlnm._FilterDatabase" localSheetId="5" hidden="1">'Moisture '!$A$1:$O$1</definedName>
    <definedName name="_xlnm._FilterDatabase" localSheetId="2" hidden="1">'NCDA&amp;CS'!$A$1:$V$1</definedName>
    <definedName name="_xlnm._FilterDatabase" localSheetId="12" hidden="1">'P resin'!$A$1:$U$1</definedName>
    <definedName name="_xlnm._FilterDatabase" localSheetId="4" hidden="1">pH!$A$1:$M$1</definedName>
    <definedName name="_xlnm._FilterDatabase" localSheetId="15" hidden="1">RootStaining!$B$1:$H$1</definedName>
    <definedName name="MethodPointer" localSheetId="7">11408016</definedName>
    <definedName name="MethodPointer" localSheetId="8">11408016</definedName>
    <definedName name="MethodPointer" localSheetId="13">11408016</definedName>
    <definedName name="MethodPointer">11408016</definedName>
    <definedName name="_xlnm.Print_Area" localSheetId="3">EATS!$D$1:$F$116</definedName>
    <definedName name="_xlnm.Print_Area" localSheetId="12">'P resin'!$A$1:$M$161</definedName>
    <definedName name="_xlnm.Print_Area" localSheetId="4">pH!$A$1:$I$43</definedName>
    <definedName name="_xlnm.Print_Area" localSheetId="14">Texture!$B$1:$AM$18</definedName>
    <definedName name="_xlnm.Print_Titles" localSheetId="3">EATS!$1:$1</definedName>
    <definedName name="_xlnm.Print_Titles" localSheetId="9">'K2SO4 '!$1:$1</definedName>
    <definedName name="_xlnm.Print_Titles" localSheetId="6">KCl!$1:$1</definedName>
    <definedName name="_xlnm.Print_Titles" localSheetId="12">'P resin'!$1:$1</definedName>
    <definedName name="_xlnm.Print_Titles" localSheetId="4">pH!$1:$1</definedName>
    <definedName name="_xlnm.Print_Titles" localSheetId="15">RootStaining!$1:$1</definedName>
    <definedName name="_xlnm.Print_Titles" localSheetId="14">Texture!$1:$1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6" i="30" l="1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V53" i="4"/>
  <c r="U377" i="28"/>
  <c r="R377" i="28"/>
  <c r="O78" i="7"/>
  <c r="O47" i="7"/>
  <c r="O44" i="7"/>
  <c r="N366" i="25"/>
  <c r="P313" i="25"/>
  <c r="N313" i="25"/>
  <c r="M313" i="25"/>
  <c r="P327" i="25"/>
  <c r="P326" i="25"/>
  <c r="P325" i="25"/>
  <c r="P324" i="25"/>
  <c r="P323" i="25"/>
  <c r="P322" i="25"/>
  <c r="P321" i="25"/>
  <c r="P320" i="25"/>
  <c r="P319" i="25"/>
  <c r="P318" i="25"/>
  <c r="P317" i="25"/>
  <c r="P316" i="25"/>
  <c r="P315" i="25"/>
  <c r="P314" i="25"/>
  <c r="DX164" i="25"/>
  <c r="Q18" i="4"/>
  <c r="P18" i="4"/>
  <c r="J2" i="5"/>
  <c r="N2" i="1"/>
  <c r="CE76" i="29"/>
  <c r="CG76" i="29"/>
  <c r="BO55" i="29"/>
  <c r="H76" i="29"/>
  <c r="J76" i="29"/>
  <c r="V55" i="29"/>
  <c r="M57" i="29"/>
  <c r="G55" i="29"/>
  <c r="K76" i="29"/>
  <c r="CH76" i="29"/>
  <c r="M55" i="29"/>
  <c r="M56" i="29"/>
  <c r="I76" i="29"/>
  <c r="D161" i="29"/>
  <c r="M161" i="29"/>
  <c r="Q161" i="29"/>
  <c r="C320" i="29"/>
  <c r="B320" i="29"/>
  <c r="C319" i="29"/>
  <c r="B319" i="29"/>
  <c r="C318" i="29"/>
  <c r="B318" i="29"/>
  <c r="C317" i="29"/>
  <c r="B317" i="29"/>
  <c r="C316" i="29"/>
  <c r="B316" i="29"/>
  <c r="C315" i="29"/>
  <c r="B315" i="29"/>
  <c r="C314" i="29"/>
  <c r="B314" i="29"/>
  <c r="C313" i="29"/>
  <c r="B313" i="29"/>
  <c r="C312" i="29"/>
  <c r="B312" i="29"/>
  <c r="C311" i="29"/>
  <c r="B311" i="29"/>
  <c r="C310" i="29"/>
  <c r="B310" i="29"/>
  <c r="C309" i="29"/>
  <c r="B309" i="29"/>
  <c r="C308" i="29"/>
  <c r="B308" i="29"/>
  <c r="C307" i="29"/>
  <c r="B307" i="29"/>
  <c r="C306" i="29"/>
  <c r="B306" i="29"/>
  <c r="C305" i="29"/>
  <c r="B305" i="29"/>
  <c r="C304" i="29"/>
  <c r="B304" i="29"/>
  <c r="C303" i="29"/>
  <c r="B303" i="29"/>
  <c r="C302" i="29"/>
  <c r="B302" i="29"/>
  <c r="C301" i="29"/>
  <c r="B301" i="29"/>
  <c r="C300" i="29"/>
  <c r="B300" i="29"/>
  <c r="C299" i="29"/>
  <c r="B299" i="29"/>
  <c r="C298" i="29"/>
  <c r="B298" i="29"/>
  <c r="C297" i="29"/>
  <c r="B297" i="29"/>
  <c r="C296" i="29"/>
  <c r="B296" i="29"/>
  <c r="C295" i="29"/>
  <c r="B295" i="29"/>
  <c r="C294" i="29"/>
  <c r="B294" i="29"/>
  <c r="C293" i="29"/>
  <c r="B293" i="29"/>
  <c r="C292" i="29"/>
  <c r="B292" i="29"/>
  <c r="C291" i="29"/>
  <c r="B291" i="29"/>
  <c r="C290" i="29"/>
  <c r="B290" i="29"/>
  <c r="C289" i="29"/>
  <c r="B289" i="29"/>
  <c r="C288" i="29"/>
  <c r="B288" i="29"/>
  <c r="C287" i="29"/>
  <c r="B287" i="29"/>
  <c r="C286" i="29"/>
  <c r="B286" i="29"/>
  <c r="C285" i="29"/>
  <c r="B285" i="29"/>
  <c r="C284" i="29"/>
  <c r="B284" i="29"/>
  <c r="C283" i="29"/>
  <c r="B283" i="29"/>
  <c r="C282" i="29"/>
  <c r="B282" i="29"/>
  <c r="C281" i="29"/>
  <c r="B281" i="29"/>
  <c r="C280" i="29"/>
  <c r="B280" i="29"/>
  <c r="C279" i="29"/>
  <c r="B279" i="29"/>
  <c r="C278" i="29"/>
  <c r="B278" i="29"/>
  <c r="C277" i="29"/>
  <c r="B277" i="29"/>
  <c r="C276" i="29"/>
  <c r="B276" i="29"/>
  <c r="C275" i="29"/>
  <c r="B275" i="29"/>
  <c r="C274" i="29"/>
  <c r="B274" i="29"/>
  <c r="C273" i="29"/>
  <c r="B273" i="29"/>
  <c r="C272" i="29"/>
  <c r="B272" i="29"/>
  <c r="C271" i="29"/>
  <c r="B271" i="29"/>
  <c r="C270" i="29"/>
  <c r="B270" i="29"/>
  <c r="C269" i="29"/>
  <c r="B269" i="29"/>
  <c r="C268" i="29"/>
  <c r="B268" i="29"/>
  <c r="C267" i="29"/>
  <c r="B267" i="29"/>
  <c r="C266" i="29"/>
  <c r="B266" i="29"/>
  <c r="C265" i="29"/>
  <c r="B265" i="29"/>
  <c r="C264" i="29"/>
  <c r="B264" i="29"/>
  <c r="C263" i="29"/>
  <c r="B263" i="29"/>
  <c r="C262" i="29"/>
  <c r="B262" i="29"/>
  <c r="C261" i="29"/>
  <c r="B261" i="29"/>
  <c r="C260" i="29"/>
  <c r="B260" i="29"/>
  <c r="C259" i="29"/>
  <c r="B259" i="29"/>
  <c r="C258" i="29"/>
  <c r="B258" i="29"/>
  <c r="C257" i="29"/>
  <c r="B257" i="29"/>
  <c r="C256" i="29"/>
  <c r="B256" i="29"/>
  <c r="C255" i="29"/>
  <c r="B255" i="29"/>
  <c r="C254" i="29"/>
  <c r="B254" i="29"/>
  <c r="C253" i="29"/>
  <c r="B253" i="29"/>
  <c r="C252" i="29"/>
  <c r="B252" i="29"/>
  <c r="C251" i="29"/>
  <c r="B251" i="29"/>
  <c r="C250" i="29"/>
  <c r="B250" i="29"/>
  <c r="C249" i="29"/>
  <c r="B249" i="29"/>
  <c r="C248" i="29"/>
  <c r="B248" i="29"/>
  <c r="C247" i="29"/>
  <c r="B247" i="29"/>
  <c r="C246" i="29"/>
  <c r="B246" i="29"/>
  <c r="C245" i="29"/>
  <c r="B245" i="29"/>
  <c r="C244" i="29"/>
  <c r="B244" i="29"/>
  <c r="C243" i="29"/>
  <c r="B243" i="29"/>
  <c r="C242" i="29"/>
  <c r="B242" i="29"/>
  <c r="C241" i="29"/>
  <c r="B241" i="29"/>
  <c r="C240" i="29"/>
  <c r="B240" i="29"/>
  <c r="C239" i="29"/>
  <c r="B239" i="29"/>
  <c r="C238" i="29"/>
  <c r="B238" i="29"/>
  <c r="C237" i="29"/>
  <c r="B237" i="29"/>
  <c r="C236" i="29"/>
  <c r="B236" i="29"/>
  <c r="C235" i="29"/>
  <c r="B235" i="29"/>
  <c r="C234" i="29"/>
  <c r="B234" i="29"/>
  <c r="C233" i="29"/>
  <c r="B233" i="29"/>
  <c r="C232" i="29"/>
  <c r="B232" i="29"/>
  <c r="C231" i="29"/>
  <c r="B231" i="29"/>
  <c r="C230" i="29"/>
  <c r="B230" i="29"/>
  <c r="C229" i="29"/>
  <c r="B229" i="29"/>
  <c r="C228" i="29"/>
  <c r="B228" i="29"/>
  <c r="C227" i="29"/>
  <c r="B227" i="29"/>
  <c r="C226" i="29"/>
  <c r="B226" i="29"/>
  <c r="C225" i="29"/>
  <c r="B225" i="29"/>
  <c r="C224" i="29"/>
  <c r="B224" i="29"/>
  <c r="C223" i="29"/>
  <c r="B223" i="29"/>
  <c r="C222" i="29"/>
  <c r="B222" i="29"/>
  <c r="C221" i="29"/>
  <c r="B221" i="29"/>
  <c r="C220" i="29"/>
  <c r="B220" i="29"/>
  <c r="C219" i="29"/>
  <c r="B219" i="29"/>
  <c r="C218" i="29"/>
  <c r="B218" i="29"/>
  <c r="C217" i="29"/>
  <c r="B217" i="29"/>
  <c r="C216" i="29"/>
  <c r="B216" i="29"/>
  <c r="C215" i="29"/>
  <c r="B215" i="29"/>
  <c r="C214" i="29"/>
  <c r="B214" i="29"/>
  <c r="C213" i="29"/>
  <c r="B213" i="29"/>
  <c r="C212" i="29"/>
  <c r="B212" i="29"/>
  <c r="C211" i="29"/>
  <c r="B211" i="29"/>
  <c r="C210" i="29"/>
  <c r="B210" i="29"/>
  <c r="C209" i="29"/>
  <c r="B209" i="29"/>
  <c r="C208" i="29"/>
  <c r="B208" i="29"/>
  <c r="C207" i="29"/>
  <c r="B207" i="29"/>
  <c r="C206" i="29"/>
  <c r="B206" i="29"/>
  <c r="C205" i="29"/>
  <c r="B205" i="29"/>
  <c r="C204" i="29"/>
  <c r="B204" i="29"/>
  <c r="C203" i="29"/>
  <c r="B203" i="29"/>
  <c r="C202" i="29"/>
  <c r="B202" i="29"/>
  <c r="C201" i="29"/>
  <c r="B201" i="29"/>
  <c r="C200" i="29"/>
  <c r="B200" i="29"/>
  <c r="C199" i="29"/>
  <c r="B199" i="29"/>
  <c r="C198" i="29"/>
  <c r="B198" i="29"/>
  <c r="C197" i="29"/>
  <c r="B197" i="29"/>
  <c r="C196" i="29"/>
  <c r="B196" i="29"/>
  <c r="C195" i="29"/>
  <c r="B195" i="29"/>
  <c r="C194" i="29"/>
  <c r="B194" i="29"/>
  <c r="C193" i="29"/>
  <c r="B193" i="29"/>
  <c r="C192" i="29"/>
  <c r="B192" i="29"/>
  <c r="C191" i="29"/>
  <c r="B191" i="29"/>
  <c r="C190" i="29"/>
  <c r="B190" i="29"/>
  <c r="C189" i="29"/>
  <c r="B189" i="29"/>
  <c r="C188" i="29"/>
  <c r="B188" i="29"/>
  <c r="C187" i="29"/>
  <c r="B187" i="29"/>
  <c r="C186" i="29"/>
  <c r="B186" i="29"/>
  <c r="C185" i="29"/>
  <c r="B185" i="29"/>
  <c r="C184" i="29"/>
  <c r="B184" i="29"/>
  <c r="C183" i="29"/>
  <c r="B183" i="29"/>
  <c r="C182" i="29"/>
  <c r="B182" i="29"/>
  <c r="C181" i="29"/>
  <c r="B181" i="29"/>
  <c r="C180" i="29"/>
  <c r="B180" i="29"/>
  <c r="C179" i="29"/>
  <c r="B179" i="29"/>
  <c r="C178" i="29"/>
  <c r="B178" i="29"/>
  <c r="C177" i="29"/>
  <c r="B177" i="29"/>
  <c r="C176" i="29"/>
  <c r="B176" i="29"/>
  <c r="C175" i="29"/>
  <c r="B175" i="29"/>
  <c r="C174" i="29"/>
  <c r="B174" i="29"/>
  <c r="C173" i="29"/>
  <c r="B173" i="29"/>
  <c r="C172" i="29"/>
  <c r="B172" i="29"/>
  <c r="C171" i="29"/>
  <c r="B171" i="29"/>
  <c r="C170" i="29"/>
  <c r="B170" i="29"/>
  <c r="C169" i="29"/>
  <c r="B169" i="29"/>
  <c r="C168" i="29"/>
  <c r="B168" i="29"/>
  <c r="C167" i="29"/>
  <c r="B167" i="29"/>
  <c r="C166" i="29"/>
  <c r="B166" i="29"/>
  <c r="C165" i="29"/>
  <c r="B165" i="29"/>
  <c r="C164" i="29"/>
  <c r="B164" i="29"/>
  <c r="C163" i="29"/>
  <c r="B163" i="29"/>
  <c r="C162" i="29"/>
  <c r="B162" i="29"/>
  <c r="C161" i="29"/>
  <c r="B161" i="29"/>
  <c r="CE155" i="29"/>
  <c r="BP155" i="29"/>
  <c r="BA155" i="29"/>
  <c r="AL155" i="29"/>
  <c r="W155" i="29"/>
  <c r="H155" i="29"/>
  <c r="CE154" i="29"/>
  <c r="BP154" i="29"/>
  <c r="BA154" i="29"/>
  <c r="AL154" i="29"/>
  <c r="W154" i="29"/>
  <c r="H154" i="29"/>
  <c r="CE153" i="29"/>
  <c r="BP153" i="29"/>
  <c r="BA153" i="29"/>
  <c r="AL153" i="29"/>
  <c r="W153" i="29"/>
  <c r="H153" i="29"/>
  <c r="CE152" i="29"/>
  <c r="BP152" i="29"/>
  <c r="BA152" i="29"/>
  <c r="AL152" i="29"/>
  <c r="W152" i="29"/>
  <c r="H152" i="29"/>
  <c r="CE151" i="29"/>
  <c r="BP151" i="29"/>
  <c r="BA151" i="29"/>
  <c r="AL151" i="29"/>
  <c r="W151" i="29"/>
  <c r="H151" i="29"/>
  <c r="CE150" i="29"/>
  <c r="BP150" i="29"/>
  <c r="BA150" i="29"/>
  <c r="AL150" i="29"/>
  <c r="W150" i="29"/>
  <c r="H150" i="29"/>
  <c r="CE149" i="29"/>
  <c r="BP149" i="29"/>
  <c r="BA149" i="29"/>
  <c r="AL149" i="29"/>
  <c r="W149" i="29"/>
  <c r="H149" i="29"/>
  <c r="CE148" i="29"/>
  <c r="BP148" i="29"/>
  <c r="BA148" i="29"/>
  <c r="AL148" i="29"/>
  <c r="W148" i="29"/>
  <c r="H148" i="29"/>
  <c r="CE147" i="29"/>
  <c r="BP147" i="29"/>
  <c r="BA147" i="29"/>
  <c r="AL147" i="29"/>
  <c r="W147" i="29"/>
  <c r="H147" i="29"/>
  <c r="CE146" i="29"/>
  <c r="BP146" i="29"/>
  <c r="BA146" i="29"/>
  <c r="AL146" i="29"/>
  <c r="W146" i="29"/>
  <c r="H146" i="29"/>
  <c r="CE145" i="29"/>
  <c r="BP145" i="29"/>
  <c r="BA145" i="29"/>
  <c r="AL145" i="29"/>
  <c r="W145" i="29"/>
  <c r="H145" i="29"/>
  <c r="CE144" i="29"/>
  <c r="BP144" i="29"/>
  <c r="BA144" i="29"/>
  <c r="AL144" i="29"/>
  <c r="W144" i="29"/>
  <c r="H144" i="29"/>
  <c r="CE143" i="29"/>
  <c r="BP143" i="29"/>
  <c r="BA143" i="29"/>
  <c r="AL143" i="29"/>
  <c r="W143" i="29"/>
  <c r="H143" i="29"/>
  <c r="CE142" i="29"/>
  <c r="BP142" i="29"/>
  <c r="BA142" i="29"/>
  <c r="AL142" i="29"/>
  <c r="W142" i="29"/>
  <c r="H142" i="29"/>
  <c r="CE141" i="29"/>
  <c r="BP141" i="29"/>
  <c r="BA141" i="29"/>
  <c r="AL141" i="29"/>
  <c r="W141" i="29"/>
  <c r="H141" i="29"/>
  <c r="CE140" i="29"/>
  <c r="BP140" i="29"/>
  <c r="BA140" i="29"/>
  <c r="AL140" i="29"/>
  <c r="W140" i="29"/>
  <c r="H140" i="29"/>
  <c r="CE139" i="29"/>
  <c r="BP139" i="29"/>
  <c r="BA139" i="29"/>
  <c r="AL139" i="29"/>
  <c r="W139" i="29"/>
  <c r="H139" i="29"/>
  <c r="CE138" i="29"/>
  <c r="BP138" i="29"/>
  <c r="BA138" i="29"/>
  <c r="AL138" i="29"/>
  <c r="W138" i="29"/>
  <c r="H138" i="29"/>
  <c r="CE137" i="29"/>
  <c r="BP137" i="29"/>
  <c r="BA137" i="29"/>
  <c r="AL137" i="29"/>
  <c r="W137" i="29"/>
  <c r="H137" i="29"/>
  <c r="CE136" i="29"/>
  <c r="BP136" i="29"/>
  <c r="BA136" i="29"/>
  <c r="AL136" i="29"/>
  <c r="W136" i="29"/>
  <c r="H136" i="29"/>
  <c r="CE135" i="29"/>
  <c r="BP135" i="29"/>
  <c r="BA135" i="29"/>
  <c r="AL135" i="29"/>
  <c r="W135" i="29"/>
  <c r="H135" i="29"/>
  <c r="CE134" i="29"/>
  <c r="BP134" i="29"/>
  <c r="BA134" i="29"/>
  <c r="AL134" i="29"/>
  <c r="W134" i="29"/>
  <c r="H134" i="29"/>
  <c r="CE133" i="29"/>
  <c r="BP133" i="29"/>
  <c r="BA133" i="29"/>
  <c r="AL133" i="29"/>
  <c r="W133" i="29"/>
  <c r="H133" i="29"/>
  <c r="CE132" i="29"/>
  <c r="BP132" i="29"/>
  <c r="BA132" i="29"/>
  <c r="AL132" i="29"/>
  <c r="W132" i="29"/>
  <c r="H132" i="29"/>
  <c r="CE131" i="29"/>
  <c r="BP131" i="29"/>
  <c r="BA131" i="29"/>
  <c r="AL131" i="29"/>
  <c r="W131" i="29"/>
  <c r="H131" i="29"/>
  <c r="CE130" i="29"/>
  <c r="BP130" i="29"/>
  <c r="BA130" i="29"/>
  <c r="AL130" i="29"/>
  <c r="W130" i="29"/>
  <c r="H130" i="29"/>
  <c r="CE129" i="29"/>
  <c r="BP129" i="29"/>
  <c r="BA129" i="29"/>
  <c r="AL129" i="29"/>
  <c r="W129" i="29"/>
  <c r="H129" i="29"/>
  <c r="CE128" i="29"/>
  <c r="BP128" i="29"/>
  <c r="BA128" i="29"/>
  <c r="AL128" i="29"/>
  <c r="W128" i="29"/>
  <c r="H128" i="29"/>
  <c r="CE127" i="29"/>
  <c r="BP127" i="29"/>
  <c r="BA127" i="29"/>
  <c r="AL127" i="29"/>
  <c r="W127" i="29"/>
  <c r="H127" i="29"/>
  <c r="CE126" i="29"/>
  <c r="BP126" i="29"/>
  <c r="BA126" i="29"/>
  <c r="AL126" i="29"/>
  <c r="W126" i="29"/>
  <c r="H126" i="29"/>
  <c r="CE125" i="29"/>
  <c r="BP125" i="29"/>
  <c r="BA125" i="29"/>
  <c r="AL125" i="29"/>
  <c r="W125" i="29"/>
  <c r="H125" i="29"/>
  <c r="CE124" i="29"/>
  <c r="BP124" i="29"/>
  <c r="BA124" i="29"/>
  <c r="AL124" i="29"/>
  <c r="W124" i="29"/>
  <c r="H124" i="29"/>
  <c r="CE123" i="29"/>
  <c r="BP123" i="29"/>
  <c r="BA123" i="29"/>
  <c r="AL123" i="29"/>
  <c r="W123" i="29"/>
  <c r="H123" i="29"/>
  <c r="CE122" i="29"/>
  <c r="BP122" i="29"/>
  <c r="BA122" i="29"/>
  <c r="AL122" i="29"/>
  <c r="W122" i="29"/>
  <c r="H122" i="29"/>
  <c r="CE121" i="29"/>
  <c r="BP121" i="29"/>
  <c r="BA121" i="29"/>
  <c r="AL121" i="29"/>
  <c r="W121" i="29"/>
  <c r="H121" i="29"/>
  <c r="CE120" i="29"/>
  <c r="BP120" i="29"/>
  <c r="BA120" i="29"/>
  <c r="AL120" i="29"/>
  <c r="W120" i="29"/>
  <c r="H120" i="29"/>
  <c r="CE119" i="29"/>
  <c r="BP119" i="29"/>
  <c r="BA119" i="29"/>
  <c r="AL119" i="29"/>
  <c r="W119" i="29"/>
  <c r="H119" i="29"/>
  <c r="CE118" i="29"/>
  <c r="BP118" i="29"/>
  <c r="BA118" i="29"/>
  <c r="AL118" i="29"/>
  <c r="W118" i="29"/>
  <c r="H118" i="29"/>
  <c r="CE117" i="29"/>
  <c r="BP117" i="29"/>
  <c r="BA117" i="29"/>
  <c r="AL117" i="29"/>
  <c r="W117" i="29"/>
  <c r="H117" i="29"/>
  <c r="CE116" i="29"/>
  <c r="BP116" i="29"/>
  <c r="BA116" i="29"/>
  <c r="AL116" i="29"/>
  <c r="W116" i="29"/>
  <c r="H116" i="29"/>
  <c r="CE115" i="29"/>
  <c r="BP115" i="29"/>
  <c r="BA115" i="29"/>
  <c r="AL115" i="29"/>
  <c r="W115" i="29"/>
  <c r="H115" i="29"/>
  <c r="CE114" i="29"/>
  <c r="BP114" i="29"/>
  <c r="BA114" i="29"/>
  <c r="AL114" i="29"/>
  <c r="W114" i="29"/>
  <c r="H114" i="29"/>
  <c r="CE113" i="29"/>
  <c r="BP113" i="29"/>
  <c r="BA113" i="29"/>
  <c r="AL113" i="29"/>
  <c r="W113" i="29"/>
  <c r="H113" i="29"/>
  <c r="CE112" i="29"/>
  <c r="BP112" i="29"/>
  <c r="BA112" i="29"/>
  <c r="AL112" i="29"/>
  <c r="W112" i="29"/>
  <c r="H112" i="29"/>
  <c r="CE111" i="29"/>
  <c r="BP111" i="29"/>
  <c r="BA111" i="29"/>
  <c r="AL111" i="29"/>
  <c r="W111" i="29"/>
  <c r="H111" i="29"/>
  <c r="CE110" i="29"/>
  <c r="BP110" i="29"/>
  <c r="BA110" i="29"/>
  <c r="AL110" i="29"/>
  <c r="W110" i="29"/>
  <c r="H110" i="29"/>
  <c r="CE109" i="29"/>
  <c r="BP109" i="29"/>
  <c r="BA109" i="29"/>
  <c r="AL109" i="29"/>
  <c r="W109" i="29"/>
  <c r="H109" i="29"/>
  <c r="CE108" i="29"/>
  <c r="BP108" i="29"/>
  <c r="BA108" i="29"/>
  <c r="AL108" i="29"/>
  <c r="W108" i="29"/>
  <c r="H108" i="29"/>
  <c r="CE107" i="29"/>
  <c r="BP107" i="29"/>
  <c r="BA107" i="29"/>
  <c r="AL107" i="29"/>
  <c r="W107" i="29"/>
  <c r="H107" i="29"/>
  <c r="CE106" i="29"/>
  <c r="BP106" i="29"/>
  <c r="BA106" i="29"/>
  <c r="AL106" i="29"/>
  <c r="W106" i="29"/>
  <c r="H106" i="29"/>
  <c r="CE105" i="29"/>
  <c r="BP105" i="29"/>
  <c r="BA105" i="29"/>
  <c r="AL105" i="29"/>
  <c r="W105" i="29"/>
  <c r="H105" i="29"/>
  <c r="CE104" i="29"/>
  <c r="BP104" i="29"/>
  <c r="BA104" i="29"/>
  <c r="AL104" i="29"/>
  <c r="W104" i="29"/>
  <c r="H104" i="29"/>
  <c r="CE103" i="29"/>
  <c r="BP103" i="29"/>
  <c r="BA103" i="29"/>
  <c r="AL103" i="29"/>
  <c r="W103" i="29"/>
  <c r="H103" i="29"/>
  <c r="CE102" i="29"/>
  <c r="BP102" i="29"/>
  <c r="BA102" i="29"/>
  <c r="AL102" i="29"/>
  <c r="W102" i="29"/>
  <c r="H102" i="29"/>
  <c r="CE101" i="29"/>
  <c r="BP101" i="29"/>
  <c r="BA101" i="29"/>
  <c r="AL101" i="29"/>
  <c r="W101" i="29"/>
  <c r="H101" i="29"/>
  <c r="CE100" i="29"/>
  <c r="BP100" i="29"/>
  <c r="BA100" i="29"/>
  <c r="AL100" i="29"/>
  <c r="W100" i="29"/>
  <c r="H100" i="29"/>
  <c r="CE99" i="29"/>
  <c r="BP99" i="29"/>
  <c r="BA99" i="29"/>
  <c r="AL99" i="29"/>
  <c r="W99" i="29"/>
  <c r="H99" i="29"/>
  <c r="CE98" i="29"/>
  <c r="BP98" i="29"/>
  <c r="BA98" i="29"/>
  <c r="AL98" i="29"/>
  <c r="W98" i="29"/>
  <c r="H98" i="29"/>
  <c r="CE97" i="29"/>
  <c r="BP97" i="29"/>
  <c r="BA97" i="29"/>
  <c r="AL97" i="29"/>
  <c r="W97" i="29"/>
  <c r="H97" i="29"/>
  <c r="CE96" i="29"/>
  <c r="BP96" i="29"/>
  <c r="BA96" i="29"/>
  <c r="AL96" i="29"/>
  <c r="W96" i="29"/>
  <c r="H96" i="29"/>
  <c r="CE95" i="29"/>
  <c r="BP95" i="29"/>
  <c r="BA95" i="29"/>
  <c r="AL95" i="29"/>
  <c r="W95" i="29"/>
  <c r="H95" i="29"/>
  <c r="CE94" i="29"/>
  <c r="BP94" i="29"/>
  <c r="BA94" i="29"/>
  <c r="AL94" i="29"/>
  <c r="W94" i="29"/>
  <c r="H94" i="29"/>
  <c r="CE93" i="29"/>
  <c r="BP93" i="29"/>
  <c r="BA93" i="29"/>
  <c r="AL93" i="29"/>
  <c r="W93" i="29"/>
  <c r="H93" i="29"/>
  <c r="CE92" i="29"/>
  <c r="BP92" i="29"/>
  <c r="BA92" i="29"/>
  <c r="AL92" i="29"/>
  <c r="W92" i="29"/>
  <c r="H92" i="29"/>
  <c r="CE91" i="29"/>
  <c r="BP91" i="29"/>
  <c r="BA91" i="29"/>
  <c r="AL91" i="29"/>
  <c r="W91" i="29"/>
  <c r="H91" i="29"/>
  <c r="CE90" i="29"/>
  <c r="BP90" i="29"/>
  <c r="BA90" i="29"/>
  <c r="AL90" i="29"/>
  <c r="W90" i="29"/>
  <c r="H90" i="29"/>
  <c r="CE89" i="29"/>
  <c r="BP89" i="29"/>
  <c r="BA89" i="29"/>
  <c r="AL89" i="29"/>
  <c r="W89" i="29"/>
  <c r="H89" i="29"/>
  <c r="CE88" i="29"/>
  <c r="BP88" i="29"/>
  <c r="BA88" i="29"/>
  <c r="AL88" i="29"/>
  <c r="W88" i="29"/>
  <c r="H88" i="29"/>
  <c r="CE87" i="29"/>
  <c r="BP87" i="29"/>
  <c r="BA87" i="29"/>
  <c r="AL87" i="29"/>
  <c r="W87" i="29"/>
  <c r="H87" i="29"/>
  <c r="CE86" i="29"/>
  <c r="BP86" i="29"/>
  <c r="BA86" i="29"/>
  <c r="AL86" i="29"/>
  <c r="W86" i="29"/>
  <c r="H86" i="29"/>
  <c r="CE85" i="29"/>
  <c r="BP85" i="29"/>
  <c r="BA85" i="29"/>
  <c r="AL85" i="29"/>
  <c r="W85" i="29"/>
  <c r="H85" i="29"/>
  <c r="CE84" i="29"/>
  <c r="BP84" i="29"/>
  <c r="BA84" i="29"/>
  <c r="AL84" i="29"/>
  <c r="W84" i="29"/>
  <c r="H84" i="29"/>
  <c r="CE83" i="29"/>
  <c r="BP83" i="29"/>
  <c r="BA83" i="29"/>
  <c r="AL83" i="29"/>
  <c r="W83" i="29"/>
  <c r="H83" i="29"/>
  <c r="CE82" i="29"/>
  <c r="BP82" i="29"/>
  <c r="BA82" i="29"/>
  <c r="AL82" i="29"/>
  <c r="W82" i="29"/>
  <c r="H82" i="29"/>
  <c r="CE81" i="29"/>
  <c r="BP81" i="29"/>
  <c r="BA81" i="29"/>
  <c r="AL81" i="29"/>
  <c r="W81" i="29"/>
  <c r="H81" i="29"/>
  <c r="CE80" i="29"/>
  <c r="BP80" i="29"/>
  <c r="BA80" i="29"/>
  <c r="AL80" i="29"/>
  <c r="W80" i="29"/>
  <c r="H80" i="29"/>
  <c r="CE79" i="29"/>
  <c r="BP79" i="29"/>
  <c r="BA79" i="29"/>
  <c r="AL79" i="29"/>
  <c r="W79" i="29"/>
  <c r="H79" i="29"/>
  <c r="CE78" i="29"/>
  <c r="BP78" i="29"/>
  <c r="BA78" i="29"/>
  <c r="AL78" i="29"/>
  <c r="W78" i="29"/>
  <c r="H78" i="29"/>
  <c r="CE77" i="29"/>
  <c r="BP77" i="29"/>
  <c r="BA77" i="29"/>
  <c r="AL77" i="29"/>
  <c r="W77" i="29"/>
  <c r="H77" i="29"/>
  <c r="BP76" i="29"/>
  <c r="BA76" i="29"/>
  <c r="AL76" i="29"/>
  <c r="W76" i="29"/>
  <c r="CD70" i="29"/>
  <c r="BO70" i="29"/>
  <c r="AZ70" i="29"/>
  <c r="AK70" i="29"/>
  <c r="V70" i="29"/>
  <c r="G70" i="29"/>
  <c r="CD69" i="29"/>
  <c r="BO69" i="29"/>
  <c r="AZ69" i="29"/>
  <c r="AK69" i="29"/>
  <c r="V69" i="29"/>
  <c r="G69" i="29"/>
  <c r="CD68" i="29"/>
  <c r="BO68" i="29"/>
  <c r="AZ68" i="29"/>
  <c r="AK68" i="29"/>
  <c r="V68" i="29"/>
  <c r="G68" i="29"/>
  <c r="CD67" i="29"/>
  <c r="BO67" i="29"/>
  <c r="AZ67" i="29"/>
  <c r="AK67" i="29"/>
  <c r="V67" i="29"/>
  <c r="G67" i="29"/>
  <c r="CD66" i="29"/>
  <c r="BO66" i="29"/>
  <c r="AZ66" i="29"/>
  <c r="AK66" i="29"/>
  <c r="V66" i="29"/>
  <c r="G66" i="29"/>
  <c r="CD65" i="29"/>
  <c r="BO65" i="29"/>
  <c r="AZ65" i="29"/>
  <c r="AK65" i="29"/>
  <c r="V65" i="29"/>
  <c r="G65" i="29"/>
  <c r="CD64" i="29"/>
  <c r="BO64" i="29"/>
  <c r="AZ64" i="29"/>
  <c r="AK64" i="29"/>
  <c r="V64" i="29"/>
  <c r="G64" i="29"/>
  <c r="CD63" i="29"/>
  <c r="BO63" i="29"/>
  <c r="AZ63" i="29"/>
  <c r="AK63" i="29"/>
  <c r="V63" i="29"/>
  <c r="G63" i="29"/>
  <c r="CD62" i="29"/>
  <c r="BO62" i="29"/>
  <c r="AZ62" i="29"/>
  <c r="AK62" i="29"/>
  <c r="V62" i="29"/>
  <c r="G62" i="29"/>
  <c r="CD61" i="29"/>
  <c r="BO61" i="29"/>
  <c r="AZ61" i="29"/>
  <c r="AK61" i="29"/>
  <c r="V61" i="29"/>
  <c r="G61" i="29"/>
  <c r="CD60" i="29"/>
  <c r="BO60" i="29"/>
  <c r="AZ60" i="29"/>
  <c r="AK60" i="29"/>
  <c r="V60" i="29"/>
  <c r="G60" i="29"/>
  <c r="CD59" i="29"/>
  <c r="BO59" i="29"/>
  <c r="AZ59" i="29"/>
  <c r="AK59" i="29"/>
  <c r="V59" i="29"/>
  <c r="G59" i="29"/>
  <c r="CD58" i="29"/>
  <c r="BO58" i="29"/>
  <c r="AZ58" i="29"/>
  <c r="AK58" i="29"/>
  <c r="V58" i="29"/>
  <c r="G58" i="29"/>
  <c r="CJ57" i="29"/>
  <c r="CD57" i="29"/>
  <c r="BO57" i="29"/>
  <c r="BF57" i="29"/>
  <c r="AZ57" i="29"/>
  <c r="AK57" i="29"/>
  <c r="V57" i="29"/>
  <c r="G57" i="29"/>
  <c r="CJ56" i="29"/>
  <c r="CD56" i="29"/>
  <c r="BO56" i="29"/>
  <c r="BF56" i="29"/>
  <c r="AZ56" i="29"/>
  <c r="AK56" i="29"/>
  <c r="V56" i="29"/>
  <c r="G56" i="29"/>
  <c r="CJ55" i="29"/>
  <c r="CD55" i="29"/>
  <c r="BF55" i="29"/>
  <c r="AZ55" i="29"/>
  <c r="AK55" i="29"/>
  <c r="BZ41" i="29"/>
  <c r="BK41" i="29"/>
  <c r="AV41" i="29"/>
  <c r="AG41" i="29"/>
  <c r="R41" i="29"/>
  <c r="C41" i="29"/>
  <c r="B310" i="28"/>
  <c r="C310" i="28"/>
  <c r="B311" i="28"/>
  <c r="C311" i="28"/>
  <c r="B312" i="28"/>
  <c r="C312" i="28"/>
  <c r="B313" i="28"/>
  <c r="C313" i="28"/>
  <c r="B314" i="28"/>
  <c r="C314" i="28"/>
  <c r="B315" i="28"/>
  <c r="C315" i="28"/>
  <c r="B316" i="28"/>
  <c r="C316" i="28"/>
  <c r="B317" i="28"/>
  <c r="C317" i="28"/>
  <c r="B318" i="28"/>
  <c r="C318" i="28"/>
  <c r="B319" i="28"/>
  <c r="C319" i="28"/>
  <c r="B320" i="28"/>
  <c r="C320" i="28"/>
  <c r="B295" i="28"/>
  <c r="C295" i="28"/>
  <c r="B296" i="28"/>
  <c r="C296" i="28"/>
  <c r="B297" i="28"/>
  <c r="C297" i="28"/>
  <c r="B298" i="28"/>
  <c r="C298" i="28"/>
  <c r="B299" i="28"/>
  <c r="C299" i="28"/>
  <c r="B300" i="28"/>
  <c r="C300" i="28"/>
  <c r="B301" i="28"/>
  <c r="C301" i="28"/>
  <c r="B302" i="28"/>
  <c r="C302" i="28"/>
  <c r="B303" i="28"/>
  <c r="C303" i="28"/>
  <c r="B304" i="28"/>
  <c r="C304" i="28"/>
  <c r="B305" i="28"/>
  <c r="C305" i="28"/>
  <c r="B306" i="28"/>
  <c r="C306" i="28"/>
  <c r="B307" i="28"/>
  <c r="C307" i="28"/>
  <c r="B308" i="28"/>
  <c r="C308" i="28"/>
  <c r="B309" i="28"/>
  <c r="C309" i="28"/>
  <c r="B276" i="28"/>
  <c r="C276" i="28"/>
  <c r="B277" i="28"/>
  <c r="C277" i="28"/>
  <c r="B278" i="28"/>
  <c r="C278" i="28"/>
  <c r="B279" i="28"/>
  <c r="C279" i="28"/>
  <c r="B280" i="28"/>
  <c r="C280" i="28"/>
  <c r="B281" i="28"/>
  <c r="C281" i="28"/>
  <c r="B282" i="28"/>
  <c r="C282" i="28"/>
  <c r="B283" i="28"/>
  <c r="C283" i="28"/>
  <c r="B284" i="28"/>
  <c r="C284" i="28"/>
  <c r="B285" i="28"/>
  <c r="C285" i="28"/>
  <c r="B286" i="28"/>
  <c r="C286" i="28"/>
  <c r="B287" i="28"/>
  <c r="C287" i="28"/>
  <c r="B288" i="28"/>
  <c r="C288" i="28"/>
  <c r="B289" i="28"/>
  <c r="C289" i="28"/>
  <c r="B290" i="28"/>
  <c r="C290" i="28"/>
  <c r="B291" i="28"/>
  <c r="C291" i="28"/>
  <c r="B292" i="28"/>
  <c r="C292" i="28"/>
  <c r="B293" i="28"/>
  <c r="C293" i="28"/>
  <c r="B294" i="28"/>
  <c r="C294" i="28"/>
  <c r="B242" i="28"/>
  <c r="C242" i="28"/>
  <c r="B243" i="28"/>
  <c r="C243" i="28"/>
  <c r="B244" i="28"/>
  <c r="C244" i="28"/>
  <c r="B245" i="28"/>
  <c r="C245" i="28"/>
  <c r="B246" i="28"/>
  <c r="C246" i="28"/>
  <c r="B247" i="28"/>
  <c r="C247" i="28"/>
  <c r="B248" i="28"/>
  <c r="C248" i="28"/>
  <c r="B249" i="28"/>
  <c r="C249" i="28"/>
  <c r="B250" i="28"/>
  <c r="C250" i="28"/>
  <c r="B251" i="28"/>
  <c r="C251" i="28"/>
  <c r="B252" i="28"/>
  <c r="C252" i="28"/>
  <c r="B253" i="28"/>
  <c r="C253" i="28"/>
  <c r="B254" i="28"/>
  <c r="C254" i="28"/>
  <c r="B255" i="28"/>
  <c r="C255" i="28"/>
  <c r="B256" i="28"/>
  <c r="C256" i="28"/>
  <c r="B257" i="28"/>
  <c r="C257" i="28"/>
  <c r="B258" i="28"/>
  <c r="C258" i="28"/>
  <c r="B259" i="28"/>
  <c r="C259" i="28"/>
  <c r="B260" i="28"/>
  <c r="C260" i="28"/>
  <c r="B261" i="28"/>
  <c r="C261" i="28"/>
  <c r="B262" i="28"/>
  <c r="C262" i="28"/>
  <c r="B263" i="28"/>
  <c r="C263" i="28"/>
  <c r="B264" i="28"/>
  <c r="C264" i="28"/>
  <c r="B265" i="28"/>
  <c r="C265" i="28"/>
  <c r="B266" i="28"/>
  <c r="C266" i="28"/>
  <c r="B267" i="28"/>
  <c r="C267" i="28"/>
  <c r="B268" i="28"/>
  <c r="C268" i="28"/>
  <c r="B269" i="28"/>
  <c r="C269" i="28"/>
  <c r="B270" i="28"/>
  <c r="C270" i="28"/>
  <c r="B271" i="28"/>
  <c r="C271" i="28"/>
  <c r="B272" i="28"/>
  <c r="C272" i="28"/>
  <c r="B273" i="28"/>
  <c r="C273" i="28"/>
  <c r="B274" i="28"/>
  <c r="C274" i="28"/>
  <c r="B275" i="28"/>
  <c r="C275" i="28"/>
  <c r="C241" i="28"/>
  <c r="B241" i="28"/>
  <c r="B234" i="28"/>
  <c r="C234" i="28"/>
  <c r="B235" i="28"/>
  <c r="C235" i="28"/>
  <c r="B236" i="28"/>
  <c r="C236" i="28"/>
  <c r="B237" i="28"/>
  <c r="C237" i="28"/>
  <c r="B238" i="28"/>
  <c r="C238" i="28"/>
  <c r="B239" i="28"/>
  <c r="C239" i="28"/>
  <c r="B240" i="28"/>
  <c r="C240" i="28"/>
  <c r="B220" i="28"/>
  <c r="C220" i="28"/>
  <c r="B221" i="28"/>
  <c r="C221" i="28"/>
  <c r="B222" i="28"/>
  <c r="C222" i="28"/>
  <c r="B223" i="28"/>
  <c r="C223" i="28"/>
  <c r="B224" i="28"/>
  <c r="C224" i="28"/>
  <c r="B225" i="28"/>
  <c r="C225" i="28"/>
  <c r="B226" i="28"/>
  <c r="C226" i="28"/>
  <c r="B227" i="28"/>
  <c r="C227" i="28"/>
  <c r="B228" i="28"/>
  <c r="C228" i="28"/>
  <c r="B229" i="28"/>
  <c r="C229" i="28"/>
  <c r="B230" i="28"/>
  <c r="C230" i="28"/>
  <c r="B231" i="28"/>
  <c r="C231" i="28"/>
  <c r="B232" i="28"/>
  <c r="C232" i="28"/>
  <c r="B233" i="28"/>
  <c r="C233" i="28"/>
  <c r="B206" i="28"/>
  <c r="C206" i="28"/>
  <c r="B207" i="28"/>
  <c r="C207" i="28"/>
  <c r="B208" i="28"/>
  <c r="C208" i="28"/>
  <c r="B209" i="28"/>
  <c r="C209" i="28"/>
  <c r="B210" i="28"/>
  <c r="C210" i="28"/>
  <c r="B211" i="28"/>
  <c r="C211" i="28"/>
  <c r="B212" i="28"/>
  <c r="C212" i="28"/>
  <c r="B213" i="28"/>
  <c r="C213" i="28"/>
  <c r="B214" i="28"/>
  <c r="C214" i="28"/>
  <c r="B215" i="28"/>
  <c r="C215" i="28"/>
  <c r="B216" i="28"/>
  <c r="C216" i="28"/>
  <c r="B217" i="28"/>
  <c r="C217" i="28"/>
  <c r="B218" i="28"/>
  <c r="C218" i="28"/>
  <c r="B219" i="28"/>
  <c r="C219" i="28"/>
  <c r="B162" i="28"/>
  <c r="C162" i="28"/>
  <c r="B163" i="28"/>
  <c r="C163" i="28"/>
  <c r="B164" i="28"/>
  <c r="C164" i="28"/>
  <c r="B165" i="28"/>
  <c r="C165" i="28"/>
  <c r="B166" i="28"/>
  <c r="C166" i="28"/>
  <c r="B167" i="28"/>
  <c r="C167" i="28"/>
  <c r="B168" i="28"/>
  <c r="C168" i="28"/>
  <c r="B169" i="28"/>
  <c r="C169" i="28"/>
  <c r="B170" i="28"/>
  <c r="C170" i="28"/>
  <c r="B171" i="28"/>
  <c r="C171" i="28"/>
  <c r="B172" i="28"/>
  <c r="C172" i="28"/>
  <c r="B173" i="28"/>
  <c r="C173" i="28"/>
  <c r="B174" i="28"/>
  <c r="C174" i="28"/>
  <c r="B175" i="28"/>
  <c r="C175" i="28"/>
  <c r="B176" i="28"/>
  <c r="C176" i="28"/>
  <c r="B177" i="28"/>
  <c r="C177" i="28"/>
  <c r="B178" i="28"/>
  <c r="C178" i="28"/>
  <c r="B179" i="28"/>
  <c r="C179" i="28"/>
  <c r="B180" i="28"/>
  <c r="C180" i="28"/>
  <c r="B181" i="28"/>
  <c r="C181" i="28"/>
  <c r="B182" i="28"/>
  <c r="C182" i="28"/>
  <c r="B183" i="28"/>
  <c r="C183" i="28"/>
  <c r="B184" i="28"/>
  <c r="C184" i="28"/>
  <c r="B185" i="28"/>
  <c r="C185" i="28"/>
  <c r="B186" i="28"/>
  <c r="C186" i="28"/>
  <c r="B187" i="28"/>
  <c r="C187" i="28"/>
  <c r="B188" i="28"/>
  <c r="C188" i="28"/>
  <c r="B189" i="28"/>
  <c r="C189" i="28"/>
  <c r="B190" i="28"/>
  <c r="C190" i="28"/>
  <c r="B191" i="28"/>
  <c r="C191" i="28"/>
  <c r="B192" i="28"/>
  <c r="C192" i="28"/>
  <c r="B193" i="28"/>
  <c r="C193" i="28"/>
  <c r="B194" i="28"/>
  <c r="C194" i="28"/>
  <c r="B195" i="28"/>
  <c r="C195" i="28"/>
  <c r="B196" i="28"/>
  <c r="C196" i="28"/>
  <c r="B197" i="28"/>
  <c r="C197" i="28"/>
  <c r="B198" i="28"/>
  <c r="C198" i="28"/>
  <c r="B199" i="28"/>
  <c r="C199" i="28"/>
  <c r="B200" i="28"/>
  <c r="C200" i="28"/>
  <c r="B201" i="28"/>
  <c r="C201" i="28"/>
  <c r="B202" i="28"/>
  <c r="C202" i="28"/>
  <c r="B203" i="28"/>
  <c r="C203" i="28"/>
  <c r="B204" i="28"/>
  <c r="C204" i="28"/>
  <c r="B205" i="28"/>
  <c r="C205" i="28"/>
  <c r="C161" i="28"/>
  <c r="B161" i="28"/>
  <c r="C159" i="27"/>
  <c r="B159" i="27"/>
  <c r="FQ76" i="28"/>
  <c r="FQ155" i="28"/>
  <c r="FQ154" i="28"/>
  <c r="FQ153" i="28"/>
  <c r="FQ152" i="28"/>
  <c r="FQ151" i="28"/>
  <c r="FQ150" i="28"/>
  <c r="FQ149" i="28"/>
  <c r="FQ148" i="28"/>
  <c r="FQ147" i="28"/>
  <c r="FQ146" i="28"/>
  <c r="FQ145" i="28"/>
  <c r="FQ144" i="28"/>
  <c r="FQ143" i="28"/>
  <c r="FQ142" i="28"/>
  <c r="FQ141" i="28"/>
  <c r="FQ140" i="28"/>
  <c r="FQ139" i="28"/>
  <c r="FQ138" i="28"/>
  <c r="FQ137" i="28"/>
  <c r="FQ136" i="28"/>
  <c r="FQ135" i="28"/>
  <c r="FQ134" i="28"/>
  <c r="FQ133" i="28"/>
  <c r="FQ132" i="28"/>
  <c r="FQ131" i="28"/>
  <c r="FQ130" i="28"/>
  <c r="FQ129" i="28"/>
  <c r="FQ128" i="28"/>
  <c r="FQ127" i="28"/>
  <c r="FQ126" i="28"/>
  <c r="FQ125" i="28"/>
  <c r="FQ124" i="28"/>
  <c r="FQ123" i="28"/>
  <c r="FQ122" i="28"/>
  <c r="FQ121" i="28"/>
  <c r="FQ120" i="28"/>
  <c r="FQ119" i="28"/>
  <c r="FQ118" i="28"/>
  <c r="FQ117" i="28"/>
  <c r="FQ116" i="28"/>
  <c r="FQ115" i="28"/>
  <c r="FQ114" i="28"/>
  <c r="FQ113" i="28"/>
  <c r="FQ112" i="28"/>
  <c r="FQ111" i="28"/>
  <c r="FQ110" i="28"/>
  <c r="FQ109" i="28"/>
  <c r="FQ108" i="28"/>
  <c r="FQ107" i="28"/>
  <c r="FQ106" i="28"/>
  <c r="FQ105" i="28"/>
  <c r="FQ104" i="28"/>
  <c r="FQ103" i="28"/>
  <c r="FQ102" i="28"/>
  <c r="FQ101" i="28"/>
  <c r="FQ100" i="28"/>
  <c r="FQ99" i="28"/>
  <c r="FQ98" i="28"/>
  <c r="FQ97" i="28"/>
  <c r="FQ96" i="28"/>
  <c r="FQ95" i="28"/>
  <c r="FQ94" i="28"/>
  <c r="FQ93" i="28"/>
  <c r="FQ92" i="28"/>
  <c r="FQ91" i="28"/>
  <c r="FQ90" i="28"/>
  <c r="FQ89" i="28"/>
  <c r="FQ88" i="28"/>
  <c r="FQ87" i="28"/>
  <c r="FQ86" i="28"/>
  <c r="FQ85" i="28"/>
  <c r="FQ84" i="28"/>
  <c r="FQ83" i="28"/>
  <c r="FQ82" i="28"/>
  <c r="FQ81" i="28"/>
  <c r="FQ80" i="28"/>
  <c r="FQ79" i="28"/>
  <c r="FQ78" i="28"/>
  <c r="FQ77" i="28"/>
  <c r="FB76" i="28"/>
  <c r="FB155" i="28"/>
  <c r="FB154" i="28"/>
  <c r="FB153" i="28"/>
  <c r="FB152" i="28"/>
  <c r="FB151" i="28"/>
  <c r="FB150" i="28"/>
  <c r="FB149" i="28"/>
  <c r="FB148" i="28"/>
  <c r="FB147" i="28"/>
  <c r="FB146" i="28"/>
  <c r="FB145" i="28"/>
  <c r="FB144" i="28"/>
  <c r="FB143" i="28"/>
  <c r="FB142" i="28"/>
  <c r="FB141" i="28"/>
  <c r="FB140" i="28"/>
  <c r="FB139" i="28"/>
  <c r="FB138" i="28"/>
  <c r="FB137" i="28"/>
  <c r="FB136" i="28"/>
  <c r="FB135" i="28"/>
  <c r="FB134" i="28"/>
  <c r="FB133" i="28"/>
  <c r="FB132" i="28"/>
  <c r="FB131" i="28"/>
  <c r="FB130" i="28"/>
  <c r="FB129" i="28"/>
  <c r="FB128" i="28"/>
  <c r="FB127" i="28"/>
  <c r="FB126" i="28"/>
  <c r="FB125" i="28"/>
  <c r="FB124" i="28"/>
  <c r="FB123" i="28"/>
  <c r="FB122" i="28"/>
  <c r="FB121" i="28"/>
  <c r="FB120" i="28"/>
  <c r="FB119" i="28"/>
  <c r="FB118" i="28"/>
  <c r="FB117" i="28"/>
  <c r="FB116" i="28"/>
  <c r="FB115" i="28"/>
  <c r="FB114" i="28"/>
  <c r="FB113" i="28"/>
  <c r="FB112" i="28"/>
  <c r="FB111" i="28"/>
  <c r="FB110" i="28"/>
  <c r="FB109" i="28"/>
  <c r="FB108" i="28"/>
  <c r="FB107" i="28"/>
  <c r="FB106" i="28"/>
  <c r="FB105" i="28"/>
  <c r="FB104" i="28"/>
  <c r="FB103" i="28"/>
  <c r="FB102" i="28"/>
  <c r="FB101" i="28"/>
  <c r="FB100" i="28"/>
  <c r="FB99" i="28"/>
  <c r="FB98" i="28"/>
  <c r="FB97" i="28"/>
  <c r="FB96" i="28"/>
  <c r="FB95" i="28"/>
  <c r="FB94" i="28"/>
  <c r="FB93" i="28"/>
  <c r="FB92" i="28"/>
  <c r="FB91" i="28"/>
  <c r="FB90" i="28"/>
  <c r="FB89" i="28"/>
  <c r="FB88" i="28"/>
  <c r="FB87" i="28"/>
  <c r="FB86" i="28"/>
  <c r="FB85" i="28"/>
  <c r="FB84" i="28"/>
  <c r="FB83" i="28"/>
  <c r="FB82" i="28"/>
  <c r="FB81" i="28"/>
  <c r="FB80" i="28"/>
  <c r="FB79" i="28"/>
  <c r="FB78" i="28"/>
  <c r="FB77" i="28"/>
  <c r="EM76" i="28"/>
  <c r="EM155" i="28"/>
  <c r="EM154" i="28"/>
  <c r="EM153" i="28"/>
  <c r="EM152" i="28"/>
  <c r="EM151" i="28"/>
  <c r="EM150" i="28"/>
  <c r="EM149" i="28"/>
  <c r="EM148" i="28"/>
  <c r="EM147" i="28"/>
  <c r="EM146" i="28"/>
  <c r="EM145" i="28"/>
  <c r="EM144" i="28"/>
  <c r="EM143" i="28"/>
  <c r="EM142" i="28"/>
  <c r="EM141" i="28"/>
  <c r="EM140" i="28"/>
  <c r="EM139" i="28"/>
  <c r="EM138" i="28"/>
  <c r="EM137" i="28"/>
  <c r="EM136" i="28"/>
  <c r="EM135" i="28"/>
  <c r="EM134" i="28"/>
  <c r="EM133" i="28"/>
  <c r="EM132" i="28"/>
  <c r="EM131" i="28"/>
  <c r="EM130" i="28"/>
  <c r="EM129" i="28"/>
  <c r="EM128" i="28"/>
  <c r="EM127" i="28"/>
  <c r="EM126" i="28"/>
  <c r="EM125" i="28"/>
  <c r="EM124" i="28"/>
  <c r="EM123" i="28"/>
  <c r="EM122" i="28"/>
  <c r="EM121" i="28"/>
  <c r="EM120" i="28"/>
  <c r="EM119" i="28"/>
  <c r="EM118" i="28"/>
  <c r="EM117" i="28"/>
  <c r="EM116" i="28"/>
  <c r="EM115" i="28"/>
  <c r="EM114" i="28"/>
  <c r="EM113" i="28"/>
  <c r="EM112" i="28"/>
  <c r="EM111" i="28"/>
  <c r="EM110" i="28"/>
  <c r="EM109" i="28"/>
  <c r="EM108" i="28"/>
  <c r="EM107" i="28"/>
  <c r="EM106" i="28"/>
  <c r="EM105" i="28"/>
  <c r="EM104" i="28"/>
  <c r="EM103" i="28"/>
  <c r="EM102" i="28"/>
  <c r="EM101" i="28"/>
  <c r="EM100" i="28"/>
  <c r="EM99" i="28"/>
  <c r="EM98" i="28"/>
  <c r="EM97" i="28"/>
  <c r="EM96" i="28"/>
  <c r="EM95" i="28"/>
  <c r="EM94" i="28"/>
  <c r="EM93" i="28"/>
  <c r="EM92" i="28"/>
  <c r="EM91" i="28"/>
  <c r="EM90" i="28"/>
  <c r="EM89" i="28"/>
  <c r="EM88" i="28"/>
  <c r="EM87" i="28"/>
  <c r="EM86" i="28"/>
  <c r="EM85" i="28"/>
  <c r="EM84" i="28"/>
  <c r="EM83" i="28"/>
  <c r="EM82" i="28"/>
  <c r="EM81" i="28"/>
  <c r="EM80" i="28"/>
  <c r="EM79" i="28"/>
  <c r="EM78" i="28"/>
  <c r="EM77" i="28"/>
  <c r="DX155" i="28"/>
  <c r="DX154" i="28"/>
  <c r="DX153" i="28"/>
  <c r="DX152" i="28"/>
  <c r="DX151" i="28"/>
  <c r="DX150" i="28"/>
  <c r="DX149" i="28"/>
  <c r="DX148" i="28"/>
  <c r="DX147" i="28"/>
  <c r="DX146" i="28"/>
  <c r="DX145" i="28"/>
  <c r="DX144" i="28"/>
  <c r="DX143" i="28"/>
  <c r="DX142" i="28"/>
  <c r="DX141" i="28"/>
  <c r="DX140" i="28"/>
  <c r="DX139" i="28"/>
  <c r="DX138" i="28"/>
  <c r="DX137" i="28"/>
  <c r="DX136" i="28"/>
  <c r="DX135" i="28"/>
  <c r="DX134" i="28"/>
  <c r="DX133" i="28"/>
  <c r="DX132" i="28"/>
  <c r="DX131" i="28"/>
  <c r="DX130" i="28"/>
  <c r="DX129" i="28"/>
  <c r="DX128" i="28"/>
  <c r="DX127" i="28"/>
  <c r="DX126" i="28"/>
  <c r="DX125" i="28"/>
  <c r="DX124" i="28"/>
  <c r="DX123" i="28"/>
  <c r="DX122" i="28"/>
  <c r="DX121" i="28"/>
  <c r="DX120" i="28"/>
  <c r="DX119" i="28"/>
  <c r="DX118" i="28"/>
  <c r="DX117" i="28"/>
  <c r="DX116" i="28"/>
  <c r="DX115" i="28"/>
  <c r="DX114" i="28"/>
  <c r="DX113" i="28"/>
  <c r="DX112" i="28"/>
  <c r="DX111" i="28"/>
  <c r="DX110" i="28"/>
  <c r="DX109" i="28"/>
  <c r="DX108" i="28"/>
  <c r="DX107" i="28"/>
  <c r="DX106" i="28"/>
  <c r="DX105" i="28"/>
  <c r="DX104" i="28"/>
  <c r="DX103" i="28"/>
  <c r="DX102" i="28"/>
  <c r="DX101" i="28"/>
  <c r="DX100" i="28"/>
  <c r="DX99" i="28"/>
  <c r="DX98" i="28"/>
  <c r="DX97" i="28"/>
  <c r="DX96" i="28"/>
  <c r="DX95" i="28"/>
  <c r="DX94" i="28"/>
  <c r="DX93" i="28"/>
  <c r="DX92" i="28"/>
  <c r="DX91" i="28"/>
  <c r="DX90" i="28"/>
  <c r="DX89" i="28"/>
  <c r="DX88" i="28"/>
  <c r="DX87" i="28"/>
  <c r="DX86" i="28"/>
  <c r="DX85" i="28"/>
  <c r="DX84" i="28"/>
  <c r="DX83" i="28"/>
  <c r="DX82" i="28"/>
  <c r="DX81" i="28"/>
  <c r="DX80" i="28"/>
  <c r="DX79" i="28"/>
  <c r="DX78" i="28"/>
  <c r="DX77" i="28"/>
  <c r="DX76" i="28"/>
  <c r="CF76" i="29"/>
  <c r="Y76" i="29"/>
  <c r="Z76" i="29"/>
  <c r="BR77" i="29"/>
  <c r="BS77" i="29"/>
  <c r="J79" i="29"/>
  <c r="K79" i="29"/>
  <c r="I79" i="29"/>
  <c r="AN82" i="29"/>
  <c r="BS83" i="29"/>
  <c r="BR83" i="29"/>
  <c r="J85" i="29"/>
  <c r="K85" i="29"/>
  <c r="I85" i="29"/>
  <c r="J87" i="29"/>
  <c r="K87" i="29"/>
  <c r="I87" i="29"/>
  <c r="AN90" i="29"/>
  <c r="AN92" i="29"/>
  <c r="BR93" i="29"/>
  <c r="BS93" i="29"/>
  <c r="J95" i="29"/>
  <c r="K95" i="29"/>
  <c r="I95" i="29"/>
  <c r="J97" i="29"/>
  <c r="K97" i="29"/>
  <c r="I97" i="29"/>
  <c r="AN100" i="29"/>
  <c r="AN102" i="29"/>
  <c r="BR103" i="29"/>
  <c r="BS103" i="29"/>
  <c r="J105" i="29"/>
  <c r="K105" i="29"/>
  <c r="I105" i="29"/>
  <c r="AN108" i="29"/>
  <c r="AN110" i="29"/>
  <c r="BS111" i="29"/>
  <c r="BR111" i="29"/>
  <c r="BR113" i="29"/>
  <c r="BS113" i="29"/>
  <c r="AN116" i="29"/>
  <c r="AN118" i="29"/>
  <c r="BR119" i="29"/>
  <c r="BS119" i="29"/>
  <c r="J121" i="29"/>
  <c r="K121" i="29"/>
  <c r="I121" i="29"/>
  <c r="BR121" i="29"/>
  <c r="BS121" i="29"/>
  <c r="J123" i="29"/>
  <c r="K123" i="29"/>
  <c r="I123" i="29"/>
  <c r="AN126" i="29"/>
  <c r="AN128" i="29"/>
  <c r="AN130" i="29"/>
  <c r="BS131" i="29"/>
  <c r="BR131" i="29"/>
  <c r="J133" i="29"/>
  <c r="K133" i="29"/>
  <c r="I133" i="29"/>
  <c r="J135" i="29"/>
  <c r="K135" i="29"/>
  <c r="I135" i="29"/>
  <c r="AN136" i="29"/>
  <c r="J137" i="29"/>
  <c r="K137" i="29"/>
  <c r="I137" i="29"/>
  <c r="J139" i="29"/>
  <c r="K139" i="29"/>
  <c r="I139" i="29"/>
  <c r="BR139" i="29"/>
  <c r="BS139" i="29"/>
  <c r="J141" i="29"/>
  <c r="K141" i="29"/>
  <c r="I141" i="29"/>
  <c r="AN144" i="29"/>
  <c r="J145" i="29"/>
  <c r="K145" i="29"/>
  <c r="I145" i="29"/>
  <c r="K147" i="29"/>
  <c r="I147" i="29"/>
  <c r="J147" i="29"/>
  <c r="J149" i="29"/>
  <c r="K149" i="29"/>
  <c r="I149" i="29"/>
  <c r="AN152" i="29"/>
  <c r="BR153" i="29"/>
  <c r="BS153" i="29"/>
  <c r="AN76" i="29"/>
  <c r="Y77" i="29"/>
  <c r="Z77" i="29"/>
  <c r="CG77" i="29"/>
  <c r="CH77" i="29"/>
  <c r="CF77" i="29"/>
  <c r="BC78" i="29"/>
  <c r="BD78" i="29"/>
  <c r="Y79" i="29"/>
  <c r="Z79" i="29"/>
  <c r="CG79" i="29"/>
  <c r="CH79" i="29"/>
  <c r="CF79" i="29"/>
  <c r="BC80" i="29"/>
  <c r="BD80" i="29"/>
  <c r="Y81" i="29"/>
  <c r="Z81" i="29"/>
  <c r="CG81" i="29"/>
  <c r="CH81" i="29"/>
  <c r="CF81" i="29"/>
  <c r="BD82" i="29"/>
  <c r="BC82" i="29"/>
  <c r="Z83" i="29"/>
  <c r="Y83" i="29"/>
  <c r="CG83" i="29"/>
  <c r="CH83" i="29"/>
  <c r="CF83" i="29"/>
  <c r="BC84" i="29"/>
  <c r="BD84" i="29"/>
  <c r="Y85" i="29"/>
  <c r="Z85" i="29"/>
  <c r="CG85" i="29"/>
  <c r="CH85" i="29"/>
  <c r="CF85" i="29"/>
  <c r="BC86" i="29"/>
  <c r="BD86" i="29"/>
  <c r="Y87" i="29"/>
  <c r="Z87" i="29"/>
  <c r="CG87" i="29"/>
  <c r="CH87" i="29"/>
  <c r="CF87" i="29"/>
  <c r="BC88" i="29"/>
  <c r="BD88" i="29"/>
  <c r="Y89" i="29"/>
  <c r="Z89" i="29"/>
  <c r="CG89" i="29"/>
  <c r="CH89" i="29"/>
  <c r="CF89" i="29"/>
  <c r="BD90" i="29"/>
  <c r="BC90" i="29"/>
  <c r="Y91" i="29"/>
  <c r="Z91" i="29"/>
  <c r="CG91" i="29"/>
  <c r="CH91" i="29"/>
  <c r="CF91" i="29"/>
  <c r="BC92" i="29"/>
  <c r="BD92" i="29"/>
  <c r="Y93" i="29"/>
  <c r="Z93" i="29"/>
  <c r="CG93" i="29"/>
  <c r="CH93" i="29"/>
  <c r="CF93" i="29"/>
  <c r="BC94" i="29"/>
  <c r="BD94" i="29"/>
  <c r="Y95" i="29"/>
  <c r="Z95" i="29"/>
  <c r="CG95" i="29"/>
  <c r="CH95" i="29"/>
  <c r="CF95" i="29"/>
  <c r="BC96" i="29"/>
  <c r="BD96" i="29"/>
  <c r="Y97" i="29"/>
  <c r="Z97" i="29"/>
  <c r="CG97" i="29"/>
  <c r="CH97" i="29"/>
  <c r="CF97" i="29"/>
  <c r="BD98" i="29"/>
  <c r="BC98" i="29"/>
  <c r="Z99" i="29"/>
  <c r="Y99" i="29"/>
  <c r="CG99" i="29"/>
  <c r="CH99" i="29"/>
  <c r="CF99" i="29"/>
  <c r="BC100" i="29"/>
  <c r="BD100" i="29"/>
  <c r="Y101" i="29"/>
  <c r="Z101" i="29"/>
  <c r="CG101" i="29"/>
  <c r="CH101" i="29"/>
  <c r="CF101" i="29"/>
  <c r="BC102" i="29"/>
  <c r="BD102" i="29"/>
  <c r="Y103" i="29"/>
  <c r="Z103" i="29"/>
  <c r="CG103" i="29"/>
  <c r="CH103" i="29"/>
  <c r="CF103" i="29"/>
  <c r="BC104" i="29"/>
  <c r="BD104" i="29"/>
  <c r="Y105" i="29"/>
  <c r="Z105" i="29"/>
  <c r="CG105" i="29"/>
  <c r="CH105" i="29"/>
  <c r="CF105" i="29"/>
  <c r="BD106" i="29"/>
  <c r="BC106" i="29"/>
  <c r="Y107" i="29"/>
  <c r="Z107" i="29"/>
  <c r="CG107" i="29"/>
  <c r="CH107" i="29"/>
  <c r="CF107" i="29"/>
  <c r="BC108" i="29"/>
  <c r="BD108" i="29"/>
  <c r="Y109" i="29"/>
  <c r="Z109" i="29"/>
  <c r="CG109" i="29"/>
  <c r="CH109" i="29"/>
  <c r="CF109" i="29"/>
  <c r="BD110" i="29"/>
  <c r="BC110" i="29"/>
  <c r="Y111" i="29"/>
  <c r="Z111" i="29"/>
  <c r="CG111" i="29"/>
  <c r="CH111" i="29"/>
  <c r="CF111" i="29"/>
  <c r="BC112" i="29"/>
  <c r="BD112" i="29"/>
  <c r="Y113" i="29"/>
  <c r="Z113" i="29"/>
  <c r="CG113" i="29"/>
  <c r="CH113" i="29"/>
  <c r="CF113" i="29"/>
  <c r="BC114" i="29"/>
  <c r="BD114" i="29"/>
  <c r="Y115" i="29"/>
  <c r="Z115" i="29"/>
  <c r="CG115" i="29"/>
  <c r="CH115" i="29"/>
  <c r="CF115" i="29"/>
  <c r="BC116" i="29"/>
  <c r="BD116" i="29"/>
  <c r="Y117" i="29"/>
  <c r="Z117" i="29"/>
  <c r="CG117" i="29"/>
  <c r="CH117" i="29"/>
  <c r="CF117" i="29"/>
  <c r="BC118" i="29"/>
  <c r="BD118" i="29"/>
  <c r="Y119" i="29"/>
  <c r="Z119" i="29"/>
  <c r="CG119" i="29"/>
  <c r="CH119" i="29"/>
  <c r="CF119" i="29"/>
  <c r="BC120" i="29"/>
  <c r="BD120" i="29"/>
  <c r="Y121" i="29"/>
  <c r="Z121" i="29"/>
  <c r="CG121" i="29"/>
  <c r="CH121" i="29"/>
  <c r="CF121" i="29"/>
  <c r="BD122" i="29"/>
  <c r="BC122" i="29"/>
  <c r="Y123" i="29"/>
  <c r="Z123" i="29"/>
  <c r="CG123" i="29"/>
  <c r="CH123" i="29"/>
  <c r="CF123" i="29"/>
  <c r="BC124" i="29"/>
  <c r="BD124" i="29"/>
  <c r="Y125" i="29"/>
  <c r="Z125" i="29"/>
  <c r="CG125" i="29"/>
  <c r="CH125" i="29"/>
  <c r="CF125" i="29"/>
  <c r="BC126" i="29"/>
  <c r="BD126" i="29"/>
  <c r="Y127" i="29"/>
  <c r="Z127" i="29"/>
  <c r="CG127" i="29"/>
  <c r="CH127" i="29"/>
  <c r="CF127" i="29"/>
  <c r="BC128" i="29"/>
  <c r="BD128" i="29"/>
  <c r="Y129" i="29"/>
  <c r="Z129" i="29"/>
  <c r="CG129" i="29"/>
  <c r="CH129" i="29"/>
  <c r="CF129" i="29"/>
  <c r="BC130" i="29"/>
  <c r="BD130" i="29"/>
  <c r="Z131" i="29"/>
  <c r="Y131" i="29"/>
  <c r="CG131" i="29"/>
  <c r="CH131" i="29"/>
  <c r="CF131" i="29"/>
  <c r="BC132" i="29"/>
  <c r="BD132" i="29"/>
  <c r="Y133" i="29"/>
  <c r="Z133" i="29"/>
  <c r="CG133" i="29"/>
  <c r="CH133" i="29"/>
  <c r="CF133" i="29"/>
  <c r="BC134" i="29"/>
  <c r="BD134" i="29"/>
  <c r="Y135" i="29"/>
  <c r="Z135" i="29"/>
  <c r="CG135" i="29"/>
  <c r="CH135" i="29"/>
  <c r="CF135" i="29"/>
  <c r="BC136" i="29"/>
  <c r="BD136" i="29"/>
  <c r="Y137" i="29"/>
  <c r="Z137" i="29"/>
  <c r="CG137" i="29"/>
  <c r="CH137" i="29"/>
  <c r="CF137" i="29"/>
  <c r="BC138" i="29"/>
  <c r="BD138" i="29"/>
  <c r="Y139" i="29"/>
  <c r="Z139" i="29"/>
  <c r="CG139" i="29"/>
  <c r="CH139" i="29"/>
  <c r="CF139" i="29"/>
  <c r="BC140" i="29"/>
  <c r="BD140" i="29"/>
  <c r="Y141" i="29"/>
  <c r="Z141" i="29"/>
  <c r="CG141" i="29"/>
  <c r="CH141" i="29"/>
  <c r="CF141" i="29"/>
  <c r="BC142" i="29"/>
  <c r="BD142" i="29"/>
  <c r="Y143" i="29"/>
  <c r="Z143" i="29"/>
  <c r="CG143" i="29"/>
  <c r="CH143" i="29"/>
  <c r="CF143" i="29"/>
  <c r="BC144" i="29"/>
  <c r="BD144" i="29"/>
  <c r="Y145" i="29"/>
  <c r="Z145" i="29"/>
  <c r="CG145" i="29"/>
  <c r="CH145" i="29"/>
  <c r="CF145" i="29"/>
  <c r="BC146" i="29"/>
  <c r="BD146" i="29"/>
  <c r="Z147" i="29"/>
  <c r="Y147" i="29"/>
  <c r="CG147" i="29"/>
  <c r="CH147" i="29"/>
  <c r="CF147" i="29"/>
  <c r="BC148" i="29"/>
  <c r="BD148" i="29"/>
  <c r="Y149" i="29"/>
  <c r="Z149" i="29"/>
  <c r="CG149" i="29"/>
  <c r="CH149" i="29"/>
  <c r="CF149" i="29"/>
  <c r="BC150" i="29"/>
  <c r="BD150" i="29"/>
  <c r="Y151" i="29"/>
  <c r="Z151" i="29"/>
  <c r="CG151" i="29"/>
  <c r="CH151" i="29"/>
  <c r="CF151" i="29"/>
  <c r="BC152" i="29"/>
  <c r="BD152" i="29"/>
  <c r="Y153" i="29"/>
  <c r="Z153" i="29"/>
  <c r="CG153" i="29"/>
  <c r="CH153" i="29"/>
  <c r="CF153" i="29"/>
  <c r="BC154" i="29"/>
  <c r="BD154" i="29"/>
  <c r="Y155" i="29"/>
  <c r="Z155" i="29"/>
  <c r="CG155" i="29"/>
  <c r="CH155" i="29"/>
  <c r="CF155" i="29"/>
  <c r="AN78" i="29"/>
  <c r="BS79" i="29"/>
  <c r="BQ79" i="29"/>
  <c r="BR79" i="29"/>
  <c r="J81" i="29"/>
  <c r="K81" i="29"/>
  <c r="I81" i="29"/>
  <c r="K83" i="29"/>
  <c r="I83" i="29"/>
  <c r="J83" i="29"/>
  <c r="AN86" i="29"/>
  <c r="BR87" i="29"/>
  <c r="BS87" i="29"/>
  <c r="J89" i="29"/>
  <c r="K89" i="29"/>
  <c r="I89" i="29"/>
  <c r="J91" i="29"/>
  <c r="K91" i="29"/>
  <c r="I91" i="29"/>
  <c r="AN94" i="29"/>
  <c r="BS95" i="29"/>
  <c r="BR95" i="29"/>
  <c r="AN98" i="29"/>
  <c r="BS99" i="29"/>
  <c r="BR99" i="29"/>
  <c r="J101" i="29"/>
  <c r="K101" i="29"/>
  <c r="I101" i="29"/>
  <c r="J103" i="29"/>
  <c r="K103" i="29"/>
  <c r="I103" i="29"/>
  <c r="AN106" i="29"/>
  <c r="J107" i="29"/>
  <c r="K107" i="29"/>
  <c r="I107" i="29"/>
  <c r="J109" i="29"/>
  <c r="K109" i="29"/>
  <c r="I109" i="29"/>
  <c r="J111" i="29"/>
  <c r="K111" i="29"/>
  <c r="I111" i="29"/>
  <c r="AN114" i="29"/>
  <c r="BS115" i="29"/>
  <c r="BR115" i="29"/>
  <c r="BR117" i="29"/>
  <c r="BS117" i="29"/>
  <c r="J119" i="29"/>
  <c r="K119" i="29"/>
  <c r="I119" i="29"/>
  <c r="AN122" i="29"/>
  <c r="BR123" i="29"/>
  <c r="BS123" i="29"/>
  <c r="J125" i="29"/>
  <c r="K125" i="29"/>
  <c r="I125" i="29"/>
  <c r="J127" i="29"/>
  <c r="K127" i="29"/>
  <c r="I127" i="29"/>
  <c r="J129" i="29"/>
  <c r="K129" i="29"/>
  <c r="I129" i="29"/>
  <c r="J131" i="29"/>
  <c r="K131" i="29"/>
  <c r="I131" i="29"/>
  <c r="AN134" i="29"/>
  <c r="AN138" i="29"/>
  <c r="AN142" i="29"/>
  <c r="BS143" i="29"/>
  <c r="BR143" i="29"/>
  <c r="BR145" i="29"/>
  <c r="BS145" i="29"/>
  <c r="AN148" i="29"/>
  <c r="BS149" i="29"/>
  <c r="BR149" i="29"/>
  <c r="J151" i="29"/>
  <c r="K151" i="29"/>
  <c r="I151" i="29"/>
  <c r="AN154" i="29"/>
  <c r="BC76" i="29"/>
  <c r="BB76" i="29"/>
  <c r="BD76" i="29"/>
  <c r="AN77" i="29"/>
  <c r="J78" i="29"/>
  <c r="K78" i="29"/>
  <c r="I78" i="29"/>
  <c r="BS78" i="29"/>
  <c r="BR78" i="29"/>
  <c r="AN79" i="29"/>
  <c r="J80" i="29"/>
  <c r="K80" i="29"/>
  <c r="I80" i="29"/>
  <c r="BR80" i="29"/>
  <c r="BS80" i="29"/>
  <c r="AN81" i="29"/>
  <c r="J82" i="29"/>
  <c r="K82" i="29"/>
  <c r="I82" i="29"/>
  <c r="BS82" i="29"/>
  <c r="BR82" i="29"/>
  <c r="AN83" i="29"/>
  <c r="J84" i="29"/>
  <c r="K84" i="29"/>
  <c r="I84" i="29"/>
  <c r="BR84" i="29"/>
  <c r="BS84" i="29"/>
  <c r="AN85" i="29"/>
  <c r="J86" i="29"/>
  <c r="K86" i="29"/>
  <c r="I86" i="29"/>
  <c r="BR86" i="29"/>
  <c r="BS86" i="29"/>
  <c r="AN87" i="29"/>
  <c r="J88" i="29"/>
  <c r="K88" i="29"/>
  <c r="I88" i="29"/>
  <c r="BR88" i="29"/>
  <c r="BS88" i="29"/>
  <c r="AN89" i="29"/>
  <c r="J90" i="29"/>
  <c r="I90" i="29"/>
  <c r="K90" i="29"/>
  <c r="BS90" i="29"/>
  <c r="BR90" i="29"/>
  <c r="AN91" i="29"/>
  <c r="J92" i="29"/>
  <c r="K92" i="29"/>
  <c r="I92" i="29"/>
  <c r="BR92" i="29"/>
  <c r="BS92" i="29"/>
  <c r="AN93" i="29"/>
  <c r="J94" i="29"/>
  <c r="I94" i="29"/>
  <c r="K94" i="29"/>
  <c r="BS94" i="29"/>
  <c r="BR94" i="29"/>
  <c r="AN95" i="29"/>
  <c r="J96" i="29"/>
  <c r="K96" i="29"/>
  <c r="I96" i="29"/>
  <c r="BR96" i="29"/>
  <c r="BS96" i="29"/>
  <c r="AN97" i="29"/>
  <c r="J98" i="29"/>
  <c r="K98" i="29"/>
  <c r="I98" i="29"/>
  <c r="BS98" i="29"/>
  <c r="BR98" i="29"/>
  <c r="AN99" i="29"/>
  <c r="J100" i="29"/>
  <c r="K100" i="29"/>
  <c r="I100" i="29"/>
  <c r="BR100" i="29"/>
  <c r="BS100" i="29"/>
  <c r="AN101" i="29"/>
  <c r="J102" i="29"/>
  <c r="K102" i="29"/>
  <c r="I102" i="29"/>
  <c r="BR102" i="29"/>
  <c r="BS102" i="29"/>
  <c r="AN103" i="29"/>
  <c r="J104" i="29"/>
  <c r="K104" i="29"/>
  <c r="I104" i="29"/>
  <c r="BR104" i="29"/>
  <c r="BS104" i="29"/>
  <c r="AN105" i="29"/>
  <c r="J106" i="29"/>
  <c r="I106" i="29"/>
  <c r="K106" i="29"/>
  <c r="BS106" i="29"/>
  <c r="BR106" i="29"/>
  <c r="AN107" i="29"/>
  <c r="J108" i="29"/>
  <c r="K108" i="29"/>
  <c r="I108" i="29"/>
  <c r="BR108" i="29"/>
  <c r="BS108" i="29"/>
  <c r="AN109" i="29"/>
  <c r="J110" i="29"/>
  <c r="K110" i="29"/>
  <c r="I110" i="29"/>
  <c r="BS110" i="29"/>
  <c r="BR110" i="29"/>
  <c r="AN111" i="29"/>
  <c r="J112" i="29"/>
  <c r="K112" i="29"/>
  <c r="I112" i="29"/>
  <c r="BR112" i="29"/>
  <c r="BS112" i="29"/>
  <c r="AN113" i="29"/>
  <c r="J114" i="29"/>
  <c r="K114" i="29"/>
  <c r="I114" i="29"/>
  <c r="BS114" i="29"/>
  <c r="BR114" i="29"/>
  <c r="BQ114" i="29"/>
  <c r="AN115" i="29"/>
  <c r="J116" i="29"/>
  <c r="K116" i="29"/>
  <c r="I116" i="29"/>
  <c r="BR116" i="29"/>
  <c r="BS116" i="29"/>
  <c r="AN117" i="29"/>
  <c r="J118" i="29"/>
  <c r="K118" i="29"/>
  <c r="I118" i="29"/>
  <c r="BR118" i="29"/>
  <c r="BS118" i="29"/>
  <c r="AN119" i="29"/>
  <c r="J120" i="29"/>
  <c r="K120" i="29"/>
  <c r="I120" i="29"/>
  <c r="BR120" i="29"/>
  <c r="BS120" i="29"/>
  <c r="AN121" i="29"/>
  <c r="J122" i="29"/>
  <c r="K122" i="29"/>
  <c r="I122" i="29"/>
  <c r="BS122" i="29"/>
  <c r="BR122" i="29"/>
  <c r="AN123" i="29"/>
  <c r="J124" i="29"/>
  <c r="K124" i="29"/>
  <c r="I124" i="29"/>
  <c r="BR124" i="29"/>
  <c r="BS124" i="29"/>
  <c r="AN125" i="29"/>
  <c r="J126" i="29"/>
  <c r="I126" i="29"/>
  <c r="K126" i="29"/>
  <c r="BS126" i="29"/>
  <c r="BR126" i="29"/>
  <c r="AN127" i="29"/>
  <c r="J128" i="29"/>
  <c r="K128" i="29"/>
  <c r="I128" i="29"/>
  <c r="BR128" i="29"/>
  <c r="BS128" i="29"/>
  <c r="AN129" i="29"/>
  <c r="J130" i="29"/>
  <c r="K130" i="29"/>
  <c r="I130" i="29"/>
  <c r="BS130" i="29"/>
  <c r="BR130" i="29"/>
  <c r="AN131" i="29"/>
  <c r="J132" i="29"/>
  <c r="K132" i="29"/>
  <c r="I132" i="29"/>
  <c r="BR132" i="29"/>
  <c r="BS132" i="29"/>
  <c r="AN133" i="29"/>
  <c r="J134" i="29"/>
  <c r="K134" i="29"/>
  <c r="I134" i="29"/>
  <c r="BR134" i="29"/>
  <c r="BS134" i="29"/>
  <c r="AN135" i="29"/>
  <c r="J136" i="29"/>
  <c r="K136" i="29"/>
  <c r="I136" i="29"/>
  <c r="BR136" i="29"/>
  <c r="BS136" i="29"/>
  <c r="AN137" i="29"/>
  <c r="J138" i="29"/>
  <c r="K138" i="29"/>
  <c r="I138" i="29"/>
  <c r="BS138" i="29"/>
  <c r="BR138" i="29"/>
  <c r="AN139" i="29"/>
  <c r="J140" i="29"/>
  <c r="K140" i="29"/>
  <c r="I140" i="29"/>
  <c r="BR140" i="29"/>
  <c r="BS140" i="29"/>
  <c r="AN141" i="29"/>
  <c r="J142" i="29"/>
  <c r="K142" i="29"/>
  <c r="I142" i="29"/>
  <c r="BR142" i="29"/>
  <c r="BS142" i="29"/>
  <c r="AN143" i="29"/>
  <c r="J144" i="29"/>
  <c r="K144" i="29"/>
  <c r="I144" i="29"/>
  <c r="BR144" i="29"/>
  <c r="BS144" i="29"/>
  <c r="AN145" i="29"/>
  <c r="J146" i="29"/>
  <c r="K146" i="29"/>
  <c r="I146" i="29"/>
  <c r="BR146" i="29"/>
  <c r="BS146" i="29"/>
  <c r="AN147" i="29"/>
  <c r="J148" i="29"/>
  <c r="K148" i="29"/>
  <c r="I148" i="29"/>
  <c r="BR148" i="29"/>
  <c r="BS148" i="29"/>
  <c r="AN149" i="29"/>
  <c r="J150" i="29"/>
  <c r="K150" i="29"/>
  <c r="I150" i="29"/>
  <c r="BR150" i="29"/>
  <c r="BS150" i="29"/>
  <c r="AN151" i="29"/>
  <c r="J152" i="29"/>
  <c r="K152" i="29"/>
  <c r="I152" i="29"/>
  <c r="BR152" i="29"/>
  <c r="BS152" i="29"/>
  <c r="AN153" i="29"/>
  <c r="J154" i="29"/>
  <c r="K154" i="29"/>
  <c r="I154" i="29"/>
  <c r="BS154" i="29"/>
  <c r="BR154" i="29"/>
  <c r="AN155" i="29"/>
  <c r="J77" i="29"/>
  <c r="K77" i="29"/>
  <c r="I77" i="29"/>
  <c r="AN80" i="29"/>
  <c r="BR81" i="29"/>
  <c r="BS81" i="29"/>
  <c r="AN84" i="29"/>
  <c r="BR85" i="29"/>
  <c r="BS85" i="29"/>
  <c r="AN88" i="29"/>
  <c r="BR89" i="29"/>
  <c r="BS89" i="29"/>
  <c r="BR91" i="29"/>
  <c r="BS91" i="29"/>
  <c r="J93" i="29"/>
  <c r="K93" i="29"/>
  <c r="I93" i="29"/>
  <c r="AN96" i="29"/>
  <c r="BR97" i="29"/>
  <c r="BS97" i="29"/>
  <c r="K99" i="29"/>
  <c r="I99" i="29"/>
  <c r="J99" i="29"/>
  <c r="BR101" i="29"/>
  <c r="BS101" i="29"/>
  <c r="AN104" i="29"/>
  <c r="BR105" i="29"/>
  <c r="BS105" i="29"/>
  <c r="BR107" i="29"/>
  <c r="BS107" i="29"/>
  <c r="BR109" i="29"/>
  <c r="BS109" i="29"/>
  <c r="AN112" i="29"/>
  <c r="J113" i="29"/>
  <c r="K113" i="29"/>
  <c r="I113" i="29"/>
  <c r="K115" i="29"/>
  <c r="I115" i="29"/>
  <c r="J115" i="29"/>
  <c r="J117" i="29"/>
  <c r="K117" i="29"/>
  <c r="I117" i="29"/>
  <c r="AN120" i="29"/>
  <c r="AN124" i="29"/>
  <c r="BR125" i="29"/>
  <c r="BS125" i="29"/>
  <c r="BS127" i="29"/>
  <c r="BR127" i="29"/>
  <c r="BR129" i="29"/>
  <c r="BS129" i="29"/>
  <c r="AN132" i="29"/>
  <c r="BR133" i="29"/>
  <c r="BS133" i="29"/>
  <c r="BR135" i="29"/>
  <c r="BS135" i="29"/>
  <c r="BR137" i="29"/>
  <c r="BS137" i="29"/>
  <c r="AN140" i="29"/>
  <c r="BR141" i="29"/>
  <c r="BS141" i="29"/>
  <c r="J143" i="29"/>
  <c r="K143" i="29"/>
  <c r="I143" i="29"/>
  <c r="AN146" i="29"/>
  <c r="BS147" i="29"/>
  <c r="BR147" i="29"/>
  <c r="AN150" i="29"/>
  <c r="BR151" i="29"/>
  <c r="BS151" i="29"/>
  <c r="J153" i="29"/>
  <c r="K153" i="29"/>
  <c r="I153" i="29"/>
  <c r="J155" i="29"/>
  <c r="K155" i="29"/>
  <c r="I155" i="29"/>
  <c r="BR155" i="29"/>
  <c r="BS155" i="29"/>
  <c r="BR76" i="29"/>
  <c r="BS76" i="29"/>
  <c r="BQ76" i="29"/>
  <c r="BC77" i="29"/>
  <c r="BD77" i="29"/>
  <c r="Y78" i="29"/>
  <c r="Z78" i="29"/>
  <c r="CG78" i="29"/>
  <c r="CH78" i="29"/>
  <c r="CF78" i="29"/>
  <c r="BC79" i="29"/>
  <c r="BD79" i="29"/>
  <c r="Y80" i="29"/>
  <c r="Z80" i="29"/>
  <c r="CG80" i="29"/>
  <c r="CH80" i="29"/>
  <c r="CF80" i="29"/>
  <c r="BC81" i="29"/>
  <c r="BD81" i="29"/>
  <c r="Y82" i="29"/>
  <c r="Z82" i="29"/>
  <c r="CG82" i="29"/>
  <c r="CH82" i="29"/>
  <c r="CF82" i="29"/>
  <c r="BC83" i="29"/>
  <c r="BD83" i="29"/>
  <c r="Y84" i="29"/>
  <c r="Z84" i="29"/>
  <c r="CG84" i="29"/>
  <c r="CH84" i="29"/>
  <c r="CF84" i="29"/>
  <c r="BC85" i="29"/>
  <c r="BD85" i="29"/>
  <c r="Y86" i="29"/>
  <c r="Z86" i="29"/>
  <c r="CG86" i="29"/>
  <c r="CH86" i="29"/>
  <c r="CF86" i="29"/>
  <c r="BC87" i="29"/>
  <c r="BD87" i="29"/>
  <c r="Y88" i="29"/>
  <c r="Z88" i="29"/>
  <c r="CG88" i="29"/>
  <c r="CH88" i="29"/>
  <c r="CF88" i="29"/>
  <c r="BC89" i="29"/>
  <c r="BD89" i="29"/>
  <c r="Y90" i="29"/>
  <c r="Z90" i="29"/>
  <c r="CG90" i="29"/>
  <c r="CF90" i="29"/>
  <c r="CH90" i="29"/>
  <c r="BC91" i="29"/>
  <c r="BD91" i="29"/>
  <c r="Y92" i="29"/>
  <c r="Z92" i="29"/>
  <c r="CG92" i="29"/>
  <c r="CH92" i="29"/>
  <c r="CF92" i="29"/>
  <c r="BC93" i="29"/>
  <c r="BD93" i="29"/>
  <c r="Y94" i="29"/>
  <c r="Z94" i="29"/>
  <c r="CG94" i="29"/>
  <c r="CH94" i="29"/>
  <c r="CF94" i="29"/>
  <c r="BC95" i="29"/>
  <c r="BD95" i="29"/>
  <c r="Y96" i="29"/>
  <c r="Z96" i="29"/>
  <c r="CG96" i="29"/>
  <c r="CH96" i="29"/>
  <c r="CF96" i="29"/>
  <c r="BC97" i="29"/>
  <c r="BD97" i="29"/>
  <c r="Y98" i="29"/>
  <c r="Z98" i="29"/>
  <c r="CG98" i="29"/>
  <c r="CH98" i="29"/>
  <c r="CF98" i="29"/>
  <c r="BC99" i="29"/>
  <c r="BD99" i="29"/>
  <c r="Y100" i="29"/>
  <c r="Z100" i="29"/>
  <c r="CG100" i="29"/>
  <c r="CH100" i="29"/>
  <c r="CF100" i="29"/>
  <c r="BC101" i="29"/>
  <c r="BD101" i="29"/>
  <c r="Y102" i="29"/>
  <c r="Z102" i="29"/>
  <c r="CG102" i="29"/>
  <c r="CH102" i="29"/>
  <c r="CF102" i="29"/>
  <c r="BC103" i="29"/>
  <c r="BD103" i="29"/>
  <c r="Y104" i="29"/>
  <c r="Z104" i="29"/>
  <c r="CG104" i="29"/>
  <c r="CH104" i="29"/>
  <c r="CF104" i="29"/>
  <c r="BC105" i="29"/>
  <c r="BD105" i="29"/>
  <c r="Y106" i="29"/>
  <c r="Z106" i="29"/>
  <c r="CH106" i="29"/>
  <c r="CG106" i="29"/>
  <c r="CF106" i="29"/>
  <c r="BC107" i="29"/>
  <c r="BD107" i="29"/>
  <c r="Y108" i="29"/>
  <c r="Z108" i="29"/>
  <c r="CG108" i="29"/>
  <c r="CH108" i="29"/>
  <c r="CF108" i="29"/>
  <c r="BC109" i="29"/>
  <c r="BD109" i="29"/>
  <c r="Y110" i="29"/>
  <c r="Z110" i="29"/>
  <c r="CG110" i="29"/>
  <c r="CH110" i="29"/>
  <c r="CF110" i="29"/>
  <c r="BD111" i="29"/>
  <c r="BC111" i="29"/>
  <c r="Y112" i="29"/>
  <c r="Z112" i="29"/>
  <c r="CG112" i="29"/>
  <c r="CH112" i="29"/>
  <c r="CF112" i="29"/>
  <c r="BC113" i="29"/>
  <c r="BD113" i="29"/>
  <c r="Y114" i="29"/>
  <c r="Z114" i="29"/>
  <c r="CG114" i="29"/>
  <c r="CH114" i="29"/>
  <c r="CF114" i="29"/>
  <c r="BC115" i="29"/>
  <c r="BD115" i="29"/>
  <c r="Y116" i="29"/>
  <c r="Z116" i="29"/>
  <c r="CG116" i="29"/>
  <c r="CH116" i="29"/>
  <c r="CF116" i="29"/>
  <c r="BD117" i="29"/>
  <c r="BC117" i="29"/>
  <c r="Y118" i="29"/>
  <c r="Z118" i="29"/>
  <c r="CG118" i="29"/>
  <c r="CH118" i="29"/>
  <c r="CF118" i="29"/>
  <c r="BC119" i="29"/>
  <c r="BD119" i="29"/>
  <c r="Y120" i="29"/>
  <c r="Z120" i="29"/>
  <c r="CG120" i="29"/>
  <c r="CH120" i="29"/>
  <c r="CF120" i="29"/>
  <c r="BC121" i="29"/>
  <c r="BD121" i="29"/>
  <c r="Y122" i="29"/>
  <c r="Z122" i="29"/>
  <c r="CG122" i="29"/>
  <c r="CF122" i="29"/>
  <c r="CH122" i="29"/>
  <c r="BC123" i="29"/>
  <c r="BD123" i="29"/>
  <c r="Y124" i="29"/>
  <c r="Z124" i="29"/>
  <c r="CG124" i="29"/>
  <c r="CH124" i="29"/>
  <c r="CF124" i="29"/>
  <c r="BC125" i="29"/>
  <c r="BD125" i="29"/>
  <c r="Y126" i="29"/>
  <c r="Z126" i="29"/>
  <c r="CG126" i="29"/>
  <c r="CH126" i="29"/>
  <c r="CF126" i="29"/>
  <c r="BC127" i="29"/>
  <c r="BD127" i="29"/>
  <c r="Y128" i="29"/>
  <c r="Z128" i="29"/>
  <c r="CG128" i="29"/>
  <c r="CH128" i="29"/>
  <c r="CF128" i="29"/>
  <c r="BC129" i="29"/>
  <c r="BD129" i="29"/>
  <c r="Y130" i="29"/>
  <c r="Z130" i="29"/>
  <c r="CG130" i="29"/>
  <c r="CH130" i="29"/>
  <c r="CF130" i="29"/>
  <c r="BC131" i="29"/>
  <c r="BD131" i="29"/>
  <c r="Y132" i="29"/>
  <c r="Z132" i="29"/>
  <c r="CG132" i="29"/>
  <c r="CH132" i="29"/>
  <c r="CF132" i="29"/>
  <c r="BC133" i="29"/>
  <c r="BD133" i="29"/>
  <c r="Y134" i="29"/>
  <c r="Z134" i="29"/>
  <c r="CG134" i="29"/>
  <c r="CH134" i="29"/>
  <c r="CF134" i="29"/>
  <c r="BC135" i="29"/>
  <c r="BD135" i="29"/>
  <c r="Y136" i="29"/>
  <c r="Z136" i="29"/>
  <c r="CG136" i="29"/>
  <c r="CH136" i="29"/>
  <c r="CF136" i="29"/>
  <c r="BC137" i="29"/>
  <c r="BD137" i="29"/>
  <c r="Y138" i="29"/>
  <c r="Z138" i="29"/>
  <c r="CH138" i="29"/>
  <c r="CG138" i="29"/>
  <c r="CF138" i="29"/>
  <c r="BC139" i="29"/>
  <c r="BD139" i="29"/>
  <c r="Y140" i="29"/>
  <c r="Z140" i="29"/>
  <c r="CG140" i="29"/>
  <c r="CH140" i="29"/>
  <c r="CF140" i="29"/>
  <c r="BC141" i="29"/>
  <c r="BD141" i="29"/>
  <c r="Y142" i="29"/>
  <c r="Z142" i="29"/>
  <c r="CG142" i="29"/>
  <c r="CH142" i="29"/>
  <c r="CF142" i="29"/>
  <c r="BC143" i="29"/>
  <c r="BD143" i="29"/>
  <c r="Y144" i="29"/>
  <c r="Z144" i="29"/>
  <c r="CG144" i="29"/>
  <c r="CH144" i="29"/>
  <c r="CF144" i="29"/>
  <c r="BC145" i="29"/>
  <c r="BD145" i="29"/>
  <c r="Y146" i="29"/>
  <c r="Z146" i="29"/>
  <c r="CG146" i="29"/>
  <c r="CH146" i="29"/>
  <c r="CF146" i="29"/>
  <c r="BC147" i="29"/>
  <c r="BD147" i="29"/>
  <c r="Y148" i="29"/>
  <c r="Z148" i="29"/>
  <c r="CG148" i="29"/>
  <c r="CH148" i="29"/>
  <c r="CF148" i="29"/>
  <c r="BD149" i="29"/>
  <c r="BC149" i="29"/>
  <c r="Y150" i="29"/>
  <c r="Z150" i="29"/>
  <c r="CG150" i="29"/>
  <c r="CH150" i="29"/>
  <c r="CF150" i="29"/>
  <c r="BC151" i="29"/>
  <c r="BD151" i="29"/>
  <c r="Y152" i="29"/>
  <c r="Z152" i="29"/>
  <c r="CG152" i="29"/>
  <c r="CH152" i="29"/>
  <c r="CF152" i="29"/>
  <c r="BC153" i="29"/>
  <c r="BD153" i="29"/>
  <c r="Y154" i="29"/>
  <c r="Z154" i="29"/>
  <c r="CG154" i="29"/>
  <c r="CF154" i="29"/>
  <c r="CH154" i="29"/>
  <c r="BC155" i="29"/>
  <c r="BD155" i="29"/>
  <c r="BB144" i="29"/>
  <c r="D309" i="29"/>
  <c r="BB55" i="29"/>
  <c r="BB80" i="29"/>
  <c r="D245" i="29"/>
  <c r="M245" i="29"/>
  <c r="Q245" i="29"/>
  <c r="BB81" i="29"/>
  <c r="D246" i="29"/>
  <c r="M246" i="29"/>
  <c r="Q246" i="29"/>
  <c r="D241" i="29"/>
  <c r="M241" i="29"/>
  <c r="Q241" i="29"/>
  <c r="BB79" i="29"/>
  <c r="D244" i="29"/>
  <c r="M244" i="29"/>
  <c r="Q244" i="29"/>
  <c r="X55" i="29"/>
  <c r="BB56" i="29"/>
  <c r="I57" i="29"/>
  <c r="BB78" i="29"/>
  <c r="D243" i="29"/>
  <c r="M243" i="29"/>
  <c r="Q243" i="29"/>
  <c r="BB82" i="29"/>
  <c r="D247" i="29"/>
  <c r="M247" i="29"/>
  <c r="Q247" i="29"/>
  <c r="BB77" i="29"/>
  <c r="D242" i="29"/>
  <c r="M242" i="29"/>
  <c r="Q242" i="29"/>
  <c r="BB57" i="29"/>
  <c r="CF55" i="29"/>
  <c r="BB136" i="29"/>
  <c r="D301" i="29"/>
  <c r="M301" i="29"/>
  <c r="Q301" i="29"/>
  <c r="BB137" i="29"/>
  <c r="D302" i="29"/>
  <c r="M302" i="29"/>
  <c r="Q302" i="29"/>
  <c r="BB142" i="29"/>
  <c r="D307" i="29"/>
  <c r="M307" i="29"/>
  <c r="Q307" i="29"/>
  <c r="I55" i="29"/>
  <c r="AM57" i="29"/>
  <c r="AM56" i="29"/>
  <c r="AM76" i="29"/>
  <c r="AM55" i="29"/>
  <c r="BB84" i="29"/>
  <c r="D249" i="29"/>
  <c r="M249" i="29"/>
  <c r="Q249" i="29"/>
  <c r="BB83" i="29"/>
  <c r="D248" i="29"/>
  <c r="M248" i="29"/>
  <c r="Q248" i="29"/>
  <c r="X56" i="29"/>
  <c r="X76" i="29"/>
  <c r="E161" i="29"/>
  <c r="N161" i="29"/>
  <c r="R161" i="29"/>
  <c r="BB141" i="29"/>
  <c r="D306" i="29"/>
  <c r="M306" i="29"/>
  <c r="Q306" i="29"/>
  <c r="BB140" i="29"/>
  <c r="D305" i="29"/>
  <c r="M305" i="29"/>
  <c r="Q305" i="29"/>
  <c r="CF57" i="29"/>
  <c r="CF56" i="29"/>
  <c r="BQ57" i="29"/>
  <c r="BQ56" i="29"/>
  <c r="BQ95" i="29"/>
  <c r="X57" i="29"/>
  <c r="AO76" i="29"/>
  <c r="AO77" i="29"/>
  <c r="AO78" i="29"/>
  <c r="AO79" i="29"/>
  <c r="AO80" i="29"/>
  <c r="AO81" i="29"/>
  <c r="AO82" i="29"/>
  <c r="AO83" i="29"/>
  <c r="AO84" i="29"/>
  <c r="AO85" i="29"/>
  <c r="AO86" i="29"/>
  <c r="AO87" i="29"/>
  <c r="AO88" i="29"/>
  <c r="AO89" i="29"/>
  <c r="AO90" i="29"/>
  <c r="AO91" i="29"/>
  <c r="AO92" i="29"/>
  <c r="AO93" i="29"/>
  <c r="AO94" i="29"/>
  <c r="AO95" i="29"/>
  <c r="AO96" i="29"/>
  <c r="AO97" i="29"/>
  <c r="AO98" i="29"/>
  <c r="AO99" i="29"/>
  <c r="AO100" i="29"/>
  <c r="AO101" i="29"/>
  <c r="AO102" i="29"/>
  <c r="AO103" i="29"/>
  <c r="AO104" i="29"/>
  <c r="AO105" i="29"/>
  <c r="AO106" i="29"/>
  <c r="AO107" i="29"/>
  <c r="AO108" i="29"/>
  <c r="AO109" i="29"/>
  <c r="AO110" i="29"/>
  <c r="AO111" i="29"/>
  <c r="AO112" i="29"/>
  <c r="AO113" i="29"/>
  <c r="AO114" i="29"/>
  <c r="AO115" i="29"/>
  <c r="AO116" i="29"/>
  <c r="AO117" i="29"/>
  <c r="AO118" i="29"/>
  <c r="AO119" i="29"/>
  <c r="AO120" i="29"/>
  <c r="AO121" i="29"/>
  <c r="AO122" i="29"/>
  <c r="AO123" i="29"/>
  <c r="AO124" i="29"/>
  <c r="AO125" i="29"/>
  <c r="AO126" i="29"/>
  <c r="AO127" i="29"/>
  <c r="AO128" i="29"/>
  <c r="AO129" i="29"/>
  <c r="AO130" i="29"/>
  <c r="AO131" i="29"/>
  <c r="AO132" i="29"/>
  <c r="AO133" i="29"/>
  <c r="AO134" i="29"/>
  <c r="AO135" i="29"/>
  <c r="AO136" i="29"/>
  <c r="AO137" i="29"/>
  <c r="BQ55" i="29"/>
  <c r="BQ77" i="29"/>
  <c r="I56" i="29"/>
  <c r="BB139" i="29"/>
  <c r="D304" i="29"/>
  <c r="M304" i="29"/>
  <c r="Q304" i="29"/>
  <c r="AO141" i="29"/>
  <c r="BB85" i="29"/>
  <c r="D250" i="29"/>
  <c r="M250" i="29"/>
  <c r="Q250" i="29"/>
  <c r="BB86" i="29"/>
  <c r="D251" i="29"/>
  <c r="M251" i="29"/>
  <c r="Q251" i="29"/>
  <c r="BB87" i="29"/>
  <c r="D252" i="29"/>
  <c r="M252" i="29"/>
  <c r="Q252" i="29"/>
  <c r="BB88" i="29"/>
  <c r="D253" i="29"/>
  <c r="M253" i="29"/>
  <c r="Q253" i="29"/>
  <c r="BB89" i="29"/>
  <c r="D254" i="29"/>
  <c r="M254" i="29"/>
  <c r="Q254" i="29"/>
  <c r="BB90" i="29"/>
  <c r="D255" i="29"/>
  <c r="M255" i="29"/>
  <c r="Q255" i="29"/>
  <c r="BB91" i="29"/>
  <c r="D256" i="29"/>
  <c r="M256" i="29"/>
  <c r="Q256" i="29"/>
  <c r="BB92" i="29"/>
  <c r="D257" i="29"/>
  <c r="M257" i="29"/>
  <c r="Q257" i="29"/>
  <c r="BB93" i="29"/>
  <c r="D258" i="29"/>
  <c r="M258" i="29"/>
  <c r="Q258" i="29"/>
  <c r="BB94" i="29"/>
  <c r="D259" i="29"/>
  <c r="M259" i="29"/>
  <c r="Q259" i="29"/>
  <c r="BB95" i="29"/>
  <c r="D260" i="29"/>
  <c r="M260" i="29"/>
  <c r="Q260" i="29"/>
  <c r="BB96" i="29"/>
  <c r="D261" i="29"/>
  <c r="M261" i="29"/>
  <c r="Q261" i="29"/>
  <c r="BB97" i="29"/>
  <c r="D262" i="29"/>
  <c r="M262" i="29"/>
  <c r="Q262" i="29"/>
  <c r="BB98" i="29"/>
  <c r="D263" i="29"/>
  <c r="M263" i="29"/>
  <c r="Q263" i="29"/>
  <c r="BB99" i="29"/>
  <c r="D264" i="29"/>
  <c r="M264" i="29"/>
  <c r="Q264" i="29"/>
  <c r="BB100" i="29"/>
  <c r="D265" i="29"/>
  <c r="M265" i="29"/>
  <c r="Q265" i="29"/>
  <c r="BB101" i="29"/>
  <c r="D266" i="29"/>
  <c r="M266" i="29"/>
  <c r="Q266" i="29"/>
  <c r="BB102" i="29"/>
  <c r="D267" i="29"/>
  <c r="M267" i="29"/>
  <c r="Q267" i="29"/>
  <c r="BB103" i="29"/>
  <c r="D268" i="29"/>
  <c r="M268" i="29"/>
  <c r="Q268" i="29"/>
  <c r="BB104" i="29"/>
  <c r="D269" i="29"/>
  <c r="M269" i="29"/>
  <c r="Q269" i="29"/>
  <c r="BB105" i="29"/>
  <c r="D270" i="29"/>
  <c r="M270" i="29"/>
  <c r="Q270" i="29"/>
  <c r="BB106" i="29"/>
  <c r="D271" i="29"/>
  <c r="M271" i="29"/>
  <c r="Q271" i="29"/>
  <c r="BB107" i="29"/>
  <c r="D272" i="29"/>
  <c r="M272" i="29"/>
  <c r="Q272" i="29"/>
  <c r="BB108" i="29"/>
  <c r="D273" i="29"/>
  <c r="M273" i="29"/>
  <c r="Q273" i="29"/>
  <c r="BB109" i="29"/>
  <c r="D274" i="29"/>
  <c r="M274" i="29"/>
  <c r="Q274" i="29"/>
  <c r="BB110" i="29"/>
  <c r="D275" i="29"/>
  <c r="M275" i="29"/>
  <c r="Q275" i="29"/>
  <c r="BB111" i="29"/>
  <c r="D276" i="29"/>
  <c r="M276" i="29"/>
  <c r="Q276" i="29"/>
  <c r="BB112" i="29"/>
  <c r="D277" i="29"/>
  <c r="M277" i="29"/>
  <c r="Q277" i="29"/>
  <c r="BB113" i="29"/>
  <c r="D278" i="29"/>
  <c r="M278" i="29"/>
  <c r="Q278" i="29"/>
  <c r="BB114" i="29"/>
  <c r="D279" i="29"/>
  <c r="M279" i="29"/>
  <c r="Q279" i="29"/>
  <c r="BB115" i="29"/>
  <c r="D280" i="29"/>
  <c r="M280" i="29"/>
  <c r="Q280" i="29"/>
  <c r="BB116" i="29"/>
  <c r="D281" i="29"/>
  <c r="M281" i="29"/>
  <c r="Q281" i="29"/>
  <c r="BB117" i="29"/>
  <c r="D282" i="29"/>
  <c r="M282" i="29"/>
  <c r="Q282" i="29"/>
  <c r="BB118" i="29"/>
  <c r="D283" i="29"/>
  <c r="M283" i="29"/>
  <c r="Q283" i="29"/>
  <c r="BB119" i="29"/>
  <c r="D284" i="29"/>
  <c r="M284" i="29"/>
  <c r="Q284" i="29"/>
  <c r="BB120" i="29"/>
  <c r="D285" i="29"/>
  <c r="M285" i="29"/>
  <c r="Q285" i="29"/>
  <c r="BB121" i="29"/>
  <c r="D286" i="29"/>
  <c r="M286" i="29"/>
  <c r="Q286" i="29"/>
  <c r="BB122" i="29"/>
  <c r="D287" i="29"/>
  <c r="M287" i="29"/>
  <c r="Q287" i="29"/>
  <c r="BB123" i="29"/>
  <c r="D288" i="29"/>
  <c r="M288" i="29"/>
  <c r="Q288" i="29"/>
  <c r="BB124" i="29"/>
  <c r="D289" i="29"/>
  <c r="M289" i="29"/>
  <c r="Q289" i="29"/>
  <c r="BB125" i="29"/>
  <c r="D290" i="29"/>
  <c r="M290" i="29"/>
  <c r="Q290" i="29"/>
  <c r="BB126" i="29"/>
  <c r="D291" i="29"/>
  <c r="M291" i="29"/>
  <c r="Q291" i="29"/>
  <c r="BB127" i="29"/>
  <c r="D292" i="29"/>
  <c r="M292" i="29"/>
  <c r="Q292" i="29"/>
  <c r="BB128" i="29"/>
  <c r="D293" i="29"/>
  <c r="M293" i="29"/>
  <c r="Q293" i="29"/>
  <c r="BB129" i="29"/>
  <c r="D294" i="29"/>
  <c r="M294" i="29"/>
  <c r="Q294" i="29"/>
  <c r="BB130" i="29"/>
  <c r="D295" i="29"/>
  <c r="M295" i="29"/>
  <c r="Q295" i="29"/>
  <c r="BB131" i="29"/>
  <c r="D296" i="29"/>
  <c r="M296" i="29"/>
  <c r="Q296" i="29"/>
  <c r="BB132" i="29"/>
  <c r="D297" i="29"/>
  <c r="M297" i="29"/>
  <c r="Q297" i="29"/>
  <c r="BB133" i="29"/>
  <c r="D298" i="29"/>
  <c r="M298" i="29"/>
  <c r="Q298" i="29"/>
  <c r="BB134" i="29"/>
  <c r="D299" i="29"/>
  <c r="M299" i="29"/>
  <c r="Q299" i="29"/>
  <c r="BB135" i="29"/>
  <c r="D300" i="29"/>
  <c r="M300" i="29"/>
  <c r="Q300" i="29"/>
  <c r="AO144" i="29"/>
  <c r="BB155" i="29"/>
  <c r="D320" i="29"/>
  <c r="M320" i="29"/>
  <c r="Q320" i="29"/>
  <c r="BB154" i="29"/>
  <c r="D319" i="29"/>
  <c r="M319" i="29"/>
  <c r="Q319" i="29"/>
  <c r="BB153" i="29"/>
  <c r="D318" i="29"/>
  <c r="M318" i="29"/>
  <c r="Q318" i="29"/>
  <c r="BB152" i="29"/>
  <c r="D317" i="29"/>
  <c r="M317" i="29"/>
  <c r="Q317" i="29"/>
  <c r="BB151" i="29"/>
  <c r="D316" i="29"/>
  <c r="M316" i="29"/>
  <c r="Q316" i="29"/>
  <c r="BB150" i="29"/>
  <c r="D315" i="29"/>
  <c r="M315" i="29"/>
  <c r="Q315" i="29"/>
  <c r="BB149" i="29"/>
  <c r="D314" i="29"/>
  <c r="M314" i="29"/>
  <c r="Q314" i="29"/>
  <c r="BB148" i="29"/>
  <c r="D313" i="29"/>
  <c r="M313" i="29"/>
  <c r="Q313" i="29"/>
  <c r="BB147" i="29"/>
  <c r="D312" i="29"/>
  <c r="M312" i="29"/>
  <c r="Q312" i="29"/>
  <c r="BB146" i="29"/>
  <c r="D311" i="29"/>
  <c r="M311" i="29"/>
  <c r="Q311" i="29"/>
  <c r="BB145" i="29"/>
  <c r="D310" i="29"/>
  <c r="M310" i="29"/>
  <c r="Q310" i="29"/>
  <c r="BB138" i="29"/>
  <c r="D303" i="29"/>
  <c r="M303" i="29"/>
  <c r="Q303" i="29"/>
  <c r="AO142" i="29"/>
  <c r="AO143" i="29"/>
  <c r="BB143" i="29"/>
  <c r="D308" i="29"/>
  <c r="M308" i="29"/>
  <c r="Q308" i="29"/>
  <c r="AO145" i="29"/>
  <c r="AO146" i="29"/>
  <c r="AO147" i="29"/>
  <c r="AO148" i="29"/>
  <c r="AO149" i="29"/>
  <c r="AO150" i="29"/>
  <c r="AO151" i="29"/>
  <c r="AO152" i="29"/>
  <c r="AO153" i="29"/>
  <c r="AO154" i="29"/>
  <c r="AO155" i="29"/>
  <c r="AO138" i="29"/>
  <c r="AO139" i="29"/>
  <c r="AO140" i="29"/>
  <c r="DZ82" i="28"/>
  <c r="EA82" i="28"/>
  <c r="DZ98" i="28"/>
  <c r="EA98" i="28"/>
  <c r="DZ106" i="28"/>
  <c r="EA106" i="28"/>
  <c r="DZ118" i="28"/>
  <c r="EA118" i="28"/>
  <c r="DZ134" i="28"/>
  <c r="EA134" i="28"/>
  <c r="DZ150" i="28"/>
  <c r="EA150" i="28"/>
  <c r="DZ79" i="28"/>
  <c r="EA79" i="28"/>
  <c r="DZ83" i="28"/>
  <c r="EA83" i="28"/>
  <c r="DZ87" i="28"/>
  <c r="EA87" i="28"/>
  <c r="DZ91" i="28"/>
  <c r="EA91" i="28"/>
  <c r="DZ95" i="28"/>
  <c r="EA95" i="28"/>
  <c r="DZ99" i="28"/>
  <c r="EA99" i="28"/>
  <c r="DZ103" i="28"/>
  <c r="EA103" i="28"/>
  <c r="DZ107" i="28"/>
  <c r="EA107" i="28"/>
  <c r="DZ111" i="28"/>
  <c r="EA111" i="28"/>
  <c r="DZ115" i="28"/>
  <c r="EA115" i="28"/>
  <c r="DZ119" i="28"/>
  <c r="EA119" i="28"/>
  <c r="DZ123" i="28"/>
  <c r="EA123" i="28"/>
  <c r="DZ127" i="28"/>
  <c r="EA127" i="28"/>
  <c r="DZ131" i="28"/>
  <c r="EA131" i="28"/>
  <c r="DZ135" i="28"/>
  <c r="EA135" i="28"/>
  <c r="DZ139" i="28"/>
  <c r="EA139" i="28"/>
  <c r="DZ143" i="28"/>
  <c r="EA143" i="28"/>
  <c r="DZ147" i="28"/>
  <c r="EA147" i="28"/>
  <c r="DZ78" i="28"/>
  <c r="EA78" i="28"/>
  <c r="DZ90" i="28"/>
  <c r="EA90" i="28"/>
  <c r="DZ102" i="28"/>
  <c r="EA102" i="28"/>
  <c r="DZ122" i="28"/>
  <c r="EA122" i="28"/>
  <c r="DZ138" i="28"/>
  <c r="EA138" i="28"/>
  <c r="DZ154" i="28"/>
  <c r="EA154" i="28"/>
  <c r="EO80" i="28"/>
  <c r="EP80" i="28"/>
  <c r="EO84" i="28"/>
  <c r="EP84" i="28"/>
  <c r="EO88" i="28"/>
  <c r="EP88" i="28"/>
  <c r="EO92" i="28"/>
  <c r="EP92" i="28"/>
  <c r="EO96" i="28"/>
  <c r="EP96" i="28"/>
  <c r="EO100" i="28"/>
  <c r="EP100" i="28"/>
  <c r="EO104" i="28"/>
  <c r="EP104" i="28"/>
  <c r="EO108" i="28"/>
  <c r="EP108" i="28"/>
  <c r="EO112" i="28"/>
  <c r="EP112" i="28"/>
  <c r="EO116" i="28"/>
  <c r="EP116" i="28"/>
  <c r="EO120" i="28"/>
  <c r="EP120" i="28"/>
  <c r="EO124" i="28"/>
  <c r="EP124" i="28"/>
  <c r="EO128" i="28"/>
  <c r="EP128" i="28"/>
  <c r="EO132" i="28"/>
  <c r="EP132" i="28"/>
  <c r="EO136" i="28"/>
  <c r="EP136" i="28"/>
  <c r="EO140" i="28"/>
  <c r="EP140" i="28"/>
  <c r="EO144" i="28"/>
  <c r="EP144" i="28"/>
  <c r="EO148" i="28"/>
  <c r="EP148" i="28"/>
  <c r="EO152" i="28"/>
  <c r="EP152" i="28"/>
  <c r="EO76" i="28"/>
  <c r="EP76" i="28"/>
  <c r="DZ94" i="28"/>
  <c r="EA94" i="28"/>
  <c r="DZ110" i="28"/>
  <c r="EA110" i="28"/>
  <c r="DZ130" i="28"/>
  <c r="EA130" i="28"/>
  <c r="DZ146" i="28"/>
  <c r="EA146" i="28"/>
  <c r="FS78" i="28"/>
  <c r="FT78" i="28"/>
  <c r="FS82" i="28"/>
  <c r="FT82" i="28"/>
  <c r="FS86" i="28"/>
  <c r="FT86" i="28"/>
  <c r="FS90" i="28"/>
  <c r="FT90" i="28"/>
  <c r="FS94" i="28"/>
  <c r="FT94" i="28"/>
  <c r="FS98" i="28"/>
  <c r="FT98" i="28"/>
  <c r="FS102" i="28"/>
  <c r="FT102" i="28"/>
  <c r="FS106" i="28"/>
  <c r="FT106" i="28"/>
  <c r="FS110" i="28"/>
  <c r="FT110" i="28"/>
  <c r="FS114" i="28"/>
  <c r="FT114" i="28"/>
  <c r="FS118" i="28"/>
  <c r="FT118" i="28"/>
  <c r="FS122" i="28"/>
  <c r="FT122" i="28"/>
  <c r="FS126" i="28"/>
  <c r="FT126" i="28"/>
  <c r="FS130" i="28"/>
  <c r="FT130" i="28"/>
  <c r="FS134" i="28"/>
  <c r="FT134" i="28"/>
  <c r="FS138" i="28"/>
  <c r="FT138" i="28"/>
  <c r="FS142" i="28"/>
  <c r="FT142" i="28"/>
  <c r="FS146" i="28"/>
  <c r="FT146" i="28"/>
  <c r="FS150" i="28"/>
  <c r="FT150" i="28"/>
  <c r="FS154" i="28"/>
  <c r="FT154" i="28"/>
  <c r="DZ86" i="28"/>
  <c r="EA86" i="28"/>
  <c r="DZ114" i="28"/>
  <c r="EA114" i="28"/>
  <c r="DZ126" i="28"/>
  <c r="EA126" i="28"/>
  <c r="DZ142" i="28"/>
  <c r="EA142" i="28"/>
  <c r="DZ151" i="28"/>
  <c r="EA151" i="28"/>
  <c r="DZ155" i="28"/>
  <c r="EA155" i="28"/>
  <c r="EO77" i="28"/>
  <c r="EP77" i="28"/>
  <c r="EO81" i="28"/>
  <c r="EP81" i="28"/>
  <c r="EO85" i="28"/>
  <c r="EP85" i="28"/>
  <c r="EO89" i="28"/>
  <c r="EP89" i="28"/>
  <c r="EO93" i="28"/>
  <c r="EP93" i="28"/>
  <c r="EO97" i="28"/>
  <c r="EP97" i="28"/>
  <c r="EO101" i="28"/>
  <c r="EP101" i="28"/>
  <c r="EO105" i="28"/>
  <c r="EP105" i="28"/>
  <c r="EO109" i="28"/>
  <c r="EP109" i="28"/>
  <c r="EO113" i="28"/>
  <c r="EP113" i="28"/>
  <c r="EO117" i="28"/>
  <c r="EP117" i="28"/>
  <c r="EO121" i="28"/>
  <c r="EP121" i="28"/>
  <c r="EO125" i="28"/>
  <c r="EP125" i="28"/>
  <c r="EO129" i="28"/>
  <c r="EP129" i="28"/>
  <c r="EO133" i="28"/>
  <c r="EP133" i="28"/>
  <c r="EO137" i="28"/>
  <c r="EP137" i="28"/>
  <c r="EO141" i="28"/>
  <c r="EP141" i="28"/>
  <c r="EO145" i="28"/>
  <c r="EP145" i="28"/>
  <c r="EO149" i="28"/>
  <c r="EP149" i="28"/>
  <c r="EO153" i="28"/>
  <c r="EP153" i="28"/>
  <c r="FS79" i="28"/>
  <c r="FT79" i="28"/>
  <c r="FS83" i="28"/>
  <c r="FT83" i="28"/>
  <c r="FS87" i="28"/>
  <c r="FT87" i="28"/>
  <c r="FS91" i="28"/>
  <c r="FT91" i="28"/>
  <c r="FS95" i="28"/>
  <c r="FT95" i="28"/>
  <c r="FS99" i="28"/>
  <c r="FT99" i="28"/>
  <c r="FS103" i="28"/>
  <c r="FT103" i="28"/>
  <c r="FS107" i="28"/>
  <c r="FT107" i="28"/>
  <c r="FS111" i="28"/>
  <c r="FT111" i="28"/>
  <c r="FS115" i="28"/>
  <c r="FT115" i="28"/>
  <c r="FS119" i="28"/>
  <c r="FT119" i="28"/>
  <c r="FS123" i="28"/>
  <c r="FT123" i="28"/>
  <c r="FS127" i="28"/>
  <c r="FT127" i="28"/>
  <c r="FS131" i="28"/>
  <c r="FT131" i="28"/>
  <c r="FS135" i="28"/>
  <c r="FT135" i="28"/>
  <c r="FS139" i="28"/>
  <c r="FT139" i="28"/>
  <c r="FS143" i="28"/>
  <c r="FT143" i="28"/>
  <c r="FS147" i="28"/>
  <c r="FT147" i="28"/>
  <c r="FS151" i="28"/>
  <c r="FT151" i="28"/>
  <c r="FS155" i="28"/>
  <c r="FT155" i="28"/>
  <c r="DZ84" i="28"/>
  <c r="EA84" i="28"/>
  <c r="DZ100" i="28"/>
  <c r="EA100" i="28"/>
  <c r="DZ112" i="28"/>
  <c r="EA112" i="28"/>
  <c r="DZ120" i="28"/>
  <c r="EA120" i="28"/>
  <c r="DZ128" i="28"/>
  <c r="EA128" i="28"/>
  <c r="DZ144" i="28"/>
  <c r="EA144" i="28"/>
  <c r="EO78" i="28"/>
  <c r="EP78" i="28"/>
  <c r="EO94" i="28"/>
  <c r="EP94" i="28"/>
  <c r="EO110" i="28"/>
  <c r="EP110" i="28"/>
  <c r="EO118" i="28"/>
  <c r="EP118" i="28"/>
  <c r="EO126" i="28"/>
  <c r="EP126" i="28"/>
  <c r="EO138" i="28"/>
  <c r="EP138" i="28"/>
  <c r="EO146" i="28"/>
  <c r="EP146" i="28"/>
  <c r="EO154" i="28"/>
  <c r="EP154" i="28"/>
  <c r="FS80" i="28"/>
  <c r="FT80" i="28"/>
  <c r="FS84" i="28"/>
  <c r="FT84" i="28"/>
  <c r="FS88" i="28"/>
  <c r="FT88" i="28"/>
  <c r="FS92" i="28"/>
  <c r="FT92" i="28"/>
  <c r="FS96" i="28"/>
  <c r="FT96" i="28"/>
  <c r="FS100" i="28"/>
  <c r="FT100" i="28"/>
  <c r="FS104" i="28"/>
  <c r="FT104" i="28"/>
  <c r="FS108" i="28"/>
  <c r="FT108" i="28"/>
  <c r="FS112" i="28"/>
  <c r="FT112" i="28"/>
  <c r="FS116" i="28"/>
  <c r="FT116" i="28"/>
  <c r="FS120" i="28"/>
  <c r="FT120" i="28"/>
  <c r="FS124" i="28"/>
  <c r="FT124" i="28"/>
  <c r="FS128" i="28"/>
  <c r="FT128" i="28"/>
  <c r="FS132" i="28"/>
  <c r="FT132" i="28"/>
  <c r="FS136" i="28"/>
  <c r="FT136" i="28"/>
  <c r="FS140" i="28"/>
  <c r="FT140" i="28"/>
  <c r="FS144" i="28"/>
  <c r="FT144" i="28"/>
  <c r="FS148" i="28"/>
  <c r="FT148" i="28"/>
  <c r="FS152" i="28"/>
  <c r="FT152" i="28"/>
  <c r="FS76" i="28"/>
  <c r="FT76" i="28"/>
  <c r="DZ76" i="28"/>
  <c r="EA76" i="28"/>
  <c r="DZ80" i="28"/>
  <c r="EA80" i="28"/>
  <c r="DZ88" i="28"/>
  <c r="EA88" i="28"/>
  <c r="DZ92" i="28"/>
  <c r="EA92" i="28"/>
  <c r="DZ96" i="28"/>
  <c r="EA96" i="28"/>
  <c r="DZ104" i="28"/>
  <c r="EA104" i="28"/>
  <c r="DZ108" i="28"/>
  <c r="EA108" i="28"/>
  <c r="DZ116" i="28"/>
  <c r="EA116" i="28"/>
  <c r="DZ124" i="28"/>
  <c r="EA124" i="28"/>
  <c r="DZ132" i="28"/>
  <c r="EA132" i="28"/>
  <c r="DZ136" i="28"/>
  <c r="EA136" i="28"/>
  <c r="DZ140" i="28"/>
  <c r="EA140" i="28"/>
  <c r="DZ148" i="28"/>
  <c r="EA148" i="28"/>
  <c r="DZ152" i="28"/>
  <c r="EA152" i="28"/>
  <c r="EO82" i="28"/>
  <c r="EP82" i="28"/>
  <c r="EO86" i="28"/>
  <c r="EP86" i="28"/>
  <c r="EO90" i="28"/>
  <c r="EP90" i="28"/>
  <c r="EO98" i="28"/>
  <c r="EP98" i="28"/>
  <c r="EO102" i="28"/>
  <c r="EP102" i="28"/>
  <c r="EO106" i="28"/>
  <c r="EP106" i="28"/>
  <c r="EO114" i="28"/>
  <c r="EP114" i="28"/>
  <c r="EO122" i="28"/>
  <c r="EP122" i="28"/>
  <c r="EO130" i="28"/>
  <c r="EP130" i="28"/>
  <c r="EO134" i="28"/>
  <c r="EP134" i="28"/>
  <c r="EO142" i="28"/>
  <c r="EP142" i="28"/>
  <c r="EO150" i="28"/>
  <c r="EP150" i="28"/>
  <c r="DZ77" i="28"/>
  <c r="EA77" i="28"/>
  <c r="DZ81" i="28"/>
  <c r="EA81" i="28"/>
  <c r="DZ85" i="28"/>
  <c r="EA85" i="28"/>
  <c r="DZ89" i="28"/>
  <c r="EA89" i="28"/>
  <c r="DZ93" i="28"/>
  <c r="EA93" i="28"/>
  <c r="DZ97" i="28"/>
  <c r="EA97" i="28"/>
  <c r="DZ101" i="28"/>
  <c r="EA101" i="28"/>
  <c r="DZ105" i="28"/>
  <c r="EA105" i="28"/>
  <c r="DZ109" i="28"/>
  <c r="EA109" i="28"/>
  <c r="DZ113" i="28"/>
  <c r="EA113" i="28"/>
  <c r="DZ117" i="28"/>
  <c r="EA117" i="28"/>
  <c r="DZ121" i="28"/>
  <c r="EA121" i="28"/>
  <c r="DZ125" i="28"/>
  <c r="EA125" i="28"/>
  <c r="DZ129" i="28"/>
  <c r="EA129" i="28"/>
  <c r="DZ133" i="28"/>
  <c r="EA133" i="28"/>
  <c r="DZ137" i="28"/>
  <c r="EA137" i="28"/>
  <c r="DZ141" i="28"/>
  <c r="EA141" i="28"/>
  <c r="DZ145" i="28"/>
  <c r="EA145" i="28"/>
  <c r="DZ149" i="28"/>
  <c r="EA149" i="28"/>
  <c r="DZ153" i="28"/>
  <c r="EA153" i="28"/>
  <c r="EO79" i="28"/>
  <c r="EP79" i="28"/>
  <c r="EO83" i="28"/>
  <c r="EP83" i="28"/>
  <c r="EO87" i="28"/>
  <c r="EP87" i="28"/>
  <c r="EO91" i="28"/>
  <c r="EP91" i="28"/>
  <c r="EO95" i="28"/>
  <c r="EP95" i="28"/>
  <c r="EO99" i="28"/>
  <c r="EP99" i="28"/>
  <c r="EO103" i="28"/>
  <c r="EP103" i="28"/>
  <c r="EO107" i="28"/>
  <c r="EP107" i="28"/>
  <c r="EO111" i="28"/>
  <c r="EP111" i="28"/>
  <c r="EO115" i="28"/>
  <c r="EP115" i="28"/>
  <c r="EO119" i="28"/>
  <c r="EP119" i="28"/>
  <c r="EO123" i="28"/>
  <c r="EP123" i="28"/>
  <c r="EO127" i="28"/>
  <c r="EP127" i="28"/>
  <c r="EO131" i="28"/>
  <c r="EP131" i="28"/>
  <c r="EO135" i="28"/>
  <c r="EP135" i="28"/>
  <c r="EO139" i="28"/>
  <c r="EP139" i="28"/>
  <c r="EO143" i="28"/>
  <c r="EP143" i="28"/>
  <c r="EO147" i="28"/>
  <c r="EP147" i="28"/>
  <c r="EO151" i="28"/>
  <c r="EP151" i="28"/>
  <c r="EO155" i="28"/>
  <c r="EP155" i="28"/>
  <c r="FS77" i="28"/>
  <c r="FT77" i="28"/>
  <c r="FS81" i="28"/>
  <c r="FT81" i="28"/>
  <c r="FS85" i="28"/>
  <c r="FT85" i="28"/>
  <c r="FS89" i="28"/>
  <c r="FT89" i="28"/>
  <c r="FS93" i="28"/>
  <c r="FT93" i="28"/>
  <c r="FS97" i="28"/>
  <c r="FT97" i="28"/>
  <c r="FS101" i="28"/>
  <c r="FT101" i="28"/>
  <c r="FS105" i="28"/>
  <c r="FT105" i="28"/>
  <c r="FS109" i="28"/>
  <c r="FT109" i="28"/>
  <c r="FS113" i="28"/>
  <c r="FT113" i="28"/>
  <c r="FS117" i="28"/>
  <c r="FT117" i="28"/>
  <c r="FS121" i="28"/>
  <c r="FT121" i="28"/>
  <c r="FS125" i="28"/>
  <c r="FT125" i="28"/>
  <c r="FS129" i="28"/>
  <c r="FT129" i="28"/>
  <c r="FS133" i="28"/>
  <c r="FT133" i="28"/>
  <c r="FS137" i="28"/>
  <c r="FT137" i="28"/>
  <c r="FS141" i="28"/>
  <c r="FT141" i="28"/>
  <c r="FS145" i="28"/>
  <c r="FT145" i="28"/>
  <c r="FS149" i="28"/>
  <c r="FT149" i="28"/>
  <c r="FS153" i="28"/>
  <c r="FT153" i="28"/>
  <c r="X138" i="29"/>
  <c r="E223" i="29"/>
  <c r="N223" i="29"/>
  <c r="R223" i="29"/>
  <c r="BQ105" i="29"/>
  <c r="BQ81" i="29"/>
  <c r="BQ146" i="29"/>
  <c r="BQ98" i="29"/>
  <c r="E263" i="29"/>
  <c r="N263" i="29"/>
  <c r="R263" i="29"/>
  <c r="BQ115" i="29"/>
  <c r="BQ99" i="29"/>
  <c r="BQ103" i="29"/>
  <c r="BQ89" i="29"/>
  <c r="BQ138" i="29"/>
  <c r="BQ82" i="29"/>
  <c r="BQ139" i="29"/>
  <c r="X78" i="29"/>
  <c r="E163" i="29"/>
  <c r="N163" i="29"/>
  <c r="R163" i="29"/>
  <c r="AM114" i="29"/>
  <c r="BQ151" i="29"/>
  <c r="BQ130" i="29"/>
  <c r="BQ145" i="29"/>
  <c r="BQ143" i="29"/>
  <c r="BQ113" i="29"/>
  <c r="BQ111" i="29"/>
  <c r="AM81" i="29"/>
  <c r="BQ147" i="29"/>
  <c r="BQ129" i="29"/>
  <c r="BQ127" i="29"/>
  <c r="BQ107" i="29"/>
  <c r="BQ101" i="29"/>
  <c r="BQ91" i="29"/>
  <c r="BQ154" i="29"/>
  <c r="BQ148" i="29"/>
  <c r="E313" i="29"/>
  <c r="N313" i="29"/>
  <c r="R313" i="29"/>
  <c r="BQ140" i="29"/>
  <c r="BQ132" i="29"/>
  <c r="BQ124" i="29"/>
  <c r="BQ122" i="29"/>
  <c r="BQ116" i="29"/>
  <c r="BQ108" i="29"/>
  <c r="BQ106" i="29"/>
  <c r="BQ100" i="29"/>
  <c r="E265" i="29"/>
  <c r="N265" i="29"/>
  <c r="R265" i="29"/>
  <c r="BQ92" i="29"/>
  <c r="BQ90" i="29"/>
  <c r="BQ84" i="29"/>
  <c r="BQ149" i="29"/>
  <c r="BQ123" i="29"/>
  <c r="BQ117" i="29"/>
  <c r="BQ87" i="29"/>
  <c r="BQ131" i="29"/>
  <c r="E296" i="29"/>
  <c r="N296" i="29"/>
  <c r="R296" i="29"/>
  <c r="BQ121" i="29"/>
  <c r="D162" i="29"/>
  <c r="M162" i="29"/>
  <c r="Q162" i="29"/>
  <c r="BQ135" i="29"/>
  <c r="BQ109" i="29"/>
  <c r="BQ97" i="29"/>
  <c r="BQ85" i="29"/>
  <c r="BQ150" i="29"/>
  <c r="BQ142" i="29"/>
  <c r="BQ134" i="29"/>
  <c r="BQ126" i="29"/>
  <c r="BQ118" i="29"/>
  <c r="BQ110" i="29"/>
  <c r="E275" i="29"/>
  <c r="N275" i="29"/>
  <c r="R275" i="29"/>
  <c r="BQ102" i="29"/>
  <c r="BQ94" i="29"/>
  <c r="BQ86" i="29"/>
  <c r="BQ78" i="29"/>
  <c r="E243" i="29"/>
  <c r="N243" i="29"/>
  <c r="X155" i="29"/>
  <c r="E240" i="29"/>
  <c r="N240" i="29"/>
  <c r="R240" i="29"/>
  <c r="X153" i="29"/>
  <c r="E238" i="29"/>
  <c r="N238" i="29"/>
  <c r="R238" i="29"/>
  <c r="X151" i="29"/>
  <c r="E236" i="29"/>
  <c r="N236" i="29"/>
  <c r="R236" i="29"/>
  <c r="X149" i="29"/>
  <c r="E234" i="29"/>
  <c r="N234" i="29"/>
  <c r="R234" i="29"/>
  <c r="X145" i="29"/>
  <c r="E230" i="29"/>
  <c r="N230" i="29"/>
  <c r="R230" i="29"/>
  <c r="X143" i="29"/>
  <c r="E228" i="29"/>
  <c r="N228" i="29"/>
  <c r="R228" i="29"/>
  <c r="X141" i="29"/>
  <c r="E226" i="29"/>
  <c r="N226" i="29"/>
  <c r="R226" i="29"/>
  <c r="X139" i="29"/>
  <c r="E224" i="29"/>
  <c r="N224" i="29"/>
  <c r="R224" i="29"/>
  <c r="X137" i="29"/>
  <c r="E222" i="29"/>
  <c r="N222" i="29"/>
  <c r="R222" i="29"/>
  <c r="X135" i="29"/>
  <c r="E220" i="29"/>
  <c r="N220" i="29"/>
  <c r="R220" i="29"/>
  <c r="X133" i="29"/>
  <c r="E218" i="29"/>
  <c r="N218" i="29"/>
  <c r="R218" i="29"/>
  <c r="X129" i="29"/>
  <c r="E214" i="29"/>
  <c r="N214" i="29"/>
  <c r="R214" i="29"/>
  <c r="X127" i="29"/>
  <c r="E212" i="29"/>
  <c r="N212" i="29"/>
  <c r="R212" i="29"/>
  <c r="X125" i="29"/>
  <c r="E210" i="29"/>
  <c r="N210" i="29"/>
  <c r="R210" i="29"/>
  <c r="X123" i="29"/>
  <c r="E208" i="29"/>
  <c r="N208" i="29"/>
  <c r="R208" i="29"/>
  <c r="X121" i="29"/>
  <c r="E206" i="29"/>
  <c r="N206" i="29"/>
  <c r="R206" i="29"/>
  <c r="X119" i="29"/>
  <c r="E204" i="29"/>
  <c r="N204" i="29"/>
  <c r="R204" i="29"/>
  <c r="X117" i="29"/>
  <c r="E202" i="29"/>
  <c r="N202" i="29"/>
  <c r="R202" i="29"/>
  <c r="X115" i="29"/>
  <c r="E200" i="29"/>
  <c r="N200" i="29"/>
  <c r="R200" i="29"/>
  <c r="X113" i="29"/>
  <c r="E198" i="29"/>
  <c r="N198" i="29"/>
  <c r="R198" i="29"/>
  <c r="X111" i="29"/>
  <c r="E196" i="29"/>
  <c r="N196" i="29"/>
  <c r="R196" i="29"/>
  <c r="X109" i="29"/>
  <c r="E194" i="29"/>
  <c r="N194" i="29"/>
  <c r="R194" i="29"/>
  <c r="X107" i="29"/>
  <c r="E192" i="29"/>
  <c r="N192" i="29"/>
  <c r="R192" i="29"/>
  <c r="X105" i="29"/>
  <c r="E190" i="29"/>
  <c r="N190" i="29"/>
  <c r="R190" i="29"/>
  <c r="X103" i="29"/>
  <c r="E188" i="29"/>
  <c r="N188" i="29"/>
  <c r="R188" i="29"/>
  <c r="X101" i="29"/>
  <c r="E186" i="29"/>
  <c r="N186" i="29"/>
  <c r="R186" i="29"/>
  <c r="X97" i="29"/>
  <c r="E182" i="29"/>
  <c r="N182" i="29"/>
  <c r="R182" i="29"/>
  <c r="X95" i="29"/>
  <c r="E180" i="29"/>
  <c r="N180" i="29"/>
  <c r="R180" i="29"/>
  <c r="X93" i="29"/>
  <c r="E178" i="29"/>
  <c r="N178" i="29"/>
  <c r="R178" i="29"/>
  <c r="X91" i="29"/>
  <c r="E176" i="29"/>
  <c r="N176" i="29"/>
  <c r="R176" i="29"/>
  <c r="X89" i="29"/>
  <c r="E174" i="29"/>
  <c r="N174" i="29"/>
  <c r="R174" i="29"/>
  <c r="X87" i="29"/>
  <c r="E172" i="29"/>
  <c r="N172" i="29"/>
  <c r="R172" i="29"/>
  <c r="X85" i="29"/>
  <c r="E170" i="29"/>
  <c r="N170" i="29"/>
  <c r="R170" i="29"/>
  <c r="X81" i="29"/>
  <c r="E166" i="29"/>
  <c r="N166" i="29"/>
  <c r="R166" i="29"/>
  <c r="X79" i="29"/>
  <c r="E164" i="29"/>
  <c r="N164" i="29"/>
  <c r="R164" i="29"/>
  <c r="X77" i="29"/>
  <c r="E162" i="29"/>
  <c r="N162" i="29"/>
  <c r="R162" i="29"/>
  <c r="BQ93" i="29"/>
  <c r="BQ83" i="29"/>
  <c r="AM137" i="29"/>
  <c r="X154" i="29"/>
  <c r="E239" i="29"/>
  <c r="N239" i="29"/>
  <c r="R239" i="29"/>
  <c r="X152" i="29"/>
  <c r="E237" i="29"/>
  <c r="N237" i="29"/>
  <c r="R237" i="29"/>
  <c r="X150" i="29"/>
  <c r="E235" i="29"/>
  <c r="N235" i="29"/>
  <c r="R235" i="29"/>
  <c r="X148" i="29"/>
  <c r="E233" i="29"/>
  <c r="N233" i="29"/>
  <c r="R233" i="29"/>
  <c r="X146" i="29"/>
  <c r="E231" i="29"/>
  <c r="N231" i="29"/>
  <c r="R231" i="29"/>
  <c r="X144" i="29"/>
  <c r="E229" i="29"/>
  <c r="N229" i="29"/>
  <c r="R229" i="29"/>
  <c r="X142" i="29"/>
  <c r="E227" i="29"/>
  <c r="N227" i="29"/>
  <c r="R227" i="29"/>
  <c r="X140" i="29"/>
  <c r="E225" i="29"/>
  <c r="N225" i="29"/>
  <c r="R225" i="29"/>
  <c r="X136" i="29"/>
  <c r="E221" i="29"/>
  <c r="N221" i="29"/>
  <c r="R221" i="29"/>
  <c r="X134" i="29"/>
  <c r="E219" i="29"/>
  <c r="N219" i="29"/>
  <c r="R219" i="29"/>
  <c r="X132" i="29"/>
  <c r="E217" i="29"/>
  <c r="N217" i="29"/>
  <c r="R217" i="29"/>
  <c r="X130" i="29"/>
  <c r="E215" i="29"/>
  <c r="N215" i="29"/>
  <c r="R215" i="29"/>
  <c r="X128" i="29"/>
  <c r="E213" i="29"/>
  <c r="N213" i="29"/>
  <c r="R213" i="29"/>
  <c r="X126" i="29"/>
  <c r="E211" i="29"/>
  <c r="N211" i="29"/>
  <c r="R211" i="29"/>
  <c r="X124" i="29"/>
  <c r="E209" i="29"/>
  <c r="N209" i="29"/>
  <c r="R209" i="29"/>
  <c r="X122" i="29"/>
  <c r="E207" i="29"/>
  <c r="N207" i="29"/>
  <c r="R207" i="29"/>
  <c r="X120" i="29"/>
  <c r="E205" i="29"/>
  <c r="N205" i="29"/>
  <c r="R205" i="29"/>
  <c r="X118" i="29"/>
  <c r="E203" i="29"/>
  <c r="N203" i="29"/>
  <c r="R203" i="29"/>
  <c r="X116" i="29"/>
  <c r="E201" i="29"/>
  <c r="N201" i="29"/>
  <c r="R201" i="29"/>
  <c r="X114" i="29"/>
  <c r="E199" i="29"/>
  <c r="N199" i="29"/>
  <c r="R199" i="29"/>
  <c r="X112" i="29"/>
  <c r="E197" i="29"/>
  <c r="N197" i="29"/>
  <c r="R197" i="29"/>
  <c r="X110" i="29"/>
  <c r="E195" i="29"/>
  <c r="N195" i="29"/>
  <c r="R195" i="29"/>
  <c r="X108" i="29"/>
  <c r="E193" i="29"/>
  <c r="N193" i="29"/>
  <c r="R193" i="29"/>
  <c r="X106" i="29"/>
  <c r="E191" i="29"/>
  <c r="N191" i="29"/>
  <c r="R191" i="29"/>
  <c r="X104" i="29"/>
  <c r="E189" i="29"/>
  <c r="N189" i="29"/>
  <c r="R189" i="29"/>
  <c r="X102" i="29"/>
  <c r="E187" i="29"/>
  <c r="N187" i="29"/>
  <c r="R187" i="29"/>
  <c r="X100" i="29"/>
  <c r="E185" i="29"/>
  <c r="N185" i="29"/>
  <c r="R185" i="29"/>
  <c r="X98" i="29"/>
  <c r="E183" i="29"/>
  <c r="N183" i="29"/>
  <c r="R183" i="29"/>
  <c r="X96" i="29"/>
  <c r="E181" i="29"/>
  <c r="N181" i="29"/>
  <c r="R181" i="29"/>
  <c r="X94" i="29"/>
  <c r="E179" i="29"/>
  <c r="N179" i="29"/>
  <c r="R179" i="29"/>
  <c r="X92" i="29"/>
  <c r="E177" i="29"/>
  <c r="N177" i="29"/>
  <c r="R177" i="29"/>
  <c r="X90" i="29"/>
  <c r="E175" i="29"/>
  <c r="N175" i="29"/>
  <c r="R175" i="29"/>
  <c r="X88" i="29"/>
  <c r="E173" i="29"/>
  <c r="N173" i="29"/>
  <c r="R173" i="29"/>
  <c r="X86" i="29"/>
  <c r="E171" i="29"/>
  <c r="N171" i="29"/>
  <c r="R171" i="29"/>
  <c r="X84" i="29"/>
  <c r="E169" i="29"/>
  <c r="N169" i="29"/>
  <c r="R169" i="29"/>
  <c r="X82" i="29"/>
  <c r="E167" i="29"/>
  <c r="N167" i="29"/>
  <c r="R167" i="29"/>
  <c r="X80" i="29"/>
  <c r="E165" i="29"/>
  <c r="N165" i="29"/>
  <c r="R165" i="29"/>
  <c r="BQ155" i="29"/>
  <c r="BQ141" i="29"/>
  <c r="BQ137" i="29"/>
  <c r="BQ133" i="29"/>
  <c r="E298" i="29"/>
  <c r="N298" i="29"/>
  <c r="R298" i="29"/>
  <c r="BQ125" i="29"/>
  <c r="BQ152" i="29"/>
  <c r="BQ144" i="29"/>
  <c r="BQ136" i="29"/>
  <c r="BQ128" i="29"/>
  <c r="BQ120" i="29"/>
  <c r="BQ112" i="29"/>
  <c r="BQ104" i="29"/>
  <c r="BQ96" i="29"/>
  <c r="BQ88" i="29"/>
  <c r="BQ80" i="29"/>
  <c r="X147" i="29"/>
  <c r="E232" i="29"/>
  <c r="N232" i="29"/>
  <c r="R232" i="29"/>
  <c r="X131" i="29"/>
  <c r="E216" i="29"/>
  <c r="N216" i="29"/>
  <c r="R216" i="29"/>
  <c r="X99" i="29"/>
  <c r="E184" i="29"/>
  <c r="N184" i="29"/>
  <c r="R184" i="29"/>
  <c r="X83" i="29"/>
  <c r="E168" i="29"/>
  <c r="N168" i="29"/>
  <c r="R168" i="29"/>
  <c r="BQ153" i="29"/>
  <c r="E318" i="29"/>
  <c r="N318" i="29"/>
  <c r="R318" i="29"/>
  <c r="BQ119" i="29"/>
  <c r="E320" i="29"/>
  <c r="N320" i="29"/>
  <c r="R320" i="29"/>
  <c r="AM79" i="29"/>
  <c r="AM78" i="29"/>
  <c r="F163" i="29"/>
  <c r="O163" i="29"/>
  <c r="S163" i="29"/>
  <c r="E303" i="29"/>
  <c r="N303" i="29"/>
  <c r="R303" i="29"/>
  <c r="AM82" i="29"/>
  <c r="F167" i="29"/>
  <c r="O167" i="29"/>
  <c r="S167" i="29"/>
  <c r="AM77" i="29"/>
  <c r="E301" i="29"/>
  <c r="N301" i="29"/>
  <c r="R301" i="29"/>
  <c r="AM136" i="29"/>
  <c r="F301" i="29"/>
  <c r="O301" i="29"/>
  <c r="S301" i="29"/>
  <c r="E304" i="29"/>
  <c r="N304" i="29"/>
  <c r="R304" i="29"/>
  <c r="AM153" i="29"/>
  <c r="F318" i="29"/>
  <c r="O318" i="29"/>
  <c r="S318" i="29"/>
  <c r="AM80" i="29"/>
  <c r="F245" i="29"/>
  <c r="O245" i="29"/>
  <c r="S245" i="29"/>
  <c r="D224" i="29"/>
  <c r="M224" i="29"/>
  <c r="Q224" i="29"/>
  <c r="F279" i="29"/>
  <c r="O279" i="29"/>
  <c r="S279" i="29"/>
  <c r="F199" i="29"/>
  <c r="O199" i="29"/>
  <c r="S199" i="29"/>
  <c r="D169" i="29"/>
  <c r="M169" i="29"/>
  <c r="Q169" i="29"/>
  <c r="D173" i="29"/>
  <c r="M173" i="29"/>
  <c r="Q173" i="29"/>
  <c r="D177" i="29"/>
  <c r="M177" i="29"/>
  <c r="Q177" i="29"/>
  <c r="D181" i="29"/>
  <c r="M181" i="29"/>
  <c r="Q181" i="29"/>
  <c r="D185" i="29"/>
  <c r="M185" i="29"/>
  <c r="Q185" i="29"/>
  <c r="D189" i="29"/>
  <c r="M189" i="29"/>
  <c r="Q189" i="29"/>
  <c r="D193" i="29"/>
  <c r="M193" i="29"/>
  <c r="Q193" i="29"/>
  <c r="D197" i="29"/>
  <c r="M197" i="29"/>
  <c r="Q197" i="29"/>
  <c r="D201" i="29"/>
  <c r="M201" i="29"/>
  <c r="Q201" i="29"/>
  <c r="D205" i="29"/>
  <c r="M205" i="29"/>
  <c r="Q205" i="29"/>
  <c r="D209" i="29"/>
  <c r="M209" i="29"/>
  <c r="Q209" i="29"/>
  <c r="D213" i="29"/>
  <c r="M213" i="29"/>
  <c r="Q213" i="29"/>
  <c r="D217" i="29"/>
  <c r="M217" i="29"/>
  <c r="Q217" i="29"/>
  <c r="D226" i="29"/>
  <c r="M226" i="29"/>
  <c r="Q226" i="29"/>
  <c r="D232" i="29"/>
  <c r="M232" i="29"/>
  <c r="Q232" i="29"/>
  <c r="D236" i="29"/>
  <c r="M236" i="29"/>
  <c r="Q236" i="29"/>
  <c r="D240" i="29"/>
  <c r="M240" i="29"/>
  <c r="Q240" i="29"/>
  <c r="D163" i="29"/>
  <c r="M163" i="29"/>
  <c r="Q163" i="29"/>
  <c r="E247" i="29"/>
  <c r="N247" i="29"/>
  <c r="R247" i="29"/>
  <c r="E251" i="29"/>
  <c r="N251" i="29"/>
  <c r="R251" i="29"/>
  <c r="E255" i="29"/>
  <c r="N255" i="29"/>
  <c r="R255" i="29"/>
  <c r="E259" i="29"/>
  <c r="N259" i="29"/>
  <c r="R259" i="29"/>
  <c r="E267" i="29"/>
  <c r="N267" i="29"/>
  <c r="R267" i="29"/>
  <c r="E271" i="29"/>
  <c r="N271" i="29"/>
  <c r="R271" i="29"/>
  <c r="E279" i="29"/>
  <c r="N279" i="29"/>
  <c r="R279" i="29"/>
  <c r="E283" i="29"/>
  <c r="N283" i="29"/>
  <c r="R283" i="29"/>
  <c r="E287" i="29"/>
  <c r="N287" i="29"/>
  <c r="R287" i="29"/>
  <c r="E291" i="29"/>
  <c r="N291" i="29"/>
  <c r="R291" i="29"/>
  <c r="E295" i="29"/>
  <c r="N295" i="29"/>
  <c r="R295" i="29"/>
  <c r="E299" i="29"/>
  <c r="N299" i="29"/>
  <c r="R299" i="29"/>
  <c r="E309" i="29"/>
  <c r="E317" i="29"/>
  <c r="N317" i="29"/>
  <c r="R317" i="29"/>
  <c r="F221" i="29"/>
  <c r="O221" i="29"/>
  <c r="S221" i="29"/>
  <c r="F243" i="29"/>
  <c r="O243" i="29"/>
  <c r="S243" i="29"/>
  <c r="D221" i="29"/>
  <c r="M221" i="29"/>
  <c r="Q221" i="29"/>
  <c r="AM85" i="29"/>
  <c r="AM89" i="29"/>
  <c r="AM93" i="29"/>
  <c r="AM97" i="29"/>
  <c r="AM101" i="29"/>
  <c r="AM105" i="29"/>
  <c r="AM109" i="29"/>
  <c r="AM113" i="29"/>
  <c r="AM117" i="29"/>
  <c r="AM121" i="29"/>
  <c r="AM125" i="29"/>
  <c r="AM129" i="29"/>
  <c r="AM133" i="29"/>
  <c r="AM142" i="29"/>
  <c r="AM146" i="29"/>
  <c r="AM150" i="29"/>
  <c r="AM154" i="29"/>
  <c r="D170" i="29"/>
  <c r="M170" i="29"/>
  <c r="Q170" i="29"/>
  <c r="D174" i="29"/>
  <c r="M174" i="29"/>
  <c r="Q174" i="29"/>
  <c r="D178" i="29"/>
  <c r="M178" i="29"/>
  <c r="Q178" i="29"/>
  <c r="D182" i="29"/>
  <c r="M182" i="29"/>
  <c r="Q182" i="29"/>
  <c r="D186" i="29"/>
  <c r="M186" i="29"/>
  <c r="Q186" i="29"/>
  <c r="D190" i="29"/>
  <c r="M190" i="29"/>
  <c r="Q190" i="29"/>
  <c r="D194" i="29"/>
  <c r="M194" i="29"/>
  <c r="Q194" i="29"/>
  <c r="D198" i="29"/>
  <c r="M198" i="29"/>
  <c r="Q198" i="29"/>
  <c r="D202" i="29"/>
  <c r="M202" i="29"/>
  <c r="Q202" i="29"/>
  <c r="D206" i="29"/>
  <c r="M206" i="29"/>
  <c r="Q206" i="29"/>
  <c r="D210" i="29"/>
  <c r="M210" i="29"/>
  <c r="Q210" i="29"/>
  <c r="D214" i="29"/>
  <c r="M214" i="29"/>
  <c r="Q214" i="29"/>
  <c r="D218" i="29"/>
  <c r="M218" i="29"/>
  <c r="Q218" i="29"/>
  <c r="D229" i="29"/>
  <c r="M229" i="29"/>
  <c r="Q229" i="29"/>
  <c r="D233" i="29"/>
  <c r="M233" i="29"/>
  <c r="Q233" i="29"/>
  <c r="D237" i="29"/>
  <c r="M237" i="29"/>
  <c r="Q237" i="29"/>
  <c r="D164" i="29"/>
  <c r="M164" i="29"/>
  <c r="Q164" i="29"/>
  <c r="E246" i="29"/>
  <c r="N246" i="29"/>
  <c r="R246" i="29"/>
  <c r="E241" i="29"/>
  <c r="N241" i="29"/>
  <c r="R241" i="29"/>
  <c r="E245" i="29"/>
  <c r="N245" i="29"/>
  <c r="R245" i="29"/>
  <c r="E242" i="29"/>
  <c r="N242" i="29"/>
  <c r="E244" i="29"/>
  <c r="N244" i="29"/>
  <c r="R244" i="29"/>
  <c r="U244" i="29"/>
  <c r="E248" i="29"/>
  <c r="N248" i="29"/>
  <c r="R248" i="29"/>
  <c r="E252" i="29"/>
  <c r="N252" i="29"/>
  <c r="R252" i="29"/>
  <c r="E256" i="29"/>
  <c r="N256" i="29"/>
  <c r="R256" i="29"/>
  <c r="E260" i="29"/>
  <c r="N260" i="29"/>
  <c r="R260" i="29"/>
  <c r="E264" i="29"/>
  <c r="N264" i="29"/>
  <c r="R264" i="29"/>
  <c r="E268" i="29"/>
  <c r="N268" i="29"/>
  <c r="R268" i="29"/>
  <c r="E272" i="29"/>
  <c r="N272" i="29"/>
  <c r="R272" i="29"/>
  <c r="E276" i="29"/>
  <c r="N276" i="29"/>
  <c r="R276" i="29"/>
  <c r="E280" i="29"/>
  <c r="N280" i="29"/>
  <c r="R280" i="29"/>
  <c r="E284" i="29"/>
  <c r="N284" i="29"/>
  <c r="R284" i="29"/>
  <c r="E288" i="29"/>
  <c r="N288" i="29"/>
  <c r="R288" i="29"/>
  <c r="E292" i="29"/>
  <c r="N292" i="29"/>
  <c r="R292" i="29"/>
  <c r="E300" i="29"/>
  <c r="N300" i="29"/>
  <c r="R300" i="29"/>
  <c r="E310" i="29"/>
  <c r="N310" i="29"/>
  <c r="R310" i="29"/>
  <c r="E314" i="29"/>
  <c r="N314" i="29"/>
  <c r="R314" i="29"/>
  <c r="E305" i="29"/>
  <c r="N305" i="29"/>
  <c r="R305" i="29"/>
  <c r="D227" i="29"/>
  <c r="M227" i="29"/>
  <c r="Q227" i="29"/>
  <c r="F247" i="29"/>
  <c r="O247" i="29"/>
  <c r="S247" i="29"/>
  <c r="F244" i="29"/>
  <c r="O244" i="29"/>
  <c r="S244" i="29"/>
  <c r="F164" i="29"/>
  <c r="O164" i="29"/>
  <c r="S164" i="29"/>
  <c r="D222" i="29"/>
  <c r="M222" i="29"/>
  <c r="Q222" i="29"/>
  <c r="AM138" i="29"/>
  <c r="AM86" i="29"/>
  <c r="AM90" i="29"/>
  <c r="AM94" i="29"/>
  <c r="AM98" i="29"/>
  <c r="AM102" i="29"/>
  <c r="AM106" i="29"/>
  <c r="AM110" i="29"/>
  <c r="AM118" i="29"/>
  <c r="AM122" i="29"/>
  <c r="AM126" i="29"/>
  <c r="AM130" i="29"/>
  <c r="AM134" i="29"/>
  <c r="AM143" i="29"/>
  <c r="AM147" i="29"/>
  <c r="AM151" i="29"/>
  <c r="AM155" i="29"/>
  <c r="U291" i="29"/>
  <c r="T291" i="29"/>
  <c r="D225" i="29"/>
  <c r="M225" i="29"/>
  <c r="Q225" i="29"/>
  <c r="D171" i="29"/>
  <c r="M171" i="29"/>
  <c r="Q171" i="29"/>
  <c r="D175" i="29"/>
  <c r="M175" i="29"/>
  <c r="Q175" i="29"/>
  <c r="D179" i="29"/>
  <c r="M179" i="29"/>
  <c r="Q179" i="29"/>
  <c r="D183" i="29"/>
  <c r="M183" i="29"/>
  <c r="Q183" i="29"/>
  <c r="D187" i="29"/>
  <c r="M187" i="29"/>
  <c r="Q187" i="29"/>
  <c r="D191" i="29"/>
  <c r="M191" i="29"/>
  <c r="Q191" i="29"/>
  <c r="D195" i="29"/>
  <c r="M195" i="29"/>
  <c r="Q195" i="29"/>
  <c r="D199" i="29"/>
  <c r="M199" i="29"/>
  <c r="Q199" i="29"/>
  <c r="D203" i="29"/>
  <c r="M203" i="29"/>
  <c r="Q203" i="29"/>
  <c r="D207" i="29"/>
  <c r="M207" i="29"/>
  <c r="Q207" i="29"/>
  <c r="D211" i="29"/>
  <c r="M211" i="29"/>
  <c r="Q211" i="29"/>
  <c r="D215" i="29"/>
  <c r="M215" i="29"/>
  <c r="Q215" i="29"/>
  <c r="D219" i="29"/>
  <c r="M219" i="29"/>
  <c r="Q219" i="29"/>
  <c r="D230" i="29"/>
  <c r="M230" i="29"/>
  <c r="Q230" i="29"/>
  <c r="D234" i="29"/>
  <c r="M234" i="29"/>
  <c r="Q234" i="29"/>
  <c r="D238" i="29"/>
  <c r="M238" i="29"/>
  <c r="Q238" i="29"/>
  <c r="T244" i="29"/>
  <c r="D165" i="29"/>
  <c r="M165" i="29"/>
  <c r="Q165" i="29"/>
  <c r="E249" i="29"/>
  <c r="N249" i="29"/>
  <c r="R249" i="29"/>
  <c r="E253" i="29"/>
  <c r="N253" i="29"/>
  <c r="R253" i="29"/>
  <c r="E257" i="29"/>
  <c r="N257" i="29"/>
  <c r="R257" i="29"/>
  <c r="E261" i="29"/>
  <c r="N261" i="29"/>
  <c r="R261" i="29"/>
  <c r="E269" i="29"/>
  <c r="N269" i="29"/>
  <c r="R269" i="29"/>
  <c r="E273" i="29"/>
  <c r="N273" i="29"/>
  <c r="R273" i="29"/>
  <c r="E277" i="29"/>
  <c r="N277" i="29"/>
  <c r="R277" i="29"/>
  <c r="E281" i="29"/>
  <c r="N281" i="29"/>
  <c r="R281" i="29"/>
  <c r="E285" i="29"/>
  <c r="N285" i="29"/>
  <c r="R285" i="29"/>
  <c r="E289" i="29"/>
  <c r="N289" i="29"/>
  <c r="R289" i="29"/>
  <c r="E293" i="29"/>
  <c r="N293" i="29"/>
  <c r="R293" i="29"/>
  <c r="E297" i="29"/>
  <c r="N297" i="29"/>
  <c r="R297" i="29"/>
  <c r="E307" i="29"/>
  <c r="N307" i="29"/>
  <c r="R307" i="29"/>
  <c r="E311" i="29"/>
  <c r="N311" i="29"/>
  <c r="R311" i="29"/>
  <c r="E315" i="29"/>
  <c r="N315" i="29"/>
  <c r="R315" i="29"/>
  <c r="E319" i="29"/>
  <c r="N319" i="29"/>
  <c r="R319" i="29"/>
  <c r="F241" i="29"/>
  <c r="O241" i="29"/>
  <c r="S241" i="29"/>
  <c r="F161" i="29"/>
  <c r="O161" i="29"/>
  <c r="S161" i="29"/>
  <c r="U161" i="29"/>
  <c r="D223" i="29"/>
  <c r="M223" i="29"/>
  <c r="Q223" i="29"/>
  <c r="AM83" i="29"/>
  <c r="AM87" i="29"/>
  <c r="AM91" i="29"/>
  <c r="AM95" i="29"/>
  <c r="AM99" i="29"/>
  <c r="AM103" i="29"/>
  <c r="AM107" i="29"/>
  <c r="AM111" i="29"/>
  <c r="AM115" i="29"/>
  <c r="AM119" i="29"/>
  <c r="AM123" i="29"/>
  <c r="AM127" i="29"/>
  <c r="AM131" i="29"/>
  <c r="AM135" i="29"/>
  <c r="AM139" i="29"/>
  <c r="AM144" i="29"/>
  <c r="AM148" i="29"/>
  <c r="AM152" i="29"/>
  <c r="D167" i="29"/>
  <c r="M167" i="29"/>
  <c r="Q167" i="29"/>
  <c r="D228" i="29"/>
  <c r="M228" i="29"/>
  <c r="E302" i="29"/>
  <c r="N302" i="29"/>
  <c r="R302" i="29"/>
  <c r="D168" i="29"/>
  <c r="M168" i="29"/>
  <c r="Q168" i="29"/>
  <c r="D172" i="29"/>
  <c r="M172" i="29"/>
  <c r="Q172" i="29"/>
  <c r="D176" i="29"/>
  <c r="M176" i="29"/>
  <c r="Q176" i="29"/>
  <c r="D180" i="29"/>
  <c r="M180" i="29"/>
  <c r="Q180" i="29"/>
  <c r="D184" i="29"/>
  <c r="M184" i="29"/>
  <c r="Q184" i="29"/>
  <c r="D188" i="29"/>
  <c r="M188" i="29"/>
  <c r="Q188" i="29"/>
  <c r="D192" i="29"/>
  <c r="M192" i="29"/>
  <c r="Q192" i="29"/>
  <c r="D196" i="29"/>
  <c r="M196" i="29"/>
  <c r="Q196" i="29"/>
  <c r="D200" i="29"/>
  <c r="M200" i="29"/>
  <c r="Q200" i="29"/>
  <c r="D204" i="29"/>
  <c r="M204" i="29"/>
  <c r="Q204" i="29"/>
  <c r="D208" i="29"/>
  <c r="M208" i="29"/>
  <c r="Q208" i="29"/>
  <c r="D212" i="29"/>
  <c r="M212" i="29"/>
  <c r="Q212" i="29"/>
  <c r="D216" i="29"/>
  <c r="M216" i="29"/>
  <c r="Q216" i="29"/>
  <c r="D220" i="29"/>
  <c r="M220" i="29"/>
  <c r="Q220" i="29"/>
  <c r="D231" i="29"/>
  <c r="M231" i="29"/>
  <c r="Q231" i="29"/>
  <c r="D235" i="29"/>
  <c r="M235" i="29"/>
  <c r="Q235" i="29"/>
  <c r="D239" i="29"/>
  <c r="M239" i="29"/>
  <c r="Q239" i="29"/>
  <c r="D166" i="29"/>
  <c r="M166" i="29"/>
  <c r="Q166" i="29"/>
  <c r="E306" i="29"/>
  <c r="N306" i="29"/>
  <c r="R306" i="29"/>
  <c r="E250" i="29"/>
  <c r="N250" i="29"/>
  <c r="R250" i="29"/>
  <c r="E254" i="29"/>
  <c r="N254" i="29"/>
  <c r="R254" i="29"/>
  <c r="E258" i="29"/>
  <c r="N258" i="29"/>
  <c r="R258" i="29"/>
  <c r="E262" i="29"/>
  <c r="N262" i="29"/>
  <c r="R262" i="29"/>
  <c r="E266" i="29"/>
  <c r="N266" i="29"/>
  <c r="R266" i="29"/>
  <c r="E270" i="29"/>
  <c r="N270" i="29"/>
  <c r="R270" i="29"/>
  <c r="E274" i="29"/>
  <c r="N274" i="29"/>
  <c r="R274" i="29"/>
  <c r="E278" i="29"/>
  <c r="N278" i="29"/>
  <c r="R278" i="29"/>
  <c r="E282" i="29"/>
  <c r="N282" i="29"/>
  <c r="R282" i="29"/>
  <c r="E286" i="29"/>
  <c r="N286" i="29"/>
  <c r="R286" i="29"/>
  <c r="E290" i="29"/>
  <c r="N290" i="29"/>
  <c r="R290" i="29"/>
  <c r="E294" i="29"/>
  <c r="N294" i="29"/>
  <c r="R294" i="29"/>
  <c r="E308" i="29"/>
  <c r="N308" i="29"/>
  <c r="R308" i="29"/>
  <c r="E312" i="29"/>
  <c r="N312" i="29"/>
  <c r="R312" i="29"/>
  <c r="E316" i="29"/>
  <c r="N316" i="29"/>
  <c r="R316" i="29"/>
  <c r="F302" i="29"/>
  <c r="O302" i="29"/>
  <c r="S302" i="29"/>
  <c r="F222" i="29"/>
  <c r="O222" i="29"/>
  <c r="S222" i="29"/>
  <c r="F246" i="29"/>
  <c r="O246" i="29"/>
  <c r="S246" i="29"/>
  <c r="F166" i="29"/>
  <c r="O166" i="29"/>
  <c r="S166" i="29"/>
  <c r="F242" i="29"/>
  <c r="O242" i="29"/>
  <c r="S242" i="29"/>
  <c r="F162" i="29"/>
  <c r="AM84" i="29"/>
  <c r="AM88" i="29"/>
  <c r="AM92" i="29"/>
  <c r="AM96" i="29"/>
  <c r="AM100" i="29"/>
  <c r="AM104" i="29"/>
  <c r="AM108" i="29"/>
  <c r="AM112" i="29"/>
  <c r="AM116" i="29"/>
  <c r="AM120" i="29"/>
  <c r="AM124" i="29"/>
  <c r="AM128" i="29"/>
  <c r="AM132" i="29"/>
  <c r="AM140" i="29"/>
  <c r="AM141" i="29"/>
  <c r="AM145" i="29"/>
  <c r="AM149" i="29"/>
  <c r="DI155" i="28"/>
  <c r="DI154" i="28"/>
  <c r="DI153" i="28"/>
  <c r="DI152" i="28"/>
  <c r="DI151" i="28"/>
  <c r="DI150" i="28"/>
  <c r="DI149" i="28"/>
  <c r="DI148" i="28"/>
  <c r="DI147" i="28"/>
  <c r="DI146" i="28"/>
  <c r="DI145" i="28"/>
  <c r="DI144" i="28"/>
  <c r="DI143" i="28"/>
  <c r="DI142" i="28"/>
  <c r="DI141" i="28"/>
  <c r="DI140" i="28"/>
  <c r="DI139" i="28"/>
  <c r="DI138" i="28"/>
  <c r="DI137" i="28"/>
  <c r="DI136" i="28"/>
  <c r="DI135" i="28"/>
  <c r="DI134" i="28"/>
  <c r="DI133" i="28"/>
  <c r="DI132" i="28"/>
  <c r="DI131" i="28"/>
  <c r="DI130" i="28"/>
  <c r="DI129" i="28"/>
  <c r="DI128" i="28"/>
  <c r="DI127" i="28"/>
  <c r="DI126" i="28"/>
  <c r="DI125" i="28"/>
  <c r="DI124" i="28"/>
  <c r="DI123" i="28"/>
  <c r="DI122" i="28"/>
  <c r="DI121" i="28"/>
  <c r="DI120" i="28"/>
  <c r="DI119" i="28"/>
  <c r="DI118" i="28"/>
  <c r="DI117" i="28"/>
  <c r="DI116" i="28"/>
  <c r="DI115" i="28"/>
  <c r="DI114" i="28"/>
  <c r="DI113" i="28"/>
  <c r="DI112" i="28"/>
  <c r="DI111" i="28"/>
  <c r="DI110" i="28"/>
  <c r="DI109" i="28"/>
  <c r="DI108" i="28"/>
  <c r="DI107" i="28"/>
  <c r="DI106" i="28"/>
  <c r="DI105" i="28"/>
  <c r="DI104" i="28"/>
  <c r="DI103" i="28"/>
  <c r="DI102" i="28"/>
  <c r="DI101" i="28"/>
  <c r="DI100" i="28"/>
  <c r="DI99" i="28"/>
  <c r="DI98" i="28"/>
  <c r="DI97" i="28"/>
  <c r="DI96" i="28"/>
  <c r="DI95" i="28"/>
  <c r="DI94" i="28"/>
  <c r="DI93" i="28"/>
  <c r="DI92" i="28"/>
  <c r="DI91" i="28"/>
  <c r="DI90" i="28"/>
  <c r="DI89" i="28"/>
  <c r="DI88" i="28"/>
  <c r="DI87" i="28"/>
  <c r="DI86" i="28"/>
  <c r="DI85" i="28"/>
  <c r="DI84" i="28"/>
  <c r="DI83" i="28"/>
  <c r="DI82" i="28"/>
  <c r="DI81" i="28"/>
  <c r="DI80" i="28"/>
  <c r="DI79" i="28"/>
  <c r="DI78" i="28"/>
  <c r="DI77" i="28"/>
  <c r="DI76" i="28"/>
  <c r="CT76" i="28"/>
  <c r="CT155" i="28"/>
  <c r="CT154" i="28"/>
  <c r="CT153" i="28"/>
  <c r="CT152" i="28"/>
  <c r="CT151" i="28"/>
  <c r="CT150" i="28"/>
  <c r="CT149" i="28"/>
  <c r="CT148" i="28"/>
  <c r="CT147" i="28"/>
  <c r="CT146" i="28"/>
  <c r="CT145" i="28"/>
  <c r="CT144" i="28"/>
  <c r="CT143" i="28"/>
  <c r="CT142" i="28"/>
  <c r="CT141" i="28"/>
  <c r="CT140" i="28"/>
  <c r="CT139" i="28"/>
  <c r="CT138" i="28"/>
  <c r="CT137" i="28"/>
  <c r="CT136" i="28"/>
  <c r="CT135" i="28"/>
  <c r="CT134" i="28"/>
  <c r="CT133" i="28"/>
  <c r="CT132" i="28"/>
  <c r="CT131" i="28"/>
  <c r="CT130" i="28"/>
  <c r="CT129" i="28"/>
  <c r="CT128" i="28"/>
  <c r="CT127" i="28"/>
  <c r="CT126" i="28"/>
  <c r="CT125" i="28"/>
  <c r="CT124" i="28"/>
  <c r="CT123" i="28"/>
  <c r="CT122" i="28"/>
  <c r="CT121" i="28"/>
  <c r="CT120" i="28"/>
  <c r="CT119" i="28"/>
  <c r="CT118" i="28"/>
  <c r="CT117" i="28"/>
  <c r="CT116" i="28"/>
  <c r="CT115" i="28"/>
  <c r="CT114" i="28"/>
  <c r="CT113" i="28"/>
  <c r="CT112" i="28"/>
  <c r="CT111" i="28"/>
  <c r="CT110" i="28"/>
  <c r="CT109" i="28"/>
  <c r="CT108" i="28"/>
  <c r="CT107" i="28"/>
  <c r="CT106" i="28"/>
  <c r="CT105" i="28"/>
  <c r="CT104" i="28"/>
  <c r="CT103" i="28"/>
  <c r="CT102" i="28"/>
  <c r="CT101" i="28"/>
  <c r="CT100" i="28"/>
  <c r="CT99" i="28"/>
  <c r="CT98" i="28"/>
  <c r="CT97" i="28"/>
  <c r="CT96" i="28"/>
  <c r="CT95" i="28"/>
  <c r="CT94" i="28"/>
  <c r="CT93" i="28"/>
  <c r="CT92" i="28"/>
  <c r="CT91" i="28"/>
  <c r="CT90" i="28"/>
  <c r="CT89" i="28"/>
  <c r="CT88" i="28"/>
  <c r="CT87" i="28"/>
  <c r="CT86" i="28"/>
  <c r="CT85" i="28"/>
  <c r="CT84" i="28"/>
  <c r="CT83" i="28"/>
  <c r="CT82" i="28"/>
  <c r="CT81" i="28"/>
  <c r="CT80" i="28"/>
  <c r="CT79" i="28"/>
  <c r="CT78" i="28"/>
  <c r="CT77" i="28"/>
  <c r="CE76" i="28"/>
  <c r="CE155" i="28"/>
  <c r="CE154" i="28"/>
  <c r="CE153" i="28"/>
  <c r="CE152" i="28"/>
  <c r="CE151" i="28"/>
  <c r="CE150" i="28"/>
  <c r="CE149" i="28"/>
  <c r="CE148" i="28"/>
  <c r="CE147" i="28"/>
  <c r="CE146" i="28"/>
  <c r="CE145" i="28"/>
  <c r="CE144" i="28"/>
  <c r="CE143" i="28"/>
  <c r="CE142" i="28"/>
  <c r="CE141" i="28"/>
  <c r="CE140" i="28"/>
  <c r="CE139" i="28"/>
  <c r="CE138" i="28"/>
  <c r="CE137" i="28"/>
  <c r="CE136" i="28"/>
  <c r="CE135" i="28"/>
  <c r="CE134" i="28"/>
  <c r="CE133" i="28"/>
  <c r="CE132" i="28"/>
  <c r="CE131" i="28"/>
  <c r="CE130" i="28"/>
  <c r="CE129" i="28"/>
  <c r="CE128" i="28"/>
  <c r="CE127" i="28"/>
  <c r="CE126" i="28"/>
  <c r="CE125" i="28"/>
  <c r="CE124" i="28"/>
  <c r="CE123" i="28"/>
  <c r="CE122" i="28"/>
  <c r="CE121" i="28"/>
  <c r="CE120" i="28"/>
  <c r="CE119" i="28"/>
  <c r="CE118" i="28"/>
  <c r="CE117" i="28"/>
  <c r="CE116" i="28"/>
  <c r="CE115" i="28"/>
  <c r="CE114" i="28"/>
  <c r="CE113" i="28"/>
  <c r="CE112" i="28"/>
  <c r="CE111" i="28"/>
  <c r="CE110" i="28"/>
  <c r="CE109" i="28"/>
  <c r="CE108" i="28"/>
  <c r="CE107" i="28"/>
  <c r="CE106" i="28"/>
  <c r="CE105" i="28"/>
  <c r="CE104" i="28"/>
  <c r="CE103" i="28"/>
  <c r="CE102" i="28"/>
  <c r="CE101" i="28"/>
  <c r="CE100" i="28"/>
  <c r="CE99" i="28"/>
  <c r="CE98" i="28"/>
  <c r="CE97" i="28"/>
  <c r="CE96" i="28"/>
  <c r="CE95" i="28"/>
  <c r="CE94" i="28"/>
  <c r="CE93" i="28"/>
  <c r="CE92" i="28"/>
  <c r="CE91" i="28"/>
  <c r="CE90" i="28"/>
  <c r="CE89" i="28"/>
  <c r="CE88" i="28"/>
  <c r="CE87" i="28"/>
  <c r="CE86" i="28"/>
  <c r="CE85" i="28"/>
  <c r="CE84" i="28"/>
  <c r="CE83" i="28"/>
  <c r="CE82" i="28"/>
  <c r="CE81" i="28"/>
  <c r="CE80" i="28"/>
  <c r="CE79" i="28"/>
  <c r="CE78" i="28"/>
  <c r="CE77" i="28"/>
  <c r="BP76" i="28"/>
  <c r="BP155" i="28"/>
  <c r="BP154" i="28"/>
  <c r="BP153" i="28"/>
  <c r="BP152" i="28"/>
  <c r="BP151" i="28"/>
  <c r="BP150" i="28"/>
  <c r="BP149" i="28"/>
  <c r="BP148" i="28"/>
  <c r="BP147" i="28"/>
  <c r="BP146" i="28"/>
  <c r="BP145" i="28"/>
  <c r="BP144" i="28"/>
  <c r="BP143" i="28"/>
  <c r="BP142" i="28"/>
  <c r="BP141" i="28"/>
  <c r="BP140" i="28"/>
  <c r="BP139" i="28"/>
  <c r="BP138" i="28"/>
  <c r="BP137" i="28"/>
  <c r="BP136" i="28"/>
  <c r="BP135" i="28"/>
  <c r="BP134" i="28"/>
  <c r="BP133" i="28"/>
  <c r="BP132" i="28"/>
  <c r="BP131" i="28"/>
  <c r="BP130" i="28"/>
  <c r="BP129" i="28"/>
  <c r="BP128" i="28"/>
  <c r="BP127" i="28"/>
  <c r="BP126" i="28"/>
  <c r="BP125" i="28"/>
  <c r="BP124" i="28"/>
  <c r="BP123" i="28"/>
  <c r="BP122" i="28"/>
  <c r="BP121" i="28"/>
  <c r="BP120" i="28"/>
  <c r="BP119" i="28"/>
  <c r="BP118" i="28"/>
  <c r="BP117" i="28"/>
  <c r="BP116" i="28"/>
  <c r="BP115" i="28"/>
  <c r="BP114" i="28"/>
  <c r="BP113" i="28"/>
  <c r="BP112" i="28"/>
  <c r="BP111" i="28"/>
  <c r="BP110" i="28"/>
  <c r="BP109" i="28"/>
  <c r="BP108" i="28"/>
  <c r="BP107" i="28"/>
  <c r="BP106" i="28"/>
  <c r="BP105" i="28"/>
  <c r="BP104" i="28"/>
  <c r="BP103" i="28"/>
  <c r="BP102" i="28"/>
  <c r="BP101" i="28"/>
  <c r="BP100" i="28"/>
  <c r="BP99" i="28"/>
  <c r="BP98" i="28"/>
  <c r="BP97" i="28"/>
  <c r="BP96" i="28"/>
  <c r="BP95" i="28"/>
  <c r="BP94" i="28"/>
  <c r="BP93" i="28"/>
  <c r="BP92" i="28"/>
  <c r="BP91" i="28"/>
  <c r="BP90" i="28"/>
  <c r="BP89" i="28"/>
  <c r="BP88" i="28"/>
  <c r="BP87" i="28"/>
  <c r="BP86" i="28"/>
  <c r="BP85" i="28"/>
  <c r="BP84" i="28"/>
  <c r="BP83" i="28"/>
  <c r="BP82" i="28"/>
  <c r="BP81" i="28"/>
  <c r="BP80" i="28"/>
  <c r="BP79" i="28"/>
  <c r="BP78" i="28"/>
  <c r="BP77" i="28"/>
  <c r="BA76" i="28"/>
  <c r="BA155" i="28"/>
  <c r="BA154" i="28"/>
  <c r="BA153" i="28"/>
  <c r="BA152" i="28"/>
  <c r="BA151" i="28"/>
  <c r="BA150" i="28"/>
  <c r="BA149" i="28"/>
  <c r="BA148" i="28"/>
  <c r="BA147" i="28"/>
  <c r="BA146" i="28"/>
  <c r="BA145" i="28"/>
  <c r="BA144" i="28"/>
  <c r="BA143" i="28"/>
  <c r="BA142" i="28"/>
  <c r="BA141" i="28"/>
  <c r="BA140" i="28"/>
  <c r="BA139" i="28"/>
  <c r="BA138" i="28"/>
  <c r="BA137" i="28"/>
  <c r="BA136" i="28"/>
  <c r="BA135" i="28"/>
  <c r="BA134" i="28"/>
  <c r="BA133" i="28"/>
  <c r="BA132" i="28"/>
  <c r="BA131" i="28"/>
  <c r="BA130" i="28"/>
  <c r="BA129" i="28"/>
  <c r="BA128" i="28"/>
  <c r="BA127" i="28"/>
  <c r="BA126" i="28"/>
  <c r="BA125" i="28"/>
  <c r="BA124" i="28"/>
  <c r="BA123" i="28"/>
  <c r="BA122" i="28"/>
  <c r="BA121" i="28"/>
  <c r="BA120" i="28"/>
  <c r="BA119" i="28"/>
  <c r="BA118" i="28"/>
  <c r="BA117" i="28"/>
  <c r="BA116" i="28"/>
  <c r="BA115" i="28"/>
  <c r="BA114" i="28"/>
  <c r="BA113" i="28"/>
  <c r="BA112" i="28"/>
  <c r="BA111" i="28"/>
  <c r="BA110" i="28"/>
  <c r="BA109" i="28"/>
  <c r="BA108" i="28"/>
  <c r="BA107" i="28"/>
  <c r="BA106" i="28"/>
  <c r="BA105" i="28"/>
  <c r="BA104" i="28"/>
  <c r="BA103" i="28"/>
  <c r="BA102" i="28"/>
  <c r="BA101" i="28"/>
  <c r="BA100" i="28"/>
  <c r="BA99" i="28"/>
  <c r="BA98" i="28"/>
  <c r="BA97" i="28"/>
  <c r="BA96" i="28"/>
  <c r="BA95" i="28"/>
  <c r="BA94" i="28"/>
  <c r="BA93" i="28"/>
  <c r="BA92" i="28"/>
  <c r="BA91" i="28"/>
  <c r="BA90" i="28"/>
  <c r="BA89" i="28"/>
  <c r="BA88" i="28"/>
  <c r="BA87" i="28"/>
  <c r="BA86" i="28"/>
  <c r="BA85" i="28"/>
  <c r="BA84" i="28"/>
  <c r="BA83" i="28"/>
  <c r="BA82" i="28"/>
  <c r="BA81" i="28"/>
  <c r="BA80" i="28"/>
  <c r="BA79" i="28"/>
  <c r="BA78" i="28"/>
  <c r="BA77" i="28"/>
  <c r="AL155" i="28"/>
  <c r="AL154" i="28"/>
  <c r="AL153" i="28"/>
  <c r="AL152" i="28"/>
  <c r="AL151" i="28"/>
  <c r="AL150" i="28"/>
  <c r="AL149" i="28"/>
  <c r="AL148" i="28"/>
  <c r="AL147" i="28"/>
  <c r="AL146" i="28"/>
  <c r="AL145" i="28"/>
  <c r="AL144" i="28"/>
  <c r="AL143" i="28"/>
  <c r="AL142" i="28"/>
  <c r="AL141" i="28"/>
  <c r="AL140" i="28"/>
  <c r="AL139" i="28"/>
  <c r="AL138" i="28"/>
  <c r="AL137" i="28"/>
  <c r="AL136" i="28"/>
  <c r="AL135" i="28"/>
  <c r="AL134" i="28"/>
  <c r="AL133" i="28"/>
  <c r="AL132" i="28"/>
  <c r="AL131" i="28"/>
  <c r="AL130" i="28"/>
  <c r="AL129" i="28"/>
  <c r="AL128" i="28"/>
  <c r="AL127" i="28"/>
  <c r="AL126" i="28"/>
  <c r="AL125" i="28"/>
  <c r="AL124" i="28"/>
  <c r="AL123" i="28"/>
  <c r="AL122" i="28"/>
  <c r="AL121" i="28"/>
  <c r="AL120" i="28"/>
  <c r="AL119" i="28"/>
  <c r="AL118" i="28"/>
  <c r="AL117" i="28"/>
  <c r="AL116" i="28"/>
  <c r="AL115" i="28"/>
  <c r="AL114" i="28"/>
  <c r="AL113" i="28"/>
  <c r="AL112" i="28"/>
  <c r="AL111" i="28"/>
  <c r="AL110" i="28"/>
  <c r="AL109" i="28"/>
  <c r="AL108" i="28"/>
  <c r="AL107" i="28"/>
  <c r="AL106" i="28"/>
  <c r="AL105" i="28"/>
  <c r="AL104" i="28"/>
  <c r="AL103" i="28"/>
  <c r="AL102" i="28"/>
  <c r="AL101" i="28"/>
  <c r="AL100" i="28"/>
  <c r="AL99" i="28"/>
  <c r="AL98" i="28"/>
  <c r="AL97" i="28"/>
  <c r="AL96" i="28"/>
  <c r="AL95" i="28"/>
  <c r="AL94" i="28"/>
  <c r="AL93" i="28"/>
  <c r="AL92" i="28"/>
  <c r="AL91" i="28"/>
  <c r="AL90" i="28"/>
  <c r="AL89" i="28"/>
  <c r="AL88" i="28"/>
  <c r="AL87" i="28"/>
  <c r="AL86" i="28"/>
  <c r="AL85" i="28"/>
  <c r="AL84" i="28"/>
  <c r="AL83" i="28"/>
  <c r="AL82" i="28"/>
  <c r="AL81" i="28"/>
  <c r="AL80" i="28"/>
  <c r="AL79" i="28"/>
  <c r="AL78" i="28"/>
  <c r="AL77" i="28"/>
  <c r="AL76" i="28"/>
  <c r="W76" i="28"/>
  <c r="W155" i="28"/>
  <c r="W154" i="28"/>
  <c r="W153" i="28"/>
  <c r="W152" i="28"/>
  <c r="W151" i="28"/>
  <c r="W150" i="28"/>
  <c r="W149" i="28"/>
  <c r="W148" i="28"/>
  <c r="W147" i="28"/>
  <c r="W146" i="28"/>
  <c r="W145" i="28"/>
  <c r="W144" i="28"/>
  <c r="W143" i="28"/>
  <c r="W142" i="28"/>
  <c r="W141" i="28"/>
  <c r="W140" i="28"/>
  <c r="W139" i="28"/>
  <c r="W138" i="28"/>
  <c r="W137" i="28"/>
  <c r="W136" i="28"/>
  <c r="W135" i="28"/>
  <c r="W134" i="28"/>
  <c r="W133" i="28"/>
  <c r="W132" i="28"/>
  <c r="W131" i="28"/>
  <c r="W130" i="28"/>
  <c r="W129" i="28"/>
  <c r="W128" i="28"/>
  <c r="W127" i="28"/>
  <c r="W126" i="28"/>
  <c r="W125" i="28"/>
  <c r="W124" i="28"/>
  <c r="W123" i="28"/>
  <c r="W122" i="28"/>
  <c r="W121" i="28"/>
  <c r="W120" i="28"/>
  <c r="W119" i="28"/>
  <c r="W118" i="28"/>
  <c r="W117" i="28"/>
  <c r="W116" i="28"/>
  <c r="W115" i="28"/>
  <c r="W114" i="28"/>
  <c r="W113" i="28"/>
  <c r="W112" i="28"/>
  <c r="W111" i="28"/>
  <c r="W110" i="28"/>
  <c r="W109" i="28"/>
  <c r="W108" i="28"/>
  <c r="W107" i="28"/>
  <c r="W106" i="28"/>
  <c r="W105" i="28"/>
  <c r="W104" i="28"/>
  <c r="W103" i="28"/>
  <c r="W102" i="28"/>
  <c r="W101" i="28"/>
  <c r="W100" i="28"/>
  <c r="W99" i="28"/>
  <c r="W98" i="28"/>
  <c r="W97" i="28"/>
  <c r="W96" i="28"/>
  <c r="W95" i="28"/>
  <c r="W94" i="28"/>
  <c r="W93" i="28"/>
  <c r="W92" i="28"/>
  <c r="W91" i="28"/>
  <c r="W90" i="28"/>
  <c r="W89" i="28"/>
  <c r="W88" i="28"/>
  <c r="W87" i="28"/>
  <c r="W86" i="28"/>
  <c r="W85" i="28"/>
  <c r="W84" i="28"/>
  <c r="W83" i="28"/>
  <c r="W82" i="28"/>
  <c r="W81" i="28"/>
  <c r="W80" i="28"/>
  <c r="W79" i="28"/>
  <c r="W78" i="28"/>
  <c r="W77" i="28"/>
  <c r="H76" i="28"/>
  <c r="M309" i="29"/>
  <c r="Q309" i="29"/>
  <c r="T309" i="29"/>
  <c r="N309" i="29"/>
  <c r="R309" i="29"/>
  <c r="T161" i="29"/>
  <c r="O162" i="29"/>
  <c r="S162" i="29"/>
  <c r="T162" i="29"/>
  <c r="U279" i="29"/>
  <c r="F165" i="29"/>
  <c r="O165" i="29"/>
  <c r="S165" i="29"/>
  <c r="U165" i="29"/>
  <c r="T279" i="29"/>
  <c r="F238" i="29"/>
  <c r="T318" i="29"/>
  <c r="U318" i="29"/>
  <c r="F310" i="29"/>
  <c r="O310" i="29"/>
  <c r="S310" i="29"/>
  <c r="F230" i="29"/>
  <c r="F293" i="29"/>
  <c r="O293" i="29"/>
  <c r="S293" i="29"/>
  <c r="F213" i="29"/>
  <c r="F277" i="29"/>
  <c r="O277" i="29"/>
  <c r="S277" i="29"/>
  <c r="F197" i="29"/>
  <c r="O197" i="29"/>
  <c r="S197" i="29"/>
  <c r="F261" i="29"/>
  <c r="O261" i="29"/>
  <c r="S261" i="29"/>
  <c r="F181" i="29"/>
  <c r="F309" i="29"/>
  <c r="O309" i="29"/>
  <c r="S309" i="29"/>
  <c r="F229" i="29"/>
  <c r="F292" i="29"/>
  <c r="O292" i="29"/>
  <c r="S292" i="29"/>
  <c r="F212" i="29"/>
  <c r="F276" i="29"/>
  <c r="O276" i="29"/>
  <c r="S276" i="29"/>
  <c r="T276" i="29"/>
  <c r="F196" i="29"/>
  <c r="O196" i="29"/>
  <c r="S196" i="29"/>
  <c r="F260" i="29"/>
  <c r="O260" i="29"/>
  <c r="S260" i="29"/>
  <c r="F180" i="29"/>
  <c r="U245" i="29"/>
  <c r="T245" i="29"/>
  <c r="T165" i="29"/>
  <c r="F308" i="29"/>
  <c r="O308" i="29"/>
  <c r="S308" i="29"/>
  <c r="T308" i="29"/>
  <c r="F228" i="29"/>
  <c r="F287" i="29"/>
  <c r="O287" i="29"/>
  <c r="S287" i="29"/>
  <c r="U287" i="29"/>
  <c r="F207" i="29"/>
  <c r="F267" i="29"/>
  <c r="O267" i="29"/>
  <c r="S267" i="29"/>
  <c r="F187" i="29"/>
  <c r="F251" i="29"/>
  <c r="O251" i="29"/>
  <c r="S251" i="29"/>
  <c r="F171" i="29"/>
  <c r="O171" i="29"/>
  <c r="U164" i="29"/>
  <c r="T164" i="29"/>
  <c r="F311" i="29"/>
  <c r="O311" i="29"/>
  <c r="S311" i="29"/>
  <c r="T311" i="29"/>
  <c r="F231" i="29"/>
  <c r="F290" i="29"/>
  <c r="O290" i="29"/>
  <c r="S290" i="29"/>
  <c r="U290" i="29"/>
  <c r="F210" i="29"/>
  <c r="F274" i="29"/>
  <c r="O274" i="29"/>
  <c r="S274" i="29"/>
  <c r="F194" i="29"/>
  <c r="O194" i="29"/>
  <c r="S194" i="29"/>
  <c r="F258" i="29"/>
  <c r="O258" i="29"/>
  <c r="F178" i="29"/>
  <c r="T243" i="29"/>
  <c r="U243" i="29"/>
  <c r="U163" i="29"/>
  <c r="T163" i="29"/>
  <c r="F306" i="29"/>
  <c r="O306" i="29"/>
  <c r="S306" i="29"/>
  <c r="F226" i="29"/>
  <c r="F289" i="29"/>
  <c r="O289" i="29"/>
  <c r="S289" i="29"/>
  <c r="T289" i="29"/>
  <c r="F209" i="29"/>
  <c r="F273" i="29"/>
  <c r="O273" i="29"/>
  <c r="S273" i="29"/>
  <c r="F193" i="29"/>
  <c r="O193" i="29"/>
  <c r="S193" i="29"/>
  <c r="F257" i="29"/>
  <c r="O257" i="29"/>
  <c r="S257" i="29"/>
  <c r="F177" i="29"/>
  <c r="T242" i="29"/>
  <c r="U242" i="29"/>
  <c r="T302" i="29"/>
  <c r="U302" i="29"/>
  <c r="U167" i="29"/>
  <c r="T167" i="29"/>
  <c r="F304" i="29"/>
  <c r="O304" i="29"/>
  <c r="S304" i="29"/>
  <c r="F224" i="29"/>
  <c r="O224" i="29"/>
  <c r="S224" i="29"/>
  <c r="F288" i="29"/>
  <c r="O288" i="29"/>
  <c r="S288" i="29"/>
  <c r="T288" i="29"/>
  <c r="F208" i="29"/>
  <c r="F272" i="29"/>
  <c r="O272" i="29"/>
  <c r="S272" i="29"/>
  <c r="F192" i="29"/>
  <c r="F256" i="29"/>
  <c r="O256" i="29"/>
  <c r="S256" i="29"/>
  <c r="F176" i="29"/>
  <c r="U171" i="29"/>
  <c r="T171" i="29"/>
  <c r="F320" i="29"/>
  <c r="O320" i="29"/>
  <c r="S320" i="29"/>
  <c r="U320" i="29"/>
  <c r="F240" i="29"/>
  <c r="F299" i="29"/>
  <c r="O299" i="29"/>
  <c r="S299" i="29"/>
  <c r="F219" i="29"/>
  <c r="F283" i="29"/>
  <c r="O283" i="29"/>
  <c r="S283" i="29"/>
  <c r="F203" i="29"/>
  <c r="F263" i="29"/>
  <c r="O263" i="29"/>
  <c r="S263" i="29"/>
  <c r="T263" i="29"/>
  <c r="F183" i="29"/>
  <c r="F303" i="29"/>
  <c r="O303" i="29"/>
  <c r="S303" i="29"/>
  <c r="F223" i="29"/>
  <c r="F307" i="29"/>
  <c r="O307" i="29"/>
  <c r="S307" i="29"/>
  <c r="F227" i="29"/>
  <c r="F286" i="29"/>
  <c r="O286" i="29"/>
  <c r="S286" i="29"/>
  <c r="F206" i="29"/>
  <c r="F270" i="29"/>
  <c r="O270" i="29"/>
  <c r="S270" i="29"/>
  <c r="F190" i="29"/>
  <c r="F254" i="29"/>
  <c r="O254" i="29"/>
  <c r="S254" i="29"/>
  <c r="U254" i="29"/>
  <c r="F174" i="29"/>
  <c r="U309" i="29"/>
  <c r="F305" i="29"/>
  <c r="O305" i="29"/>
  <c r="S305" i="29"/>
  <c r="F225" i="29"/>
  <c r="F285" i="29"/>
  <c r="O285" i="29"/>
  <c r="S285" i="29"/>
  <c r="F205" i="29"/>
  <c r="F269" i="29"/>
  <c r="O269" i="29"/>
  <c r="S269" i="29"/>
  <c r="F189" i="29"/>
  <c r="F253" i="29"/>
  <c r="O253" i="29"/>
  <c r="S253" i="29"/>
  <c r="U253" i="29"/>
  <c r="F173" i="29"/>
  <c r="F317" i="29"/>
  <c r="O317" i="29"/>
  <c r="S317" i="29"/>
  <c r="F237" i="29"/>
  <c r="F300" i="29"/>
  <c r="O300" i="29"/>
  <c r="S300" i="29"/>
  <c r="F220" i="29"/>
  <c r="F284" i="29"/>
  <c r="O284" i="29"/>
  <c r="S284" i="29"/>
  <c r="U284" i="29"/>
  <c r="F204" i="29"/>
  <c r="F268" i="29"/>
  <c r="O268" i="29"/>
  <c r="S268" i="29"/>
  <c r="F188" i="29"/>
  <c r="F252" i="29"/>
  <c r="O252" i="29"/>
  <c r="S252" i="29"/>
  <c r="F172" i="29"/>
  <c r="T241" i="29"/>
  <c r="U241" i="29"/>
  <c r="T199" i="29"/>
  <c r="U199" i="29"/>
  <c r="F316" i="29"/>
  <c r="O316" i="29"/>
  <c r="S316" i="29"/>
  <c r="F236" i="29"/>
  <c r="F295" i="29"/>
  <c r="O295" i="29"/>
  <c r="S295" i="29"/>
  <c r="F215" i="29"/>
  <c r="F275" i="29"/>
  <c r="O275" i="29"/>
  <c r="S275" i="29"/>
  <c r="F195" i="29"/>
  <c r="F259" i="29"/>
  <c r="O259" i="29"/>
  <c r="S259" i="29"/>
  <c r="F179" i="29"/>
  <c r="U222" i="29"/>
  <c r="T222" i="29"/>
  <c r="U247" i="29"/>
  <c r="T247" i="29"/>
  <c r="F319" i="29"/>
  <c r="O319" i="29"/>
  <c r="S319" i="29"/>
  <c r="F239" i="29"/>
  <c r="F298" i="29"/>
  <c r="O298" i="29"/>
  <c r="S298" i="29"/>
  <c r="F218" i="29"/>
  <c r="F282" i="29"/>
  <c r="O282" i="29"/>
  <c r="S282" i="29"/>
  <c r="F202" i="29"/>
  <c r="F266" i="29"/>
  <c r="O266" i="29"/>
  <c r="S266" i="29"/>
  <c r="F186" i="29"/>
  <c r="F250" i="29"/>
  <c r="O250" i="29"/>
  <c r="S250" i="29"/>
  <c r="F170" i="29"/>
  <c r="U301" i="29"/>
  <c r="T301" i="29"/>
  <c r="T197" i="29"/>
  <c r="U197" i="29"/>
  <c r="F314" i="29"/>
  <c r="O314" i="29"/>
  <c r="S314" i="29"/>
  <c r="F234" i="29"/>
  <c r="F297" i="29"/>
  <c r="O297" i="29"/>
  <c r="S297" i="29"/>
  <c r="F217" i="29"/>
  <c r="F281" i="29"/>
  <c r="O281" i="29"/>
  <c r="S281" i="29"/>
  <c r="F201" i="29"/>
  <c r="F265" i="29"/>
  <c r="O265" i="29"/>
  <c r="S265" i="29"/>
  <c r="F185" i="29"/>
  <c r="F249" i="29"/>
  <c r="O249" i="29"/>
  <c r="S249" i="29"/>
  <c r="F169" i="29"/>
  <c r="T246" i="29"/>
  <c r="U246" i="29"/>
  <c r="U166" i="29"/>
  <c r="T166" i="29"/>
  <c r="U196" i="29"/>
  <c r="T196" i="29"/>
  <c r="F313" i="29"/>
  <c r="O313" i="29"/>
  <c r="S313" i="29"/>
  <c r="F233" i="29"/>
  <c r="F296" i="29"/>
  <c r="O296" i="29"/>
  <c r="S296" i="29"/>
  <c r="F216" i="29"/>
  <c r="F280" i="29"/>
  <c r="O280" i="29"/>
  <c r="S280" i="29"/>
  <c r="T280" i="29"/>
  <c r="F200" i="29"/>
  <c r="F264" i="29"/>
  <c r="O264" i="29"/>
  <c r="S264" i="29"/>
  <c r="F184" i="29"/>
  <c r="F248" i="29"/>
  <c r="O248" i="29"/>
  <c r="S248" i="29"/>
  <c r="F168" i="29"/>
  <c r="F312" i="29"/>
  <c r="O312" i="29"/>
  <c r="S312" i="29"/>
  <c r="F232" i="29"/>
  <c r="F291" i="29"/>
  <c r="O291" i="29"/>
  <c r="F211" i="29"/>
  <c r="F271" i="29"/>
  <c r="O271" i="29"/>
  <c r="S271" i="29"/>
  <c r="F191" i="29"/>
  <c r="F255" i="29"/>
  <c r="O255" i="29"/>
  <c r="S255" i="29"/>
  <c r="F175" i="29"/>
  <c r="U194" i="29"/>
  <c r="T194" i="29"/>
  <c r="F315" i="29"/>
  <c r="O315" i="29"/>
  <c r="S315" i="29"/>
  <c r="T315" i="29"/>
  <c r="F235" i="29"/>
  <c r="F294" i="29"/>
  <c r="O294" i="29"/>
  <c r="S294" i="29"/>
  <c r="F214" i="29"/>
  <c r="F278" i="29"/>
  <c r="O278" i="29"/>
  <c r="S278" i="29"/>
  <c r="F198" i="29"/>
  <c r="F262" i="29"/>
  <c r="O262" i="29"/>
  <c r="S262" i="29"/>
  <c r="F182" i="29"/>
  <c r="U221" i="29"/>
  <c r="T221" i="29"/>
  <c r="T193" i="29"/>
  <c r="U193" i="29"/>
  <c r="Z80" i="28"/>
  <c r="Y80" i="28"/>
  <c r="Y101" i="28"/>
  <c r="Z101" i="28"/>
  <c r="Y121" i="28"/>
  <c r="Z121" i="28"/>
  <c r="Y133" i="28"/>
  <c r="Z133" i="28"/>
  <c r="Y145" i="28"/>
  <c r="Z145" i="28"/>
  <c r="Y149" i="28"/>
  <c r="Z149" i="28"/>
  <c r="Y153" i="28"/>
  <c r="Z153" i="28"/>
  <c r="BC77" i="28"/>
  <c r="BD77" i="28"/>
  <c r="BC81" i="28"/>
  <c r="BD81" i="28"/>
  <c r="BC85" i="28"/>
  <c r="BD85" i="28"/>
  <c r="BC89" i="28"/>
  <c r="BD89" i="28"/>
  <c r="BC93" i="28"/>
  <c r="BD93" i="28"/>
  <c r="BC97" i="28"/>
  <c r="BD97" i="28"/>
  <c r="BC101" i="28"/>
  <c r="BD101" i="28"/>
  <c r="BC105" i="28"/>
  <c r="BD105" i="28"/>
  <c r="BC109" i="28"/>
  <c r="BD109" i="28"/>
  <c r="BC113" i="28"/>
  <c r="BD113" i="28"/>
  <c r="BC117" i="28"/>
  <c r="BD117" i="28"/>
  <c r="BC121" i="28"/>
  <c r="BD121" i="28"/>
  <c r="BC125" i="28"/>
  <c r="BD125" i="28"/>
  <c r="BC129" i="28"/>
  <c r="BD129" i="28"/>
  <c r="BC133" i="28"/>
  <c r="BD133" i="28"/>
  <c r="BC137" i="28"/>
  <c r="BD137" i="28"/>
  <c r="BC141" i="28"/>
  <c r="BD141" i="28"/>
  <c r="BC145" i="28"/>
  <c r="BD145" i="28"/>
  <c r="BC149" i="28"/>
  <c r="BD149" i="28"/>
  <c r="BC153" i="28"/>
  <c r="BD153" i="28"/>
  <c r="BR77" i="28"/>
  <c r="BS77" i="28"/>
  <c r="BR81" i="28"/>
  <c r="BS81" i="28"/>
  <c r="BR85" i="28"/>
  <c r="BS85" i="28"/>
  <c r="BR89" i="28"/>
  <c r="BS89" i="28"/>
  <c r="BR93" i="28"/>
  <c r="BS93" i="28"/>
  <c r="BR97" i="28"/>
  <c r="BS97" i="28"/>
  <c r="BR101" i="28"/>
  <c r="BS101" i="28"/>
  <c r="BR105" i="28"/>
  <c r="BS105" i="28"/>
  <c r="BR109" i="28"/>
  <c r="BS109" i="28"/>
  <c r="BR113" i="28"/>
  <c r="BS113" i="28"/>
  <c r="BR117" i="28"/>
  <c r="BS117" i="28"/>
  <c r="BR121" i="28"/>
  <c r="BS121" i="28"/>
  <c r="BR125" i="28"/>
  <c r="BS125" i="28"/>
  <c r="BR129" i="28"/>
  <c r="BS129" i="28"/>
  <c r="BR133" i="28"/>
  <c r="BS133" i="28"/>
  <c r="BR137" i="28"/>
  <c r="BS137" i="28"/>
  <c r="BR141" i="28"/>
  <c r="BS141" i="28"/>
  <c r="BR145" i="28"/>
  <c r="BS145" i="28"/>
  <c r="BR149" i="28"/>
  <c r="BS149" i="28"/>
  <c r="BR153" i="28"/>
  <c r="BS153" i="28"/>
  <c r="CG80" i="28"/>
  <c r="CH80" i="28"/>
  <c r="CG84" i="28"/>
  <c r="CH84" i="28"/>
  <c r="CG88" i="28"/>
  <c r="CH88" i="28"/>
  <c r="CG92" i="28"/>
  <c r="CH92" i="28"/>
  <c r="CG96" i="28"/>
  <c r="CH96" i="28"/>
  <c r="CG100" i="28"/>
  <c r="CH100" i="28"/>
  <c r="CG104" i="28"/>
  <c r="CH104" i="28"/>
  <c r="CG108" i="28"/>
  <c r="CH108" i="28"/>
  <c r="CG112" i="28"/>
  <c r="CH112" i="28"/>
  <c r="CG116" i="28"/>
  <c r="CH116" i="28"/>
  <c r="CG120" i="28"/>
  <c r="CH120" i="28"/>
  <c r="CG124" i="28"/>
  <c r="CH124" i="28"/>
  <c r="CG128" i="28"/>
  <c r="CH128" i="28"/>
  <c r="CG132" i="28"/>
  <c r="CH132" i="28"/>
  <c r="CG136" i="28"/>
  <c r="CH136" i="28"/>
  <c r="CG140" i="28"/>
  <c r="CH140" i="28"/>
  <c r="CG144" i="28"/>
  <c r="CH144" i="28"/>
  <c r="CG148" i="28"/>
  <c r="CH148" i="28"/>
  <c r="CG152" i="28"/>
  <c r="CH152" i="28"/>
  <c r="CG76" i="28"/>
  <c r="CH76" i="28"/>
  <c r="CV80" i="28"/>
  <c r="CW80" i="28"/>
  <c r="CV84" i="28"/>
  <c r="CW84" i="28"/>
  <c r="CV88" i="28"/>
  <c r="CW88" i="28"/>
  <c r="CV92" i="28"/>
  <c r="CW92" i="28"/>
  <c r="CV96" i="28"/>
  <c r="CW96" i="28"/>
  <c r="CV100" i="28"/>
  <c r="CW100" i="28"/>
  <c r="CV104" i="28"/>
  <c r="CW104" i="28"/>
  <c r="CV108" i="28"/>
  <c r="CW108" i="28"/>
  <c r="CV112" i="28"/>
  <c r="CW112" i="28"/>
  <c r="CV116" i="28"/>
  <c r="CW116" i="28"/>
  <c r="CV120" i="28"/>
  <c r="CW120" i="28"/>
  <c r="CV124" i="28"/>
  <c r="CW124" i="28"/>
  <c r="CV128" i="28"/>
  <c r="CW128" i="28"/>
  <c r="CV132" i="28"/>
  <c r="CW132" i="28"/>
  <c r="CV136" i="28"/>
  <c r="CW136" i="28"/>
  <c r="CV140" i="28"/>
  <c r="CW140" i="28"/>
  <c r="CU144" i="28"/>
  <c r="D309" i="28"/>
  <c r="CV144" i="28"/>
  <c r="CW144" i="28"/>
  <c r="CV148" i="28"/>
  <c r="CW148" i="28"/>
  <c r="CV152" i="28"/>
  <c r="CW152" i="28"/>
  <c r="CV76" i="28"/>
  <c r="CW76" i="28"/>
  <c r="Z84" i="28"/>
  <c r="Y84" i="28"/>
  <c r="Z96" i="28"/>
  <c r="Y96" i="28"/>
  <c r="Z104" i="28"/>
  <c r="Y104" i="28"/>
  <c r="Y77" i="28"/>
  <c r="Z77" i="28"/>
  <c r="Y85" i="28"/>
  <c r="Z85" i="28"/>
  <c r="Y93" i="28"/>
  <c r="Z93" i="28"/>
  <c r="Y109" i="28"/>
  <c r="Z109" i="28"/>
  <c r="Y113" i="28"/>
  <c r="Z113" i="28"/>
  <c r="Y125" i="28"/>
  <c r="Z125" i="28"/>
  <c r="Y141" i="28"/>
  <c r="Z141" i="28"/>
  <c r="Y78" i="28"/>
  <c r="Z78" i="28"/>
  <c r="Y82" i="28"/>
  <c r="Z82" i="28"/>
  <c r="Y86" i="28"/>
  <c r="Z86" i="28"/>
  <c r="Y90" i="28"/>
  <c r="Z90" i="28"/>
  <c r="Y94" i="28"/>
  <c r="Z94" i="28"/>
  <c r="Y98" i="28"/>
  <c r="Z98" i="28"/>
  <c r="Y102" i="28"/>
  <c r="Z102" i="28"/>
  <c r="Y106" i="28"/>
  <c r="Z106" i="28"/>
  <c r="Y110" i="28"/>
  <c r="Z110" i="28"/>
  <c r="Y114" i="28"/>
  <c r="Z114" i="28"/>
  <c r="Y118" i="28"/>
  <c r="Z118" i="28"/>
  <c r="Y122" i="28"/>
  <c r="Z122" i="28"/>
  <c r="Y126" i="28"/>
  <c r="Z126" i="28"/>
  <c r="Y130" i="28"/>
  <c r="Z130" i="28"/>
  <c r="Y134" i="28"/>
  <c r="Z134" i="28"/>
  <c r="Y138" i="28"/>
  <c r="Z138" i="28"/>
  <c r="Y142" i="28"/>
  <c r="Z142" i="28"/>
  <c r="Y146" i="28"/>
  <c r="Z146" i="28"/>
  <c r="Y150" i="28"/>
  <c r="Z150" i="28"/>
  <c r="Y154" i="28"/>
  <c r="Z154" i="28"/>
  <c r="BD78" i="28"/>
  <c r="BC78" i="28"/>
  <c r="BD82" i="28"/>
  <c r="BC82" i="28"/>
  <c r="BD86" i="28"/>
  <c r="BC86" i="28"/>
  <c r="BD90" i="28"/>
  <c r="BC90" i="28"/>
  <c r="BD94" i="28"/>
  <c r="BC94" i="28"/>
  <c r="BD98" i="28"/>
  <c r="BC98" i="28"/>
  <c r="BD102" i="28"/>
  <c r="BC102" i="28"/>
  <c r="BD106" i="28"/>
  <c r="BC106" i="28"/>
  <c r="BD110" i="28"/>
  <c r="BC110" i="28"/>
  <c r="BD114" i="28"/>
  <c r="BC114" i="28"/>
  <c r="BD118" i="28"/>
  <c r="BC118" i="28"/>
  <c r="BD122" i="28"/>
  <c r="BC122" i="28"/>
  <c r="BD126" i="28"/>
  <c r="BC126" i="28"/>
  <c r="BD130" i="28"/>
  <c r="BC130" i="28"/>
  <c r="BD134" i="28"/>
  <c r="BC134" i="28"/>
  <c r="BD138" i="28"/>
  <c r="BC138" i="28"/>
  <c r="BD142" i="28"/>
  <c r="BC142" i="28"/>
  <c r="BD146" i="28"/>
  <c r="BC146" i="28"/>
  <c r="BD150" i="28"/>
  <c r="BC150" i="28"/>
  <c r="BD154" i="28"/>
  <c r="BC154" i="28"/>
  <c r="BR78" i="28"/>
  <c r="BS78" i="28"/>
  <c r="BR82" i="28"/>
  <c r="BS82" i="28"/>
  <c r="BR86" i="28"/>
  <c r="BS86" i="28"/>
  <c r="BR90" i="28"/>
  <c r="BS90" i="28"/>
  <c r="BR94" i="28"/>
  <c r="BS94" i="28"/>
  <c r="BR98" i="28"/>
  <c r="BS98" i="28"/>
  <c r="BR102" i="28"/>
  <c r="BS102" i="28"/>
  <c r="BR106" i="28"/>
  <c r="BS106" i="28"/>
  <c r="BR110" i="28"/>
  <c r="BS110" i="28"/>
  <c r="BR114" i="28"/>
  <c r="BS114" i="28"/>
  <c r="BR118" i="28"/>
  <c r="BS118" i="28"/>
  <c r="BR122" i="28"/>
  <c r="BS122" i="28"/>
  <c r="BR126" i="28"/>
  <c r="BS126" i="28"/>
  <c r="BR130" i="28"/>
  <c r="BS130" i="28"/>
  <c r="BR134" i="28"/>
  <c r="BS134" i="28"/>
  <c r="BR138" i="28"/>
  <c r="BS138" i="28"/>
  <c r="BR142" i="28"/>
  <c r="BS142" i="28"/>
  <c r="BR146" i="28"/>
  <c r="BS146" i="28"/>
  <c r="BR150" i="28"/>
  <c r="BS150" i="28"/>
  <c r="BR154" i="28"/>
  <c r="BS154" i="28"/>
  <c r="CG77" i="28"/>
  <c r="CH77" i="28"/>
  <c r="CG81" i="28"/>
  <c r="CH81" i="28"/>
  <c r="CG85" i="28"/>
  <c r="CH85" i="28"/>
  <c r="CG89" i="28"/>
  <c r="CH89" i="28"/>
  <c r="CG93" i="28"/>
  <c r="CH93" i="28"/>
  <c r="CG97" i="28"/>
  <c r="CH97" i="28"/>
  <c r="CG101" i="28"/>
  <c r="CH101" i="28"/>
  <c r="CG105" i="28"/>
  <c r="CH105" i="28"/>
  <c r="CG109" i="28"/>
  <c r="CH109" i="28"/>
  <c r="CG113" i="28"/>
  <c r="CH113" i="28"/>
  <c r="CG117" i="28"/>
  <c r="CH117" i="28"/>
  <c r="CG121" i="28"/>
  <c r="CH121" i="28"/>
  <c r="CG125" i="28"/>
  <c r="CH125" i="28"/>
  <c r="CG129" i="28"/>
  <c r="CH129" i="28"/>
  <c r="CG133" i="28"/>
  <c r="CH133" i="28"/>
  <c r="CG137" i="28"/>
  <c r="CH137" i="28"/>
  <c r="CG141" i="28"/>
  <c r="CH141" i="28"/>
  <c r="CG145" i="28"/>
  <c r="CH145" i="28"/>
  <c r="CG149" i="28"/>
  <c r="CH149" i="28"/>
  <c r="CG153" i="28"/>
  <c r="CH153" i="28"/>
  <c r="CV77" i="28"/>
  <c r="CW77" i="28"/>
  <c r="CV81" i="28"/>
  <c r="CW81" i="28"/>
  <c r="CW85" i="28"/>
  <c r="CV85" i="28"/>
  <c r="CW89" i="28"/>
  <c r="CV89" i="28"/>
  <c r="CW93" i="28"/>
  <c r="CV93" i="28"/>
  <c r="CW97" i="28"/>
  <c r="CV97" i="28"/>
  <c r="CW101" i="28"/>
  <c r="CV101" i="28"/>
  <c r="CW105" i="28"/>
  <c r="CV105" i="28"/>
  <c r="CW109" i="28"/>
  <c r="CV109" i="28"/>
  <c r="CW113" i="28"/>
  <c r="CV113" i="28"/>
  <c r="CW117" i="28"/>
  <c r="CV117" i="28"/>
  <c r="CW121" i="28"/>
  <c r="CV121" i="28"/>
  <c r="CW125" i="28"/>
  <c r="CV125" i="28"/>
  <c r="CV129" i="28"/>
  <c r="CW129" i="28"/>
  <c r="CV133" i="28"/>
  <c r="CW133" i="28"/>
  <c r="CV137" i="28"/>
  <c r="CW137" i="28"/>
  <c r="CV141" i="28"/>
  <c r="CW141" i="28"/>
  <c r="CV145" i="28"/>
  <c r="CW145" i="28"/>
  <c r="CV149" i="28"/>
  <c r="CW149" i="28"/>
  <c r="CV153" i="28"/>
  <c r="CW153" i="28"/>
  <c r="Z92" i="28"/>
  <c r="Y92" i="28"/>
  <c r="Z108" i="28"/>
  <c r="Y108" i="28"/>
  <c r="Y81" i="28"/>
  <c r="Z81" i="28"/>
  <c r="Y89" i="28"/>
  <c r="Z89" i="28"/>
  <c r="Y97" i="28"/>
  <c r="Z97" i="28"/>
  <c r="Y105" i="28"/>
  <c r="Z105" i="28"/>
  <c r="Y117" i="28"/>
  <c r="Z117" i="28"/>
  <c r="Y129" i="28"/>
  <c r="Z129" i="28"/>
  <c r="Y137" i="28"/>
  <c r="Z137" i="28"/>
  <c r="Z79" i="28"/>
  <c r="Y79" i="28"/>
  <c r="Z83" i="28"/>
  <c r="Y83" i="28"/>
  <c r="Z87" i="28"/>
  <c r="Y87" i="28"/>
  <c r="Z91" i="28"/>
  <c r="Y91" i="28"/>
  <c r="Z95" i="28"/>
  <c r="Y95" i="28"/>
  <c r="Z99" i="28"/>
  <c r="Y99" i="28"/>
  <c r="Z103" i="28"/>
  <c r="Y103" i="28"/>
  <c r="Z107" i="28"/>
  <c r="Y107" i="28"/>
  <c r="Z111" i="28"/>
  <c r="Y111" i="28"/>
  <c r="Z115" i="28"/>
  <c r="Y115" i="28"/>
  <c r="Z119" i="28"/>
  <c r="Y119" i="28"/>
  <c r="Z123" i="28"/>
  <c r="Y123" i="28"/>
  <c r="Z127" i="28"/>
  <c r="Y127" i="28"/>
  <c r="Z131" i="28"/>
  <c r="Y131" i="28"/>
  <c r="Z135" i="28"/>
  <c r="Y135" i="28"/>
  <c r="Z139" i="28"/>
  <c r="Y139" i="28"/>
  <c r="Z143" i="28"/>
  <c r="Y143" i="28"/>
  <c r="Z147" i="28"/>
  <c r="Y147" i="28"/>
  <c r="Z151" i="28"/>
  <c r="Y151" i="28"/>
  <c r="Z155" i="28"/>
  <c r="Y155" i="28"/>
  <c r="BC79" i="28"/>
  <c r="BD79" i="28"/>
  <c r="BC83" i="28"/>
  <c r="BD83" i="28"/>
  <c r="BC87" i="28"/>
  <c r="BD87" i="28"/>
  <c r="BC91" i="28"/>
  <c r="BD91" i="28"/>
  <c r="BC95" i="28"/>
  <c r="BD95" i="28"/>
  <c r="BC99" i="28"/>
  <c r="BD99" i="28"/>
  <c r="BC103" i="28"/>
  <c r="BD103" i="28"/>
  <c r="BC107" i="28"/>
  <c r="BD107" i="28"/>
  <c r="BC111" i="28"/>
  <c r="BD111" i="28"/>
  <c r="BC115" i="28"/>
  <c r="BD115" i="28"/>
  <c r="BC119" i="28"/>
  <c r="BD119" i="28"/>
  <c r="BC123" i="28"/>
  <c r="BD123" i="28"/>
  <c r="BC127" i="28"/>
  <c r="BD127" i="28"/>
  <c r="BC131" i="28"/>
  <c r="BD131" i="28"/>
  <c r="BC135" i="28"/>
  <c r="BD135" i="28"/>
  <c r="BC139" i="28"/>
  <c r="BD139" i="28"/>
  <c r="BC143" i="28"/>
  <c r="BD143" i="28"/>
  <c r="BC147" i="28"/>
  <c r="BD147" i="28"/>
  <c r="BC151" i="28"/>
  <c r="BD151" i="28"/>
  <c r="BC155" i="28"/>
  <c r="BD155" i="28"/>
  <c r="BR79" i="28"/>
  <c r="BS79" i="28"/>
  <c r="BR83" i="28"/>
  <c r="BS83" i="28"/>
  <c r="BR87" i="28"/>
  <c r="BS87" i="28"/>
  <c r="BR91" i="28"/>
  <c r="BS91" i="28"/>
  <c r="BR95" i="28"/>
  <c r="BS95" i="28"/>
  <c r="BR99" i="28"/>
  <c r="BS99" i="28"/>
  <c r="BR103" i="28"/>
  <c r="BS103" i="28"/>
  <c r="BR107" i="28"/>
  <c r="BS107" i="28"/>
  <c r="BR111" i="28"/>
  <c r="BS111" i="28"/>
  <c r="BR115" i="28"/>
  <c r="BS115" i="28"/>
  <c r="BR119" i="28"/>
  <c r="BS119" i="28"/>
  <c r="BR123" i="28"/>
  <c r="BS123" i="28"/>
  <c r="BR127" i="28"/>
  <c r="BS127" i="28"/>
  <c r="BR131" i="28"/>
  <c r="BS131" i="28"/>
  <c r="BR135" i="28"/>
  <c r="BS135" i="28"/>
  <c r="BR139" i="28"/>
  <c r="BS139" i="28"/>
  <c r="BR143" i="28"/>
  <c r="BS143" i="28"/>
  <c r="BR147" i="28"/>
  <c r="BS147" i="28"/>
  <c r="BR151" i="28"/>
  <c r="BS151" i="28"/>
  <c r="BR155" i="28"/>
  <c r="BS155" i="28"/>
  <c r="CG78" i="28"/>
  <c r="CH78" i="28"/>
  <c r="CG82" i="28"/>
  <c r="CH82" i="28"/>
  <c r="CG86" i="28"/>
  <c r="CH86" i="28"/>
  <c r="CG90" i="28"/>
  <c r="CH90" i="28"/>
  <c r="CG94" i="28"/>
  <c r="CH94" i="28"/>
  <c r="CG98" i="28"/>
  <c r="CH98" i="28"/>
  <c r="CG102" i="28"/>
  <c r="CH102" i="28"/>
  <c r="CG106" i="28"/>
  <c r="CH106" i="28"/>
  <c r="CG110" i="28"/>
  <c r="CH110" i="28"/>
  <c r="CG114" i="28"/>
  <c r="CH114" i="28"/>
  <c r="CG118" i="28"/>
  <c r="CH118" i="28"/>
  <c r="CG122" i="28"/>
  <c r="CH122" i="28"/>
  <c r="CG126" i="28"/>
  <c r="CH126" i="28"/>
  <c r="CG130" i="28"/>
  <c r="CH130" i="28"/>
  <c r="CG134" i="28"/>
  <c r="CH134" i="28"/>
  <c r="CG138" i="28"/>
  <c r="CH138" i="28"/>
  <c r="CG142" i="28"/>
  <c r="CH142" i="28"/>
  <c r="CG146" i="28"/>
  <c r="CH146" i="28"/>
  <c r="CG150" i="28"/>
  <c r="CH150" i="28"/>
  <c r="CG154" i="28"/>
  <c r="CH154" i="28"/>
  <c r="CV78" i="28"/>
  <c r="CW78" i="28"/>
  <c r="CV82" i="28"/>
  <c r="CW82" i="28"/>
  <c r="CV86" i="28"/>
  <c r="CW86" i="28"/>
  <c r="CV90" i="28"/>
  <c r="CW90" i="28"/>
  <c r="CV94" i="28"/>
  <c r="CW94" i="28"/>
  <c r="CV98" i="28"/>
  <c r="CW98" i="28"/>
  <c r="CV102" i="28"/>
  <c r="CW102" i="28"/>
  <c r="CV106" i="28"/>
  <c r="CW106" i="28"/>
  <c r="CV110" i="28"/>
  <c r="CW110" i="28"/>
  <c r="CV114" i="28"/>
  <c r="CW114" i="28"/>
  <c r="CV118" i="28"/>
  <c r="CW118" i="28"/>
  <c r="CV122" i="28"/>
  <c r="CW122" i="28"/>
  <c r="CV126" i="28"/>
  <c r="CW126" i="28"/>
  <c r="CV130" i="28"/>
  <c r="CW130" i="28"/>
  <c r="CV134" i="28"/>
  <c r="CW134" i="28"/>
  <c r="CV138" i="28"/>
  <c r="CW138" i="28"/>
  <c r="CV142" i="28"/>
  <c r="CW142" i="28"/>
  <c r="CV146" i="28"/>
  <c r="CW146" i="28"/>
  <c r="CV150" i="28"/>
  <c r="CW150" i="28"/>
  <c r="CV154" i="28"/>
  <c r="CW154" i="28"/>
  <c r="Z88" i="28"/>
  <c r="Y88" i="28"/>
  <c r="Z100" i="28"/>
  <c r="Y100" i="28"/>
  <c r="Z112" i="28"/>
  <c r="Y112" i="28"/>
  <c r="Z116" i="28"/>
  <c r="Y116" i="28"/>
  <c r="Z120" i="28"/>
  <c r="Y120" i="28"/>
  <c r="Z124" i="28"/>
  <c r="Y124" i="28"/>
  <c r="Z128" i="28"/>
  <c r="Y128" i="28"/>
  <c r="Z132" i="28"/>
  <c r="Y132" i="28"/>
  <c r="Z136" i="28"/>
  <c r="Y136" i="28"/>
  <c r="Z140" i="28"/>
  <c r="Y140" i="28"/>
  <c r="Z144" i="28"/>
  <c r="Y144" i="28"/>
  <c r="Z148" i="28"/>
  <c r="Y148" i="28"/>
  <c r="Z152" i="28"/>
  <c r="Y152" i="28"/>
  <c r="Y76" i="28"/>
  <c r="Z76" i="28"/>
  <c r="BC80" i="28"/>
  <c r="BD80" i="28"/>
  <c r="BC84" i="28"/>
  <c r="BD84" i="28"/>
  <c r="BC88" i="28"/>
  <c r="BD88" i="28"/>
  <c r="BC92" i="28"/>
  <c r="BD92" i="28"/>
  <c r="BC96" i="28"/>
  <c r="BD96" i="28"/>
  <c r="BC100" i="28"/>
  <c r="BD100" i="28"/>
  <c r="BC104" i="28"/>
  <c r="BD104" i="28"/>
  <c r="BC108" i="28"/>
  <c r="BD108" i="28"/>
  <c r="BC112" i="28"/>
  <c r="BD112" i="28"/>
  <c r="BC116" i="28"/>
  <c r="BD116" i="28"/>
  <c r="BC120" i="28"/>
  <c r="BD120" i="28"/>
  <c r="BC124" i="28"/>
  <c r="BD124" i="28"/>
  <c r="BC128" i="28"/>
  <c r="BD128" i="28"/>
  <c r="BC132" i="28"/>
  <c r="BD132" i="28"/>
  <c r="BC136" i="28"/>
  <c r="BD136" i="28"/>
  <c r="BC140" i="28"/>
  <c r="BD140" i="28"/>
  <c r="BC144" i="28"/>
  <c r="BD144" i="28"/>
  <c r="BC148" i="28"/>
  <c r="BD148" i="28"/>
  <c r="BC152" i="28"/>
  <c r="BD152" i="28"/>
  <c r="BD76" i="28"/>
  <c r="BC76" i="28"/>
  <c r="BR80" i="28"/>
  <c r="BS80" i="28"/>
  <c r="BR84" i="28"/>
  <c r="BS84" i="28"/>
  <c r="BR88" i="28"/>
  <c r="BS88" i="28"/>
  <c r="BR92" i="28"/>
  <c r="BS92" i="28"/>
  <c r="BR96" i="28"/>
  <c r="BS96" i="28"/>
  <c r="BR100" i="28"/>
  <c r="BS100" i="28"/>
  <c r="BR104" i="28"/>
  <c r="BS104" i="28"/>
  <c r="BR108" i="28"/>
  <c r="BS108" i="28"/>
  <c r="BR112" i="28"/>
  <c r="BS112" i="28"/>
  <c r="BR116" i="28"/>
  <c r="BS116" i="28"/>
  <c r="BR120" i="28"/>
  <c r="BS120" i="28"/>
  <c r="BR124" i="28"/>
  <c r="BS124" i="28"/>
  <c r="BR128" i="28"/>
  <c r="BS128" i="28"/>
  <c r="BR132" i="28"/>
  <c r="BS132" i="28"/>
  <c r="BR136" i="28"/>
  <c r="BS136" i="28"/>
  <c r="BR140" i="28"/>
  <c r="BS140" i="28"/>
  <c r="BR144" i="28"/>
  <c r="BS144" i="28"/>
  <c r="BR148" i="28"/>
  <c r="BS148" i="28"/>
  <c r="BR152" i="28"/>
  <c r="BS152" i="28"/>
  <c r="BR76" i="28"/>
  <c r="BS76" i="28"/>
  <c r="CG79" i="28"/>
  <c r="CH79" i="28"/>
  <c r="CG83" i="28"/>
  <c r="CH83" i="28"/>
  <c r="CG87" i="28"/>
  <c r="CH87" i="28"/>
  <c r="CG91" i="28"/>
  <c r="CH91" i="28"/>
  <c r="CG95" i="28"/>
  <c r="CH95" i="28"/>
  <c r="CG99" i="28"/>
  <c r="CH99" i="28"/>
  <c r="CG103" i="28"/>
  <c r="CH103" i="28"/>
  <c r="CG107" i="28"/>
  <c r="CH107" i="28"/>
  <c r="CG111" i="28"/>
  <c r="CH111" i="28"/>
  <c r="CG115" i="28"/>
  <c r="CH115" i="28"/>
  <c r="CG119" i="28"/>
  <c r="CH119" i="28"/>
  <c r="CG123" i="28"/>
  <c r="CH123" i="28"/>
  <c r="CG127" i="28"/>
  <c r="CH127" i="28"/>
  <c r="CG131" i="28"/>
  <c r="CH131" i="28"/>
  <c r="CG135" i="28"/>
  <c r="CH135" i="28"/>
  <c r="CG139" i="28"/>
  <c r="CH139" i="28"/>
  <c r="CG143" i="28"/>
  <c r="CH143" i="28"/>
  <c r="CG147" i="28"/>
  <c r="CH147" i="28"/>
  <c r="CG151" i="28"/>
  <c r="CH151" i="28"/>
  <c r="CG155" i="28"/>
  <c r="CH155" i="28"/>
  <c r="CV79" i="28"/>
  <c r="CW79" i="28"/>
  <c r="CV83" i="28"/>
  <c r="CW83" i="28"/>
  <c r="CV87" i="28"/>
  <c r="CW87" i="28"/>
  <c r="CV91" i="28"/>
  <c r="CW91" i="28"/>
  <c r="CV95" i="28"/>
  <c r="CW95" i="28"/>
  <c r="CV99" i="28"/>
  <c r="CW99" i="28"/>
  <c r="CV103" i="28"/>
  <c r="CW103" i="28"/>
  <c r="CV107" i="28"/>
  <c r="CW107" i="28"/>
  <c r="CV111" i="28"/>
  <c r="CW111" i="28"/>
  <c r="CV115" i="28"/>
  <c r="CW115" i="28"/>
  <c r="CV119" i="28"/>
  <c r="CW119" i="28"/>
  <c r="CV123" i="28"/>
  <c r="CW123" i="28"/>
  <c r="CV127" i="28"/>
  <c r="CW127" i="28"/>
  <c r="CV131" i="28"/>
  <c r="CW131" i="28"/>
  <c r="CV135" i="28"/>
  <c r="CW135" i="28"/>
  <c r="CV139" i="28"/>
  <c r="CW139" i="28"/>
  <c r="CV143" i="28"/>
  <c r="CW143" i="28"/>
  <c r="CV147" i="28"/>
  <c r="CW147" i="28"/>
  <c r="CV151" i="28"/>
  <c r="CW151" i="28"/>
  <c r="CV155" i="28"/>
  <c r="CW155" i="28"/>
  <c r="H149" i="28"/>
  <c r="H150" i="28"/>
  <c r="H151" i="28"/>
  <c r="H152" i="28"/>
  <c r="H153" i="28"/>
  <c r="H154" i="28"/>
  <c r="H155" i="28"/>
  <c r="H148" i="28"/>
  <c r="H141" i="28"/>
  <c r="H142" i="28"/>
  <c r="H143" i="28"/>
  <c r="H144" i="28"/>
  <c r="H145" i="28"/>
  <c r="H146" i="28"/>
  <c r="H147" i="28"/>
  <c r="H140" i="28"/>
  <c r="H133" i="28"/>
  <c r="H134" i="28"/>
  <c r="H135" i="28"/>
  <c r="H136" i="28"/>
  <c r="H137" i="28"/>
  <c r="H138" i="28"/>
  <c r="H139" i="28"/>
  <c r="H132" i="28"/>
  <c r="H125" i="28"/>
  <c r="H126" i="28"/>
  <c r="H127" i="28"/>
  <c r="H128" i="28"/>
  <c r="H129" i="28"/>
  <c r="H130" i="28"/>
  <c r="H131" i="28"/>
  <c r="H124" i="28"/>
  <c r="H117" i="28"/>
  <c r="H118" i="28"/>
  <c r="H119" i="28"/>
  <c r="H120" i="28"/>
  <c r="H121" i="28"/>
  <c r="H122" i="28"/>
  <c r="H123" i="28"/>
  <c r="H116" i="28"/>
  <c r="H109" i="28"/>
  <c r="H110" i="28"/>
  <c r="H111" i="28"/>
  <c r="H112" i="28"/>
  <c r="H113" i="28"/>
  <c r="H114" i="28"/>
  <c r="H115" i="28"/>
  <c r="H108" i="28"/>
  <c r="H101" i="28"/>
  <c r="H102" i="28"/>
  <c r="H103" i="28"/>
  <c r="H104" i="28"/>
  <c r="H105" i="28"/>
  <c r="H106" i="28"/>
  <c r="H107" i="28"/>
  <c r="H100" i="28"/>
  <c r="H93" i="28"/>
  <c r="H94" i="28"/>
  <c r="H95" i="28"/>
  <c r="H96" i="28"/>
  <c r="H97" i="28"/>
  <c r="H98" i="28"/>
  <c r="H99" i="28"/>
  <c r="H92" i="28"/>
  <c r="H85" i="28"/>
  <c r="H86" i="28"/>
  <c r="H87" i="28"/>
  <c r="H88" i="28"/>
  <c r="H89" i="28"/>
  <c r="H90" i="28"/>
  <c r="H91" i="28"/>
  <c r="H84" i="28"/>
  <c r="H77" i="28"/>
  <c r="H78" i="28"/>
  <c r="H79" i="28"/>
  <c r="H80" i="28"/>
  <c r="H81" i="28"/>
  <c r="H82" i="28"/>
  <c r="H83" i="28"/>
  <c r="FV57" i="28"/>
  <c r="FV56" i="28"/>
  <c r="FV55" i="28"/>
  <c r="ER57" i="28"/>
  <c r="ER56" i="28"/>
  <c r="ER55" i="28"/>
  <c r="AB56" i="28"/>
  <c r="BF57" i="28"/>
  <c r="BF56" i="28"/>
  <c r="BF55" i="28"/>
  <c r="BU57" i="28"/>
  <c r="BU56" i="28"/>
  <c r="BU55" i="28"/>
  <c r="CJ57" i="28"/>
  <c r="CJ56" i="28"/>
  <c r="CJ55" i="28"/>
  <c r="CY55" i="28"/>
  <c r="CY56" i="28"/>
  <c r="CY57" i="28"/>
  <c r="EC57" i="28"/>
  <c r="EC56" i="28"/>
  <c r="EC55" i="28"/>
  <c r="AG41" i="28"/>
  <c r="AB57" i="28"/>
  <c r="AB55" i="28"/>
  <c r="FP70" i="28"/>
  <c r="FP69" i="28"/>
  <c r="FP68" i="28"/>
  <c r="FP67" i="28"/>
  <c r="FP66" i="28"/>
  <c r="FP65" i="28"/>
  <c r="FP64" i="28"/>
  <c r="FP63" i="28"/>
  <c r="FP62" i="28"/>
  <c r="FP61" i="28"/>
  <c r="FP60" i="28"/>
  <c r="FP59" i="28"/>
  <c r="FP58" i="28"/>
  <c r="FP57" i="28"/>
  <c r="FP56" i="28"/>
  <c r="FP55" i="28"/>
  <c r="FA70" i="28"/>
  <c r="FA69" i="28"/>
  <c r="FA68" i="28"/>
  <c r="FA67" i="28"/>
  <c r="FA66" i="28"/>
  <c r="FA65" i="28"/>
  <c r="FA64" i="28"/>
  <c r="FA63" i="28"/>
  <c r="FA62" i="28"/>
  <c r="FA61" i="28"/>
  <c r="FA60" i="28"/>
  <c r="FA59" i="28"/>
  <c r="FA58" i="28"/>
  <c r="FA57" i="28"/>
  <c r="FA56" i="28"/>
  <c r="FA55" i="28"/>
  <c r="EL70" i="28"/>
  <c r="EL69" i="28"/>
  <c r="EL68" i="28"/>
  <c r="EL67" i="28"/>
  <c r="EL66" i="28"/>
  <c r="EL65" i="28"/>
  <c r="EL64" i="28"/>
  <c r="EL63" i="28"/>
  <c r="EL62" i="28"/>
  <c r="EL61" i="28"/>
  <c r="EL60" i="28"/>
  <c r="EL59" i="28"/>
  <c r="EL58" i="28"/>
  <c r="EL57" i="28"/>
  <c r="EL56" i="28"/>
  <c r="EL55" i="28"/>
  <c r="DW70" i="28"/>
  <c r="DW69" i="28"/>
  <c r="DW68" i="28"/>
  <c r="DW67" i="28"/>
  <c r="DW66" i="28"/>
  <c r="DW65" i="28"/>
  <c r="DW64" i="28"/>
  <c r="DW63" i="28"/>
  <c r="DW62" i="28"/>
  <c r="DW61" i="28"/>
  <c r="DW60" i="28"/>
  <c r="DW59" i="28"/>
  <c r="DW58" i="28"/>
  <c r="DW57" i="28"/>
  <c r="DW56" i="28"/>
  <c r="DW55" i="28"/>
  <c r="DH70" i="28"/>
  <c r="DH69" i="28"/>
  <c r="DH68" i="28"/>
  <c r="DH67" i="28"/>
  <c r="DH66" i="28"/>
  <c r="DH65" i="28"/>
  <c r="DH64" i="28"/>
  <c r="DH63" i="28"/>
  <c r="DH62" i="28"/>
  <c r="DK79" i="28"/>
  <c r="DH61" i="28"/>
  <c r="DH60" i="28"/>
  <c r="DH59" i="28"/>
  <c r="DH58" i="28"/>
  <c r="DH57" i="28"/>
  <c r="DH56" i="28"/>
  <c r="DH55" i="28"/>
  <c r="CS70" i="28"/>
  <c r="CS69" i="28"/>
  <c r="CS68" i="28"/>
  <c r="CS67" i="28"/>
  <c r="CS66" i="28"/>
  <c r="CS65" i="28"/>
  <c r="CS64" i="28"/>
  <c r="CS63" i="28"/>
  <c r="CS62" i="28"/>
  <c r="CS61" i="28"/>
  <c r="CS60" i="28"/>
  <c r="CS59" i="28"/>
  <c r="CS58" i="28"/>
  <c r="CS57" i="28"/>
  <c r="CS56" i="28"/>
  <c r="CS55" i="28"/>
  <c r="CD70" i="28"/>
  <c r="CD69" i="28"/>
  <c r="CD68" i="28"/>
  <c r="CD67" i="28"/>
  <c r="CD66" i="28"/>
  <c r="CD65" i="28"/>
  <c r="CD64" i="28"/>
  <c r="CD63" i="28"/>
  <c r="CD62" i="28"/>
  <c r="CD61" i="28"/>
  <c r="CD60" i="28"/>
  <c r="CD59" i="28"/>
  <c r="CD58" i="28"/>
  <c r="CD57" i="28"/>
  <c r="CD56" i="28"/>
  <c r="CD55" i="28"/>
  <c r="BO70" i="28"/>
  <c r="BO69" i="28"/>
  <c r="BO68" i="28"/>
  <c r="BO67" i="28"/>
  <c r="BO66" i="28"/>
  <c r="BO65" i="28"/>
  <c r="BO64" i="28"/>
  <c r="BO63" i="28"/>
  <c r="BO62" i="28"/>
  <c r="BO61" i="28"/>
  <c r="BO60" i="28"/>
  <c r="BO59" i="28"/>
  <c r="BO58" i="28"/>
  <c r="BO57" i="28"/>
  <c r="BO56" i="28"/>
  <c r="BO55" i="28"/>
  <c r="AZ70" i="28"/>
  <c r="AZ69" i="28"/>
  <c r="AZ68" i="28"/>
  <c r="AZ67" i="28"/>
  <c r="AZ66" i="28"/>
  <c r="AZ65" i="28"/>
  <c r="AZ64" i="28"/>
  <c r="AZ63" i="28"/>
  <c r="AZ62" i="28"/>
  <c r="AZ61" i="28"/>
  <c r="AZ60" i="28"/>
  <c r="AZ59" i="28"/>
  <c r="AZ58" i="28"/>
  <c r="AZ57" i="28"/>
  <c r="AZ56" i="28"/>
  <c r="AZ55" i="28"/>
  <c r="AK70" i="28"/>
  <c r="AK69" i="28"/>
  <c r="AK68" i="28"/>
  <c r="AK67" i="28"/>
  <c r="AK66" i="28"/>
  <c r="AK65" i="28"/>
  <c r="AK64" i="28"/>
  <c r="AK63" i="28"/>
  <c r="AK62" i="28"/>
  <c r="AK61" i="28"/>
  <c r="AN88" i="28"/>
  <c r="AK60" i="28"/>
  <c r="AK59" i="28"/>
  <c r="AK58" i="28"/>
  <c r="AK57" i="28"/>
  <c r="AK56" i="28"/>
  <c r="AK55" i="28"/>
  <c r="AO84" i="28"/>
  <c r="V70" i="28"/>
  <c r="V69" i="28"/>
  <c r="V68" i="28"/>
  <c r="V67" i="28"/>
  <c r="V66" i="28"/>
  <c r="V65" i="28"/>
  <c r="V64" i="28"/>
  <c r="V63" i="28"/>
  <c r="V62" i="28"/>
  <c r="V61" i="28"/>
  <c r="V60" i="28"/>
  <c r="V59" i="28"/>
  <c r="V58" i="28"/>
  <c r="V57" i="28"/>
  <c r="V56" i="28"/>
  <c r="V55" i="28"/>
  <c r="G70" i="28"/>
  <c r="G64" i="28"/>
  <c r="G65" i="28"/>
  <c r="G66" i="28"/>
  <c r="G67" i="28"/>
  <c r="G68" i="28"/>
  <c r="G69" i="28"/>
  <c r="G61" i="28"/>
  <c r="J76" i="28"/>
  <c r="G62" i="28"/>
  <c r="G55" i="28"/>
  <c r="G63" i="28"/>
  <c r="G60" i="28"/>
  <c r="G59" i="28"/>
  <c r="G58" i="28"/>
  <c r="G57" i="28"/>
  <c r="G56" i="28"/>
  <c r="FL41" i="28"/>
  <c r="EW41" i="28"/>
  <c r="EH41" i="28"/>
  <c r="DS41" i="28"/>
  <c r="DD41" i="28"/>
  <c r="CO41" i="28"/>
  <c r="BZ41" i="28"/>
  <c r="BK41" i="28"/>
  <c r="AV41" i="28"/>
  <c r="R41" i="28"/>
  <c r="C41" i="28"/>
  <c r="BB81" i="28"/>
  <c r="G166" i="28"/>
  <c r="U162" i="29"/>
  <c r="T287" i="29"/>
  <c r="U311" i="29"/>
  <c r="U276" i="29"/>
  <c r="U263" i="29"/>
  <c r="O182" i="29"/>
  <c r="S182" i="29"/>
  <c r="U182" i="29"/>
  <c r="U214" i="29"/>
  <c r="O214" i="29"/>
  <c r="S214" i="29"/>
  <c r="O184" i="29"/>
  <c r="S184" i="29"/>
  <c r="U184" i="29"/>
  <c r="O216" i="29"/>
  <c r="S216" i="29"/>
  <c r="O185" i="29"/>
  <c r="S185" i="29"/>
  <c r="T185" i="29"/>
  <c r="O187" i="29"/>
  <c r="S187" i="29"/>
  <c r="T187" i="29"/>
  <c r="O228" i="29"/>
  <c r="S228" i="29"/>
  <c r="U175" i="29"/>
  <c r="O175" i="29"/>
  <c r="S175" i="29"/>
  <c r="O211" i="29"/>
  <c r="S211" i="29"/>
  <c r="U211" i="29"/>
  <c r="T320" i="29"/>
  <c r="U170" i="29"/>
  <c r="O170" i="29"/>
  <c r="S170" i="29"/>
  <c r="O202" i="29"/>
  <c r="S202" i="29"/>
  <c r="T202" i="29"/>
  <c r="T239" i="29"/>
  <c r="O239" i="29"/>
  <c r="S239" i="29"/>
  <c r="O195" i="29"/>
  <c r="S195" i="29"/>
  <c r="T195" i="29"/>
  <c r="O236" i="29"/>
  <c r="S236" i="29"/>
  <c r="O188" i="29"/>
  <c r="S188" i="29"/>
  <c r="T188" i="29"/>
  <c r="O220" i="29"/>
  <c r="S220" i="29"/>
  <c r="U220" i="29"/>
  <c r="O173" i="29"/>
  <c r="S173" i="29"/>
  <c r="T173" i="29"/>
  <c r="O205" i="29"/>
  <c r="S205" i="29"/>
  <c r="U205" i="29"/>
  <c r="O190" i="29"/>
  <c r="S190" i="29"/>
  <c r="U190" i="29"/>
  <c r="T227" i="29"/>
  <c r="O227" i="29"/>
  <c r="S227" i="29"/>
  <c r="U227" i="29"/>
  <c r="O183" i="29"/>
  <c r="S183" i="29"/>
  <c r="T183" i="29"/>
  <c r="O219" i="29"/>
  <c r="S219" i="29"/>
  <c r="U219" i="29"/>
  <c r="U289" i="29"/>
  <c r="O176" i="29"/>
  <c r="S176" i="29"/>
  <c r="U176" i="29"/>
  <c r="O208" i="29"/>
  <c r="S208" i="29"/>
  <c r="U208" i="29"/>
  <c r="T226" i="29"/>
  <c r="O226" i="29"/>
  <c r="S226" i="29"/>
  <c r="U280" i="29"/>
  <c r="O231" i="29"/>
  <c r="S231" i="29"/>
  <c r="U231" i="29"/>
  <c r="O229" i="29"/>
  <c r="S229" i="29"/>
  <c r="U229" i="29"/>
  <c r="O230" i="29"/>
  <c r="S230" i="29"/>
  <c r="T230" i="29"/>
  <c r="U288" i="29"/>
  <c r="O198" i="29"/>
  <c r="S198" i="29"/>
  <c r="U198" i="29"/>
  <c r="O235" i="29"/>
  <c r="S235" i="29"/>
  <c r="O168" i="29"/>
  <c r="S168" i="29"/>
  <c r="U168" i="29"/>
  <c r="O200" i="29"/>
  <c r="S200" i="29"/>
  <c r="T200" i="29"/>
  <c r="O233" i="29"/>
  <c r="S233" i="29"/>
  <c r="T233" i="29"/>
  <c r="O169" i="29"/>
  <c r="S169" i="29"/>
  <c r="O201" i="29"/>
  <c r="S201" i="29"/>
  <c r="U201" i="29"/>
  <c r="O234" i="29"/>
  <c r="S234" i="29"/>
  <c r="U234" i="29"/>
  <c r="T290" i="29"/>
  <c r="T207" i="29"/>
  <c r="O207" i="29"/>
  <c r="S207" i="29"/>
  <c r="U308" i="29"/>
  <c r="O238" i="29"/>
  <c r="S238" i="29"/>
  <c r="U238" i="29"/>
  <c r="T253" i="29"/>
  <c r="U315" i="29"/>
  <c r="O217" i="29"/>
  <c r="S217" i="29"/>
  <c r="T217" i="29"/>
  <c r="T284" i="29"/>
  <c r="O191" i="29"/>
  <c r="S191" i="29"/>
  <c r="T191" i="29"/>
  <c r="O232" i="29"/>
  <c r="S232" i="29"/>
  <c r="U232" i="29"/>
  <c r="T254" i="29"/>
  <c r="O186" i="29"/>
  <c r="S186" i="29"/>
  <c r="U186" i="29"/>
  <c r="O218" i="29"/>
  <c r="S218" i="29"/>
  <c r="U218" i="29"/>
  <c r="O179" i="29"/>
  <c r="S179" i="29"/>
  <c r="U179" i="29"/>
  <c r="O215" i="29"/>
  <c r="S215" i="29"/>
  <c r="T215" i="29"/>
  <c r="O172" i="29"/>
  <c r="S172" i="29"/>
  <c r="T172" i="29"/>
  <c r="O204" i="29"/>
  <c r="S204" i="29"/>
  <c r="T204" i="29"/>
  <c r="O237" i="29"/>
  <c r="S237" i="29"/>
  <c r="U237" i="29"/>
  <c r="O189" i="29"/>
  <c r="S189" i="29"/>
  <c r="T189" i="29"/>
  <c r="O225" i="29"/>
  <c r="S225" i="29"/>
  <c r="U225" i="29"/>
  <c r="O174" i="29"/>
  <c r="S174" i="29"/>
  <c r="T174" i="29"/>
  <c r="O206" i="29"/>
  <c r="S206" i="29"/>
  <c r="T206" i="29"/>
  <c r="O223" i="29"/>
  <c r="S223" i="29"/>
  <c r="U223" i="29"/>
  <c r="O203" i="29"/>
  <c r="S203" i="29"/>
  <c r="T203" i="29"/>
  <c r="O240" i="29"/>
  <c r="S240" i="29"/>
  <c r="U240" i="29"/>
  <c r="O192" i="29"/>
  <c r="S192" i="29"/>
  <c r="U192" i="29"/>
  <c r="O177" i="29"/>
  <c r="S177" i="29"/>
  <c r="T177" i="29"/>
  <c r="O209" i="29"/>
  <c r="S209" i="29"/>
  <c r="U209" i="29"/>
  <c r="O178" i="29"/>
  <c r="S178" i="29"/>
  <c r="T178" i="29"/>
  <c r="O210" i="29"/>
  <c r="S210" i="29"/>
  <c r="T210" i="29"/>
  <c r="O180" i="29"/>
  <c r="S180" i="29"/>
  <c r="U180" i="29"/>
  <c r="U212" i="29"/>
  <c r="O212" i="29"/>
  <c r="O181" i="29"/>
  <c r="S181" i="29"/>
  <c r="U181" i="29"/>
  <c r="O213" i="29"/>
  <c r="S213" i="29"/>
  <c r="T213" i="29"/>
  <c r="X80" i="28"/>
  <c r="E165" i="28"/>
  <c r="T240" i="29"/>
  <c r="T212" i="29"/>
  <c r="T181" i="29"/>
  <c r="U195" i="29"/>
  <c r="T238" i="29"/>
  <c r="T232" i="29"/>
  <c r="T234" i="29"/>
  <c r="U207" i="29"/>
  <c r="U215" i="29"/>
  <c r="V287" i="29"/>
  <c r="W287" i="29"/>
  <c r="U226" i="29"/>
  <c r="T211" i="29"/>
  <c r="U248" i="29"/>
  <c r="T248" i="29"/>
  <c r="T313" i="29"/>
  <c r="U313" i="29"/>
  <c r="T265" i="29"/>
  <c r="U265" i="29"/>
  <c r="T297" i="29"/>
  <c r="U297" i="29"/>
  <c r="U250" i="29"/>
  <c r="T250" i="29"/>
  <c r="T282" i="29"/>
  <c r="U282" i="29"/>
  <c r="T319" i="29"/>
  <c r="U319" i="29"/>
  <c r="U275" i="29"/>
  <c r="T275" i="29"/>
  <c r="T316" i="29"/>
  <c r="U316" i="29"/>
  <c r="U200" i="29"/>
  <c r="U239" i="29"/>
  <c r="U185" i="29"/>
  <c r="T186" i="29"/>
  <c r="T218" i="29"/>
  <c r="T219" i="29"/>
  <c r="U272" i="29"/>
  <c r="T272" i="29"/>
  <c r="T304" i="29"/>
  <c r="U304" i="29"/>
  <c r="U204" i="29"/>
  <c r="U257" i="29"/>
  <c r="T257" i="29"/>
  <c r="T205" i="29"/>
  <c r="U258" i="29"/>
  <c r="T258" i="29"/>
  <c r="U174" i="29"/>
  <c r="U206" i="29"/>
  <c r="U267" i="29"/>
  <c r="T267" i="29"/>
  <c r="T175" i="29"/>
  <c r="T223" i="29"/>
  <c r="U277" i="29"/>
  <c r="T277" i="29"/>
  <c r="U310" i="29"/>
  <c r="T310" i="29"/>
  <c r="U262" i="29"/>
  <c r="T262" i="29"/>
  <c r="U294" i="29"/>
  <c r="T294" i="29"/>
  <c r="U271" i="29"/>
  <c r="T271" i="29"/>
  <c r="T312" i="29"/>
  <c r="U312" i="29"/>
  <c r="T182" i="29"/>
  <c r="T214" i="29"/>
  <c r="U268" i="29"/>
  <c r="T268" i="29"/>
  <c r="U300" i="29"/>
  <c r="T300" i="29"/>
  <c r="T269" i="29"/>
  <c r="U269" i="29"/>
  <c r="T305" i="29"/>
  <c r="U305" i="29"/>
  <c r="U270" i="29"/>
  <c r="T270" i="29"/>
  <c r="T307" i="29"/>
  <c r="U307" i="29"/>
  <c r="U299" i="29"/>
  <c r="T299" i="29"/>
  <c r="U203" i="29"/>
  <c r="T220" i="29"/>
  <c r="U189" i="29"/>
  <c r="T190" i="29"/>
  <c r="T176" i="29"/>
  <c r="T208" i="29"/>
  <c r="U264" i="29"/>
  <c r="T264" i="29"/>
  <c r="U296" i="29"/>
  <c r="T296" i="29"/>
  <c r="T249" i="29"/>
  <c r="U249" i="29"/>
  <c r="U281" i="29"/>
  <c r="T281" i="29"/>
  <c r="T314" i="29"/>
  <c r="U314" i="29"/>
  <c r="U266" i="29"/>
  <c r="T266" i="29"/>
  <c r="U298" i="29"/>
  <c r="T298" i="29"/>
  <c r="T259" i="29"/>
  <c r="U259" i="29"/>
  <c r="U295" i="29"/>
  <c r="T295" i="29"/>
  <c r="T184" i="29"/>
  <c r="V240" i="29"/>
  <c r="W240" i="29"/>
  <c r="T170" i="29"/>
  <c r="U202" i="29"/>
  <c r="U256" i="29"/>
  <c r="T256" i="29"/>
  <c r="T273" i="29"/>
  <c r="U273" i="29"/>
  <c r="U306" i="29"/>
  <c r="T306" i="29"/>
  <c r="U274" i="29"/>
  <c r="T274" i="29"/>
  <c r="T251" i="29"/>
  <c r="U251" i="29"/>
  <c r="U191" i="29"/>
  <c r="U261" i="29"/>
  <c r="T261" i="29"/>
  <c r="T293" i="29"/>
  <c r="U293" i="29"/>
  <c r="U278" i="29"/>
  <c r="T278" i="29"/>
  <c r="T255" i="29"/>
  <c r="U255" i="29"/>
  <c r="U252" i="29"/>
  <c r="T252" i="29"/>
  <c r="T317" i="29"/>
  <c r="U317" i="29"/>
  <c r="U285" i="29"/>
  <c r="T285" i="29"/>
  <c r="U286" i="29"/>
  <c r="T286" i="29"/>
  <c r="T303" i="29"/>
  <c r="U303" i="29"/>
  <c r="T283" i="29"/>
  <c r="U283" i="29"/>
  <c r="U224" i="29"/>
  <c r="T224" i="29"/>
  <c r="U260" i="29"/>
  <c r="T260" i="29"/>
  <c r="U292" i="29"/>
  <c r="T292" i="29"/>
  <c r="CU84" i="28"/>
  <c r="D249" i="28"/>
  <c r="M249" i="28"/>
  <c r="Q249" i="28"/>
  <c r="BB56" i="28"/>
  <c r="FC57" i="28"/>
  <c r="I55" i="28"/>
  <c r="CU56" i="28"/>
  <c r="BQ86" i="28"/>
  <c r="H171" i="28"/>
  <c r="O171" i="28"/>
  <c r="CF84" i="28"/>
  <c r="I169" i="28"/>
  <c r="J83" i="28"/>
  <c r="K83" i="28"/>
  <c r="J79" i="28"/>
  <c r="K79" i="28"/>
  <c r="J91" i="28"/>
  <c r="K91" i="28"/>
  <c r="J87" i="28"/>
  <c r="K87" i="28"/>
  <c r="J99" i="28"/>
  <c r="K99" i="28"/>
  <c r="J95" i="28"/>
  <c r="K95" i="28"/>
  <c r="J107" i="28"/>
  <c r="K107" i="28"/>
  <c r="J103" i="28"/>
  <c r="K103" i="28"/>
  <c r="J115" i="28"/>
  <c r="K115" i="28"/>
  <c r="J111" i="28"/>
  <c r="K111" i="28"/>
  <c r="K123" i="28"/>
  <c r="J123" i="28"/>
  <c r="J119" i="28"/>
  <c r="K119" i="28"/>
  <c r="K131" i="28"/>
  <c r="J131" i="28"/>
  <c r="K127" i="28"/>
  <c r="J127" i="28"/>
  <c r="K139" i="28"/>
  <c r="J139" i="28"/>
  <c r="K135" i="28"/>
  <c r="J135" i="28"/>
  <c r="J147" i="28"/>
  <c r="K147" i="28"/>
  <c r="J143" i="28"/>
  <c r="K143" i="28"/>
  <c r="K155" i="28"/>
  <c r="J155" i="28"/>
  <c r="J151" i="28"/>
  <c r="K151" i="28"/>
  <c r="DK154" i="28"/>
  <c r="DK146" i="28"/>
  <c r="DK138" i="28"/>
  <c r="DK130" i="28"/>
  <c r="DK122" i="28"/>
  <c r="DK114" i="28"/>
  <c r="DK106" i="28"/>
  <c r="DK98" i="28"/>
  <c r="DK90" i="28"/>
  <c r="DK82" i="28"/>
  <c r="CU151" i="28"/>
  <c r="D316" i="28"/>
  <c r="M316" i="28"/>
  <c r="Q316" i="28"/>
  <c r="CU135" i="28"/>
  <c r="D300" i="28"/>
  <c r="M300" i="28"/>
  <c r="Q300" i="28"/>
  <c r="CU119" i="28"/>
  <c r="D284" i="28"/>
  <c r="M284" i="28"/>
  <c r="Q284" i="28"/>
  <c r="CU103" i="28"/>
  <c r="D268" i="28"/>
  <c r="M268" i="28"/>
  <c r="Q268" i="28"/>
  <c r="CU87" i="28"/>
  <c r="D252" i="28"/>
  <c r="M252" i="28"/>
  <c r="Q252" i="28"/>
  <c r="CF151" i="28"/>
  <c r="I236" i="28"/>
  <c r="CF135" i="28"/>
  <c r="I220" i="28"/>
  <c r="CF119" i="28"/>
  <c r="I204" i="28"/>
  <c r="CF103" i="28"/>
  <c r="I188" i="28"/>
  <c r="CF95" i="28"/>
  <c r="I180" i="28"/>
  <c r="CF91" i="28"/>
  <c r="I176" i="28"/>
  <c r="BQ82" i="28"/>
  <c r="H167" i="28"/>
  <c r="O167" i="28"/>
  <c r="S167" i="28"/>
  <c r="BQ100" i="28"/>
  <c r="H185" i="28"/>
  <c r="O185" i="28"/>
  <c r="S185" i="28"/>
  <c r="BQ116" i="28"/>
  <c r="H201" i="28"/>
  <c r="O201" i="28"/>
  <c r="S201" i="28"/>
  <c r="BQ132" i="28"/>
  <c r="H217" i="28"/>
  <c r="O217" i="28"/>
  <c r="S217" i="28"/>
  <c r="BQ148" i="28"/>
  <c r="H233" i="28"/>
  <c r="O233" i="28"/>
  <c r="S233" i="28"/>
  <c r="BQ76" i="28"/>
  <c r="H161" i="28"/>
  <c r="BQ84" i="28"/>
  <c r="H169" i="28"/>
  <c r="O169" i="28"/>
  <c r="S169" i="28"/>
  <c r="BB140" i="28"/>
  <c r="G225" i="28"/>
  <c r="BB124" i="28"/>
  <c r="G209" i="28"/>
  <c r="BB108" i="28"/>
  <c r="G193" i="28"/>
  <c r="BB92" i="28"/>
  <c r="G177" i="28"/>
  <c r="AN151" i="28"/>
  <c r="AO147" i="28"/>
  <c r="AN135" i="28"/>
  <c r="AO131" i="28"/>
  <c r="AN119" i="28"/>
  <c r="AO115" i="28"/>
  <c r="AO103" i="28"/>
  <c r="AN99" i="28"/>
  <c r="AO87" i="28"/>
  <c r="AN83" i="28"/>
  <c r="X140" i="28"/>
  <c r="E225" i="28"/>
  <c r="X124" i="28"/>
  <c r="E209" i="28"/>
  <c r="X100" i="28"/>
  <c r="E185" i="28"/>
  <c r="DK149" i="28"/>
  <c r="DK141" i="28"/>
  <c r="DK133" i="28"/>
  <c r="DK125" i="28"/>
  <c r="DK117" i="28"/>
  <c r="DK109" i="28"/>
  <c r="DK101" i="28"/>
  <c r="DK93" i="28"/>
  <c r="DK85" i="28"/>
  <c r="DK77" i="28"/>
  <c r="CU142" i="28"/>
  <c r="D307" i="28"/>
  <c r="M307" i="28"/>
  <c r="Q307" i="28"/>
  <c r="CU126" i="28"/>
  <c r="D291" i="28"/>
  <c r="M291" i="28"/>
  <c r="Q291" i="28"/>
  <c r="CU110" i="28"/>
  <c r="D275" i="28"/>
  <c r="M275" i="28"/>
  <c r="Q275" i="28"/>
  <c r="CU94" i="28"/>
  <c r="D259" i="28"/>
  <c r="M259" i="28"/>
  <c r="Q259" i="28"/>
  <c r="CU78" i="28"/>
  <c r="D243" i="28"/>
  <c r="M243" i="28"/>
  <c r="Q243" i="28"/>
  <c r="CF142" i="28"/>
  <c r="I227" i="28"/>
  <c r="CF126" i="28"/>
  <c r="I211" i="28"/>
  <c r="CF110" i="28"/>
  <c r="I195" i="28"/>
  <c r="CF94" i="28"/>
  <c r="I179" i="28"/>
  <c r="CF78" i="28"/>
  <c r="I163" i="28"/>
  <c r="BQ101" i="28"/>
  <c r="H186" i="28"/>
  <c r="O186" i="28"/>
  <c r="S186" i="28"/>
  <c r="BQ117" i="28"/>
  <c r="H202" i="28"/>
  <c r="O202" i="28"/>
  <c r="S202" i="28"/>
  <c r="BQ133" i="28"/>
  <c r="H218" i="28"/>
  <c r="O218" i="28"/>
  <c r="S218" i="28"/>
  <c r="BQ149" i="28"/>
  <c r="H234" i="28"/>
  <c r="O234" i="28"/>
  <c r="S234" i="28"/>
  <c r="BB147" i="28"/>
  <c r="G232" i="28"/>
  <c r="BB131" i="28"/>
  <c r="G216" i="28"/>
  <c r="BB115" i="28"/>
  <c r="G200" i="28"/>
  <c r="BB99" i="28"/>
  <c r="G184" i="28"/>
  <c r="BB83" i="28"/>
  <c r="G168" i="28"/>
  <c r="AO154" i="28"/>
  <c r="AN142" i="28"/>
  <c r="AO138" i="28"/>
  <c r="AN126" i="28"/>
  <c r="AO122" i="28"/>
  <c r="AN110" i="28"/>
  <c r="AO106" i="28"/>
  <c r="AN94" i="28"/>
  <c r="AO90" i="28"/>
  <c r="AN78" i="28"/>
  <c r="X147" i="28"/>
  <c r="E232" i="28"/>
  <c r="X131" i="28"/>
  <c r="E216" i="28"/>
  <c r="X115" i="28"/>
  <c r="E200" i="28"/>
  <c r="X99" i="28"/>
  <c r="E184" i="28"/>
  <c r="X83" i="28"/>
  <c r="E168" i="28"/>
  <c r="X117" i="28"/>
  <c r="E202" i="28"/>
  <c r="X81" i="28"/>
  <c r="E166" i="28"/>
  <c r="DK148" i="28"/>
  <c r="DK140" i="28"/>
  <c r="DK132" i="28"/>
  <c r="DK124" i="28"/>
  <c r="DK116" i="28"/>
  <c r="DK108" i="28"/>
  <c r="DK100" i="28"/>
  <c r="DK92" i="28"/>
  <c r="DK84" i="28"/>
  <c r="DK76" i="28"/>
  <c r="CU153" i="28"/>
  <c r="D318" i="28"/>
  <c r="M318" i="28"/>
  <c r="Q318" i="28"/>
  <c r="CU137" i="28"/>
  <c r="D302" i="28"/>
  <c r="M302" i="28"/>
  <c r="Q302" i="28"/>
  <c r="CU121" i="28"/>
  <c r="D286" i="28"/>
  <c r="M286" i="28"/>
  <c r="Q286" i="28"/>
  <c r="CU105" i="28"/>
  <c r="D270" i="28"/>
  <c r="M270" i="28"/>
  <c r="Q270" i="28"/>
  <c r="CU89" i="28"/>
  <c r="D254" i="28"/>
  <c r="M254" i="28"/>
  <c r="Q254" i="28"/>
  <c r="CU77" i="28"/>
  <c r="D242" i="28"/>
  <c r="M242" i="28"/>
  <c r="Q242" i="28"/>
  <c r="CF153" i="28"/>
  <c r="I238" i="28"/>
  <c r="CF137" i="28"/>
  <c r="I222" i="28"/>
  <c r="CF121" i="28"/>
  <c r="I206" i="28"/>
  <c r="CF105" i="28"/>
  <c r="I190" i="28"/>
  <c r="CF89" i="28"/>
  <c r="I174" i="28"/>
  <c r="BQ93" i="28"/>
  <c r="H178" i="28"/>
  <c r="O178" i="28"/>
  <c r="S178" i="28"/>
  <c r="BQ110" i="28"/>
  <c r="H195" i="28"/>
  <c r="O195" i="28"/>
  <c r="S195" i="28"/>
  <c r="BQ126" i="28"/>
  <c r="H211" i="28"/>
  <c r="O211" i="28"/>
  <c r="S211" i="28"/>
  <c r="BQ142" i="28"/>
  <c r="H227" i="28"/>
  <c r="O227" i="28"/>
  <c r="S227" i="28"/>
  <c r="BQ94" i="28"/>
  <c r="H179" i="28"/>
  <c r="O179" i="28"/>
  <c r="S179" i="28"/>
  <c r="BB150" i="28"/>
  <c r="G235" i="28"/>
  <c r="BB134" i="28"/>
  <c r="G219" i="28"/>
  <c r="BB118" i="28"/>
  <c r="G203" i="28"/>
  <c r="BB102" i="28"/>
  <c r="G187" i="28"/>
  <c r="BB86" i="28"/>
  <c r="G171" i="28"/>
  <c r="AN145" i="28"/>
  <c r="AO141" i="28"/>
  <c r="AN129" i="28"/>
  <c r="AO125" i="28"/>
  <c r="AN113" i="28"/>
  <c r="AO109" i="28"/>
  <c r="AO97" i="28"/>
  <c r="AN93" i="28"/>
  <c r="AO81" i="28"/>
  <c r="AN77" i="28"/>
  <c r="X150" i="28"/>
  <c r="E235" i="28"/>
  <c r="X134" i="28"/>
  <c r="E219" i="28"/>
  <c r="X118" i="28"/>
  <c r="E203" i="28"/>
  <c r="X102" i="28"/>
  <c r="E187" i="28"/>
  <c r="X86" i="28"/>
  <c r="E171" i="28"/>
  <c r="X125" i="28"/>
  <c r="E210" i="28"/>
  <c r="X85" i="28"/>
  <c r="E170" i="28"/>
  <c r="X84" i="28"/>
  <c r="E169" i="28"/>
  <c r="DK155" i="28"/>
  <c r="DK147" i="28"/>
  <c r="DK139" i="28"/>
  <c r="DK131" i="28"/>
  <c r="DK123" i="28"/>
  <c r="DK115" i="28"/>
  <c r="DK107" i="28"/>
  <c r="DK99" i="28"/>
  <c r="DK91" i="28"/>
  <c r="DK83" i="28"/>
  <c r="CU152" i="28"/>
  <c r="D317" i="28"/>
  <c r="M317" i="28"/>
  <c r="Q317" i="28"/>
  <c r="CU136" i="28"/>
  <c r="D301" i="28"/>
  <c r="M301" i="28"/>
  <c r="Q301" i="28"/>
  <c r="CU120" i="28"/>
  <c r="D285" i="28"/>
  <c r="M285" i="28"/>
  <c r="Q285" i="28"/>
  <c r="CU104" i="28"/>
  <c r="D269" i="28"/>
  <c r="M269" i="28"/>
  <c r="Q269" i="28"/>
  <c r="CU88" i="28"/>
  <c r="D253" i="28"/>
  <c r="M253" i="28"/>
  <c r="Q253" i="28"/>
  <c r="CF76" i="28"/>
  <c r="I161" i="28"/>
  <c r="CF152" i="28"/>
  <c r="I237" i="28"/>
  <c r="CF136" i="28"/>
  <c r="I221" i="28"/>
  <c r="CF120" i="28"/>
  <c r="I205" i="28"/>
  <c r="CF104" i="28"/>
  <c r="I189" i="28"/>
  <c r="CF88" i="28"/>
  <c r="I173" i="28"/>
  <c r="BQ81" i="28"/>
  <c r="H166" i="28"/>
  <c r="O166" i="28"/>
  <c r="BB149" i="28"/>
  <c r="G234" i="28"/>
  <c r="BB133" i="28"/>
  <c r="G218" i="28"/>
  <c r="BB117" i="28"/>
  <c r="G202" i="28"/>
  <c r="BB101" i="28"/>
  <c r="G186" i="28"/>
  <c r="BB85" i="28"/>
  <c r="G170" i="28"/>
  <c r="AN144" i="28"/>
  <c r="AO140" i="28"/>
  <c r="AN128" i="28"/>
  <c r="AO124" i="28"/>
  <c r="AN112" i="28"/>
  <c r="AO108" i="28"/>
  <c r="AO96" i="28"/>
  <c r="AN92" i="28"/>
  <c r="AO80" i="28"/>
  <c r="X149" i="28"/>
  <c r="E234" i="28"/>
  <c r="X101" i="28"/>
  <c r="E186" i="28"/>
  <c r="BQ80" i="28"/>
  <c r="H165" i="28"/>
  <c r="O165" i="28"/>
  <c r="S165" i="28"/>
  <c r="BQ119" i="28"/>
  <c r="H204" i="28"/>
  <c r="O204" i="28"/>
  <c r="S204" i="28"/>
  <c r="BQ103" i="28"/>
  <c r="H188" i="28"/>
  <c r="O188" i="28"/>
  <c r="S188" i="28"/>
  <c r="BQ90" i="28"/>
  <c r="H175" i="28"/>
  <c r="O175" i="28"/>
  <c r="S175" i="28"/>
  <c r="DJ57" i="28"/>
  <c r="EN55" i="28"/>
  <c r="EN79" i="28"/>
  <c r="G244" i="28"/>
  <c r="EN83" i="28"/>
  <c r="G248" i="28"/>
  <c r="EN87" i="28"/>
  <c r="G252" i="28"/>
  <c r="EN91" i="28"/>
  <c r="G256" i="28"/>
  <c r="EN95" i="28"/>
  <c r="G260" i="28"/>
  <c r="EN99" i="28"/>
  <c r="G264" i="28"/>
  <c r="EN103" i="28"/>
  <c r="G268" i="28"/>
  <c r="EN107" i="28"/>
  <c r="G272" i="28"/>
  <c r="EN111" i="28"/>
  <c r="G276" i="28"/>
  <c r="EN115" i="28"/>
  <c r="G280" i="28"/>
  <c r="EN119" i="28"/>
  <c r="G284" i="28"/>
  <c r="EN123" i="28"/>
  <c r="G288" i="28"/>
  <c r="EN127" i="28"/>
  <c r="G292" i="28"/>
  <c r="EN131" i="28"/>
  <c r="G296" i="28"/>
  <c r="EN135" i="28"/>
  <c r="G300" i="28"/>
  <c r="EN139" i="28"/>
  <c r="G304" i="28"/>
  <c r="EN143" i="28"/>
  <c r="G308" i="28"/>
  <c r="EN147" i="28"/>
  <c r="G312" i="28"/>
  <c r="EN151" i="28"/>
  <c r="G316" i="28"/>
  <c r="EN155" i="28"/>
  <c r="G320" i="28"/>
  <c r="EN132" i="28"/>
  <c r="G297" i="28"/>
  <c r="EN88" i="28"/>
  <c r="G253" i="28"/>
  <c r="EN104" i="28"/>
  <c r="G269" i="28"/>
  <c r="EN120" i="28"/>
  <c r="G285" i="28"/>
  <c r="EN136" i="28"/>
  <c r="G301" i="28"/>
  <c r="EN152" i="28"/>
  <c r="G317" i="28"/>
  <c r="EN100" i="28"/>
  <c r="G265" i="28"/>
  <c r="EN116" i="28"/>
  <c r="G281" i="28"/>
  <c r="EN84" i="28"/>
  <c r="G249" i="28"/>
  <c r="EN148" i="28"/>
  <c r="G313" i="28"/>
  <c r="EN112" i="28"/>
  <c r="G277" i="28"/>
  <c r="EN150" i="28"/>
  <c r="G315" i="28"/>
  <c r="EN108" i="28"/>
  <c r="G273" i="28"/>
  <c r="EN82" i="28"/>
  <c r="G247" i="28"/>
  <c r="EN154" i="28"/>
  <c r="G319" i="28"/>
  <c r="EN126" i="28"/>
  <c r="G291" i="28"/>
  <c r="EN98" i="28"/>
  <c r="G263" i="28"/>
  <c r="EN145" i="28"/>
  <c r="G310" i="28"/>
  <c r="EN129" i="28"/>
  <c r="G294" i="28"/>
  <c r="EN113" i="28"/>
  <c r="G278" i="28"/>
  <c r="EN97" i="28"/>
  <c r="G262" i="28"/>
  <c r="EN81" i="28"/>
  <c r="G246" i="28"/>
  <c r="EN128" i="28"/>
  <c r="G293" i="28"/>
  <c r="EN90" i="28"/>
  <c r="G255" i="28"/>
  <c r="EN92" i="28"/>
  <c r="G257" i="28"/>
  <c r="EN130" i="28"/>
  <c r="G295" i="28"/>
  <c r="EN146" i="28"/>
  <c r="G311" i="28"/>
  <c r="EN118" i="28"/>
  <c r="G283" i="28"/>
  <c r="EN94" i="28"/>
  <c r="G259" i="28"/>
  <c r="EN141" i="28"/>
  <c r="G306" i="28"/>
  <c r="EN125" i="28"/>
  <c r="G290" i="28"/>
  <c r="EN109" i="28"/>
  <c r="G274" i="28"/>
  <c r="EN93" i="28"/>
  <c r="G258" i="28"/>
  <c r="EN77" i="28"/>
  <c r="G242" i="28"/>
  <c r="EN80" i="28"/>
  <c r="G245" i="28"/>
  <c r="EN144" i="28"/>
  <c r="G309" i="28"/>
  <c r="N309" i="28"/>
  <c r="R309" i="28"/>
  <c r="EN122" i="28"/>
  <c r="G287" i="28"/>
  <c r="EN140" i="28"/>
  <c r="G305" i="28"/>
  <c r="EN114" i="28"/>
  <c r="G279" i="28"/>
  <c r="EN142" i="28"/>
  <c r="G307" i="28"/>
  <c r="EN110" i="28"/>
  <c r="G275" i="28"/>
  <c r="EN86" i="28"/>
  <c r="G251" i="28"/>
  <c r="EN153" i="28"/>
  <c r="G318" i="28"/>
  <c r="EN137" i="28"/>
  <c r="G302" i="28"/>
  <c r="EN121" i="28"/>
  <c r="G286" i="28"/>
  <c r="EN105" i="28"/>
  <c r="G270" i="28"/>
  <c r="EN89" i="28"/>
  <c r="G254" i="28"/>
  <c r="EN96" i="28"/>
  <c r="G261" i="28"/>
  <c r="EN102" i="28"/>
  <c r="G267" i="28"/>
  <c r="EN76" i="28"/>
  <c r="G241" i="28"/>
  <c r="EN124" i="28"/>
  <c r="G289" i="28"/>
  <c r="EN138" i="28"/>
  <c r="G303" i="28"/>
  <c r="EN134" i="28"/>
  <c r="G299" i="28"/>
  <c r="EN106" i="28"/>
  <c r="G271" i="28"/>
  <c r="EN78" i="28"/>
  <c r="G243" i="28"/>
  <c r="EN149" i="28"/>
  <c r="G314" i="28"/>
  <c r="EN133" i="28"/>
  <c r="G298" i="28"/>
  <c r="EN117" i="28"/>
  <c r="G282" i="28"/>
  <c r="EN101" i="28"/>
  <c r="G266" i="28"/>
  <c r="EN85" i="28"/>
  <c r="G250" i="28"/>
  <c r="FE89" i="28"/>
  <c r="FE105" i="28"/>
  <c r="FE121" i="28"/>
  <c r="FE137" i="28"/>
  <c r="FE153" i="28"/>
  <c r="FE85" i="28"/>
  <c r="FE101" i="28"/>
  <c r="FE117" i="28"/>
  <c r="FE133" i="28"/>
  <c r="FE149" i="28"/>
  <c r="FE82" i="28"/>
  <c r="FE90" i="28"/>
  <c r="FE98" i="28"/>
  <c r="FE106" i="28"/>
  <c r="FE114" i="28"/>
  <c r="FE122" i="28"/>
  <c r="FE130" i="28"/>
  <c r="FE138" i="28"/>
  <c r="FE146" i="28"/>
  <c r="FE154" i="28"/>
  <c r="FE83" i="28"/>
  <c r="FE91" i="28"/>
  <c r="FE103" i="28"/>
  <c r="FE111" i="28"/>
  <c r="FE119" i="28"/>
  <c r="FE127" i="28"/>
  <c r="FE135" i="28"/>
  <c r="FE143" i="28"/>
  <c r="FE151" i="28"/>
  <c r="FE79" i="28"/>
  <c r="FE155" i="28"/>
  <c r="FE84" i="28"/>
  <c r="FE92" i="28"/>
  <c r="FE100" i="28"/>
  <c r="FE108" i="28"/>
  <c r="FE116" i="28"/>
  <c r="FE124" i="28"/>
  <c r="FE132" i="28"/>
  <c r="FE140" i="28"/>
  <c r="FE148" i="28"/>
  <c r="FC144" i="28"/>
  <c r="H309" i="28"/>
  <c r="FE81" i="28"/>
  <c r="FE97" i="28"/>
  <c r="FE113" i="28"/>
  <c r="FE129" i="28"/>
  <c r="FE145" i="28"/>
  <c r="FE76" i="28"/>
  <c r="FE77" i="28"/>
  <c r="FE93" i="28"/>
  <c r="FE109" i="28"/>
  <c r="FE125" i="28"/>
  <c r="FE141" i="28"/>
  <c r="FE78" i="28"/>
  <c r="FE86" i="28"/>
  <c r="FE94" i="28"/>
  <c r="FE102" i="28"/>
  <c r="FE110" i="28"/>
  <c r="FE118" i="28"/>
  <c r="FE126" i="28"/>
  <c r="FE134" i="28"/>
  <c r="FE142" i="28"/>
  <c r="FE150" i="28"/>
  <c r="FE87" i="28"/>
  <c r="FE99" i="28"/>
  <c r="FE107" i="28"/>
  <c r="FE115" i="28"/>
  <c r="FE123" i="28"/>
  <c r="FE131" i="28"/>
  <c r="FE139" i="28"/>
  <c r="FE147" i="28"/>
  <c r="FE95" i="28"/>
  <c r="FE80" i="28"/>
  <c r="FE88" i="28"/>
  <c r="FE96" i="28"/>
  <c r="FE104" i="28"/>
  <c r="FE112" i="28"/>
  <c r="FE120" i="28"/>
  <c r="FE128" i="28"/>
  <c r="FE136" i="28"/>
  <c r="FE144" i="28"/>
  <c r="FE152" i="28"/>
  <c r="DJ56" i="28"/>
  <c r="FR77" i="28"/>
  <c r="I242" i="28"/>
  <c r="FR81" i="28"/>
  <c r="I246" i="28"/>
  <c r="FR85" i="28"/>
  <c r="I250" i="28"/>
  <c r="FR89" i="28"/>
  <c r="I254" i="28"/>
  <c r="FR93" i="28"/>
  <c r="I258" i="28"/>
  <c r="FR97" i="28"/>
  <c r="I262" i="28"/>
  <c r="FR101" i="28"/>
  <c r="I266" i="28"/>
  <c r="FR105" i="28"/>
  <c r="I270" i="28"/>
  <c r="FR109" i="28"/>
  <c r="I274" i="28"/>
  <c r="FR113" i="28"/>
  <c r="I278" i="28"/>
  <c r="FR117" i="28"/>
  <c r="I282" i="28"/>
  <c r="FR121" i="28"/>
  <c r="I286" i="28"/>
  <c r="FR125" i="28"/>
  <c r="I290" i="28"/>
  <c r="FR129" i="28"/>
  <c r="I294" i="28"/>
  <c r="FR133" i="28"/>
  <c r="I298" i="28"/>
  <c r="FR137" i="28"/>
  <c r="I302" i="28"/>
  <c r="FR141" i="28"/>
  <c r="I306" i="28"/>
  <c r="FR145" i="28"/>
  <c r="I310" i="28"/>
  <c r="FR149" i="28"/>
  <c r="I314" i="28"/>
  <c r="FR153" i="28"/>
  <c r="I318" i="28"/>
  <c r="FR98" i="28"/>
  <c r="I263" i="28"/>
  <c r="FR146" i="28"/>
  <c r="I311" i="28"/>
  <c r="FR114" i="28"/>
  <c r="I279" i="28"/>
  <c r="FR82" i="28"/>
  <c r="I247" i="28"/>
  <c r="FR130" i="28"/>
  <c r="I295" i="28"/>
  <c r="FR90" i="28"/>
  <c r="I255" i="28"/>
  <c r="FR142" i="28"/>
  <c r="I307" i="28"/>
  <c r="FR110" i="28"/>
  <c r="I275" i="28"/>
  <c r="FR134" i="28"/>
  <c r="I299" i="28"/>
  <c r="FR76" i="28"/>
  <c r="I241" i="28"/>
  <c r="FR148" i="28"/>
  <c r="I313" i="28"/>
  <c r="FR132" i="28"/>
  <c r="I297" i="28"/>
  <c r="FR116" i="28"/>
  <c r="I281" i="28"/>
  <c r="FR100" i="28"/>
  <c r="I265" i="28"/>
  <c r="FR84" i="28"/>
  <c r="I249" i="28"/>
  <c r="FR147" i="28"/>
  <c r="I312" i="28"/>
  <c r="FR131" i="28"/>
  <c r="I296" i="28"/>
  <c r="FR115" i="28"/>
  <c r="I280" i="28"/>
  <c r="FR99" i="28"/>
  <c r="I264" i="28"/>
  <c r="FR83" i="28"/>
  <c r="I248" i="28"/>
  <c r="FR106" i="28"/>
  <c r="I271" i="28"/>
  <c r="FR154" i="28"/>
  <c r="I319" i="28"/>
  <c r="FR126" i="28"/>
  <c r="I291" i="28"/>
  <c r="FR118" i="28"/>
  <c r="I283" i="28"/>
  <c r="FR144" i="28"/>
  <c r="I309" i="28"/>
  <c r="O309" i="28"/>
  <c r="S309" i="28"/>
  <c r="FR128" i="28"/>
  <c r="I293" i="28"/>
  <c r="FR112" i="28"/>
  <c r="I277" i="28"/>
  <c r="FR96" i="28"/>
  <c r="I261" i="28"/>
  <c r="FR80" i="28"/>
  <c r="I245" i="28"/>
  <c r="FR143" i="28"/>
  <c r="I308" i="28"/>
  <c r="FR127" i="28"/>
  <c r="I292" i="28"/>
  <c r="FR111" i="28"/>
  <c r="I276" i="28"/>
  <c r="FR95" i="28"/>
  <c r="I260" i="28"/>
  <c r="FR79" i="28"/>
  <c r="I244" i="28"/>
  <c r="FR122" i="28"/>
  <c r="I287" i="28"/>
  <c r="FR78" i="28"/>
  <c r="I243" i="28"/>
  <c r="FR102" i="28"/>
  <c r="I267" i="28"/>
  <c r="FR140" i="28"/>
  <c r="I305" i="28"/>
  <c r="FR124" i="28"/>
  <c r="I289" i="28"/>
  <c r="FR108" i="28"/>
  <c r="I273" i="28"/>
  <c r="FR92" i="28"/>
  <c r="I257" i="28"/>
  <c r="FR155" i="28"/>
  <c r="I320" i="28"/>
  <c r="FR139" i="28"/>
  <c r="I304" i="28"/>
  <c r="FR123" i="28"/>
  <c r="I288" i="28"/>
  <c r="FR107" i="28"/>
  <c r="I272" i="28"/>
  <c r="FR91" i="28"/>
  <c r="I256" i="28"/>
  <c r="FR138" i="28"/>
  <c r="I303" i="28"/>
  <c r="FR94" i="28"/>
  <c r="I259" i="28"/>
  <c r="FR150" i="28"/>
  <c r="I315" i="28"/>
  <c r="FR86" i="28"/>
  <c r="I251" i="28"/>
  <c r="FR152" i="28"/>
  <c r="I317" i="28"/>
  <c r="FR136" i="28"/>
  <c r="I301" i="28"/>
  <c r="FR120" i="28"/>
  <c r="I285" i="28"/>
  <c r="FR104" i="28"/>
  <c r="I269" i="28"/>
  <c r="FR88" i="28"/>
  <c r="I253" i="28"/>
  <c r="FR151" i="28"/>
  <c r="I316" i="28"/>
  <c r="FR135" i="28"/>
  <c r="I300" i="28"/>
  <c r="FR119" i="28"/>
  <c r="I284" i="28"/>
  <c r="FR103" i="28"/>
  <c r="I268" i="28"/>
  <c r="FR87" i="28"/>
  <c r="I252" i="28"/>
  <c r="K82" i="28"/>
  <c r="J82" i="28"/>
  <c r="K78" i="28"/>
  <c r="J78" i="28"/>
  <c r="K90" i="28"/>
  <c r="J90" i="28"/>
  <c r="K86" i="28"/>
  <c r="J86" i="28"/>
  <c r="K98" i="28"/>
  <c r="J98" i="28"/>
  <c r="K94" i="28"/>
  <c r="J94" i="28"/>
  <c r="K106" i="28"/>
  <c r="J106" i="28"/>
  <c r="K102" i="28"/>
  <c r="J102" i="28"/>
  <c r="K114" i="28"/>
  <c r="J114" i="28"/>
  <c r="K110" i="28"/>
  <c r="J110" i="28"/>
  <c r="J122" i="28"/>
  <c r="K122" i="28"/>
  <c r="K118" i="28"/>
  <c r="J118" i="28"/>
  <c r="J130" i="28"/>
  <c r="K130" i="28"/>
  <c r="J126" i="28"/>
  <c r="K126" i="28"/>
  <c r="J138" i="28"/>
  <c r="K138" i="28"/>
  <c r="J134" i="28"/>
  <c r="K134" i="28"/>
  <c r="J146" i="28"/>
  <c r="K146" i="28"/>
  <c r="J142" i="28"/>
  <c r="K142" i="28"/>
  <c r="J154" i="28"/>
  <c r="K154" i="28"/>
  <c r="J150" i="28"/>
  <c r="K150" i="28"/>
  <c r="DL150" i="28"/>
  <c r="DL142" i="28"/>
  <c r="DL134" i="28"/>
  <c r="DL126" i="28"/>
  <c r="DL118" i="28"/>
  <c r="DL110" i="28"/>
  <c r="DL102" i="28"/>
  <c r="DL94" i="28"/>
  <c r="DL86" i="28"/>
  <c r="DL78" i="28"/>
  <c r="CU155" i="28"/>
  <c r="D320" i="28"/>
  <c r="M320" i="28"/>
  <c r="Q320" i="28"/>
  <c r="CU139" i="28"/>
  <c r="D304" i="28"/>
  <c r="M304" i="28"/>
  <c r="Q304" i="28"/>
  <c r="CU123" i="28"/>
  <c r="D288" i="28"/>
  <c r="M288" i="28"/>
  <c r="Q288" i="28"/>
  <c r="CU107" i="28"/>
  <c r="D272" i="28"/>
  <c r="M272" i="28"/>
  <c r="Q272" i="28"/>
  <c r="CU91" i="28"/>
  <c r="D256" i="28"/>
  <c r="M256" i="28"/>
  <c r="Q256" i="28"/>
  <c r="CF155" i="28"/>
  <c r="I240" i="28"/>
  <c r="CF139" i="28"/>
  <c r="I224" i="28"/>
  <c r="CF123" i="28"/>
  <c r="I208" i="28"/>
  <c r="CF107" i="28"/>
  <c r="I192" i="28"/>
  <c r="CF79" i="28"/>
  <c r="I164" i="28"/>
  <c r="BQ87" i="28"/>
  <c r="H172" i="28"/>
  <c r="O172" i="28"/>
  <c r="S172" i="28"/>
  <c r="BQ104" i="28"/>
  <c r="H189" i="28"/>
  <c r="O189" i="28"/>
  <c r="S189" i="28"/>
  <c r="BQ120" i="28"/>
  <c r="H205" i="28"/>
  <c r="O205" i="28"/>
  <c r="S205" i="28"/>
  <c r="BQ136" i="28"/>
  <c r="H221" i="28"/>
  <c r="O221" i="28"/>
  <c r="S221" i="28"/>
  <c r="BQ152" i="28"/>
  <c r="H237" i="28"/>
  <c r="O237" i="28"/>
  <c r="S237" i="28"/>
  <c r="BB144" i="28"/>
  <c r="G229" i="28"/>
  <c r="BB128" i="28"/>
  <c r="G213" i="28"/>
  <c r="BB112" i="28"/>
  <c r="G197" i="28"/>
  <c r="BB96" i="28"/>
  <c r="G181" i="28"/>
  <c r="BB80" i="28"/>
  <c r="G165" i="28"/>
  <c r="AN155" i="28"/>
  <c r="AO151" i="28"/>
  <c r="AN139" i="28"/>
  <c r="AO135" i="28"/>
  <c r="AN123" i="28"/>
  <c r="AO119" i="28"/>
  <c r="AO107" i="28"/>
  <c r="AN103" i="28"/>
  <c r="AO91" i="28"/>
  <c r="AN87" i="28"/>
  <c r="X144" i="28"/>
  <c r="E229" i="28"/>
  <c r="X128" i="28"/>
  <c r="E213" i="28"/>
  <c r="X112" i="28"/>
  <c r="E197" i="28"/>
  <c r="DL153" i="28"/>
  <c r="DL145" i="28"/>
  <c r="DL137" i="28"/>
  <c r="DL129" i="28"/>
  <c r="DL121" i="28"/>
  <c r="DL113" i="28"/>
  <c r="DL105" i="28"/>
  <c r="DL97" i="28"/>
  <c r="DL89" i="28"/>
  <c r="DL81" i="28"/>
  <c r="CU146" i="28"/>
  <c r="D311" i="28"/>
  <c r="M311" i="28"/>
  <c r="Q311" i="28"/>
  <c r="CU130" i="28"/>
  <c r="D295" i="28"/>
  <c r="M295" i="28"/>
  <c r="Q295" i="28"/>
  <c r="CU114" i="28"/>
  <c r="D279" i="28"/>
  <c r="M279" i="28"/>
  <c r="Q279" i="28"/>
  <c r="CU98" i="28"/>
  <c r="D263" i="28"/>
  <c r="M263" i="28"/>
  <c r="Q263" i="28"/>
  <c r="CU82" i="28"/>
  <c r="D247" i="28"/>
  <c r="M247" i="28"/>
  <c r="Q247" i="28"/>
  <c r="CF146" i="28"/>
  <c r="I231" i="28"/>
  <c r="CF130" i="28"/>
  <c r="I215" i="28"/>
  <c r="CF114" i="28"/>
  <c r="I199" i="28"/>
  <c r="CF98" i="28"/>
  <c r="I183" i="28"/>
  <c r="CF82" i="28"/>
  <c r="I167" i="28"/>
  <c r="BQ79" i="28"/>
  <c r="H164" i="28"/>
  <c r="O164" i="28"/>
  <c r="S164" i="28"/>
  <c r="BQ105" i="28"/>
  <c r="H190" i="28"/>
  <c r="O190" i="28"/>
  <c r="S190" i="28"/>
  <c r="BQ121" i="28"/>
  <c r="H206" i="28"/>
  <c r="O206" i="28"/>
  <c r="S206" i="28"/>
  <c r="BQ137" i="28"/>
  <c r="H222" i="28"/>
  <c r="O222" i="28"/>
  <c r="S222" i="28"/>
  <c r="BQ153" i="28"/>
  <c r="H238" i="28"/>
  <c r="O238" i="28"/>
  <c r="S238" i="28"/>
  <c r="BB151" i="28"/>
  <c r="G236" i="28"/>
  <c r="BB135" i="28"/>
  <c r="G220" i="28"/>
  <c r="BB119" i="28"/>
  <c r="G204" i="28"/>
  <c r="BB103" i="28"/>
  <c r="G188" i="28"/>
  <c r="BB87" i="28"/>
  <c r="G172" i="28"/>
  <c r="AN146" i="28"/>
  <c r="AO142" i="28"/>
  <c r="AN130" i="28"/>
  <c r="AO126" i="28"/>
  <c r="AN114" i="28"/>
  <c r="AO110" i="28"/>
  <c r="AN98" i="28"/>
  <c r="AO94" i="28"/>
  <c r="AN82" i="28"/>
  <c r="AO78" i="28"/>
  <c r="X151" i="28"/>
  <c r="E236" i="28"/>
  <c r="X135" i="28"/>
  <c r="E220" i="28"/>
  <c r="X119" i="28"/>
  <c r="E204" i="28"/>
  <c r="X103" i="28"/>
  <c r="E188" i="28"/>
  <c r="X87" i="28"/>
  <c r="E172" i="28"/>
  <c r="X129" i="28"/>
  <c r="E214" i="28"/>
  <c r="X89" i="28"/>
  <c r="E174" i="28"/>
  <c r="DL152" i="28"/>
  <c r="DL144" i="28"/>
  <c r="DL136" i="28"/>
  <c r="DL128" i="28"/>
  <c r="DL120" i="28"/>
  <c r="DL112" i="28"/>
  <c r="DL104" i="28"/>
  <c r="DL96" i="28"/>
  <c r="DL88" i="28"/>
  <c r="DL80" i="28"/>
  <c r="CU141" i="28"/>
  <c r="D306" i="28"/>
  <c r="M306" i="28"/>
  <c r="Q306" i="28"/>
  <c r="CU125" i="28"/>
  <c r="D290" i="28"/>
  <c r="M290" i="28"/>
  <c r="Q290" i="28"/>
  <c r="CU109" i="28"/>
  <c r="D274" i="28"/>
  <c r="M274" i="28"/>
  <c r="Q274" i="28"/>
  <c r="CU93" i="28"/>
  <c r="D258" i="28"/>
  <c r="M258" i="28"/>
  <c r="Q258" i="28"/>
  <c r="CU81" i="28"/>
  <c r="D246" i="28"/>
  <c r="M246" i="28"/>
  <c r="Q246" i="28"/>
  <c r="CF141" i="28"/>
  <c r="I226" i="28"/>
  <c r="CF125" i="28"/>
  <c r="I210" i="28"/>
  <c r="CF109" i="28"/>
  <c r="I194" i="28"/>
  <c r="CF93" i="28"/>
  <c r="I178" i="28"/>
  <c r="CF77" i="28"/>
  <c r="I162" i="28"/>
  <c r="BQ98" i="28"/>
  <c r="H183" i="28"/>
  <c r="O183" i="28"/>
  <c r="S183" i="28"/>
  <c r="BQ114" i="28"/>
  <c r="H199" i="28"/>
  <c r="O199" i="28"/>
  <c r="S199" i="28"/>
  <c r="BQ130" i="28"/>
  <c r="H215" i="28"/>
  <c r="O215" i="28"/>
  <c r="S215" i="28"/>
  <c r="BQ146" i="28"/>
  <c r="H231" i="28"/>
  <c r="O231" i="28"/>
  <c r="S231" i="28"/>
  <c r="BB154" i="28"/>
  <c r="G239" i="28"/>
  <c r="BB138" i="28"/>
  <c r="G223" i="28"/>
  <c r="BB122" i="28"/>
  <c r="G207" i="28"/>
  <c r="BB106" i="28"/>
  <c r="G191" i="28"/>
  <c r="BB90" i="28"/>
  <c r="G175" i="28"/>
  <c r="AN149" i="28"/>
  <c r="AO145" i="28"/>
  <c r="AN133" i="28"/>
  <c r="AO129" i="28"/>
  <c r="AN117" i="28"/>
  <c r="AO113" i="28"/>
  <c r="AO101" i="28"/>
  <c r="AN97" i="28"/>
  <c r="AO85" i="28"/>
  <c r="AN81" i="28"/>
  <c r="X154" i="28"/>
  <c r="E239" i="28"/>
  <c r="X138" i="28"/>
  <c r="E223" i="28"/>
  <c r="X122" i="28"/>
  <c r="E207" i="28"/>
  <c r="X106" i="28"/>
  <c r="E191" i="28"/>
  <c r="X90" i="28"/>
  <c r="E175" i="28"/>
  <c r="X141" i="28"/>
  <c r="E226" i="28"/>
  <c r="X93" i="28"/>
  <c r="E178" i="28"/>
  <c r="X77" i="28"/>
  <c r="E162" i="28"/>
  <c r="X96" i="28"/>
  <c r="E181" i="28"/>
  <c r="DL151" i="28"/>
  <c r="DL143" i="28"/>
  <c r="DL135" i="28"/>
  <c r="DL127" i="28"/>
  <c r="DL119" i="28"/>
  <c r="DL111" i="28"/>
  <c r="DL103" i="28"/>
  <c r="DL95" i="28"/>
  <c r="DL87" i="28"/>
  <c r="DL79" i="28"/>
  <c r="CU76" i="28"/>
  <c r="D241" i="28"/>
  <c r="M241" i="28"/>
  <c r="Q241" i="28"/>
  <c r="CU140" i="28"/>
  <c r="D305" i="28"/>
  <c r="M305" i="28"/>
  <c r="Q305" i="28"/>
  <c r="CU124" i="28"/>
  <c r="D289" i="28"/>
  <c r="M289" i="28"/>
  <c r="Q289" i="28"/>
  <c r="CU108" i="28"/>
  <c r="D273" i="28"/>
  <c r="M273" i="28"/>
  <c r="Q273" i="28"/>
  <c r="CU92" i="28"/>
  <c r="D257" i="28"/>
  <c r="M257" i="28"/>
  <c r="Q257" i="28"/>
  <c r="CF140" i="28"/>
  <c r="I225" i="28"/>
  <c r="CF124" i="28"/>
  <c r="I209" i="28"/>
  <c r="CF108" i="28"/>
  <c r="I193" i="28"/>
  <c r="CF92" i="28"/>
  <c r="I177" i="28"/>
  <c r="BB153" i="28"/>
  <c r="G238" i="28"/>
  <c r="BB137" i="28"/>
  <c r="G222" i="28"/>
  <c r="BB121" i="28"/>
  <c r="G206" i="28"/>
  <c r="BB105" i="28"/>
  <c r="G190" i="28"/>
  <c r="BB89" i="28"/>
  <c r="G174" i="28"/>
  <c r="AN148" i="28"/>
  <c r="AO144" i="28"/>
  <c r="AN132" i="28"/>
  <c r="AO128" i="28"/>
  <c r="AN116" i="28"/>
  <c r="AO112" i="28"/>
  <c r="AO100" i="28"/>
  <c r="AN96" i="28"/>
  <c r="AN80" i="28"/>
  <c r="X153" i="28"/>
  <c r="E238" i="28"/>
  <c r="X121" i="28"/>
  <c r="E206" i="28"/>
  <c r="BQ131" i="28"/>
  <c r="H216" i="28"/>
  <c r="O216" i="28"/>
  <c r="S216" i="28"/>
  <c r="BQ115" i="28"/>
  <c r="H200" i="28"/>
  <c r="O200" i="28"/>
  <c r="S200" i="28"/>
  <c r="BQ99" i="28"/>
  <c r="H184" i="28"/>
  <c r="O184" i="28"/>
  <c r="S184" i="28"/>
  <c r="DY55" i="28"/>
  <c r="DY152" i="28"/>
  <c r="DY128" i="28"/>
  <c r="DY132" i="28"/>
  <c r="DY136" i="28"/>
  <c r="DY140" i="28"/>
  <c r="DY144" i="28"/>
  <c r="DY133" i="28"/>
  <c r="DY89" i="28"/>
  <c r="DY105" i="28"/>
  <c r="DY121" i="28"/>
  <c r="DY137" i="28"/>
  <c r="DY149" i="28"/>
  <c r="DY101" i="28"/>
  <c r="DY148" i="28"/>
  <c r="DY77" i="28"/>
  <c r="DY93" i="28"/>
  <c r="DY109" i="28"/>
  <c r="DY125" i="28"/>
  <c r="DY141" i="28"/>
  <c r="DY153" i="28"/>
  <c r="DY85" i="28"/>
  <c r="DY81" i="28"/>
  <c r="DY97" i="28"/>
  <c r="DY113" i="28"/>
  <c r="DY129" i="28"/>
  <c r="DY145" i="28"/>
  <c r="DY117" i="28"/>
  <c r="DY98" i="28"/>
  <c r="DY150" i="28"/>
  <c r="DY83" i="28"/>
  <c r="DY99" i="28"/>
  <c r="DY115" i="28"/>
  <c r="DY131" i="28"/>
  <c r="DY147" i="28"/>
  <c r="DY122" i="28"/>
  <c r="DY92" i="28"/>
  <c r="DY108" i="28"/>
  <c r="DY124" i="28"/>
  <c r="DY94" i="28"/>
  <c r="DY126" i="28"/>
  <c r="DY82" i="28"/>
  <c r="DY134" i="28"/>
  <c r="DY79" i="28"/>
  <c r="DY95" i="28"/>
  <c r="DY111" i="28"/>
  <c r="DY127" i="28"/>
  <c r="DY143" i="28"/>
  <c r="DY102" i="28"/>
  <c r="DY80" i="28"/>
  <c r="DY96" i="28"/>
  <c r="DY112" i="28"/>
  <c r="DY146" i="28"/>
  <c r="DY114" i="28"/>
  <c r="DY118" i="28"/>
  <c r="DY91" i="28"/>
  <c r="DY107" i="28"/>
  <c r="DY123" i="28"/>
  <c r="DY139" i="28"/>
  <c r="DY90" i="28"/>
  <c r="DY154" i="28"/>
  <c r="DY84" i="28"/>
  <c r="DY100" i="28"/>
  <c r="DY116" i="28"/>
  <c r="DY130" i="28"/>
  <c r="DY86" i="28"/>
  <c r="DY155" i="28"/>
  <c r="DY76" i="28"/>
  <c r="DY106" i="28"/>
  <c r="DY87" i="28"/>
  <c r="DY103" i="28"/>
  <c r="DY119" i="28"/>
  <c r="DY135" i="28"/>
  <c r="DY78" i="28"/>
  <c r="DY138" i="28"/>
  <c r="DY88" i="28"/>
  <c r="DY104" i="28"/>
  <c r="DY120" i="28"/>
  <c r="DY110" i="28"/>
  <c r="DY142" i="28"/>
  <c r="DY151" i="28"/>
  <c r="AM57" i="28"/>
  <c r="FR56" i="28"/>
  <c r="BQ135" i="28"/>
  <c r="H220" i="28"/>
  <c r="O220" i="28"/>
  <c r="S220" i="28"/>
  <c r="BQ139" i="28"/>
  <c r="H224" i="28"/>
  <c r="O224" i="28"/>
  <c r="S224" i="28"/>
  <c r="BQ143" i="28"/>
  <c r="H228" i="28"/>
  <c r="O228" i="28"/>
  <c r="S228" i="28"/>
  <c r="BQ147" i="28"/>
  <c r="H232" i="28"/>
  <c r="O232" i="28"/>
  <c r="S232" i="28"/>
  <c r="BQ151" i="28"/>
  <c r="H236" i="28"/>
  <c r="O236" i="28"/>
  <c r="S236" i="28"/>
  <c r="BQ155" i="28"/>
  <c r="H240" i="28"/>
  <c r="O240" i="28"/>
  <c r="S240" i="28"/>
  <c r="J81" i="28"/>
  <c r="K81" i="28"/>
  <c r="J77" i="28"/>
  <c r="K77" i="28"/>
  <c r="J89" i="28"/>
  <c r="K89" i="28"/>
  <c r="J85" i="28"/>
  <c r="K85" i="28"/>
  <c r="J97" i="28"/>
  <c r="K97" i="28"/>
  <c r="J93" i="28"/>
  <c r="K93" i="28"/>
  <c r="J105" i="28"/>
  <c r="K105" i="28"/>
  <c r="J101" i="28"/>
  <c r="K101" i="28"/>
  <c r="J113" i="28"/>
  <c r="K113" i="28"/>
  <c r="J109" i="28"/>
  <c r="K109" i="28"/>
  <c r="J121" i="28"/>
  <c r="K121" i="28"/>
  <c r="J117" i="28"/>
  <c r="K117" i="28"/>
  <c r="K129" i="28"/>
  <c r="J129" i="28"/>
  <c r="K125" i="28"/>
  <c r="J125" i="28"/>
  <c r="K137" i="28"/>
  <c r="J137" i="28"/>
  <c r="K133" i="28"/>
  <c r="J133" i="28"/>
  <c r="J145" i="28"/>
  <c r="K145" i="28"/>
  <c r="K141" i="28"/>
  <c r="J141" i="28"/>
  <c r="J153" i="28"/>
  <c r="K153" i="28"/>
  <c r="J149" i="28"/>
  <c r="K149" i="28"/>
  <c r="DK150" i="28"/>
  <c r="DK142" i="28"/>
  <c r="DK134" i="28"/>
  <c r="DK126" i="28"/>
  <c r="DK118" i="28"/>
  <c r="DK110" i="28"/>
  <c r="DK102" i="28"/>
  <c r="DK94" i="28"/>
  <c r="DK86" i="28"/>
  <c r="DK78" i="28"/>
  <c r="CU143" i="28"/>
  <c r="D308" i="28"/>
  <c r="M308" i="28"/>
  <c r="Q308" i="28"/>
  <c r="CU127" i="28"/>
  <c r="D292" i="28"/>
  <c r="M292" i="28"/>
  <c r="Q292" i="28"/>
  <c r="CU111" i="28"/>
  <c r="D276" i="28"/>
  <c r="M276" i="28"/>
  <c r="Q276" i="28"/>
  <c r="CU95" i="28"/>
  <c r="D260" i="28"/>
  <c r="M260" i="28"/>
  <c r="Q260" i="28"/>
  <c r="CU79" i="28"/>
  <c r="D244" i="28"/>
  <c r="M244" i="28"/>
  <c r="Q244" i="28"/>
  <c r="CF143" i="28"/>
  <c r="I228" i="28"/>
  <c r="CF127" i="28"/>
  <c r="I212" i="28"/>
  <c r="CF111" i="28"/>
  <c r="I196" i="28"/>
  <c r="BQ91" i="28"/>
  <c r="H176" i="28"/>
  <c r="O176" i="28"/>
  <c r="S176" i="28"/>
  <c r="BQ108" i="28"/>
  <c r="H193" i="28"/>
  <c r="O193" i="28"/>
  <c r="S193" i="28"/>
  <c r="BQ124" i="28"/>
  <c r="H209" i="28"/>
  <c r="O209" i="28"/>
  <c r="S209" i="28"/>
  <c r="BQ140" i="28"/>
  <c r="H225" i="28"/>
  <c r="O225" i="28"/>
  <c r="S225" i="28"/>
  <c r="BB76" i="28"/>
  <c r="G161" i="28"/>
  <c r="BB148" i="28"/>
  <c r="G233" i="28"/>
  <c r="BB132" i="28"/>
  <c r="G217" i="28"/>
  <c r="BB116" i="28"/>
  <c r="G201" i="28"/>
  <c r="BB100" i="28"/>
  <c r="G185" i="28"/>
  <c r="BB84" i="28"/>
  <c r="G169" i="28"/>
  <c r="AO155" i="28"/>
  <c r="AN143" i="28"/>
  <c r="AO139" i="28"/>
  <c r="AN127" i="28"/>
  <c r="AO123" i="28"/>
  <c r="AN111" i="28"/>
  <c r="AN107" i="28"/>
  <c r="AO95" i="28"/>
  <c r="AN91" i="28"/>
  <c r="AO79" i="28"/>
  <c r="X76" i="28"/>
  <c r="E161" i="28"/>
  <c r="X148" i="28"/>
  <c r="E233" i="28"/>
  <c r="X132" i="28"/>
  <c r="E217" i="28"/>
  <c r="X116" i="28"/>
  <c r="E201" i="28"/>
  <c r="DK153" i="28"/>
  <c r="DK145" i="28"/>
  <c r="DK137" i="28"/>
  <c r="DK129" i="28"/>
  <c r="DK121" i="28"/>
  <c r="DK113" i="28"/>
  <c r="DK105" i="28"/>
  <c r="DK97" i="28"/>
  <c r="DK89" i="28"/>
  <c r="DK81" i="28"/>
  <c r="CU150" i="28"/>
  <c r="D315" i="28"/>
  <c r="M315" i="28"/>
  <c r="Q315" i="28"/>
  <c r="CU134" i="28"/>
  <c r="D299" i="28"/>
  <c r="M299" i="28"/>
  <c r="Q299" i="28"/>
  <c r="CU118" i="28"/>
  <c r="D283" i="28"/>
  <c r="M283" i="28"/>
  <c r="Q283" i="28"/>
  <c r="CU102" i="28"/>
  <c r="D267" i="28"/>
  <c r="M267" i="28"/>
  <c r="Q267" i="28"/>
  <c r="CU86" i="28"/>
  <c r="D251" i="28"/>
  <c r="M251" i="28"/>
  <c r="Q251" i="28"/>
  <c r="CF150" i="28"/>
  <c r="I235" i="28"/>
  <c r="CF134" i="28"/>
  <c r="I219" i="28"/>
  <c r="CF118" i="28"/>
  <c r="I203" i="28"/>
  <c r="CF102" i="28"/>
  <c r="I187" i="28"/>
  <c r="CF86" i="28"/>
  <c r="I171" i="28"/>
  <c r="BQ83" i="28"/>
  <c r="H168" i="28"/>
  <c r="O168" i="28"/>
  <c r="S168" i="28"/>
  <c r="BQ109" i="28"/>
  <c r="H194" i="28"/>
  <c r="O194" i="28"/>
  <c r="S194" i="28"/>
  <c r="BQ125" i="28"/>
  <c r="H210" i="28"/>
  <c r="O210" i="28"/>
  <c r="S210" i="28"/>
  <c r="BQ141" i="28"/>
  <c r="H226" i="28"/>
  <c r="O226" i="28"/>
  <c r="S226" i="28"/>
  <c r="BB155" i="28"/>
  <c r="G240" i="28"/>
  <c r="BB139" i="28"/>
  <c r="G224" i="28"/>
  <c r="BB123" i="28"/>
  <c r="G208" i="28"/>
  <c r="BB107" i="28"/>
  <c r="G192" i="28"/>
  <c r="BB91" i="28"/>
  <c r="G176" i="28"/>
  <c r="AN150" i="28"/>
  <c r="AO146" i="28"/>
  <c r="AN134" i="28"/>
  <c r="AO130" i="28"/>
  <c r="AN118" i="28"/>
  <c r="AO114" i="28"/>
  <c r="AN102" i="28"/>
  <c r="AO98" i="28"/>
  <c r="AN86" i="28"/>
  <c r="AO82" i="28"/>
  <c r="X155" i="28"/>
  <c r="E240" i="28"/>
  <c r="X139" i="28"/>
  <c r="E224" i="28"/>
  <c r="X123" i="28"/>
  <c r="E208" i="28"/>
  <c r="X107" i="28"/>
  <c r="E192" i="28"/>
  <c r="X91" i="28"/>
  <c r="E176" i="28"/>
  <c r="X137" i="28"/>
  <c r="E222" i="28"/>
  <c r="X97" i="28"/>
  <c r="E182" i="28"/>
  <c r="X92" i="28"/>
  <c r="E177" i="28"/>
  <c r="DK152" i="28"/>
  <c r="DK144" i="28"/>
  <c r="DK136" i="28"/>
  <c r="DK128" i="28"/>
  <c r="DK120" i="28"/>
  <c r="DK112" i="28"/>
  <c r="DK104" i="28"/>
  <c r="DK96" i="28"/>
  <c r="DK88" i="28"/>
  <c r="DK80" i="28"/>
  <c r="CU145" i="28"/>
  <c r="D310" i="28"/>
  <c r="M310" i="28"/>
  <c r="Q310" i="28"/>
  <c r="CU129" i="28"/>
  <c r="D294" i="28"/>
  <c r="M294" i="28"/>
  <c r="Q294" i="28"/>
  <c r="CU113" i="28"/>
  <c r="D278" i="28"/>
  <c r="M278" i="28"/>
  <c r="Q278" i="28"/>
  <c r="CU97" i="28"/>
  <c r="D262" i="28"/>
  <c r="M262" i="28"/>
  <c r="Q262" i="28"/>
  <c r="CF145" i="28"/>
  <c r="I230" i="28"/>
  <c r="CF129" i="28"/>
  <c r="I214" i="28"/>
  <c r="CF113" i="28"/>
  <c r="I198" i="28"/>
  <c r="CF97" i="28"/>
  <c r="I182" i="28"/>
  <c r="CF81" i="28"/>
  <c r="I166" i="28"/>
  <c r="BQ85" i="28"/>
  <c r="H170" i="28"/>
  <c r="O170" i="28"/>
  <c r="S170" i="28"/>
  <c r="BQ102" i="28"/>
  <c r="H187" i="28"/>
  <c r="O187" i="28"/>
  <c r="S187" i="28"/>
  <c r="BQ118" i="28"/>
  <c r="H203" i="28"/>
  <c r="O203" i="28"/>
  <c r="S203" i="28"/>
  <c r="BQ134" i="28"/>
  <c r="H219" i="28"/>
  <c r="O219" i="28"/>
  <c r="S219" i="28"/>
  <c r="BQ150" i="28"/>
  <c r="H235" i="28"/>
  <c r="O235" i="28"/>
  <c r="S235" i="28"/>
  <c r="BB142" i="28"/>
  <c r="G227" i="28"/>
  <c r="BB126" i="28"/>
  <c r="G211" i="28"/>
  <c r="BB110" i="28"/>
  <c r="G195" i="28"/>
  <c r="BB94" i="28"/>
  <c r="G179" i="28"/>
  <c r="BB78" i="28"/>
  <c r="G163" i="28"/>
  <c r="AO153" i="28"/>
  <c r="AO149" i="28"/>
  <c r="AO137" i="28"/>
  <c r="AO133" i="28"/>
  <c r="AO121" i="28"/>
  <c r="AO117" i="28"/>
  <c r="AN105" i="28"/>
  <c r="AN101" i="28"/>
  <c r="AO89" i="28"/>
  <c r="AN85" i="28"/>
  <c r="X142" i="28"/>
  <c r="E227" i="28"/>
  <c r="X126" i="28"/>
  <c r="E211" i="28"/>
  <c r="X110" i="28"/>
  <c r="E195" i="28"/>
  <c r="X94" i="28"/>
  <c r="E179" i="28"/>
  <c r="X78" i="28"/>
  <c r="E163" i="28"/>
  <c r="X109" i="28"/>
  <c r="E194" i="28"/>
  <c r="X104" i="28"/>
  <c r="E189" i="28"/>
  <c r="DK151" i="28"/>
  <c r="DK143" i="28"/>
  <c r="DK135" i="28"/>
  <c r="DK127" i="28"/>
  <c r="DK119" i="28"/>
  <c r="DK111" i="28"/>
  <c r="DK103" i="28"/>
  <c r="DK95" i="28"/>
  <c r="DK87" i="28"/>
  <c r="CU128" i="28"/>
  <c r="D293" i="28"/>
  <c r="M293" i="28"/>
  <c r="Q293" i="28"/>
  <c r="CU112" i="28"/>
  <c r="D277" i="28"/>
  <c r="M277" i="28"/>
  <c r="Q277" i="28"/>
  <c r="CU96" i="28"/>
  <c r="D261" i="28"/>
  <c r="M261" i="28"/>
  <c r="Q261" i="28"/>
  <c r="CU80" i="28"/>
  <c r="D245" i="28"/>
  <c r="M245" i="28"/>
  <c r="Q245" i="28"/>
  <c r="CF144" i="28"/>
  <c r="I229" i="28"/>
  <c r="CF128" i="28"/>
  <c r="I213" i="28"/>
  <c r="CF112" i="28"/>
  <c r="I197" i="28"/>
  <c r="CF96" i="28"/>
  <c r="I181" i="28"/>
  <c r="CF80" i="28"/>
  <c r="I165" i="28"/>
  <c r="BB141" i="28"/>
  <c r="G226" i="28"/>
  <c r="BB125" i="28"/>
  <c r="G210" i="28"/>
  <c r="BB109" i="28"/>
  <c r="G194" i="28"/>
  <c r="BB93" i="28"/>
  <c r="G178" i="28"/>
  <c r="BB77" i="28"/>
  <c r="G162" i="28"/>
  <c r="AN152" i="28"/>
  <c r="AO148" i="28"/>
  <c r="AN136" i="28"/>
  <c r="AO132" i="28"/>
  <c r="AN120" i="28"/>
  <c r="AO116" i="28"/>
  <c r="AO104" i="28"/>
  <c r="AN100" i="28"/>
  <c r="AO88" i="28"/>
  <c r="AN84" i="28"/>
  <c r="AN76" i="28"/>
  <c r="X133" i="28"/>
  <c r="E218" i="28"/>
  <c r="BQ92" i="28"/>
  <c r="H177" i="28"/>
  <c r="O177" i="28"/>
  <c r="S177" i="28"/>
  <c r="BQ127" i="28"/>
  <c r="H212" i="28"/>
  <c r="O212" i="28"/>
  <c r="S212" i="28"/>
  <c r="BQ111" i="28"/>
  <c r="H196" i="28"/>
  <c r="O196" i="28"/>
  <c r="S196" i="28"/>
  <c r="BQ95" i="28"/>
  <c r="H180" i="28"/>
  <c r="O180" i="28"/>
  <c r="S180" i="28"/>
  <c r="FD85" i="28"/>
  <c r="FD101" i="28"/>
  <c r="FD117" i="28"/>
  <c r="FD133" i="28"/>
  <c r="FD149" i="28"/>
  <c r="FD82" i="28"/>
  <c r="FD90" i="28"/>
  <c r="FD98" i="28"/>
  <c r="FD106" i="28"/>
  <c r="FD114" i="28"/>
  <c r="FD122" i="28"/>
  <c r="FD130" i="28"/>
  <c r="FD138" i="28"/>
  <c r="FD146" i="28"/>
  <c r="FD154" i="28"/>
  <c r="FD83" i="28"/>
  <c r="FD91" i="28"/>
  <c r="FD103" i="28"/>
  <c r="FD111" i="28"/>
  <c r="FD119" i="28"/>
  <c r="FD127" i="28"/>
  <c r="FD135" i="28"/>
  <c r="FD143" i="28"/>
  <c r="FD151" i="28"/>
  <c r="FD79" i="28"/>
  <c r="FD155" i="28"/>
  <c r="FD84" i="28"/>
  <c r="FD92" i="28"/>
  <c r="FD100" i="28"/>
  <c r="FD108" i="28"/>
  <c r="FD116" i="28"/>
  <c r="FD124" i="28"/>
  <c r="FD132" i="28"/>
  <c r="FD140" i="28"/>
  <c r="FD148" i="28"/>
  <c r="FD81" i="28"/>
  <c r="FD97" i="28"/>
  <c r="FD113" i="28"/>
  <c r="FD129" i="28"/>
  <c r="FD145" i="28"/>
  <c r="FD76" i="28"/>
  <c r="FD77" i="28"/>
  <c r="FD93" i="28"/>
  <c r="FD109" i="28"/>
  <c r="FD125" i="28"/>
  <c r="FD141" i="28"/>
  <c r="FD78" i="28"/>
  <c r="FD86" i="28"/>
  <c r="FD94" i="28"/>
  <c r="FD102" i="28"/>
  <c r="FD110" i="28"/>
  <c r="FD118" i="28"/>
  <c r="FD126" i="28"/>
  <c r="FD134" i="28"/>
  <c r="FD142" i="28"/>
  <c r="FD150" i="28"/>
  <c r="FD87" i="28"/>
  <c r="FD99" i="28"/>
  <c r="FD107" i="28"/>
  <c r="FD115" i="28"/>
  <c r="FD123" i="28"/>
  <c r="FD131" i="28"/>
  <c r="FD139" i="28"/>
  <c r="FD147" i="28"/>
  <c r="FD95" i="28"/>
  <c r="FD80" i="28"/>
  <c r="FD88" i="28"/>
  <c r="FD96" i="28"/>
  <c r="FD104" i="28"/>
  <c r="FD112" i="28"/>
  <c r="FD120" i="28"/>
  <c r="FD128" i="28"/>
  <c r="FD136" i="28"/>
  <c r="FD144" i="28"/>
  <c r="FD152" i="28"/>
  <c r="FD89" i="28"/>
  <c r="FD105" i="28"/>
  <c r="FD121" i="28"/>
  <c r="FD137" i="28"/>
  <c r="FD153" i="28"/>
  <c r="BB57" i="28"/>
  <c r="FC56" i="28"/>
  <c r="X56" i="28"/>
  <c r="BQ55" i="28"/>
  <c r="FC55" i="28"/>
  <c r="K80" i="28"/>
  <c r="J80" i="28"/>
  <c r="K84" i="28"/>
  <c r="J84" i="28"/>
  <c r="K88" i="28"/>
  <c r="J88" i="28"/>
  <c r="K92" i="28"/>
  <c r="J92" i="28"/>
  <c r="K96" i="28"/>
  <c r="J96" i="28"/>
  <c r="K100" i="28"/>
  <c r="J100" i="28"/>
  <c r="K104" i="28"/>
  <c r="J104" i="28"/>
  <c r="K108" i="28"/>
  <c r="J108" i="28"/>
  <c r="K112" i="28"/>
  <c r="J112" i="28"/>
  <c r="K116" i="28"/>
  <c r="J116" i="28"/>
  <c r="K120" i="28"/>
  <c r="J120" i="28"/>
  <c r="J124" i="28"/>
  <c r="K124" i="28"/>
  <c r="J128" i="28"/>
  <c r="K128" i="28"/>
  <c r="J132" i="28"/>
  <c r="K132" i="28"/>
  <c r="J136" i="28"/>
  <c r="K136" i="28"/>
  <c r="J140" i="28"/>
  <c r="K140" i="28"/>
  <c r="J144" i="28"/>
  <c r="K144" i="28"/>
  <c r="J148" i="28"/>
  <c r="K148" i="28"/>
  <c r="J152" i="28"/>
  <c r="K152" i="28"/>
  <c r="DL154" i="28"/>
  <c r="DL146" i="28"/>
  <c r="DL138" i="28"/>
  <c r="DL130" i="28"/>
  <c r="DL122" i="28"/>
  <c r="DL114" i="28"/>
  <c r="DL106" i="28"/>
  <c r="DL98" i="28"/>
  <c r="DL90" i="28"/>
  <c r="DL82" i="28"/>
  <c r="CU147" i="28"/>
  <c r="D312" i="28"/>
  <c r="M312" i="28"/>
  <c r="Q312" i="28"/>
  <c r="CU131" i="28"/>
  <c r="D296" i="28"/>
  <c r="M296" i="28"/>
  <c r="Q296" i="28"/>
  <c r="CU115" i="28"/>
  <c r="D280" i="28"/>
  <c r="M280" i="28"/>
  <c r="Q280" i="28"/>
  <c r="CU99" i="28"/>
  <c r="D264" i="28"/>
  <c r="M264" i="28"/>
  <c r="Q264" i="28"/>
  <c r="CU83" i="28"/>
  <c r="D248" i="28"/>
  <c r="M248" i="28"/>
  <c r="Q248" i="28"/>
  <c r="CF147" i="28"/>
  <c r="I232" i="28"/>
  <c r="CF131" i="28"/>
  <c r="I216" i="28"/>
  <c r="CF115" i="28"/>
  <c r="I200" i="28"/>
  <c r="CF99" i="28"/>
  <c r="I184" i="28"/>
  <c r="CF87" i="28"/>
  <c r="I172" i="28"/>
  <c r="CF83" i="28"/>
  <c r="I168" i="28"/>
  <c r="BQ78" i="28"/>
  <c r="H163" i="28"/>
  <c r="O163" i="28"/>
  <c r="S163" i="28"/>
  <c r="BQ96" i="28"/>
  <c r="H181" i="28"/>
  <c r="O181" i="28"/>
  <c r="S181" i="28"/>
  <c r="BQ112" i="28"/>
  <c r="H197" i="28"/>
  <c r="O197" i="28"/>
  <c r="S197" i="28"/>
  <c r="BQ128" i="28"/>
  <c r="H213" i="28"/>
  <c r="O213" i="28"/>
  <c r="S213" i="28"/>
  <c r="BQ144" i="28"/>
  <c r="H229" i="28"/>
  <c r="O229" i="28"/>
  <c r="S229" i="28"/>
  <c r="BB152" i="28"/>
  <c r="G237" i="28"/>
  <c r="BB136" i="28"/>
  <c r="G221" i="28"/>
  <c r="BB120" i="28"/>
  <c r="G205" i="28"/>
  <c r="BB104" i="28"/>
  <c r="G189" i="28"/>
  <c r="BB88" i="28"/>
  <c r="G173" i="28"/>
  <c r="AN147" i="28"/>
  <c r="AO143" i="28"/>
  <c r="AN131" i="28"/>
  <c r="AO127" i="28"/>
  <c r="AN115" i="28"/>
  <c r="AO111" i="28"/>
  <c r="AO99" i="28"/>
  <c r="AN95" i="28"/>
  <c r="AO83" i="28"/>
  <c r="AN79" i="28"/>
  <c r="X152" i="28"/>
  <c r="E237" i="28"/>
  <c r="X136" i="28"/>
  <c r="E221" i="28"/>
  <c r="X120" i="28"/>
  <c r="E205" i="28"/>
  <c r="X88" i="28"/>
  <c r="E173" i="28"/>
  <c r="K76" i="28"/>
  <c r="DL149" i="28"/>
  <c r="DL141" i="28"/>
  <c r="DL133" i="28"/>
  <c r="DL125" i="28"/>
  <c r="DL117" i="28"/>
  <c r="DL109" i="28"/>
  <c r="DL101" i="28"/>
  <c r="DL93" i="28"/>
  <c r="DL85" i="28"/>
  <c r="DL77" i="28"/>
  <c r="CU154" i="28"/>
  <c r="D319" i="28"/>
  <c r="M319" i="28"/>
  <c r="Q319" i="28"/>
  <c r="CU138" i="28"/>
  <c r="D303" i="28"/>
  <c r="M303" i="28"/>
  <c r="Q303" i="28"/>
  <c r="CU122" i="28"/>
  <c r="D287" i="28"/>
  <c r="M287" i="28"/>
  <c r="Q287" i="28"/>
  <c r="CU106" i="28"/>
  <c r="D271" i="28"/>
  <c r="M271" i="28"/>
  <c r="Q271" i="28"/>
  <c r="CU90" i="28"/>
  <c r="D255" i="28"/>
  <c r="M255" i="28"/>
  <c r="Q255" i="28"/>
  <c r="CF154" i="28"/>
  <c r="I239" i="28"/>
  <c r="CF138" i="28"/>
  <c r="I223" i="28"/>
  <c r="CF122" i="28"/>
  <c r="I207" i="28"/>
  <c r="CF106" i="28"/>
  <c r="I191" i="28"/>
  <c r="CF90" i="28"/>
  <c r="I175" i="28"/>
  <c r="BQ97" i="28"/>
  <c r="H182" i="28"/>
  <c r="O182" i="28"/>
  <c r="S182" i="28"/>
  <c r="BQ113" i="28"/>
  <c r="H198" i="28"/>
  <c r="O198" i="28"/>
  <c r="S198" i="28"/>
  <c r="BQ129" i="28"/>
  <c r="H214" i="28"/>
  <c r="O214" i="28"/>
  <c r="S214" i="28"/>
  <c r="BQ145" i="28"/>
  <c r="H230" i="28"/>
  <c r="O230" i="28"/>
  <c r="S230" i="28"/>
  <c r="BB143" i="28"/>
  <c r="G228" i="28"/>
  <c r="BB127" i="28"/>
  <c r="G212" i="28"/>
  <c r="BB111" i="28"/>
  <c r="G196" i="28"/>
  <c r="BB95" i="28"/>
  <c r="G180" i="28"/>
  <c r="BB79" i="28"/>
  <c r="G164" i="28"/>
  <c r="AN154" i="28"/>
  <c r="AO150" i="28"/>
  <c r="AN138" i="28"/>
  <c r="AO134" i="28"/>
  <c r="AN122" i="28"/>
  <c r="AO118" i="28"/>
  <c r="AN106" i="28"/>
  <c r="AO102" i="28"/>
  <c r="AN90" i="28"/>
  <c r="AO86" i="28"/>
  <c r="X143" i="28"/>
  <c r="E228" i="28"/>
  <c r="X127" i="28"/>
  <c r="E212" i="28"/>
  <c r="X111" i="28"/>
  <c r="E196" i="28"/>
  <c r="X95" i="28"/>
  <c r="E180" i="28"/>
  <c r="X79" i="28"/>
  <c r="E164" i="28"/>
  <c r="X105" i="28"/>
  <c r="E190" i="28"/>
  <c r="X108" i="28"/>
  <c r="E193" i="28"/>
  <c r="DL148" i="28"/>
  <c r="DL140" i="28"/>
  <c r="DL132" i="28"/>
  <c r="DL124" i="28"/>
  <c r="DL116" i="28"/>
  <c r="DL108" i="28"/>
  <c r="DL100" i="28"/>
  <c r="DL92" i="28"/>
  <c r="DL84" i="28"/>
  <c r="DL76" i="28"/>
  <c r="CU149" i="28"/>
  <c r="D314" i="28"/>
  <c r="M314" i="28"/>
  <c r="Q314" i="28"/>
  <c r="CU133" i="28"/>
  <c r="D298" i="28"/>
  <c r="M298" i="28"/>
  <c r="Q298" i="28"/>
  <c r="CU117" i="28"/>
  <c r="D282" i="28"/>
  <c r="M282" i="28"/>
  <c r="Q282" i="28"/>
  <c r="CU101" i="28"/>
  <c r="D266" i="28"/>
  <c r="M266" i="28"/>
  <c r="Q266" i="28"/>
  <c r="CU85" i="28"/>
  <c r="D250" i="28"/>
  <c r="M250" i="28"/>
  <c r="Q250" i="28"/>
  <c r="CF149" i="28"/>
  <c r="I234" i="28"/>
  <c r="CF133" i="28"/>
  <c r="I218" i="28"/>
  <c r="CF117" i="28"/>
  <c r="I202" i="28"/>
  <c r="CF101" i="28"/>
  <c r="I186" i="28"/>
  <c r="CF85" i="28"/>
  <c r="I170" i="28"/>
  <c r="BQ89" i="28"/>
  <c r="H174" i="28"/>
  <c r="O174" i="28"/>
  <c r="S174" i="28"/>
  <c r="BQ106" i="28"/>
  <c r="H191" i="28"/>
  <c r="O191" i="28"/>
  <c r="S191" i="28"/>
  <c r="BQ122" i="28"/>
  <c r="H207" i="28"/>
  <c r="O207" i="28"/>
  <c r="S207" i="28"/>
  <c r="BQ138" i="28"/>
  <c r="H223" i="28"/>
  <c r="O223" i="28"/>
  <c r="S223" i="28"/>
  <c r="BQ154" i="28"/>
  <c r="H239" i="28"/>
  <c r="O239" i="28"/>
  <c r="S239" i="28"/>
  <c r="BB146" i="28"/>
  <c r="G231" i="28"/>
  <c r="BB130" i="28"/>
  <c r="G215" i="28"/>
  <c r="BB114" i="28"/>
  <c r="G199" i="28"/>
  <c r="BB98" i="28"/>
  <c r="G183" i="28"/>
  <c r="BB82" i="28"/>
  <c r="G167" i="28"/>
  <c r="AN153" i="28"/>
  <c r="AN141" i="28"/>
  <c r="AN137" i="28"/>
  <c r="AN125" i="28"/>
  <c r="AN121" i="28"/>
  <c r="AN109" i="28"/>
  <c r="AO105" i="28"/>
  <c r="AO93" i="28"/>
  <c r="AN89" i="28"/>
  <c r="AO77" i="28"/>
  <c r="X146" i="28"/>
  <c r="E231" i="28"/>
  <c r="X130" i="28"/>
  <c r="E215" i="28"/>
  <c r="X114" i="28"/>
  <c r="E199" i="28"/>
  <c r="X98" i="28"/>
  <c r="E183" i="28"/>
  <c r="X82" i="28"/>
  <c r="E167" i="28"/>
  <c r="X113" i="28"/>
  <c r="E198" i="28"/>
  <c r="DL155" i="28"/>
  <c r="DL147" i="28"/>
  <c r="DL139" i="28"/>
  <c r="DL131" i="28"/>
  <c r="DL123" i="28"/>
  <c r="DL115" i="28"/>
  <c r="DL107" i="28"/>
  <c r="DL99" i="28"/>
  <c r="DL91" i="28"/>
  <c r="DL83" i="28"/>
  <c r="CU148" i="28"/>
  <c r="D313" i="28"/>
  <c r="M313" i="28"/>
  <c r="Q313" i="28"/>
  <c r="CU132" i="28"/>
  <c r="D297" i="28"/>
  <c r="M297" i="28"/>
  <c r="Q297" i="28"/>
  <c r="CU116" i="28"/>
  <c r="D281" i="28"/>
  <c r="M281" i="28"/>
  <c r="Q281" i="28"/>
  <c r="CU100" i="28"/>
  <c r="D265" i="28"/>
  <c r="M265" i="28"/>
  <c r="Q265" i="28"/>
  <c r="CF148" i="28"/>
  <c r="I233" i="28"/>
  <c r="CF132" i="28"/>
  <c r="I217" i="28"/>
  <c r="CF116" i="28"/>
  <c r="I201" i="28"/>
  <c r="CF100" i="28"/>
  <c r="I185" i="28"/>
  <c r="BQ77" i="28"/>
  <c r="H162" i="28"/>
  <c r="O162" i="28"/>
  <c r="S162" i="28"/>
  <c r="BB145" i="28"/>
  <c r="G230" i="28"/>
  <c r="BB129" i="28"/>
  <c r="G214" i="28"/>
  <c r="BB113" i="28"/>
  <c r="G198" i="28"/>
  <c r="BB97" i="28"/>
  <c r="G182" i="28"/>
  <c r="AO152" i="28"/>
  <c r="AN140" i="28"/>
  <c r="AO136" i="28"/>
  <c r="AN124" i="28"/>
  <c r="AO120" i="28"/>
  <c r="AN108" i="28"/>
  <c r="AN104" i="28"/>
  <c r="AO92" i="28"/>
  <c r="AO76" i="28"/>
  <c r="X145" i="28"/>
  <c r="E230" i="28"/>
  <c r="BQ88" i="28"/>
  <c r="H173" i="28"/>
  <c r="O173" i="28"/>
  <c r="S173" i="28"/>
  <c r="BQ123" i="28"/>
  <c r="H208" i="28"/>
  <c r="O208" i="28"/>
  <c r="S208" i="28"/>
  <c r="BQ107" i="28"/>
  <c r="H192" i="28"/>
  <c r="O192" i="28"/>
  <c r="S192" i="28"/>
  <c r="X55" i="28"/>
  <c r="BQ57" i="28"/>
  <c r="CF57" i="28"/>
  <c r="EN57" i="28"/>
  <c r="I57" i="28"/>
  <c r="I56" i="28"/>
  <c r="I83" i="28"/>
  <c r="D168" i="28"/>
  <c r="M168" i="28"/>
  <c r="Q168" i="28"/>
  <c r="AM56" i="28"/>
  <c r="BB55" i="28"/>
  <c r="BQ56" i="28"/>
  <c r="CU57" i="28"/>
  <c r="DY56" i="28"/>
  <c r="CF56" i="28"/>
  <c r="EN56" i="28"/>
  <c r="FR57" i="28"/>
  <c r="FR55" i="28"/>
  <c r="DY57" i="28"/>
  <c r="DJ55" i="28"/>
  <c r="CU55" i="28"/>
  <c r="CF55" i="28"/>
  <c r="AM55" i="28"/>
  <c r="X57" i="28"/>
  <c r="AK118" i="20"/>
  <c r="AJ118" i="20"/>
  <c r="AD118" i="20"/>
  <c r="S118" i="20"/>
  <c r="U118" i="20"/>
  <c r="M118" i="20"/>
  <c r="AK117" i="20"/>
  <c r="AL117" i="20"/>
  <c r="AM117" i="20"/>
  <c r="AJ117" i="20"/>
  <c r="AD117" i="20"/>
  <c r="S117" i="20"/>
  <c r="U117" i="20"/>
  <c r="M117" i="20"/>
  <c r="AK116" i="20"/>
  <c r="AJ116" i="20"/>
  <c r="AD116" i="20"/>
  <c r="S116" i="20"/>
  <c r="U116" i="20"/>
  <c r="M116" i="20"/>
  <c r="AL115" i="20"/>
  <c r="AM115" i="20"/>
  <c r="AK115" i="20"/>
  <c r="AJ115" i="20"/>
  <c r="AD115" i="20"/>
  <c r="S115" i="20"/>
  <c r="U115" i="20"/>
  <c r="M115" i="20"/>
  <c r="AK114" i="20"/>
  <c r="AJ114" i="20"/>
  <c r="AD114" i="20"/>
  <c r="S114" i="20"/>
  <c r="U114" i="20"/>
  <c r="M114" i="20"/>
  <c r="AK113" i="20"/>
  <c r="AL113" i="20"/>
  <c r="AM113" i="20"/>
  <c r="AJ113" i="20"/>
  <c r="AD113" i="20"/>
  <c r="S113" i="20"/>
  <c r="U113" i="20"/>
  <c r="M113" i="20"/>
  <c r="AK112" i="20"/>
  <c r="AJ112" i="20"/>
  <c r="AD112" i="20"/>
  <c r="U112" i="20"/>
  <c r="S112" i="20"/>
  <c r="M112" i="20"/>
  <c r="AK111" i="20"/>
  <c r="AJ111" i="20"/>
  <c r="AD111" i="20"/>
  <c r="S111" i="20"/>
  <c r="U111" i="20"/>
  <c r="M111" i="20"/>
  <c r="AK110" i="20"/>
  <c r="AL110" i="20"/>
  <c r="AM110" i="20"/>
  <c r="AJ110" i="20"/>
  <c r="AD110" i="20"/>
  <c r="S110" i="20"/>
  <c r="U110" i="20"/>
  <c r="M110" i="20"/>
  <c r="AK109" i="20"/>
  <c r="AL109" i="20"/>
  <c r="AM109" i="20"/>
  <c r="AJ109" i="20"/>
  <c r="AD109" i="20"/>
  <c r="S109" i="20"/>
  <c r="U109" i="20"/>
  <c r="M109" i="20"/>
  <c r="AK108" i="20"/>
  <c r="AL108" i="20"/>
  <c r="AM108" i="20"/>
  <c r="AJ108" i="20"/>
  <c r="AD108" i="20"/>
  <c r="S108" i="20"/>
  <c r="U108" i="20"/>
  <c r="M108" i="20"/>
  <c r="AK107" i="20"/>
  <c r="AJ107" i="20"/>
  <c r="AD107" i="20"/>
  <c r="S107" i="20"/>
  <c r="U107" i="20"/>
  <c r="M107" i="20"/>
  <c r="AK106" i="20"/>
  <c r="AJ106" i="20"/>
  <c r="AD106" i="20"/>
  <c r="S106" i="20"/>
  <c r="U106" i="20"/>
  <c r="M106" i="20"/>
  <c r="AK105" i="20"/>
  <c r="AL105" i="20"/>
  <c r="AM105" i="20"/>
  <c r="AJ105" i="20"/>
  <c r="AD105" i="20"/>
  <c r="S105" i="20"/>
  <c r="U105" i="20"/>
  <c r="M105" i="20"/>
  <c r="AK104" i="20"/>
  <c r="AJ104" i="20"/>
  <c r="AD104" i="20"/>
  <c r="S104" i="20"/>
  <c r="U104" i="20"/>
  <c r="M104" i="20"/>
  <c r="AK103" i="20"/>
  <c r="AJ103" i="20"/>
  <c r="AD103" i="20"/>
  <c r="S103" i="20"/>
  <c r="U103" i="20"/>
  <c r="M103" i="20"/>
  <c r="AK102" i="20"/>
  <c r="AL102" i="20"/>
  <c r="AM102" i="20"/>
  <c r="AJ102" i="20"/>
  <c r="AD102" i="20"/>
  <c r="S102" i="20"/>
  <c r="U102" i="20"/>
  <c r="M102" i="20"/>
  <c r="AK101" i="20"/>
  <c r="AJ101" i="20"/>
  <c r="AD101" i="20"/>
  <c r="S101" i="20"/>
  <c r="U101" i="20"/>
  <c r="M101" i="20"/>
  <c r="AK100" i="20"/>
  <c r="AJ100" i="20"/>
  <c r="AD100" i="20"/>
  <c r="S100" i="20"/>
  <c r="U100" i="20"/>
  <c r="M100" i="20"/>
  <c r="AK99" i="20"/>
  <c r="AJ99" i="20"/>
  <c r="AD99" i="20"/>
  <c r="S99" i="20"/>
  <c r="U99" i="20"/>
  <c r="M99" i="20"/>
  <c r="AK98" i="20"/>
  <c r="AL98" i="20"/>
  <c r="AM98" i="20"/>
  <c r="AJ98" i="20"/>
  <c r="AD98" i="20"/>
  <c r="S98" i="20"/>
  <c r="U98" i="20"/>
  <c r="M98" i="20"/>
  <c r="AK97" i="20"/>
  <c r="AL97" i="20"/>
  <c r="AM97" i="20"/>
  <c r="AJ97" i="20"/>
  <c r="AD97" i="20"/>
  <c r="AQ97" i="20"/>
  <c r="S97" i="20"/>
  <c r="U97" i="20"/>
  <c r="M97" i="20"/>
  <c r="AK96" i="20"/>
  <c r="AJ96" i="20"/>
  <c r="AD96" i="20"/>
  <c r="S96" i="20"/>
  <c r="U96" i="20"/>
  <c r="M96" i="20"/>
  <c r="AK95" i="20"/>
  <c r="AJ95" i="20"/>
  <c r="AD95" i="20"/>
  <c r="S95" i="20"/>
  <c r="U95" i="20"/>
  <c r="M95" i="20"/>
  <c r="AK94" i="20"/>
  <c r="AL94" i="20"/>
  <c r="AM94" i="20"/>
  <c r="AJ94" i="20"/>
  <c r="AD94" i="20"/>
  <c r="S94" i="20"/>
  <c r="U94" i="20"/>
  <c r="M94" i="20"/>
  <c r="AK93" i="20"/>
  <c r="AJ93" i="20"/>
  <c r="AD93" i="20"/>
  <c r="S93" i="20"/>
  <c r="U93" i="20"/>
  <c r="M93" i="20"/>
  <c r="AK92" i="20"/>
  <c r="AJ92" i="20"/>
  <c r="AD92" i="20"/>
  <c r="S92" i="20"/>
  <c r="U92" i="20"/>
  <c r="M92" i="20"/>
  <c r="AK91" i="20"/>
  <c r="AJ91" i="20"/>
  <c r="AD91" i="20"/>
  <c r="S91" i="20"/>
  <c r="U91" i="20"/>
  <c r="M91" i="20"/>
  <c r="AK90" i="20"/>
  <c r="AL90" i="20"/>
  <c r="AM90" i="20"/>
  <c r="AJ90" i="20"/>
  <c r="AD90" i="20"/>
  <c r="S90" i="20"/>
  <c r="U90" i="20"/>
  <c r="M90" i="20"/>
  <c r="AK89" i="20"/>
  <c r="AJ89" i="20"/>
  <c r="AD89" i="20"/>
  <c r="S89" i="20"/>
  <c r="U89" i="20"/>
  <c r="M89" i="20"/>
  <c r="AK88" i="20"/>
  <c r="AJ88" i="20"/>
  <c r="AD88" i="20"/>
  <c r="S88" i="20"/>
  <c r="U88" i="20"/>
  <c r="M88" i="20"/>
  <c r="AK87" i="20"/>
  <c r="AJ87" i="20"/>
  <c r="AD87" i="20"/>
  <c r="S87" i="20"/>
  <c r="U87" i="20"/>
  <c r="M87" i="20"/>
  <c r="AK86" i="20"/>
  <c r="AL86" i="20"/>
  <c r="AM86" i="20"/>
  <c r="AJ86" i="20"/>
  <c r="AD86" i="20"/>
  <c r="S86" i="20"/>
  <c r="U86" i="20"/>
  <c r="M86" i="20"/>
  <c r="AK85" i="20"/>
  <c r="AJ85" i="20"/>
  <c r="AD85" i="20"/>
  <c r="S85" i="20"/>
  <c r="U85" i="20"/>
  <c r="M85" i="20"/>
  <c r="AK84" i="20"/>
  <c r="AJ84" i="20"/>
  <c r="M84" i="20"/>
  <c r="AK83" i="20"/>
  <c r="AJ83" i="20"/>
  <c r="AD83" i="20"/>
  <c r="S83" i="20"/>
  <c r="U83" i="20"/>
  <c r="M83" i="20"/>
  <c r="AK82" i="20"/>
  <c r="AJ82" i="20"/>
  <c r="AD82" i="20"/>
  <c r="S82" i="20"/>
  <c r="U82" i="20"/>
  <c r="M82" i="20"/>
  <c r="AK81" i="20"/>
  <c r="AJ81" i="20"/>
  <c r="AD81" i="20"/>
  <c r="S81" i="20"/>
  <c r="U81" i="20"/>
  <c r="M81" i="20"/>
  <c r="AM80" i="20"/>
  <c r="AK80" i="20"/>
  <c r="AL80" i="20"/>
  <c r="AJ80" i="20"/>
  <c r="AD80" i="20"/>
  <c r="S80" i="20"/>
  <c r="U80" i="20"/>
  <c r="M80" i="20"/>
  <c r="AK79" i="20"/>
  <c r="AJ79" i="20"/>
  <c r="AD79" i="20"/>
  <c r="S79" i="20"/>
  <c r="U79" i="20"/>
  <c r="M79" i="20"/>
  <c r="AK78" i="20"/>
  <c r="AJ78" i="20"/>
  <c r="AD78" i="20"/>
  <c r="S78" i="20"/>
  <c r="U78" i="20"/>
  <c r="M78" i="20"/>
  <c r="AK77" i="20"/>
  <c r="AL77" i="20"/>
  <c r="AM77" i="20"/>
  <c r="AJ77" i="20"/>
  <c r="AD77" i="20"/>
  <c r="S77" i="20"/>
  <c r="U77" i="20"/>
  <c r="M77" i="20"/>
  <c r="AK76" i="20"/>
  <c r="AL76" i="20"/>
  <c r="AM76" i="20"/>
  <c r="AJ76" i="20"/>
  <c r="S76" i="20"/>
  <c r="M76" i="20"/>
  <c r="AK75" i="20"/>
  <c r="AL75" i="20"/>
  <c r="AM75" i="20"/>
  <c r="AJ75" i="20"/>
  <c r="AD75" i="20"/>
  <c r="S75" i="20"/>
  <c r="U75" i="20"/>
  <c r="M75" i="20"/>
  <c r="AK74" i="20"/>
  <c r="AL74" i="20"/>
  <c r="AM74" i="20"/>
  <c r="AJ74" i="20"/>
  <c r="AD74" i="20"/>
  <c r="S74" i="20"/>
  <c r="U74" i="20"/>
  <c r="M74" i="20"/>
  <c r="AK73" i="20"/>
  <c r="AJ73" i="20"/>
  <c r="AD73" i="20"/>
  <c r="U73" i="20"/>
  <c r="S73" i="20"/>
  <c r="M73" i="20"/>
  <c r="AL72" i="20"/>
  <c r="AM72" i="20"/>
  <c r="AK72" i="20"/>
  <c r="AJ72" i="20"/>
  <c r="AD72" i="20"/>
  <c r="S72" i="20"/>
  <c r="U72" i="20"/>
  <c r="AN72" i="20"/>
  <c r="M72" i="20"/>
  <c r="AK71" i="20"/>
  <c r="AJ71" i="20"/>
  <c r="AD71" i="20"/>
  <c r="S71" i="20"/>
  <c r="U71" i="20"/>
  <c r="M71" i="20"/>
  <c r="AM70" i="20"/>
  <c r="AK70" i="20"/>
  <c r="AL70" i="20"/>
  <c r="AJ70" i="20"/>
  <c r="AD70" i="20"/>
  <c r="S70" i="20"/>
  <c r="U70" i="20"/>
  <c r="M70" i="20"/>
  <c r="AK69" i="20"/>
  <c r="AJ69" i="20"/>
  <c r="AD69" i="20"/>
  <c r="S69" i="20"/>
  <c r="U69" i="20"/>
  <c r="M69" i="20"/>
  <c r="AK68" i="20"/>
  <c r="AJ68" i="20"/>
  <c r="AD68" i="20"/>
  <c r="S68" i="20"/>
  <c r="U68" i="20"/>
  <c r="M68" i="20"/>
  <c r="AK67" i="20"/>
  <c r="AL67" i="20"/>
  <c r="AM67" i="20"/>
  <c r="AJ67" i="20"/>
  <c r="AD67" i="20"/>
  <c r="S67" i="20"/>
  <c r="U67" i="20"/>
  <c r="M67" i="20"/>
  <c r="AK66" i="20"/>
  <c r="AL66" i="20"/>
  <c r="AM66" i="20"/>
  <c r="AJ66" i="20"/>
  <c r="AD66" i="20"/>
  <c r="S66" i="20"/>
  <c r="U66" i="20"/>
  <c r="M66" i="20"/>
  <c r="AK65" i="20"/>
  <c r="AJ65" i="20"/>
  <c r="AD65" i="20"/>
  <c r="U65" i="20"/>
  <c r="S65" i="20"/>
  <c r="M65" i="20"/>
  <c r="AL64" i="20"/>
  <c r="AM64" i="20"/>
  <c r="AK64" i="20"/>
  <c r="AJ64" i="20"/>
  <c r="AD64" i="20"/>
  <c r="S64" i="20"/>
  <c r="U64" i="20"/>
  <c r="AN64" i="20"/>
  <c r="M64" i="20"/>
  <c r="AK63" i="20"/>
  <c r="AJ63" i="20"/>
  <c r="AD63" i="20"/>
  <c r="S63" i="20"/>
  <c r="U63" i="20"/>
  <c r="M63" i="20"/>
  <c r="AK62" i="20"/>
  <c r="AL62" i="20"/>
  <c r="AM62" i="20"/>
  <c r="AJ62" i="20"/>
  <c r="AD62" i="20"/>
  <c r="S62" i="20"/>
  <c r="U62" i="20"/>
  <c r="M62" i="20"/>
  <c r="AK61" i="20"/>
  <c r="AJ61" i="20"/>
  <c r="AD61" i="20"/>
  <c r="S61" i="20"/>
  <c r="U61" i="20"/>
  <c r="M61" i="20"/>
  <c r="AK60" i="20"/>
  <c r="AJ60" i="20"/>
  <c r="AD60" i="20"/>
  <c r="S60" i="20"/>
  <c r="U60" i="20"/>
  <c r="M60" i="20"/>
  <c r="AK59" i="20"/>
  <c r="AL59" i="20"/>
  <c r="AM59" i="20"/>
  <c r="AJ59" i="20"/>
  <c r="AD59" i="20"/>
  <c r="S59" i="20"/>
  <c r="U59" i="20"/>
  <c r="M59" i="20"/>
  <c r="AK58" i="20"/>
  <c r="AJ58" i="20"/>
  <c r="AD58" i="20"/>
  <c r="S58" i="20"/>
  <c r="U58" i="20"/>
  <c r="M58" i="20"/>
  <c r="AL57" i="20"/>
  <c r="AM57" i="20"/>
  <c r="AK57" i="20"/>
  <c r="AJ57" i="20"/>
  <c r="AD57" i="20"/>
  <c r="S57" i="20"/>
  <c r="U57" i="20"/>
  <c r="M57" i="20"/>
  <c r="AK56" i="20"/>
  <c r="AJ56" i="20"/>
  <c r="AD56" i="20"/>
  <c r="S56" i="20"/>
  <c r="U56" i="20"/>
  <c r="M56" i="20"/>
  <c r="AL55" i="20"/>
  <c r="AM55" i="20"/>
  <c r="AK55" i="20"/>
  <c r="AJ55" i="20"/>
  <c r="AD55" i="20"/>
  <c r="S55" i="20"/>
  <c r="U55" i="20"/>
  <c r="M55" i="20"/>
  <c r="AK54" i="20"/>
  <c r="AJ54" i="20"/>
  <c r="AD54" i="20"/>
  <c r="S54" i="20"/>
  <c r="U54" i="20"/>
  <c r="M54" i="20"/>
  <c r="AL53" i="20"/>
  <c r="AM53" i="20"/>
  <c r="AK53" i="20"/>
  <c r="AJ53" i="20"/>
  <c r="AD53" i="20"/>
  <c r="S53" i="20"/>
  <c r="U53" i="20"/>
  <c r="M53" i="20"/>
  <c r="AK52" i="20"/>
  <c r="AJ52" i="20"/>
  <c r="AD52" i="20"/>
  <c r="S52" i="20"/>
  <c r="U52" i="20"/>
  <c r="M52" i="20"/>
  <c r="AL51" i="20"/>
  <c r="AM51" i="20"/>
  <c r="AK51" i="20"/>
  <c r="AJ51" i="20"/>
  <c r="AD51" i="20"/>
  <c r="S51" i="20"/>
  <c r="U51" i="20"/>
  <c r="M51" i="20"/>
  <c r="AK50" i="20"/>
  <c r="AJ50" i="20"/>
  <c r="AD50" i="20"/>
  <c r="S50" i="20"/>
  <c r="U50" i="20"/>
  <c r="M50" i="20"/>
  <c r="AL49" i="20"/>
  <c r="AM49" i="20"/>
  <c r="AK49" i="20"/>
  <c r="AJ49" i="20"/>
  <c r="AD49" i="20"/>
  <c r="S49" i="20"/>
  <c r="U49" i="20"/>
  <c r="M49" i="20"/>
  <c r="AK48" i="20"/>
  <c r="AJ48" i="20"/>
  <c r="AD48" i="20"/>
  <c r="S48" i="20"/>
  <c r="U48" i="20"/>
  <c r="M48" i="20"/>
  <c r="AL47" i="20"/>
  <c r="AM47" i="20"/>
  <c r="AK47" i="20"/>
  <c r="AJ47" i="20"/>
  <c r="AD47" i="20"/>
  <c r="S47" i="20"/>
  <c r="U47" i="20"/>
  <c r="M47" i="20"/>
  <c r="AK46" i="20"/>
  <c r="AJ46" i="20"/>
  <c r="AD46" i="20"/>
  <c r="S46" i="20"/>
  <c r="U46" i="20"/>
  <c r="M46" i="20"/>
  <c r="AL45" i="20"/>
  <c r="AM45" i="20"/>
  <c r="AK45" i="20"/>
  <c r="AJ45" i="20"/>
  <c r="AD45" i="20"/>
  <c r="S45" i="20"/>
  <c r="U45" i="20"/>
  <c r="M45" i="20"/>
  <c r="AK44" i="20"/>
  <c r="AJ44" i="20"/>
  <c r="AD44" i="20"/>
  <c r="S44" i="20"/>
  <c r="U44" i="20"/>
  <c r="M44" i="20"/>
  <c r="AL43" i="20"/>
  <c r="AM43" i="20"/>
  <c r="AK43" i="20"/>
  <c r="AJ43" i="20"/>
  <c r="AD43" i="20"/>
  <c r="S43" i="20"/>
  <c r="U43" i="20"/>
  <c r="M43" i="20"/>
  <c r="AK42" i="20"/>
  <c r="AJ42" i="20"/>
  <c r="AD42" i="20"/>
  <c r="S42" i="20"/>
  <c r="U42" i="20"/>
  <c r="M42" i="20"/>
  <c r="AK41" i="20"/>
  <c r="AL41" i="20"/>
  <c r="AM41" i="20"/>
  <c r="AJ41" i="20"/>
  <c r="AD41" i="20"/>
  <c r="AA41" i="20"/>
  <c r="S41" i="20"/>
  <c r="U41" i="20"/>
  <c r="M41" i="20"/>
  <c r="AK40" i="20"/>
  <c r="AJ40" i="20"/>
  <c r="AD40" i="20"/>
  <c r="AA40" i="20"/>
  <c r="S40" i="20"/>
  <c r="U40" i="20"/>
  <c r="M40" i="20"/>
  <c r="AK39" i="20"/>
  <c r="AL39" i="20"/>
  <c r="AM39" i="20"/>
  <c r="AJ39" i="20"/>
  <c r="AD39" i="20"/>
  <c r="AA39" i="20"/>
  <c r="S39" i="20"/>
  <c r="U39" i="20"/>
  <c r="M39" i="20"/>
  <c r="AK38" i="20"/>
  <c r="AJ38" i="20"/>
  <c r="AD38" i="20"/>
  <c r="AA38" i="20"/>
  <c r="S38" i="20"/>
  <c r="U38" i="20"/>
  <c r="M38" i="20"/>
  <c r="AK37" i="20"/>
  <c r="AL37" i="20"/>
  <c r="AM37" i="20"/>
  <c r="AJ37" i="20"/>
  <c r="AD37" i="20"/>
  <c r="AA37" i="20"/>
  <c r="S37" i="20"/>
  <c r="U37" i="20"/>
  <c r="M37" i="20"/>
  <c r="AK36" i="20"/>
  <c r="AJ36" i="20"/>
  <c r="AD36" i="20"/>
  <c r="AA36" i="20"/>
  <c r="S36" i="20"/>
  <c r="U36" i="20"/>
  <c r="M36" i="20"/>
  <c r="AL35" i="20"/>
  <c r="AM35" i="20"/>
  <c r="AK35" i="20"/>
  <c r="AJ35" i="20"/>
  <c r="AD35" i="20"/>
  <c r="AA35" i="20"/>
  <c r="S35" i="20"/>
  <c r="U35" i="20"/>
  <c r="M35" i="20"/>
  <c r="AK34" i="20"/>
  <c r="AJ34" i="20"/>
  <c r="AD34" i="20"/>
  <c r="AA34" i="20"/>
  <c r="S34" i="20"/>
  <c r="U34" i="20"/>
  <c r="M34" i="20"/>
  <c r="AK33" i="20"/>
  <c r="AJ33" i="20"/>
  <c r="AD33" i="20"/>
  <c r="AA33" i="20"/>
  <c r="S33" i="20"/>
  <c r="U33" i="20"/>
  <c r="M33" i="20"/>
  <c r="AK32" i="20"/>
  <c r="AJ32" i="20"/>
  <c r="AD32" i="20"/>
  <c r="AA32" i="20"/>
  <c r="S32" i="20"/>
  <c r="U32" i="20"/>
  <c r="M32" i="20"/>
  <c r="AK31" i="20"/>
  <c r="AL31" i="20"/>
  <c r="AM31" i="20"/>
  <c r="AJ31" i="20"/>
  <c r="AD31" i="20"/>
  <c r="AA31" i="20"/>
  <c r="S31" i="20"/>
  <c r="U31" i="20"/>
  <c r="M31" i="20"/>
  <c r="AK30" i="20"/>
  <c r="AJ30" i="20"/>
  <c r="AD30" i="20"/>
  <c r="AA30" i="20"/>
  <c r="U30" i="20"/>
  <c r="S30" i="20"/>
  <c r="M30" i="20"/>
  <c r="AK29" i="20"/>
  <c r="AJ29" i="20"/>
  <c r="AD29" i="20"/>
  <c r="AA29" i="20"/>
  <c r="S29" i="20"/>
  <c r="U29" i="20"/>
  <c r="M29" i="20"/>
  <c r="AK28" i="20"/>
  <c r="AJ28" i="20"/>
  <c r="AD28" i="20"/>
  <c r="AA28" i="20"/>
  <c r="S28" i="20"/>
  <c r="U28" i="20"/>
  <c r="M28" i="20"/>
  <c r="AK27" i="20"/>
  <c r="AJ27" i="20"/>
  <c r="AD27" i="20"/>
  <c r="AA27" i="20"/>
  <c r="S27" i="20"/>
  <c r="U27" i="20"/>
  <c r="M27" i="20"/>
  <c r="AK26" i="20"/>
  <c r="AL26" i="20"/>
  <c r="AM26" i="20"/>
  <c r="AJ26" i="20"/>
  <c r="AD26" i="20"/>
  <c r="AA26" i="20"/>
  <c r="S26" i="20"/>
  <c r="U26" i="20"/>
  <c r="M26" i="20"/>
  <c r="AK25" i="20"/>
  <c r="AJ25" i="20"/>
  <c r="AD25" i="20"/>
  <c r="X25" i="20"/>
  <c r="S25" i="20"/>
  <c r="U25" i="20"/>
  <c r="M25" i="20"/>
  <c r="AK24" i="20"/>
  <c r="AL24" i="20"/>
  <c r="AM24" i="20"/>
  <c r="AJ24" i="20"/>
  <c r="AD24" i="20"/>
  <c r="X24" i="20"/>
  <c r="AP24" i="20"/>
  <c r="U24" i="20"/>
  <c r="S24" i="20"/>
  <c r="M24" i="20"/>
  <c r="AK23" i="20"/>
  <c r="AL23" i="20"/>
  <c r="AM23" i="20"/>
  <c r="AJ23" i="20"/>
  <c r="AD23" i="20"/>
  <c r="X23" i="20"/>
  <c r="S23" i="20"/>
  <c r="U23" i="20"/>
  <c r="AN23" i="20"/>
  <c r="M23" i="20"/>
  <c r="AK22" i="20"/>
  <c r="AJ22" i="20"/>
  <c r="AD22" i="20"/>
  <c r="X22" i="20"/>
  <c r="S22" i="20"/>
  <c r="U22" i="20"/>
  <c r="M22" i="20"/>
  <c r="AK21" i="20"/>
  <c r="AJ21" i="20"/>
  <c r="AD21" i="20"/>
  <c r="X21" i="20"/>
  <c r="S21" i="20"/>
  <c r="U21" i="20"/>
  <c r="M21" i="20"/>
  <c r="AK20" i="20"/>
  <c r="AJ20" i="20"/>
  <c r="AD20" i="20"/>
  <c r="X20" i="20"/>
  <c r="S20" i="20"/>
  <c r="U20" i="20"/>
  <c r="M20" i="20"/>
  <c r="AK19" i="20"/>
  <c r="AJ19" i="20"/>
  <c r="AD19" i="20"/>
  <c r="X19" i="20"/>
  <c r="S19" i="20"/>
  <c r="U19" i="20"/>
  <c r="M19" i="20"/>
  <c r="AK18" i="20"/>
  <c r="AJ18" i="20"/>
  <c r="AD18" i="20"/>
  <c r="X18" i="20"/>
  <c r="S18" i="20"/>
  <c r="U18" i="20"/>
  <c r="M18" i="20"/>
  <c r="AK17" i="20"/>
  <c r="AL17" i="20"/>
  <c r="AM17" i="20"/>
  <c r="AJ17" i="20"/>
  <c r="AD17" i="20"/>
  <c r="X17" i="20"/>
  <c r="S17" i="20"/>
  <c r="U17" i="20"/>
  <c r="M17" i="20"/>
  <c r="AK16" i="20"/>
  <c r="AL16" i="20"/>
  <c r="AM16" i="20"/>
  <c r="AJ16" i="20"/>
  <c r="AD16" i="20"/>
  <c r="X16" i="20"/>
  <c r="AP16" i="20"/>
  <c r="S16" i="20"/>
  <c r="U16" i="20"/>
  <c r="M16" i="20"/>
  <c r="AK15" i="20"/>
  <c r="AL15" i="20"/>
  <c r="AM15" i="20"/>
  <c r="AJ15" i="20"/>
  <c r="AD15" i="20"/>
  <c r="X15" i="20"/>
  <c r="S15" i="20"/>
  <c r="U15" i="20"/>
  <c r="M15" i="20"/>
  <c r="AK14" i="20"/>
  <c r="AL14" i="20"/>
  <c r="AM14" i="20"/>
  <c r="AJ14" i="20"/>
  <c r="AD14" i="20"/>
  <c r="X14" i="20"/>
  <c r="S14" i="20"/>
  <c r="U14" i="20"/>
  <c r="M14" i="20"/>
  <c r="AM13" i="20"/>
  <c r="AK13" i="20"/>
  <c r="AL13" i="20"/>
  <c r="AJ13" i="20"/>
  <c r="AD13" i="20"/>
  <c r="X13" i="20"/>
  <c r="S13" i="20"/>
  <c r="U13" i="20"/>
  <c r="M13" i="20"/>
  <c r="AK12" i="20"/>
  <c r="AJ12" i="20"/>
  <c r="AD12" i="20"/>
  <c r="X12" i="20"/>
  <c r="S12" i="20"/>
  <c r="U12" i="20"/>
  <c r="M12" i="20"/>
  <c r="AM11" i="20"/>
  <c r="AK11" i="20"/>
  <c r="AL11" i="20"/>
  <c r="AJ11" i="20"/>
  <c r="AD11" i="20"/>
  <c r="AQ11" i="20"/>
  <c r="X11" i="20"/>
  <c r="S11" i="20"/>
  <c r="U11" i="20"/>
  <c r="M11" i="20"/>
  <c r="AO10" i="20"/>
  <c r="AK10" i="20"/>
  <c r="AL10" i="20"/>
  <c r="AM10" i="20"/>
  <c r="AJ10" i="20"/>
  <c r="AD10" i="20"/>
  <c r="X10" i="20"/>
  <c r="AP10" i="20"/>
  <c r="U10" i="20"/>
  <c r="AN10" i="20"/>
  <c r="S10" i="20"/>
  <c r="M10" i="20"/>
  <c r="AM9" i="20"/>
  <c r="AK9" i="20"/>
  <c r="AL9" i="20"/>
  <c r="AJ9" i="20"/>
  <c r="AD9" i="20"/>
  <c r="X9" i="20"/>
  <c r="S9" i="20"/>
  <c r="U9" i="20"/>
  <c r="M9" i="20"/>
  <c r="AK8" i="20"/>
  <c r="AJ8" i="20"/>
  <c r="AD8" i="20"/>
  <c r="X8" i="20"/>
  <c r="S8" i="20"/>
  <c r="U8" i="20"/>
  <c r="M8" i="20"/>
  <c r="AK7" i="20"/>
  <c r="AJ7" i="20"/>
  <c r="AL7" i="20"/>
  <c r="AM7" i="20"/>
  <c r="AD7" i="20"/>
  <c r="AQ7" i="20"/>
  <c r="X7" i="20"/>
  <c r="S7" i="20"/>
  <c r="U7" i="20"/>
  <c r="M7" i="20"/>
  <c r="AK6" i="20"/>
  <c r="AL6" i="20"/>
  <c r="AM6" i="20"/>
  <c r="AJ6" i="20"/>
  <c r="AD6" i="20"/>
  <c r="X6" i="20"/>
  <c r="U6" i="20"/>
  <c r="S6" i="20"/>
  <c r="M6" i="20"/>
  <c r="AK5" i="20"/>
  <c r="AJ5" i="20"/>
  <c r="AD5" i="20"/>
  <c r="X5" i="20"/>
  <c r="S5" i="20"/>
  <c r="U5" i="20"/>
  <c r="M5" i="20"/>
  <c r="AK4" i="20"/>
  <c r="AJ4" i="20"/>
  <c r="AD4" i="20"/>
  <c r="X4" i="20"/>
  <c r="S4" i="20"/>
  <c r="U4" i="20"/>
  <c r="M4" i="20"/>
  <c r="AK3" i="20"/>
  <c r="AJ3" i="20"/>
  <c r="AL3" i="20"/>
  <c r="AM3" i="20"/>
  <c r="AD3" i="20"/>
  <c r="X3" i="20"/>
  <c r="S3" i="20"/>
  <c r="U3" i="20"/>
  <c r="M3" i="20"/>
  <c r="AK2" i="20"/>
  <c r="AL2" i="20"/>
  <c r="AM2" i="20"/>
  <c r="AJ2" i="20"/>
  <c r="AD2" i="20"/>
  <c r="X2" i="20"/>
  <c r="AP2" i="20"/>
  <c r="U2" i="20"/>
  <c r="S2" i="20"/>
  <c r="M2" i="20"/>
  <c r="AQ24" i="20"/>
  <c r="AL68" i="20"/>
  <c r="AM68" i="20"/>
  <c r="AQ70" i="20"/>
  <c r="AL78" i="20"/>
  <c r="AM78" i="20"/>
  <c r="AQ78" i="20"/>
  <c r="AQ80" i="20"/>
  <c r="T216" i="29"/>
  <c r="U216" i="29"/>
  <c r="AP6" i="20"/>
  <c r="AP23" i="20"/>
  <c r="AT23" i="20"/>
  <c r="AL25" i="20"/>
  <c r="AM25" i="20"/>
  <c r="AL27" i="20"/>
  <c r="AM27" i="20"/>
  <c r="AQ27" i="20"/>
  <c r="AQ3" i="20"/>
  <c r="AN20" i="20"/>
  <c r="AO20" i="20"/>
  <c r="AL20" i="20"/>
  <c r="AM20" i="20"/>
  <c r="AL60" i="20"/>
  <c r="AM60" i="20"/>
  <c r="AQ62" i="20"/>
  <c r="AU62" i="20"/>
  <c r="U169" i="29"/>
  <c r="T169" i="29"/>
  <c r="U235" i="29"/>
  <c r="T235" i="29"/>
  <c r="T228" i="29"/>
  <c r="X228" i="29"/>
  <c r="Y228" i="29"/>
  <c r="U228" i="29"/>
  <c r="AQ63" i="20"/>
  <c r="AQ71" i="20"/>
  <c r="T236" i="29"/>
  <c r="U236" i="29"/>
  <c r="AQ72" i="20"/>
  <c r="AQ85" i="20"/>
  <c r="AL91" i="20"/>
  <c r="AM91" i="20"/>
  <c r="AN102" i="20"/>
  <c r="AU102" i="20"/>
  <c r="AN105" i="20"/>
  <c r="AL111" i="20"/>
  <c r="AM111" i="20"/>
  <c r="V313" i="29"/>
  <c r="W313" i="29"/>
  <c r="V253" i="29"/>
  <c r="W253" i="29"/>
  <c r="X226" i="29"/>
  <c r="Y226" i="29"/>
  <c r="AL61" i="20"/>
  <c r="AM61" i="20"/>
  <c r="AQ64" i="20"/>
  <c r="AU64" i="20"/>
  <c r="AN74" i="20"/>
  <c r="AL79" i="20"/>
  <c r="AM79" i="20"/>
  <c r="AN79" i="20"/>
  <c r="AL84" i="20"/>
  <c r="AM84" i="20"/>
  <c r="AQ2" i="20"/>
  <c r="AR2" i="20"/>
  <c r="AS2" i="20"/>
  <c r="AL4" i="20"/>
  <c r="AM4" i="20"/>
  <c r="AQ4" i="20"/>
  <c r="AR4" i="20"/>
  <c r="AS4" i="20"/>
  <c r="AQ6" i="20"/>
  <c r="AL8" i="20"/>
  <c r="AM8" i="20"/>
  <c r="AN8" i="20"/>
  <c r="AQ9" i="20"/>
  <c r="AQ10" i="20"/>
  <c r="AL12" i="20"/>
  <c r="AM12" i="20"/>
  <c r="AQ12" i="20"/>
  <c r="AQ13" i="20"/>
  <c r="AL19" i="20"/>
  <c r="AM19" i="20"/>
  <c r="AQ19" i="20"/>
  <c r="AP20" i="20"/>
  <c r="AL21" i="20"/>
  <c r="AM21" i="20"/>
  <c r="AQ21" i="20"/>
  <c r="AL22" i="20"/>
  <c r="AM22" i="20"/>
  <c r="AQ22" i="20"/>
  <c r="AR22" i="20"/>
  <c r="AS22" i="20"/>
  <c r="AQ23" i="20"/>
  <c r="AL29" i="20"/>
  <c r="AM29" i="20"/>
  <c r="AL36" i="20"/>
  <c r="AM36" i="20"/>
  <c r="AN36" i="20"/>
  <c r="AN60" i="20"/>
  <c r="AL63" i="20"/>
  <c r="AM63" i="20"/>
  <c r="AN63" i="20"/>
  <c r="AQ66" i="20"/>
  <c r="AN68" i="20"/>
  <c r="AU68" i="20"/>
  <c r="AL71" i="20"/>
  <c r="AM71" i="20"/>
  <c r="AN71" i="20"/>
  <c r="AQ74" i="20"/>
  <c r="AL81" i="20"/>
  <c r="AM81" i="20"/>
  <c r="AQ81" i="20"/>
  <c r="AQ86" i="20"/>
  <c r="AL88" i="20"/>
  <c r="AM88" i="20"/>
  <c r="AQ90" i="20"/>
  <c r="AL92" i="20"/>
  <c r="AM92" i="20"/>
  <c r="AN92" i="20"/>
  <c r="AQ94" i="20"/>
  <c r="AL96" i="20"/>
  <c r="AM96" i="20"/>
  <c r="AQ98" i="20"/>
  <c r="AL100" i="20"/>
  <c r="AM100" i="20"/>
  <c r="AQ100" i="20"/>
  <c r="AQ102" i="20"/>
  <c r="AL104" i="20"/>
  <c r="AM104" i="20"/>
  <c r="AQ104" i="20"/>
  <c r="AU104" i="20"/>
  <c r="AL106" i="20"/>
  <c r="AM106" i="20"/>
  <c r="AQ108" i="20"/>
  <c r="AU108" i="20"/>
  <c r="AQ110" i="20"/>
  <c r="AL114" i="20"/>
  <c r="AM114" i="20"/>
  <c r="AL116" i="20"/>
  <c r="AM116" i="20"/>
  <c r="AQ116" i="20"/>
  <c r="AL118" i="20"/>
  <c r="AM118" i="20"/>
  <c r="AN118" i="20"/>
  <c r="AO118" i="20"/>
  <c r="T180" i="29"/>
  <c r="U187" i="29"/>
  <c r="AN66" i="20"/>
  <c r="AL69" i="20"/>
  <c r="AM69" i="20"/>
  <c r="AQ69" i="20"/>
  <c r="AL83" i="20"/>
  <c r="AM83" i="20"/>
  <c r="AN86" i="20"/>
  <c r="AU86" i="20"/>
  <c r="AL87" i="20"/>
  <c r="AM87" i="20"/>
  <c r="AN90" i="20"/>
  <c r="AN94" i="20"/>
  <c r="AL95" i="20"/>
  <c r="AM95" i="20"/>
  <c r="AQ95" i="20"/>
  <c r="AN98" i="20"/>
  <c r="AL99" i="20"/>
  <c r="AM99" i="20"/>
  <c r="AL103" i="20"/>
  <c r="AM103" i="20"/>
  <c r="AN103" i="20"/>
  <c r="AN108" i="20"/>
  <c r="AN110" i="20"/>
  <c r="AN113" i="20"/>
  <c r="AP4" i="20"/>
  <c r="AL5" i="20"/>
  <c r="AM5" i="20"/>
  <c r="AQ5" i="20"/>
  <c r="AQ15" i="20"/>
  <c r="AN18" i="20"/>
  <c r="AO18" i="20"/>
  <c r="AL18" i="20"/>
  <c r="AM18" i="20"/>
  <c r="AQ18" i="20"/>
  <c r="AU18" i="20"/>
  <c r="AQ20" i="20"/>
  <c r="AN21" i="20"/>
  <c r="AU21" i="20"/>
  <c r="AP22" i="20"/>
  <c r="AN24" i="20"/>
  <c r="AL33" i="20"/>
  <c r="AM33" i="20"/>
  <c r="AQ60" i="20"/>
  <c r="AU60" i="20"/>
  <c r="AN62" i="20"/>
  <c r="AL65" i="20"/>
  <c r="AM65" i="20"/>
  <c r="AQ65" i="20"/>
  <c r="AQ68" i="20"/>
  <c r="AN70" i="20"/>
  <c r="AU70" i="20"/>
  <c r="AL73" i="20"/>
  <c r="AM73" i="20"/>
  <c r="AQ73" i="20"/>
  <c r="AQ79" i="20"/>
  <c r="AN80" i="20"/>
  <c r="AO80" i="20"/>
  <c r="AL82" i="20"/>
  <c r="AM82" i="20"/>
  <c r="AQ82" i="20"/>
  <c r="AQ83" i="20"/>
  <c r="AL85" i="20"/>
  <c r="AM85" i="20"/>
  <c r="AN85" i="20"/>
  <c r="AL89" i="20"/>
  <c r="AM89" i="20"/>
  <c r="AQ89" i="20"/>
  <c r="AL93" i="20"/>
  <c r="AM93" i="20"/>
  <c r="AQ93" i="20"/>
  <c r="AL101" i="20"/>
  <c r="AM101" i="20"/>
  <c r="AQ101" i="20"/>
  <c r="AN104" i="20"/>
  <c r="AL107" i="20"/>
  <c r="AM107" i="20"/>
  <c r="AQ107" i="20"/>
  <c r="AN114" i="20"/>
  <c r="X238" i="29"/>
  <c r="Y238" i="29"/>
  <c r="T231" i="29"/>
  <c r="U173" i="29"/>
  <c r="U172" i="29"/>
  <c r="U217" i="29"/>
  <c r="T168" i="29"/>
  <c r="U233" i="29"/>
  <c r="U213" i="29"/>
  <c r="U210" i="29"/>
  <c r="T209" i="29"/>
  <c r="T192" i="29"/>
  <c r="T225" i="29"/>
  <c r="T237" i="29"/>
  <c r="T179" i="29"/>
  <c r="V177" i="29"/>
  <c r="W177" i="29"/>
  <c r="T201" i="29"/>
  <c r="T198" i="29"/>
  <c r="U230" i="29"/>
  <c r="U183" i="29"/>
  <c r="U188" i="29"/>
  <c r="X279" i="29"/>
  <c r="Y279" i="29"/>
  <c r="U178" i="29"/>
  <c r="U177" i="29"/>
  <c r="T229" i="29"/>
  <c r="X229" i="29"/>
  <c r="Y229" i="29"/>
  <c r="S161" i="28"/>
  <c r="O161" i="28"/>
  <c r="X283" i="29"/>
  <c r="Y283" i="29"/>
  <c r="X285" i="29"/>
  <c r="Y285" i="29"/>
  <c r="X286" i="29"/>
  <c r="Y286" i="29"/>
  <c r="X284" i="29"/>
  <c r="Y284" i="29"/>
  <c r="X280" i="29"/>
  <c r="Y280" i="29"/>
  <c r="X281" i="29"/>
  <c r="Y281" i="29"/>
  <c r="X282" i="29"/>
  <c r="Y282" i="29"/>
  <c r="X233" i="29"/>
  <c r="Y233" i="29"/>
  <c r="X247" i="29"/>
  <c r="Y247" i="29"/>
  <c r="X245" i="29"/>
  <c r="Y245" i="29"/>
  <c r="X246" i="29"/>
  <c r="Y246" i="29"/>
  <c r="X251" i="29"/>
  <c r="Y251" i="29"/>
  <c r="X249" i="29"/>
  <c r="Y249" i="29"/>
  <c r="X250" i="29"/>
  <c r="Y250" i="29"/>
  <c r="X248" i="29"/>
  <c r="Y248" i="29"/>
  <c r="X232" i="29"/>
  <c r="Y232" i="29"/>
  <c r="X224" i="29"/>
  <c r="Y224" i="29"/>
  <c r="X252" i="29"/>
  <c r="Y252" i="29"/>
  <c r="X230" i="29"/>
  <c r="Y230" i="29"/>
  <c r="X231" i="29"/>
  <c r="Y231" i="29"/>
  <c r="X235" i="29"/>
  <c r="Y235" i="29"/>
  <c r="X239" i="29"/>
  <c r="Y239" i="29"/>
  <c r="V274" i="29"/>
  <c r="W274" i="29"/>
  <c r="X263" i="29"/>
  <c r="Y263" i="29"/>
  <c r="X234" i="29"/>
  <c r="Y234" i="29"/>
  <c r="X237" i="29"/>
  <c r="Y237" i="29"/>
  <c r="X225" i="29"/>
  <c r="Y225" i="29"/>
  <c r="V300" i="29"/>
  <c r="W300" i="29"/>
  <c r="X299" i="29"/>
  <c r="Y299" i="29"/>
  <c r="X236" i="29"/>
  <c r="Y236" i="29"/>
  <c r="X227" i="29"/>
  <c r="Y227" i="29"/>
  <c r="V219" i="29"/>
  <c r="W219" i="29"/>
  <c r="X218" i="29"/>
  <c r="Y218" i="29"/>
  <c r="FC147" i="28"/>
  <c r="H312" i="28"/>
  <c r="O312" i="28"/>
  <c r="S312" i="28"/>
  <c r="DJ133" i="28"/>
  <c r="E298" i="28"/>
  <c r="DJ97" i="28"/>
  <c r="E262" i="28"/>
  <c r="AM146" i="28"/>
  <c r="DJ130" i="28"/>
  <c r="E295" i="28"/>
  <c r="AM145" i="28"/>
  <c r="DJ151" i="28"/>
  <c r="E316" i="28"/>
  <c r="AM124" i="28"/>
  <c r="F209" i="28"/>
  <c r="N209" i="28"/>
  <c r="R209" i="28"/>
  <c r="AM141" i="28"/>
  <c r="F306" i="28"/>
  <c r="N306" i="28"/>
  <c r="R306" i="28"/>
  <c r="DJ147" i="28"/>
  <c r="E312" i="28"/>
  <c r="AM136" i="28"/>
  <c r="AM137" i="28"/>
  <c r="F222" i="28"/>
  <c r="N222" i="28"/>
  <c r="R222" i="28"/>
  <c r="DJ111" i="28"/>
  <c r="E276" i="28"/>
  <c r="DJ94" i="28"/>
  <c r="E259" i="28"/>
  <c r="AM82" i="28"/>
  <c r="DJ116" i="28"/>
  <c r="E281" i="28"/>
  <c r="DJ87" i="28"/>
  <c r="E252" i="28"/>
  <c r="AM78" i="28"/>
  <c r="DJ109" i="28"/>
  <c r="E274" i="28"/>
  <c r="DJ136" i="28"/>
  <c r="E301" i="28"/>
  <c r="DJ86" i="28"/>
  <c r="E251" i="28"/>
  <c r="DJ83" i="28"/>
  <c r="E248" i="28"/>
  <c r="DJ137" i="28"/>
  <c r="E302" i="28"/>
  <c r="AM111" i="28"/>
  <c r="F276" i="28"/>
  <c r="N276" i="28"/>
  <c r="AM133" i="28"/>
  <c r="F218" i="28"/>
  <c r="N218" i="28"/>
  <c r="R218" i="28"/>
  <c r="AM123" i="28"/>
  <c r="F288" i="28"/>
  <c r="N288" i="28"/>
  <c r="AM142" i="28"/>
  <c r="F307" i="28"/>
  <c r="N307" i="28"/>
  <c r="R307" i="28"/>
  <c r="DJ150" i="28"/>
  <c r="E315" i="28"/>
  <c r="AM138" i="28"/>
  <c r="F223" i="28"/>
  <c r="N223" i="28"/>
  <c r="R223" i="28"/>
  <c r="DJ106" i="28"/>
  <c r="E271" i="28"/>
  <c r="AM86" i="28"/>
  <c r="DJ117" i="28"/>
  <c r="E282" i="28"/>
  <c r="DJ140" i="28"/>
  <c r="E305" i="28"/>
  <c r="AM144" i="28"/>
  <c r="AM81" i="28"/>
  <c r="AM135" i="28"/>
  <c r="F300" i="28"/>
  <c r="N300" i="28"/>
  <c r="R300" i="28"/>
  <c r="FC99" i="28"/>
  <c r="H264" i="28"/>
  <c r="O264" i="28"/>
  <c r="S264" i="28"/>
  <c r="AM77" i="28"/>
  <c r="AM115" i="28"/>
  <c r="AM150" i="28"/>
  <c r="F315" i="28"/>
  <c r="N315" i="28"/>
  <c r="DJ113" i="28"/>
  <c r="E278" i="28"/>
  <c r="DJ141" i="28"/>
  <c r="E306" i="28"/>
  <c r="AM100" i="28"/>
  <c r="DJ139" i="28"/>
  <c r="E304" i="28"/>
  <c r="AM107" i="28"/>
  <c r="F272" i="28"/>
  <c r="N272" i="28"/>
  <c r="R272" i="28"/>
  <c r="DJ92" i="28"/>
  <c r="E257" i="28"/>
  <c r="F208" i="28"/>
  <c r="N208" i="28"/>
  <c r="R208" i="28"/>
  <c r="F230" i="28"/>
  <c r="N230" i="28"/>
  <c r="R230" i="28"/>
  <c r="F310" i="28"/>
  <c r="N310" i="28"/>
  <c r="R310" i="28"/>
  <c r="F227" i="28"/>
  <c r="N227" i="28"/>
  <c r="R227" i="28"/>
  <c r="F289" i="28"/>
  <c r="N289" i="28"/>
  <c r="FC152" i="28"/>
  <c r="H317" i="28"/>
  <c r="O317" i="28"/>
  <c r="S317" i="28"/>
  <c r="FC150" i="28"/>
  <c r="H315" i="28"/>
  <c r="O315" i="28"/>
  <c r="S315" i="28"/>
  <c r="FC140" i="28"/>
  <c r="H305" i="28"/>
  <c r="O305" i="28"/>
  <c r="S305" i="28"/>
  <c r="FC128" i="28"/>
  <c r="H293" i="28"/>
  <c r="O293" i="28"/>
  <c r="S293" i="28"/>
  <c r="FC100" i="28"/>
  <c r="H265" i="28"/>
  <c r="O265" i="28"/>
  <c r="S265" i="28"/>
  <c r="FC130" i="28"/>
  <c r="H295" i="28"/>
  <c r="O295" i="28"/>
  <c r="S295" i="28"/>
  <c r="FC131" i="28"/>
  <c r="H296" i="28"/>
  <c r="O296" i="28"/>
  <c r="S296" i="28"/>
  <c r="FC139" i="28"/>
  <c r="H304" i="28"/>
  <c r="O304" i="28"/>
  <c r="S304" i="28"/>
  <c r="FC119" i="28"/>
  <c r="H284" i="28"/>
  <c r="O284" i="28"/>
  <c r="S284" i="28"/>
  <c r="T284" i="28"/>
  <c r="F167" i="28"/>
  <c r="N167" i="28"/>
  <c r="R167" i="28"/>
  <c r="F247" i="28"/>
  <c r="N247" i="28"/>
  <c r="R247" i="28"/>
  <c r="I79" i="28"/>
  <c r="D164" i="28"/>
  <c r="M164" i="28"/>
  <c r="Q164" i="28"/>
  <c r="DJ132" i="28"/>
  <c r="E297" i="28"/>
  <c r="DJ82" i="28"/>
  <c r="E247" i="28"/>
  <c r="DJ146" i="28"/>
  <c r="E311" i="28"/>
  <c r="AM80" i="28"/>
  <c r="AM128" i="28"/>
  <c r="AM129" i="28"/>
  <c r="DJ135" i="28"/>
  <c r="E300" i="28"/>
  <c r="AM126" i="28"/>
  <c r="AM119" i="28"/>
  <c r="DJ93" i="28"/>
  <c r="E258" i="28"/>
  <c r="I144" i="28"/>
  <c r="D229" i="28"/>
  <c r="M229" i="28"/>
  <c r="Q229" i="28"/>
  <c r="I128" i="28"/>
  <c r="D213" i="28"/>
  <c r="M213" i="28"/>
  <c r="Q213" i="28"/>
  <c r="I112" i="28"/>
  <c r="D197" i="28"/>
  <c r="M197" i="28"/>
  <c r="Q197" i="28"/>
  <c r="I96" i="28"/>
  <c r="D181" i="28"/>
  <c r="M181" i="28"/>
  <c r="Q181" i="28"/>
  <c r="I80" i="28"/>
  <c r="D165" i="28"/>
  <c r="M165" i="28"/>
  <c r="Q165" i="28"/>
  <c r="DJ84" i="28"/>
  <c r="E249" i="28"/>
  <c r="DJ102" i="28"/>
  <c r="E267" i="28"/>
  <c r="AM108" i="28"/>
  <c r="AM125" i="28"/>
  <c r="DJ131" i="28"/>
  <c r="E296" i="28"/>
  <c r="AM122" i="28"/>
  <c r="AM99" i="28"/>
  <c r="DJ121" i="28"/>
  <c r="E286" i="28"/>
  <c r="I145" i="28"/>
  <c r="D230" i="28"/>
  <c r="M230" i="28"/>
  <c r="Q230" i="28"/>
  <c r="I129" i="28"/>
  <c r="D214" i="28"/>
  <c r="M214" i="28"/>
  <c r="Q214" i="28"/>
  <c r="I113" i="28"/>
  <c r="D198" i="28"/>
  <c r="M198" i="28"/>
  <c r="Q198" i="28"/>
  <c r="I97" i="28"/>
  <c r="D182" i="28"/>
  <c r="M182" i="28"/>
  <c r="Q182" i="28"/>
  <c r="I81" i="28"/>
  <c r="D166" i="28"/>
  <c r="M166" i="28"/>
  <c r="Q166" i="28"/>
  <c r="DJ88" i="28"/>
  <c r="E253" i="28"/>
  <c r="DJ122" i="28"/>
  <c r="E287" i="28"/>
  <c r="AM120" i="28"/>
  <c r="AM121" i="28"/>
  <c r="DJ95" i="28"/>
  <c r="E260" i="28"/>
  <c r="AM134" i="28"/>
  <c r="AM95" i="28"/>
  <c r="DJ101" i="28"/>
  <c r="E266" i="28"/>
  <c r="I142" i="28"/>
  <c r="D227" i="28"/>
  <c r="M227" i="28"/>
  <c r="Q227" i="28"/>
  <c r="I126" i="28"/>
  <c r="D211" i="28"/>
  <c r="M211" i="28"/>
  <c r="Q211" i="28"/>
  <c r="I110" i="28"/>
  <c r="D195" i="28"/>
  <c r="M195" i="28"/>
  <c r="Q195" i="28"/>
  <c r="I94" i="28"/>
  <c r="D179" i="28"/>
  <c r="M179" i="28"/>
  <c r="Q179" i="28"/>
  <c r="I78" i="28"/>
  <c r="D163" i="28"/>
  <c r="M163" i="28"/>
  <c r="Q163" i="28"/>
  <c r="FC104" i="28"/>
  <c r="H269" i="28"/>
  <c r="O269" i="28"/>
  <c r="S269" i="28"/>
  <c r="FC102" i="28"/>
  <c r="H267" i="28"/>
  <c r="O267" i="28"/>
  <c r="S267" i="28"/>
  <c r="FC129" i="28"/>
  <c r="H294" i="28"/>
  <c r="O294" i="28"/>
  <c r="S294" i="28"/>
  <c r="FC97" i="28"/>
  <c r="H262" i="28"/>
  <c r="O262" i="28"/>
  <c r="S262" i="28"/>
  <c r="FC92" i="28"/>
  <c r="H257" i="28"/>
  <c r="O257" i="28"/>
  <c r="S257" i="28"/>
  <c r="FC138" i="28"/>
  <c r="H303" i="28"/>
  <c r="O303" i="28"/>
  <c r="S303" i="28"/>
  <c r="FC133" i="28"/>
  <c r="H298" i="28"/>
  <c r="O298" i="28"/>
  <c r="S298" i="28"/>
  <c r="FC101" i="28"/>
  <c r="H266" i="28"/>
  <c r="O266" i="28"/>
  <c r="S266" i="28"/>
  <c r="FC80" i="28"/>
  <c r="H245" i="28"/>
  <c r="O245" i="28"/>
  <c r="S245" i="28"/>
  <c r="FC126" i="28"/>
  <c r="H291" i="28"/>
  <c r="O291" i="28"/>
  <c r="S291" i="28"/>
  <c r="FC153" i="28"/>
  <c r="H318" i="28"/>
  <c r="O318" i="28"/>
  <c r="S318" i="28"/>
  <c r="FC121" i="28"/>
  <c r="H286" i="28"/>
  <c r="O286" i="28"/>
  <c r="S286" i="28"/>
  <c r="FC89" i="28"/>
  <c r="H254" i="28"/>
  <c r="O254" i="28"/>
  <c r="S254" i="28"/>
  <c r="FC116" i="28"/>
  <c r="H281" i="28"/>
  <c r="O281" i="28"/>
  <c r="S281" i="28"/>
  <c r="FC82" i="28"/>
  <c r="H247" i="28"/>
  <c r="O247" i="28"/>
  <c r="S247" i="28"/>
  <c r="FC146" i="28"/>
  <c r="H311" i="28"/>
  <c r="O311" i="28"/>
  <c r="S311" i="28"/>
  <c r="T311" i="28"/>
  <c r="FC125" i="28"/>
  <c r="H290" i="28"/>
  <c r="O290" i="28"/>
  <c r="S290" i="28"/>
  <c r="T290" i="28"/>
  <c r="FC93" i="28"/>
  <c r="H258" i="28"/>
  <c r="O258" i="28"/>
  <c r="S258" i="28"/>
  <c r="T258" i="28"/>
  <c r="FC143" i="28"/>
  <c r="H308" i="28"/>
  <c r="O308" i="28"/>
  <c r="S308" i="28"/>
  <c r="U308" i="28"/>
  <c r="FC79" i="28"/>
  <c r="H244" i="28"/>
  <c r="O244" i="28"/>
  <c r="S244" i="28"/>
  <c r="T244" i="28"/>
  <c r="FC123" i="28"/>
  <c r="H288" i="28"/>
  <c r="O288" i="28"/>
  <c r="S288" i="28"/>
  <c r="FC83" i="28"/>
  <c r="H248" i="28"/>
  <c r="O248" i="28"/>
  <c r="S248" i="28"/>
  <c r="FC103" i="28"/>
  <c r="H268" i="28"/>
  <c r="O268" i="28"/>
  <c r="S268" i="28"/>
  <c r="DJ152" i="28"/>
  <c r="E317" i="28"/>
  <c r="DJ153" i="28"/>
  <c r="E318" i="28"/>
  <c r="DJ110" i="28"/>
  <c r="E275" i="28"/>
  <c r="AM84" i="28"/>
  <c r="AM148" i="28"/>
  <c r="AM117" i="28"/>
  <c r="DJ123" i="28"/>
  <c r="E288" i="28"/>
  <c r="AM130" i="28"/>
  <c r="AM91" i="28"/>
  <c r="AM155" i="28"/>
  <c r="DJ81" i="28"/>
  <c r="E246" i="28"/>
  <c r="I155" i="28"/>
  <c r="D240" i="28"/>
  <c r="M240" i="28"/>
  <c r="Q240" i="28"/>
  <c r="I139" i="28"/>
  <c r="D224" i="28"/>
  <c r="M224" i="28"/>
  <c r="Q224" i="28"/>
  <c r="I123" i="28"/>
  <c r="D208" i="28"/>
  <c r="M208" i="28"/>
  <c r="Q208" i="28"/>
  <c r="I107" i="28"/>
  <c r="D192" i="28"/>
  <c r="M192" i="28"/>
  <c r="Q192" i="28"/>
  <c r="I91" i="28"/>
  <c r="D176" i="28"/>
  <c r="M176" i="28"/>
  <c r="Q176" i="28"/>
  <c r="F243" i="28"/>
  <c r="N243" i="28"/>
  <c r="R243" i="28"/>
  <c r="F163" i="28"/>
  <c r="N163" i="28"/>
  <c r="R163" i="28"/>
  <c r="I140" i="28"/>
  <c r="D225" i="28"/>
  <c r="M225" i="28"/>
  <c r="Q225" i="28"/>
  <c r="I124" i="28"/>
  <c r="D209" i="28"/>
  <c r="M209" i="28"/>
  <c r="Q209" i="28"/>
  <c r="I108" i="28"/>
  <c r="D193" i="28"/>
  <c r="M193" i="28"/>
  <c r="Q193" i="28"/>
  <c r="I92" i="28"/>
  <c r="D177" i="28"/>
  <c r="M177" i="28"/>
  <c r="Q177" i="28"/>
  <c r="F162" i="28"/>
  <c r="N162" i="28"/>
  <c r="R162" i="28"/>
  <c r="F242" i="28"/>
  <c r="N242" i="28"/>
  <c r="R242" i="28"/>
  <c r="F200" i="28"/>
  <c r="N200" i="28"/>
  <c r="R200" i="28"/>
  <c r="F280" i="28"/>
  <c r="N280" i="28"/>
  <c r="I149" i="28"/>
  <c r="D234" i="28"/>
  <c r="M234" i="28"/>
  <c r="Q234" i="28"/>
  <c r="I117" i="28"/>
  <c r="D202" i="28"/>
  <c r="M202" i="28"/>
  <c r="Q202" i="28"/>
  <c r="I101" i="28"/>
  <c r="D186" i="28"/>
  <c r="M186" i="28"/>
  <c r="Q186" i="28"/>
  <c r="I85" i="28"/>
  <c r="D170" i="28"/>
  <c r="M170" i="28"/>
  <c r="Q170" i="28"/>
  <c r="F221" i="28"/>
  <c r="N221" i="28"/>
  <c r="R221" i="28"/>
  <c r="F301" i="28"/>
  <c r="N301" i="28"/>
  <c r="R301" i="28"/>
  <c r="T301" i="28"/>
  <c r="F196" i="28"/>
  <c r="N196" i="28"/>
  <c r="R196" i="28"/>
  <c r="I130" i="28"/>
  <c r="D215" i="28"/>
  <c r="M215" i="28"/>
  <c r="Q215" i="28"/>
  <c r="I98" i="28"/>
  <c r="D183" i="28"/>
  <c r="M183" i="28"/>
  <c r="Q183" i="28"/>
  <c r="FC88" i="28"/>
  <c r="H253" i="28"/>
  <c r="O253" i="28"/>
  <c r="S253" i="28"/>
  <c r="FC86" i="28"/>
  <c r="H251" i="28"/>
  <c r="O251" i="28"/>
  <c r="S251" i="28"/>
  <c r="FC122" i="28"/>
  <c r="H287" i="28"/>
  <c r="O287" i="28"/>
  <c r="S287" i="28"/>
  <c r="T287" i="28"/>
  <c r="FC110" i="28"/>
  <c r="H275" i="28"/>
  <c r="O275" i="28"/>
  <c r="S275" i="28"/>
  <c r="FC76" i="28"/>
  <c r="H241" i="28"/>
  <c r="O241" i="28"/>
  <c r="S241" i="28"/>
  <c r="FC95" i="28"/>
  <c r="H260" i="28"/>
  <c r="O260" i="28"/>
  <c r="S260" i="28"/>
  <c r="F311" i="28"/>
  <c r="N311" i="28"/>
  <c r="F231" i="28"/>
  <c r="N231" i="28"/>
  <c r="R231" i="28"/>
  <c r="I143" i="28"/>
  <c r="D228" i="28"/>
  <c r="M228" i="28"/>
  <c r="Q228" i="28"/>
  <c r="I111" i="28"/>
  <c r="D196" i="28"/>
  <c r="M196" i="28"/>
  <c r="Q196" i="28"/>
  <c r="I95" i="28"/>
  <c r="D180" i="28"/>
  <c r="M180" i="28"/>
  <c r="Q180" i="28"/>
  <c r="DJ80" i="28"/>
  <c r="E245" i="28"/>
  <c r="DJ108" i="28"/>
  <c r="E273" i="28"/>
  <c r="DJ98" i="28"/>
  <c r="E263" i="28"/>
  <c r="AM112" i="28"/>
  <c r="AM113" i="28"/>
  <c r="DJ119" i="28"/>
  <c r="E284" i="28"/>
  <c r="AM110" i="28"/>
  <c r="AM103" i="28"/>
  <c r="DJ77" i="28"/>
  <c r="E242" i="28"/>
  <c r="I148" i="28"/>
  <c r="D233" i="28"/>
  <c r="M233" i="28"/>
  <c r="Q233" i="28"/>
  <c r="I132" i="28"/>
  <c r="D217" i="28"/>
  <c r="M217" i="28"/>
  <c r="Q217" i="28"/>
  <c r="I116" i="28"/>
  <c r="D201" i="28"/>
  <c r="M201" i="28"/>
  <c r="Q201" i="28"/>
  <c r="I100" i="28"/>
  <c r="D185" i="28"/>
  <c r="M185" i="28"/>
  <c r="Q185" i="28"/>
  <c r="I84" i="28"/>
  <c r="D169" i="28"/>
  <c r="M169" i="28"/>
  <c r="Q169" i="28"/>
  <c r="DJ100" i="28"/>
  <c r="E265" i="28"/>
  <c r="DJ118" i="28"/>
  <c r="E283" i="28"/>
  <c r="AM92" i="28"/>
  <c r="AM109" i="28"/>
  <c r="DJ115" i="28"/>
  <c r="E280" i="28"/>
  <c r="AM106" i="28"/>
  <c r="T315" i="28"/>
  <c r="U315" i="28"/>
  <c r="AM83" i="28"/>
  <c r="AM147" i="28"/>
  <c r="DJ105" i="28"/>
  <c r="E270" i="28"/>
  <c r="I141" i="28"/>
  <c r="D226" i="28"/>
  <c r="M226" i="28"/>
  <c r="Q226" i="28"/>
  <c r="I125" i="28"/>
  <c r="D210" i="28"/>
  <c r="M210" i="28"/>
  <c r="Q210" i="28"/>
  <c r="I109" i="28"/>
  <c r="D194" i="28"/>
  <c r="M194" i="28"/>
  <c r="Q194" i="28"/>
  <c r="I93" i="28"/>
  <c r="D178" i="28"/>
  <c r="M178" i="28"/>
  <c r="Q178" i="28"/>
  <c r="I77" i="28"/>
  <c r="D162" i="28"/>
  <c r="M162" i="28"/>
  <c r="Q162" i="28"/>
  <c r="DJ104" i="28"/>
  <c r="E269" i="28"/>
  <c r="DJ138" i="28"/>
  <c r="E303" i="28"/>
  <c r="AM104" i="28"/>
  <c r="AM105" i="28"/>
  <c r="DJ143" i="28"/>
  <c r="E308" i="28"/>
  <c r="DJ79" i="28"/>
  <c r="E244" i="28"/>
  <c r="AM118" i="28"/>
  <c r="AM79" i="28"/>
  <c r="AM143" i="28"/>
  <c r="U288" i="28"/>
  <c r="T288" i="28"/>
  <c r="DJ85" i="28"/>
  <c r="E250" i="28"/>
  <c r="I154" i="28"/>
  <c r="D239" i="28"/>
  <c r="M239" i="28"/>
  <c r="Q239" i="28"/>
  <c r="I138" i="28"/>
  <c r="D223" i="28"/>
  <c r="M223" i="28"/>
  <c r="Q223" i="28"/>
  <c r="I122" i="28"/>
  <c r="D207" i="28"/>
  <c r="M207" i="28"/>
  <c r="Q207" i="28"/>
  <c r="I106" i="28"/>
  <c r="D191" i="28"/>
  <c r="M191" i="28"/>
  <c r="Q191" i="28"/>
  <c r="I90" i="28"/>
  <c r="D175" i="28"/>
  <c r="M175" i="28"/>
  <c r="Q175" i="28"/>
  <c r="FC120" i="28"/>
  <c r="H285" i="28"/>
  <c r="O285" i="28"/>
  <c r="S285" i="28"/>
  <c r="FC118" i="28"/>
  <c r="H283" i="28"/>
  <c r="O283" i="28"/>
  <c r="S283" i="28"/>
  <c r="FC108" i="28"/>
  <c r="H273" i="28"/>
  <c r="O273" i="28"/>
  <c r="S273" i="28"/>
  <c r="FC90" i="28"/>
  <c r="H255" i="28"/>
  <c r="O255" i="28"/>
  <c r="S255" i="28"/>
  <c r="FC154" i="28"/>
  <c r="H319" i="28"/>
  <c r="O319" i="28"/>
  <c r="S319" i="28"/>
  <c r="FC96" i="28"/>
  <c r="H261" i="28"/>
  <c r="O261" i="28"/>
  <c r="S261" i="28"/>
  <c r="FC78" i="28"/>
  <c r="H243" i="28"/>
  <c r="O243" i="28"/>
  <c r="S243" i="28"/>
  <c r="FC142" i="28"/>
  <c r="H307" i="28"/>
  <c r="O307" i="28"/>
  <c r="S307" i="28"/>
  <c r="FC132" i="28"/>
  <c r="H297" i="28"/>
  <c r="O297" i="28"/>
  <c r="S297" i="28"/>
  <c r="FC98" i="28"/>
  <c r="H263" i="28"/>
  <c r="O263" i="28"/>
  <c r="S263" i="28"/>
  <c r="U263" i="28"/>
  <c r="FC127" i="28"/>
  <c r="H292" i="28"/>
  <c r="O292" i="28"/>
  <c r="S292" i="28"/>
  <c r="FC115" i="28"/>
  <c r="H280" i="28"/>
  <c r="O280" i="28"/>
  <c r="S280" i="28"/>
  <c r="U280" i="28"/>
  <c r="FC107" i="28"/>
  <c r="H272" i="28"/>
  <c r="O272" i="28"/>
  <c r="S272" i="28"/>
  <c r="FC151" i="28"/>
  <c r="H316" i="28"/>
  <c r="O316" i="28"/>
  <c r="S316" i="28"/>
  <c r="FC87" i="28"/>
  <c r="H252" i="28"/>
  <c r="O252" i="28"/>
  <c r="S252" i="28"/>
  <c r="DJ148" i="28"/>
  <c r="E313" i="28"/>
  <c r="DJ149" i="28"/>
  <c r="E314" i="28"/>
  <c r="DJ112" i="28"/>
  <c r="E277" i="28"/>
  <c r="DJ126" i="28"/>
  <c r="E291" i="28"/>
  <c r="AM132" i="28"/>
  <c r="T253" i="28"/>
  <c r="U253" i="28"/>
  <c r="AM101" i="28"/>
  <c r="DJ107" i="28"/>
  <c r="E272" i="28"/>
  <c r="AM114" i="28"/>
  <c r="AM139" i="28"/>
  <c r="DJ129" i="28"/>
  <c r="E294" i="28"/>
  <c r="I151" i="28"/>
  <c r="D236" i="28"/>
  <c r="M236" i="28"/>
  <c r="Q236" i="28"/>
  <c r="I135" i="28"/>
  <c r="D220" i="28"/>
  <c r="M220" i="28"/>
  <c r="Q220" i="28"/>
  <c r="I119" i="28"/>
  <c r="D204" i="28"/>
  <c r="M204" i="28"/>
  <c r="Q204" i="28"/>
  <c r="I103" i="28"/>
  <c r="D188" i="28"/>
  <c r="M188" i="28"/>
  <c r="Q188" i="28"/>
  <c r="I87" i="28"/>
  <c r="D172" i="28"/>
  <c r="M172" i="28"/>
  <c r="Q172" i="28"/>
  <c r="F309" i="28"/>
  <c r="F229" i="28"/>
  <c r="N229" i="28"/>
  <c r="R229" i="28"/>
  <c r="F246" i="28"/>
  <c r="N246" i="28"/>
  <c r="R246" i="28"/>
  <c r="F166" i="28"/>
  <c r="N166" i="28"/>
  <c r="R166" i="28"/>
  <c r="I133" i="28"/>
  <c r="D218" i="28"/>
  <c r="M218" i="28"/>
  <c r="Q218" i="28"/>
  <c r="F251" i="28"/>
  <c r="N251" i="28"/>
  <c r="R251" i="28"/>
  <c r="F171" i="28"/>
  <c r="N171" i="28"/>
  <c r="R171" i="28"/>
  <c r="I146" i="28"/>
  <c r="D231" i="28"/>
  <c r="M231" i="28"/>
  <c r="Q231" i="28"/>
  <c r="I114" i="28"/>
  <c r="D199" i="28"/>
  <c r="M199" i="28"/>
  <c r="Q199" i="28"/>
  <c r="I82" i="28"/>
  <c r="D167" i="28"/>
  <c r="M167" i="28"/>
  <c r="Q167" i="28"/>
  <c r="F265" i="28"/>
  <c r="N265" i="28"/>
  <c r="R265" i="28"/>
  <c r="F185" i="28"/>
  <c r="N185" i="28"/>
  <c r="R185" i="28"/>
  <c r="T254" i="28"/>
  <c r="U254" i="28"/>
  <c r="I127" i="28"/>
  <c r="D212" i="28"/>
  <c r="M212" i="28"/>
  <c r="Q212" i="28"/>
  <c r="DJ96" i="28"/>
  <c r="E261" i="28"/>
  <c r="DJ114" i="28"/>
  <c r="E279" i="28"/>
  <c r="AM96" i="28"/>
  <c r="AM97" i="28"/>
  <c r="DJ103" i="28"/>
  <c r="E268" i="28"/>
  <c r="AM94" i="28"/>
  <c r="U287" i="28"/>
  <c r="AM87" i="28"/>
  <c r="AM151" i="28"/>
  <c r="DJ125" i="28"/>
  <c r="E290" i="28"/>
  <c r="I152" i="28"/>
  <c r="D237" i="28"/>
  <c r="M237" i="28"/>
  <c r="Q237" i="28"/>
  <c r="I136" i="28"/>
  <c r="D221" i="28"/>
  <c r="M221" i="28"/>
  <c r="Q221" i="28"/>
  <c r="I120" i="28"/>
  <c r="D205" i="28"/>
  <c r="M205" i="28"/>
  <c r="Q205" i="28"/>
  <c r="I104" i="28"/>
  <c r="D189" i="28"/>
  <c r="M189" i="28"/>
  <c r="Q189" i="28"/>
  <c r="I88" i="28"/>
  <c r="D173" i="28"/>
  <c r="M173" i="28"/>
  <c r="Q173" i="28"/>
  <c r="DJ120" i="28"/>
  <c r="E285" i="28"/>
  <c r="DJ134" i="28"/>
  <c r="E299" i="28"/>
  <c r="AM140" i="28"/>
  <c r="AM93" i="28"/>
  <c r="DJ99" i="28"/>
  <c r="E264" i="28"/>
  <c r="AM90" i="28"/>
  <c r="AM154" i="28"/>
  <c r="AM131" i="28"/>
  <c r="DJ89" i="28"/>
  <c r="E254" i="28"/>
  <c r="I153" i="28"/>
  <c r="D238" i="28"/>
  <c r="M238" i="28"/>
  <c r="Q238" i="28"/>
  <c r="I137" i="28"/>
  <c r="D222" i="28"/>
  <c r="M222" i="28"/>
  <c r="Q222" i="28"/>
  <c r="I121" i="28"/>
  <c r="D206" i="28"/>
  <c r="M206" i="28"/>
  <c r="Q206" i="28"/>
  <c r="I105" i="28"/>
  <c r="D190" i="28"/>
  <c r="M190" i="28"/>
  <c r="Q190" i="28"/>
  <c r="I89" i="28"/>
  <c r="D174" i="28"/>
  <c r="M174" i="28"/>
  <c r="Q174" i="28"/>
  <c r="DJ124" i="28"/>
  <c r="E289" i="28"/>
  <c r="DJ90" i="28"/>
  <c r="E255" i="28"/>
  <c r="DJ154" i="28"/>
  <c r="E319" i="28"/>
  <c r="AM88" i="28"/>
  <c r="AM152" i="28"/>
  <c r="AM89" i="28"/>
  <c r="AM153" i="28"/>
  <c r="DJ76" i="28"/>
  <c r="E241" i="28"/>
  <c r="DJ127" i="28"/>
  <c r="E292" i="28"/>
  <c r="AM102" i="28"/>
  <c r="AM127" i="28"/>
  <c r="I150" i="28"/>
  <c r="D235" i="28"/>
  <c r="M235" i="28"/>
  <c r="Q235" i="28"/>
  <c r="I134" i="28"/>
  <c r="D219" i="28"/>
  <c r="M219" i="28"/>
  <c r="Q219" i="28"/>
  <c r="I118" i="28"/>
  <c r="D203" i="28"/>
  <c r="M203" i="28"/>
  <c r="Q203" i="28"/>
  <c r="I102" i="28"/>
  <c r="D187" i="28"/>
  <c r="M187" i="28"/>
  <c r="Q187" i="28"/>
  <c r="I86" i="28"/>
  <c r="D171" i="28"/>
  <c r="M171" i="28"/>
  <c r="Q171" i="28"/>
  <c r="FC136" i="28"/>
  <c r="H301" i="28"/>
  <c r="O301" i="28"/>
  <c r="FC134" i="28"/>
  <c r="H299" i="28"/>
  <c r="O299" i="28"/>
  <c r="S299" i="28"/>
  <c r="FC145" i="28"/>
  <c r="H310" i="28"/>
  <c r="O310" i="28"/>
  <c r="S310" i="28"/>
  <c r="T310" i="28"/>
  <c r="FC113" i="28"/>
  <c r="H278" i="28"/>
  <c r="O278" i="28"/>
  <c r="S278" i="28"/>
  <c r="FC81" i="28"/>
  <c r="H246" i="28"/>
  <c r="O246" i="28"/>
  <c r="S246" i="28"/>
  <c r="FC124" i="28"/>
  <c r="H289" i="28"/>
  <c r="O289" i="28"/>
  <c r="S289" i="28"/>
  <c r="T289" i="28"/>
  <c r="FC106" i="28"/>
  <c r="H271" i="28"/>
  <c r="O271" i="28"/>
  <c r="S271" i="28"/>
  <c r="FC149" i="28"/>
  <c r="H314" i="28"/>
  <c r="O314" i="28"/>
  <c r="S314" i="28"/>
  <c r="FC117" i="28"/>
  <c r="H282" i="28"/>
  <c r="O282" i="28"/>
  <c r="S282" i="28"/>
  <c r="FC85" i="28"/>
  <c r="H250" i="28"/>
  <c r="O250" i="28"/>
  <c r="S250" i="28"/>
  <c r="FC112" i="28"/>
  <c r="H277" i="28"/>
  <c r="O277" i="28"/>
  <c r="S277" i="28"/>
  <c r="FC94" i="28"/>
  <c r="H259" i="28"/>
  <c r="O259" i="28"/>
  <c r="S259" i="28"/>
  <c r="FC137" i="28"/>
  <c r="H302" i="28"/>
  <c r="O302" i="28"/>
  <c r="S302" i="28"/>
  <c r="FC105" i="28"/>
  <c r="H270" i="28"/>
  <c r="O270" i="28"/>
  <c r="S270" i="28"/>
  <c r="FC84" i="28"/>
  <c r="H249" i="28"/>
  <c r="O249" i="28"/>
  <c r="S249" i="28"/>
  <c r="FC148" i="28"/>
  <c r="H313" i="28"/>
  <c r="O313" i="28"/>
  <c r="S313" i="28"/>
  <c r="FC114" i="28"/>
  <c r="H279" i="28"/>
  <c r="O279" i="28"/>
  <c r="S279" i="28"/>
  <c r="FC141" i="28"/>
  <c r="H306" i="28"/>
  <c r="O306" i="28"/>
  <c r="S306" i="28"/>
  <c r="FC109" i="28"/>
  <c r="H274" i="28"/>
  <c r="O274" i="28"/>
  <c r="S274" i="28"/>
  <c r="FC77" i="28"/>
  <c r="H242" i="28"/>
  <c r="O242" i="28"/>
  <c r="S242" i="28"/>
  <c r="T242" i="28"/>
  <c r="FC111" i="28"/>
  <c r="H276" i="28"/>
  <c r="O276" i="28"/>
  <c r="S276" i="28"/>
  <c r="U276" i="28"/>
  <c r="FC155" i="28"/>
  <c r="H320" i="28"/>
  <c r="O320" i="28"/>
  <c r="S320" i="28"/>
  <c r="U320" i="28"/>
  <c r="FC91" i="28"/>
  <c r="H256" i="28"/>
  <c r="O256" i="28"/>
  <c r="S256" i="28"/>
  <c r="FC135" i="28"/>
  <c r="H300" i="28"/>
  <c r="O300" i="28"/>
  <c r="S300" i="28"/>
  <c r="DJ144" i="28"/>
  <c r="E309" i="28"/>
  <c r="M309" i="28"/>
  <c r="Q309" i="28"/>
  <c r="DJ145" i="28"/>
  <c r="E310" i="28"/>
  <c r="DJ128" i="28"/>
  <c r="E293" i="28"/>
  <c r="DJ78" i="28"/>
  <c r="E243" i="28"/>
  <c r="DJ142" i="28"/>
  <c r="E307" i="28"/>
  <c r="AM76" i="28"/>
  <c r="AM116" i="28"/>
  <c r="AM85" i="28"/>
  <c r="AM149" i="28"/>
  <c r="DJ155" i="28"/>
  <c r="E320" i="28"/>
  <c r="DJ91" i="28"/>
  <c r="E256" i="28"/>
  <c r="AM98" i="28"/>
  <c r="T291" i="28"/>
  <c r="U291" i="28"/>
  <c r="I76" i="28"/>
  <c r="D161" i="28"/>
  <c r="M161" i="28"/>
  <c r="Q161" i="28"/>
  <c r="I147" i="28"/>
  <c r="D232" i="28"/>
  <c r="M232" i="28"/>
  <c r="Q232" i="28"/>
  <c r="I131" i="28"/>
  <c r="D216" i="28"/>
  <c r="M216" i="28"/>
  <c r="Q216" i="28"/>
  <c r="I115" i="28"/>
  <c r="D200" i="28"/>
  <c r="M200" i="28"/>
  <c r="Q200" i="28"/>
  <c r="I99" i="28"/>
  <c r="D184" i="28"/>
  <c r="M184" i="28"/>
  <c r="Q184" i="28"/>
  <c r="AQ17" i="20"/>
  <c r="AP17" i="20"/>
  <c r="AU24" i="20"/>
  <c r="AT24" i="20"/>
  <c r="AO24" i="20"/>
  <c r="AN2" i="20"/>
  <c r="AP3" i="20"/>
  <c r="AR3" i="20"/>
  <c r="AS3" i="20"/>
  <c r="AN4" i="20"/>
  <c r="AP5" i="20"/>
  <c r="AN6" i="20"/>
  <c r="AP7" i="20"/>
  <c r="AR7" i="20"/>
  <c r="AS7" i="20"/>
  <c r="AU10" i="20"/>
  <c r="AT10" i="20"/>
  <c r="AN13" i="20"/>
  <c r="AP15" i="20"/>
  <c r="AQ16" i="20"/>
  <c r="AR20" i="20"/>
  <c r="AS20" i="20"/>
  <c r="AO21" i="20"/>
  <c r="AN22" i="20"/>
  <c r="AR24" i="20"/>
  <c r="AS24" i="20"/>
  <c r="AQ26" i="20"/>
  <c r="AN15" i="20"/>
  <c r="AP25" i="20"/>
  <c r="AN40" i="20"/>
  <c r="AN3" i="20"/>
  <c r="AN5" i="20"/>
  <c r="AR6" i="20"/>
  <c r="AS6" i="20"/>
  <c r="AN7" i="20"/>
  <c r="AN9" i="20"/>
  <c r="AR10" i="20"/>
  <c r="AS10" i="20"/>
  <c r="AN11" i="20"/>
  <c r="AP13" i="20"/>
  <c r="AR13" i="20"/>
  <c r="AS13" i="20"/>
  <c r="AQ14" i="20"/>
  <c r="AN16" i="20"/>
  <c r="AN19" i="20"/>
  <c r="AQ25" i="20"/>
  <c r="AN26" i="20"/>
  <c r="AN50" i="20"/>
  <c r="AP14" i="20"/>
  <c r="AO23" i="20"/>
  <c r="AU23" i="20"/>
  <c r="AP9" i="20"/>
  <c r="AR9" i="20"/>
  <c r="AS9" i="20"/>
  <c r="AP11" i="20"/>
  <c r="AR11" i="20"/>
  <c r="AS11" i="20"/>
  <c r="AN14" i="20"/>
  <c r="AR16" i="20"/>
  <c r="AS16" i="20"/>
  <c r="AN17" i="20"/>
  <c r="AP19" i="20"/>
  <c r="AN25" i="20"/>
  <c r="AQ34" i="20"/>
  <c r="AQ33" i="20"/>
  <c r="AN39" i="20"/>
  <c r="AQ41" i="20"/>
  <c r="AL30" i="20"/>
  <c r="AM30" i="20"/>
  <c r="AQ30" i="20"/>
  <c r="AN33" i="20"/>
  <c r="AQ35" i="20"/>
  <c r="AL38" i="20"/>
  <c r="AM38" i="20"/>
  <c r="AQ38" i="20"/>
  <c r="AN41" i="20"/>
  <c r="AQ43" i="20"/>
  <c r="AQ45" i="20"/>
  <c r="AQ47" i="20"/>
  <c r="AQ49" i="20"/>
  <c r="AQ51" i="20"/>
  <c r="AQ53" i="20"/>
  <c r="AQ55" i="20"/>
  <c r="AQ57" i="20"/>
  <c r="AN31" i="20"/>
  <c r="AU74" i="20"/>
  <c r="AO74" i="20"/>
  <c r="AN27" i="20"/>
  <c r="AQ29" i="20"/>
  <c r="AL32" i="20"/>
  <c r="AM32" i="20"/>
  <c r="AN32" i="20"/>
  <c r="AN35" i="20"/>
  <c r="AQ37" i="20"/>
  <c r="AL40" i="20"/>
  <c r="AM40" i="20"/>
  <c r="AQ40" i="20"/>
  <c r="AN43" i="20"/>
  <c r="AL44" i="20"/>
  <c r="AM44" i="20"/>
  <c r="AN44" i="20"/>
  <c r="AN45" i="20"/>
  <c r="AL46" i="20"/>
  <c r="AM46" i="20"/>
  <c r="AN46" i="20"/>
  <c r="AN47" i="20"/>
  <c r="AL48" i="20"/>
  <c r="AM48" i="20"/>
  <c r="AN48" i="20"/>
  <c r="AN49" i="20"/>
  <c r="AL50" i="20"/>
  <c r="AM50" i="20"/>
  <c r="AN51" i="20"/>
  <c r="AL52" i="20"/>
  <c r="AM52" i="20"/>
  <c r="AN52" i="20"/>
  <c r="AN53" i="20"/>
  <c r="AL54" i="20"/>
  <c r="AM54" i="20"/>
  <c r="AN54" i="20"/>
  <c r="AN55" i="20"/>
  <c r="AL56" i="20"/>
  <c r="AM56" i="20"/>
  <c r="AN56" i="20"/>
  <c r="AN57" i="20"/>
  <c r="AL58" i="20"/>
  <c r="AM58" i="20"/>
  <c r="AN58" i="20"/>
  <c r="AQ44" i="20"/>
  <c r="AQ48" i="20"/>
  <c r="AQ58" i="20"/>
  <c r="AU66" i="20"/>
  <c r="AO66" i="20"/>
  <c r="AL28" i="20"/>
  <c r="AM28" i="20"/>
  <c r="AQ28" i="20"/>
  <c r="AN29" i="20"/>
  <c r="AQ31" i="20"/>
  <c r="AL34" i="20"/>
  <c r="AM34" i="20"/>
  <c r="AN37" i="20"/>
  <c r="AQ39" i="20"/>
  <c r="AL42" i="20"/>
  <c r="AM42" i="20"/>
  <c r="AQ59" i="20"/>
  <c r="AO60" i="20"/>
  <c r="AQ67" i="20"/>
  <c r="AO68" i="20"/>
  <c r="AQ75" i="20"/>
  <c r="AN81" i="20"/>
  <c r="AN59" i="20"/>
  <c r="AQ61" i="20"/>
  <c r="AO62" i="20"/>
  <c r="AN67" i="20"/>
  <c r="AO70" i="20"/>
  <c r="AN75" i="20"/>
  <c r="AQ77" i="20"/>
  <c r="AN61" i="20"/>
  <c r="AO64" i="20"/>
  <c r="AN69" i="20"/>
  <c r="AU72" i="20"/>
  <c r="AO72" i="20"/>
  <c r="AN77" i="20"/>
  <c r="AU80" i="20"/>
  <c r="AN83" i="20"/>
  <c r="AQ88" i="20"/>
  <c r="AQ96" i="20"/>
  <c r="AQ106" i="20"/>
  <c r="AQ87" i="20"/>
  <c r="AN88" i="20"/>
  <c r="AQ91" i="20"/>
  <c r="AN96" i="20"/>
  <c r="AQ99" i="20"/>
  <c r="AO104" i="20"/>
  <c r="AN106" i="20"/>
  <c r="AQ114" i="20"/>
  <c r="AN87" i="20"/>
  <c r="AO114" i="20"/>
  <c r="AU114" i="20"/>
  <c r="AU90" i="20"/>
  <c r="AO90" i="20"/>
  <c r="AU94" i="20"/>
  <c r="AO94" i="20"/>
  <c r="AU98" i="20"/>
  <c r="AO98" i="20"/>
  <c r="AO108" i="20"/>
  <c r="AO110" i="20"/>
  <c r="AU110" i="20"/>
  <c r="AU105" i="20"/>
  <c r="AQ115" i="20"/>
  <c r="AN93" i="20"/>
  <c r="AN97" i="20"/>
  <c r="AN101" i="20"/>
  <c r="AQ109" i="20"/>
  <c r="AL112" i="20"/>
  <c r="AM112" i="20"/>
  <c r="AQ112" i="20"/>
  <c r="AN115" i="20"/>
  <c r="AQ117" i="20"/>
  <c r="AN109" i="20"/>
  <c r="AQ111" i="20"/>
  <c r="AN117" i="20"/>
  <c r="AN91" i="20"/>
  <c r="AN95" i="20"/>
  <c r="AN99" i="20"/>
  <c r="AQ105" i="20"/>
  <c r="AO105" i="20"/>
  <c r="AN111" i="20"/>
  <c r="AQ113" i="20"/>
  <c r="AU113" i="20"/>
  <c r="AO113" i="20"/>
  <c r="D58" i="7"/>
  <c r="N58" i="7"/>
  <c r="O58" i="7"/>
  <c r="D75" i="7"/>
  <c r="N75" i="7"/>
  <c r="O75" i="7"/>
  <c r="D76" i="7"/>
  <c r="N76" i="7"/>
  <c r="O76" i="7"/>
  <c r="D77" i="7"/>
  <c r="N77" i="7"/>
  <c r="O77" i="7"/>
  <c r="D86" i="7"/>
  <c r="N86" i="7"/>
  <c r="O86" i="7"/>
  <c r="D105" i="7"/>
  <c r="N105" i="7"/>
  <c r="O105" i="7"/>
  <c r="D106" i="7"/>
  <c r="N106" i="7"/>
  <c r="O106" i="7"/>
  <c r="D107" i="7"/>
  <c r="N107" i="7"/>
  <c r="O107" i="7"/>
  <c r="D116" i="7"/>
  <c r="N116" i="7"/>
  <c r="O116" i="7"/>
  <c r="D117" i="7"/>
  <c r="N117" i="7"/>
  <c r="O117" i="7"/>
  <c r="D118" i="7"/>
  <c r="N118" i="7"/>
  <c r="O118" i="7"/>
  <c r="D138" i="7"/>
  <c r="N138" i="7"/>
  <c r="O138" i="7"/>
  <c r="D139" i="7"/>
  <c r="N139" i="7"/>
  <c r="O139" i="7"/>
  <c r="D140" i="7"/>
  <c r="N140" i="7"/>
  <c r="O140" i="7"/>
  <c r="D127" i="7"/>
  <c r="N127" i="7"/>
  <c r="O127" i="7"/>
  <c r="D128" i="7"/>
  <c r="N128" i="7"/>
  <c r="O128" i="7"/>
  <c r="D129" i="7"/>
  <c r="N129" i="7"/>
  <c r="O129" i="7"/>
  <c r="D18" i="7"/>
  <c r="N18" i="7"/>
  <c r="O18" i="7"/>
  <c r="D37" i="7"/>
  <c r="N37" i="7"/>
  <c r="O37" i="7"/>
  <c r="D19" i="7"/>
  <c r="N19" i="7"/>
  <c r="O19" i="7"/>
  <c r="D20" i="7"/>
  <c r="N20" i="7"/>
  <c r="O20" i="7"/>
  <c r="D144" i="7"/>
  <c r="N144" i="7"/>
  <c r="O144" i="7"/>
  <c r="D145" i="7"/>
  <c r="N145" i="7"/>
  <c r="O145" i="7"/>
  <c r="D146" i="7"/>
  <c r="N146" i="7"/>
  <c r="O146" i="7"/>
  <c r="D38" i="7"/>
  <c r="N38" i="7"/>
  <c r="O38" i="7"/>
  <c r="D39" i="7"/>
  <c r="N39" i="7"/>
  <c r="O39" i="7"/>
  <c r="D56" i="7"/>
  <c r="N56" i="7"/>
  <c r="O56" i="7"/>
  <c r="D57" i="7"/>
  <c r="N57" i="7"/>
  <c r="O57" i="7"/>
  <c r="AO71" i="20"/>
  <c r="AU71" i="20"/>
  <c r="AU85" i="20"/>
  <c r="AO85" i="20"/>
  <c r="AU79" i="20"/>
  <c r="AO79" i="20"/>
  <c r="AO63" i="20"/>
  <c r="AU63" i="20"/>
  <c r="AQ8" i="20"/>
  <c r="AO102" i="20"/>
  <c r="AO86" i="20"/>
  <c r="AQ103" i="20"/>
  <c r="AU103" i="20"/>
  <c r="AQ92" i="20"/>
  <c r="AR23" i="20"/>
  <c r="AS23" i="20"/>
  <c r="AU2" i="20"/>
  <c r="AT20" i="20"/>
  <c r="AP12" i="20"/>
  <c r="AR12" i="20"/>
  <c r="AS12" i="20"/>
  <c r="AN78" i="20"/>
  <c r="AN12" i="20"/>
  <c r="AN82" i="20"/>
  <c r="AN65" i="20"/>
  <c r="AN116" i="20"/>
  <c r="AP21" i="20"/>
  <c r="AR21" i="20"/>
  <c r="AS21" i="20"/>
  <c r="AQ118" i="20"/>
  <c r="AU118" i="20"/>
  <c r="AN107" i="20"/>
  <c r="AN100" i="20"/>
  <c r="AN89" i="20"/>
  <c r="AU89" i="20"/>
  <c r="AQ52" i="20"/>
  <c r="AR19" i="20"/>
  <c r="AS19" i="20"/>
  <c r="AQ36" i="20"/>
  <c r="AN28" i="20"/>
  <c r="AU28" i="20"/>
  <c r="AR15" i="20"/>
  <c r="AS15" i="20"/>
  <c r="AR5" i="20"/>
  <c r="AS5" i="20"/>
  <c r="AU20" i="20"/>
  <c r="V198" i="29"/>
  <c r="W198" i="29"/>
  <c r="X185" i="29"/>
  <c r="Y185" i="29"/>
  <c r="AP8" i="20"/>
  <c r="AR8" i="20"/>
  <c r="AS8" i="20"/>
  <c r="AN73" i="20"/>
  <c r="AP18" i="20"/>
  <c r="X161" i="29"/>
  <c r="Y161" i="29"/>
  <c r="X167" i="29"/>
  <c r="Y167" i="29"/>
  <c r="X162" i="29"/>
  <c r="Y162" i="29"/>
  <c r="X168" i="29"/>
  <c r="Y168" i="29"/>
  <c r="X174" i="29"/>
  <c r="Y174" i="29"/>
  <c r="X165" i="29"/>
  <c r="Y165" i="29"/>
  <c r="X163" i="29"/>
  <c r="Y163" i="29"/>
  <c r="X164" i="29"/>
  <c r="Y164" i="29"/>
  <c r="X169" i="29"/>
  <c r="Y169" i="29"/>
  <c r="X173" i="29"/>
  <c r="Y173" i="29"/>
  <c r="X166" i="29"/>
  <c r="Y166" i="29"/>
  <c r="X176" i="29"/>
  <c r="Y176" i="29"/>
  <c r="X175" i="29"/>
  <c r="Y175" i="29"/>
  <c r="X172" i="29"/>
  <c r="Y172" i="29"/>
  <c r="X171" i="29"/>
  <c r="Y171" i="29"/>
  <c r="X170" i="29"/>
  <c r="Y170" i="29"/>
  <c r="X193" i="29"/>
  <c r="Y193" i="29"/>
  <c r="X197" i="29"/>
  <c r="Y197" i="29"/>
  <c r="X305" i="29"/>
  <c r="Y305" i="29"/>
  <c r="X308" i="29"/>
  <c r="Y308" i="29"/>
  <c r="X182" i="29"/>
  <c r="Y182" i="29"/>
  <c r="X265" i="29"/>
  <c r="Y265" i="29"/>
  <c r="X262" i="29"/>
  <c r="Y262" i="29"/>
  <c r="X273" i="29"/>
  <c r="Y273" i="29"/>
  <c r="X214" i="29"/>
  <c r="Y214" i="29"/>
  <c r="X216" i="29"/>
  <c r="Y216" i="29"/>
  <c r="X211" i="29"/>
  <c r="Y211" i="29"/>
  <c r="X271" i="29"/>
  <c r="Y271" i="29"/>
  <c r="X296" i="29"/>
  <c r="Y296" i="29"/>
  <c r="X260" i="29"/>
  <c r="Y260" i="29"/>
  <c r="X210" i="29"/>
  <c r="Y210" i="29"/>
  <c r="X209" i="29"/>
  <c r="Y209" i="29"/>
  <c r="X215" i="29"/>
  <c r="Y215" i="29"/>
  <c r="X204" i="29"/>
  <c r="Y204" i="29"/>
  <c r="X217" i="29"/>
  <c r="Y217" i="29"/>
  <c r="X206" i="29"/>
  <c r="Y206" i="29"/>
  <c r="X213" i="29"/>
  <c r="Y213" i="29"/>
  <c r="X207" i="29"/>
  <c r="Y207" i="29"/>
  <c r="X203" i="29"/>
  <c r="Y203" i="29"/>
  <c r="X212" i="29"/>
  <c r="Y212" i="29"/>
  <c r="X208" i="29"/>
  <c r="Y208" i="29"/>
  <c r="X307" i="29"/>
  <c r="Y307" i="29"/>
  <c r="X258" i="29"/>
  <c r="Y258" i="29"/>
  <c r="X269" i="29"/>
  <c r="Y269" i="29"/>
  <c r="X261" i="29"/>
  <c r="Y261" i="29"/>
  <c r="X272" i="29"/>
  <c r="Y272" i="29"/>
  <c r="X268" i="29"/>
  <c r="Y268" i="29"/>
  <c r="X259" i="29"/>
  <c r="Y259" i="29"/>
  <c r="X293" i="29"/>
  <c r="Y293" i="29"/>
  <c r="X312" i="29"/>
  <c r="Y312" i="29"/>
  <c r="X264" i="29"/>
  <c r="Y264" i="29"/>
  <c r="X292" i="29"/>
  <c r="Y292" i="29"/>
  <c r="X266" i="29"/>
  <c r="Y266" i="29"/>
  <c r="X267" i="29"/>
  <c r="Y267" i="29"/>
  <c r="X298" i="29"/>
  <c r="Y298" i="29"/>
  <c r="X205" i="29"/>
  <c r="Y205" i="29"/>
  <c r="X297" i="29"/>
  <c r="Y297" i="29"/>
  <c r="X270" i="29"/>
  <c r="Y270" i="29"/>
  <c r="X311" i="29"/>
  <c r="Y311" i="29"/>
  <c r="X318" i="29"/>
  <c r="Y318" i="29"/>
  <c r="X320" i="29"/>
  <c r="Y320" i="29"/>
  <c r="X309" i="29"/>
  <c r="Y309" i="29"/>
  <c r="X294" i="29"/>
  <c r="Y294" i="29"/>
  <c r="X295" i="29"/>
  <c r="Y295" i="29"/>
  <c r="X306" i="29"/>
  <c r="Y306" i="29"/>
  <c r="X319" i="29"/>
  <c r="Y319" i="29"/>
  <c r="X310" i="29"/>
  <c r="Y310" i="29"/>
  <c r="F303" i="28"/>
  <c r="N303" i="28"/>
  <c r="R303" i="28"/>
  <c r="T303" i="28"/>
  <c r="U272" i="28"/>
  <c r="U265" i="28"/>
  <c r="U243" i="28"/>
  <c r="F192" i="28"/>
  <c r="N192" i="28"/>
  <c r="R192" i="28"/>
  <c r="F298" i="28"/>
  <c r="N298" i="28"/>
  <c r="R298" i="28"/>
  <c r="U298" i="28"/>
  <c r="F226" i="28"/>
  <c r="N226" i="28"/>
  <c r="R226" i="28"/>
  <c r="T226" i="28"/>
  <c r="T246" i="28"/>
  <c r="U242" i="28"/>
  <c r="U300" i="28"/>
  <c r="T307" i="28"/>
  <c r="U307" i="28"/>
  <c r="U251" i="28"/>
  <c r="F235" i="28"/>
  <c r="N235" i="28"/>
  <c r="R235" i="28"/>
  <c r="U235" i="28"/>
  <c r="F220" i="28"/>
  <c r="N220" i="28"/>
  <c r="R220" i="28"/>
  <c r="U220" i="28"/>
  <c r="T265" i="28"/>
  <c r="T306" i="28"/>
  <c r="T251" i="28"/>
  <c r="F302" i="28"/>
  <c r="N302" i="28"/>
  <c r="R302" i="28"/>
  <c r="U284" i="28"/>
  <c r="U247" i="28"/>
  <c r="T243" i="28"/>
  <c r="V287" i="28"/>
  <c r="W287" i="28"/>
  <c r="X284" i="28"/>
  <c r="Y284" i="28"/>
  <c r="U200" i="28"/>
  <c r="T200" i="28"/>
  <c r="T235" i="28"/>
  <c r="F174" i="28"/>
  <c r="N174" i="28"/>
  <c r="R174" i="28"/>
  <c r="U174" i="28"/>
  <c r="F254" i="28"/>
  <c r="N254" i="28"/>
  <c r="U162" i="28"/>
  <c r="T162" i="28"/>
  <c r="F232" i="28"/>
  <c r="N232" i="28"/>
  <c r="R232" i="28"/>
  <c r="U232" i="28"/>
  <c r="F312" i="28"/>
  <c r="N312" i="28"/>
  <c r="R312" i="28"/>
  <c r="F268" i="28"/>
  <c r="N268" i="28"/>
  <c r="R268" i="28"/>
  <c r="F188" i="28"/>
  <c r="N188" i="28"/>
  <c r="R188" i="28"/>
  <c r="F313" i="28"/>
  <c r="N313" i="28"/>
  <c r="R313" i="28"/>
  <c r="F233" i="28"/>
  <c r="N233" i="28"/>
  <c r="R233" i="28"/>
  <c r="T233" i="28"/>
  <c r="F260" i="28"/>
  <c r="N260" i="28"/>
  <c r="R260" i="28"/>
  <c r="F180" i="28"/>
  <c r="N180" i="28"/>
  <c r="R180" i="28"/>
  <c r="F207" i="28"/>
  <c r="N207" i="28"/>
  <c r="R207" i="28"/>
  <c r="T207" i="28"/>
  <c r="F287" i="28"/>
  <c r="N287" i="28"/>
  <c r="F234" i="28"/>
  <c r="N234" i="28"/>
  <c r="R234" i="28"/>
  <c r="U234" i="28"/>
  <c r="F314" i="28"/>
  <c r="N314" i="28"/>
  <c r="R314" i="28"/>
  <c r="F281" i="28"/>
  <c r="N281" i="28"/>
  <c r="R281" i="28"/>
  <c r="F201" i="28"/>
  <c r="N201" i="28"/>
  <c r="R201" i="28"/>
  <c r="U201" i="28"/>
  <c r="U289" i="28"/>
  <c r="T221" i="28"/>
  <c r="U221" i="28"/>
  <c r="F261" i="28"/>
  <c r="N261" i="28"/>
  <c r="R261" i="28"/>
  <c r="F181" i="28"/>
  <c r="N181" i="28"/>
  <c r="R181" i="28"/>
  <c r="T181" i="28"/>
  <c r="U167" i="28"/>
  <c r="T167" i="28"/>
  <c r="T300" i="28"/>
  <c r="U246" i="28"/>
  <c r="F269" i="28"/>
  <c r="N269" i="28"/>
  <c r="R269" i="28"/>
  <c r="F189" i="28"/>
  <c r="N189" i="28"/>
  <c r="R189" i="28"/>
  <c r="U189" i="28"/>
  <c r="F248" i="28"/>
  <c r="N248" i="28"/>
  <c r="R248" i="28"/>
  <c r="F168" i="28"/>
  <c r="N168" i="28"/>
  <c r="R168" i="28"/>
  <c r="F177" i="28"/>
  <c r="N177" i="28"/>
  <c r="R177" i="28"/>
  <c r="T177" i="28"/>
  <c r="F257" i="28"/>
  <c r="N257" i="28"/>
  <c r="R257" i="28"/>
  <c r="T185" i="28"/>
  <c r="U185" i="28"/>
  <c r="T320" i="28"/>
  <c r="U303" i="28"/>
  <c r="F320" i="28"/>
  <c r="N320" i="28"/>
  <c r="F240" i="28"/>
  <c r="N240" i="28"/>
  <c r="R240" i="28"/>
  <c r="U240" i="28"/>
  <c r="F295" i="28"/>
  <c r="N295" i="28"/>
  <c r="R295" i="28"/>
  <c r="F215" i="28"/>
  <c r="N215" i="28"/>
  <c r="R215" i="28"/>
  <c r="U215" i="28"/>
  <c r="F202" i="28"/>
  <c r="N202" i="28"/>
  <c r="R202" i="28"/>
  <c r="U202" i="28"/>
  <c r="F282" i="28"/>
  <c r="N282" i="28"/>
  <c r="R282" i="28"/>
  <c r="F249" i="28"/>
  <c r="N249" i="28"/>
  <c r="R249" i="28"/>
  <c r="F169" i="28"/>
  <c r="N169" i="28"/>
  <c r="R169" i="28"/>
  <c r="T169" i="28"/>
  <c r="T263" i="28"/>
  <c r="U290" i="28"/>
  <c r="T308" i="28"/>
  <c r="F264" i="28"/>
  <c r="N264" i="28"/>
  <c r="R264" i="28"/>
  <c r="F184" i="28"/>
  <c r="N184" i="28"/>
  <c r="R184" i="28"/>
  <c r="T184" i="28"/>
  <c r="F214" i="28"/>
  <c r="N214" i="28"/>
  <c r="R214" i="28"/>
  <c r="U214" i="28"/>
  <c r="F294" i="28"/>
  <c r="N294" i="28"/>
  <c r="R294" i="28"/>
  <c r="F245" i="28"/>
  <c r="N245" i="28"/>
  <c r="R245" i="28"/>
  <c r="F165" i="28"/>
  <c r="N165" i="28"/>
  <c r="R165" i="28"/>
  <c r="U165" i="28"/>
  <c r="U164" i="28"/>
  <c r="T164" i="28"/>
  <c r="T247" i="28"/>
  <c r="F255" i="28"/>
  <c r="N255" i="28"/>
  <c r="R255" i="28"/>
  <c r="F175" i="28"/>
  <c r="N175" i="28"/>
  <c r="R175" i="28"/>
  <c r="U175" i="28"/>
  <c r="U188" i="28"/>
  <c r="T188" i="28"/>
  <c r="U163" i="28"/>
  <c r="T163" i="28"/>
  <c r="U244" i="28"/>
  <c r="F263" i="28"/>
  <c r="N263" i="28"/>
  <c r="F183" i="28"/>
  <c r="N183" i="28"/>
  <c r="R183" i="28"/>
  <c r="T183" i="28"/>
  <c r="F170" i="28"/>
  <c r="N170" i="28"/>
  <c r="R170" i="28"/>
  <c r="U170" i="28"/>
  <c r="F250" i="28"/>
  <c r="N250" i="28"/>
  <c r="R250" i="28"/>
  <c r="F241" i="28"/>
  <c r="N241" i="28"/>
  <c r="R241" i="28"/>
  <c r="F161" i="28"/>
  <c r="N161" i="28"/>
  <c r="F267" i="28"/>
  <c r="N267" i="28"/>
  <c r="R267" i="28"/>
  <c r="F187" i="28"/>
  <c r="N187" i="28"/>
  <c r="R187" i="28"/>
  <c r="U187" i="28"/>
  <c r="T276" i="28"/>
  <c r="F316" i="28"/>
  <c r="N316" i="28"/>
  <c r="R316" i="28"/>
  <c r="F236" i="28"/>
  <c r="N236" i="28"/>
  <c r="R236" i="28"/>
  <c r="T236" i="28"/>
  <c r="F179" i="28"/>
  <c r="N179" i="28"/>
  <c r="R179" i="28"/>
  <c r="U179" i="28"/>
  <c r="F259" i="28"/>
  <c r="N259" i="28"/>
  <c r="R259" i="28"/>
  <c r="F262" i="28"/>
  <c r="N262" i="28"/>
  <c r="R262" i="28"/>
  <c r="F182" i="28"/>
  <c r="N182" i="28"/>
  <c r="R182" i="28"/>
  <c r="U182" i="28"/>
  <c r="U311" i="28"/>
  <c r="U218" i="28"/>
  <c r="T218" i="28"/>
  <c r="F279" i="28"/>
  <c r="N279" i="28"/>
  <c r="R279" i="28"/>
  <c r="F199" i="28"/>
  <c r="N199" i="28"/>
  <c r="R199" i="28"/>
  <c r="U199" i="28"/>
  <c r="F186" i="28"/>
  <c r="N186" i="28"/>
  <c r="R186" i="28"/>
  <c r="U186" i="28"/>
  <c r="F266" i="28"/>
  <c r="N266" i="28"/>
  <c r="R266" i="28"/>
  <c r="U223" i="28"/>
  <c r="T223" i="28"/>
  <c r="U306" i="28"/>
  <c r="F190" i="28"/>
  <c r="N190" i="28"/>
  <c r="R190" i="28"/>
  <c r="U190" i="28"/>
  <c r="F270" i="28"/>
  <c r="N270" i="28"/>
  <c r="R270" i="28"/>
  <c r="F271" i="28"/>
  <c r="N271" i="28"/>
  <c r="R271" i="28"/>
  <c r="F191" i="28"/>
  <c r="N191" i="28"/>
  <c r="R191" i="28"/>
  <c r="U191" i="28"/>
  <c r="F274" i="28"/>
  <c r="N274" i="28"/>
  <c r="R274" i="28"/>
  <c r="F194" i="28"/>
  <c r="N194" i="28"/>
  <c r="R194" i="28"/>
  <c r="T194" i="28"/>
  <c r="T280" i="28"/>
  <c r="X280" i="28"/>
  <c r="Y280" i="28"/>
  <c r="F277" i="28"/>
  <c r="N277" i="28"/>
  <c r="R277" i="28"/>
  <c r="F197" i="28"/>
  <c r="N197" i="28"/>
  <c r="R197" i="28"/>
  <c r="T197" i="28"/>
  <c r="U180" i="28"/>
  <c r="T180" i="28"/>
  <c r="U192" i="28"/>
  <c r="T192" i="28"/>
  <c r="F256" i="28"/>
  <c r="N256" i="28"/>
  <c r="R256" i="28"/>
  <c r="F176" i="28"/>
  <c r="N176" i="28"/>
  <c r="R176" i="28"/>
  <c r="U176" i="28"/>
  <c r="U301" i="28"/>
  <c r="T272" i="28"/>
  <c r="T214" i="28"/>
  <c r="U310" i="28"/>
  <c r="T165" i="28"/>
  <c r="T229" i="28"/>
  <c r="U229" i="28"/>
  <c r="F284" i="28"/>
  <c r="N284" i="28"/>
  <c r="F204" i="28"/>
  <c r="N204" i="28"/>
  <c r="R204" i="28"/>
  <c r="U204" i="28"/>
  <c r="U171" i="28"/>
  <c r="T171" i="28"/>
  <c r="F253" i="28"/>
  <c r="N253" i="28"/>
  <c r="F173" i="28"/>
  <c r="N173" i="28"/>
  <c r="R173" i="28"/>
  <c r="T173" i="28"/>
  <c r="F216" i="28"/>
  <c r="N216" i="28"/>
  <c r="R216" i="28"/>
  <c r="T216" i="28"/>
  <c r="F296" i="28"/>
  <c r="N296" i="28"/>
  <c r="R296" i="28"/>
  <c r="F258" i="28"/>
  <c r="N258" i="28"/>
  <c r="F178" i="28"/>
  <c r="N178" i="28"/>
  <c r="R178" i="28"/>
  <c r="U178" i="28"/>
  <c r="F244" i="28"/>
  <c r="N244" i="28"/>
  <c r="F164" i="28"/>
  <c r="N164" i="28"/>
  <c r="U226" i="28"/>
  <c r="U227" i="28"/>
  <c r="T227" i="28"/>
  <c r="F205" i="28"/>
  <c r="N205" i="28"/>
  <c r="R205" i="28"/>
  <c r="T205" i="28"/>
  <c r="F285" i="28"/>
  <c r="N285" i="28"/>
  <c r="R285" i="28"/>
  <c r="F290" i="28"/>
  <c r="N290" i="28"/>
  <c r="F210" i="28"/>
  <c r="N210" i="28"/>
  <c r="R210" i="28"/>
  <c r="U210" i="28"/>
  <c r="F293" i="28"/>
  <c r="N293" i="28"/>
  <c r="R293" i="28"/>
  <c r="F213" i="28"/>
  <c r="N213" i="28"/>
  <c r="R213" i="28"/>
  <c r="U213" i="28"/>
  <c r="U184" i="28"/>
  <c r="T161" i="28"/>
  <c r="U161" i="28"/>
  <c r="T309" i="28"/>
  <c r="U309" i="28"/>
  <c r="F292" i="28"/>
  <c r="N292" i="28"/>
  <c r="R292" i="28"/>
  <c r="F212" i="28"/>
  <c r="N212" i="28"/>
  <c r="R212" i="28"/>
  <c r="U212" i="28"/>
  <c r="F238" i="28"/>
  <c r="N238" i="28"/>
  <c r="R238" i="28"/>
  <c r="T238" i="28"/>
  <c r="F318" i="28"/>
  <c r="N318" i="28"/>
  <c r="R318" i="28"/>
  <c r="F237" i="28"/>
  <c r="N237" i="28"/>
  <c r="R237" i="28"/>
  <c r="T237" i="28"/>
  <c r="F317" i="28"/>
  <c r="N317" i="28"/>
  <c r="R317" i="28"/>
  <c r="U222" i="28"/>
  <c r="T222" i="28"/>
  <c r="F239" i="28"/>
  <c r="N239" i="28"/>
  <c r="R239" i="28"/>
  <c r="T239" i="28"/>
  <c r="F319" i="28"/>
  <c r="N319" i="28"/>
  <c r="R319" i="28"/>
  <c r="F305" i="28"/>
  <c r="N305" i="28"/>
  <c r="R305" i="28"/>
  <c r="F225" i="28"/>
  <c r="N225" i="28"/>
  <c r="R225" i="28"/>
  <c r="U225" i="28"/>
  <c r="F252" i="28"/>
  <c r="N252" i="28"/>
  <c r="R252" i="28"/>
  <c r="F172" i="28"/>
  <c r="N172" i="28"/>
  <c r="R172" i="28"/>
  <c r="U172" i="28"/>
  <c r="U231" i="28"/>
  <c r="T231" i="28"/>
  <c r="U236" i="28"/>
  <c r="F304" i="28"/>
  <c r="N304" i="28"/>
  <c r="R304" i="28"/>
  <c r="F224" i="28"/>
  <c r="N224" i="28"/>
  <c r="R224" i="28"/>
  <c r="U224" i="28"/>
  <c r="F297" i="28"/>
  <c r="N297" i="28"/>
  <c r="R297" i="28"/>
  <c r="F217" i="28"/>
  <c r="N217" i="28"/>
  <c r="R217" i="28"/>
  <c r="T217" i="28"/>
  <c r="F308" i="28"/>
  <c r="N308" i="28"/>
  <c r="F228" i="28"/>
  <c r="N228" i="28"/>
  <c r="R228" i="28"/>
  <c r="U228" i="28"/>
  <c r="F283" i="28"/>
  <c r="N283" i="28"/>
  <c r="R283" i="28"/>
  <c r="F203" i="28"/>
  <c r="N203" i="28"/>
  <c r="R203" i="28"/>
  <c r="T203" i="28"/>
  <c r="F195" i="28"/>
  <c r="N195" i="28"/>
  <c r="R195" i="28"/>
  <c r="T195" i="28"/>
  <c r="F275" i="28"/>
  <c r="N275" i="28"/>
  <c r="R275" i="28"/>
  <c r="F198" i="28"/>
  <c r="N198" i="28"/>
  <c r="R198" i="28"/>
  <c r="T198" i="28"/>
  <c r="F278" i="28"/>
  <c r="N278" i="28"/>
  <c r="R278" i="28"/>
  <c r="U196" i="28"/>
  <c r="T196" i="28"/>
  <c r="U183" i="28"/>
  <c r="T209" i="28"/>
  <c r="U209" i="28"/>
  <c r="U208" i="28"/>
  <c r="T208" i="28"/>
  <c r="F299" i="28"/>
  <c r="N299" i="28"/>
  <c r="R299" i="28"/>
  <c r="F219" i="28"/>
  <c r="N219" i="28"/>
  <c r="R219" i="28"/>
  <c r="U219" i="28"/>
  <c r="F206" i="28"/>
  <c r="N206" i="28"/>
  <c r="R206" i="28"/>
  <c r="T206" i="28"/>
  <c r="F286" i="28"/>
  <c r="N286" i="28"/>
  <c r="R286" i="28"/>
  <c r="U166" i="28"/>
  <c r="T166" i="28"/>
  <c r="U230" i="28"/>
  <c r="T230" i="28"/>
  <c r="F273" i="28"/>
  <c r="N273" i="28"/>
  <c r="R273" i="28"/>
  <c r="F193" i="28"/>
  <c r="N193" i="28"/>
  <c r="R193" i="28"/>
  <c r="T193" i="28"/>
  <c r="F211" i="28"/>
  <c r="N211" i="28"/>
  <c r="R211" i="28"/>
  <c r="T211" i="28"/>
  <c r="F291" i="28"/>
  <c r="N291" i="28"/>
  <c r="AO32" i="20"/>
  <c r="AU48" i="20"/>
  <c r="AO48" i="20"/>
  <c r="AO46" i="20"/>
  <c r="AO56" i="20"/>
  <c r="AO54" i="20"/>
  <c r="AO99" i="20"/>
  <c r="AU99" i="20"/>
  <c r="AU101" i="20"/>
  <c r="AO101" i="20"/>
  <c r="AU88" i="20"/>
  <c r="AO88" i="20"/>
  <c r="AO57" i="20"/>
  <c r="AU57" i="20"/>
  <c r="AT15" i="20"/>
  <c r="AO15" i="20"/>
  <c r="AU15" i="20"/>
  <c r="AO106" i="20"/>
  <c r="AU106" i="20"/>
  <c r="AO61" i="20"/>
  <c r="AU61" i="20"/>
  <c r="AO59" i="20"/>
  <c r="AU59" i="20"/>
  <c r="AO51" i="20"/>
  <c r="AU51" i="20"/>
  <c r="AO43" i="20"/>
  <c r="AU43" i="20"/>
  <c r="AU35" i="20"/>
  <c r="AO35" i="20"/>
  <c r="AU27" i="20"/>
  <c r="AO27" i="20"/>
  <c r="AQ56" i="20"/>
  <c r="AU56" i="20"/>
  <c r="AU31" i="20"/>
  <c r="AO31" i="20"/>
  <c r="AT25" i="20"/>
  <c r="AU25" i="20"/>
  <c r="AO25" i="20"/>
  <c r="AU14" i="20"/>
  <c r="AT14" i="20"/>
  <c r="AO14" i="20"/>
  <c r="AO58" i="20"/>
  <c r="AU58" i="20"/>
  <c r="AO50" i="20"/>
  <c r="AN42" i="20"/>
  <c r="AU26" i="20"/>
  <c r="AO26" i="20"/>
  <c r="AT9" i="20"/>
  <c r="AO9" i="20"/>
  <c r="AU9" i="20"/>
  <c r="AT5" i="20"/>
  <c r="AO5" i="20"/>
  <c r="AU5" i="20"/>
  <c r="AN34" i="20"/>
  <c r="AQ42" i="20"/>
  <c r="AT13" i="20"/>
  <c r="AO13" i="20"/>
  <c r="AU13" i="20"/>
  <c r="AT8" i="20"/>
  <c r="AU8" i="20"/>
  <c r="AO8" i="20"/>
  <c r="AU4" i="20"/>
  <c r="AT4" i="20"/>
  <c r="AO4" i="20"/>
  <c r="AU117" i="20"/>
  <c r="AO117" i="20"/>
  <c r="AO89" i="20"/>
  <c r="AO69" i="20"/>
  <c r="AU69" i="20"/>
  <c r="AU29" i="20"/>
  <c r="AO29" i="20"/>
  <c r="AU44" i="20"/>
  <c r="AO44" i="20"/>
  <c r="AO40" i="20"/>
  <c r="AU40" i="20"/>
  <c r="AU22" i="20"/>
  <c r="AO22" i="20"/>
  <c r="AT22" i="20"/>
  <c r="AU97" i="20"/>
  <c r="AO97" i="20"/>
  <c r="AU92" i="20"/>
  <c r="AO92" i="20"/>
  <c r="AO91" i="20"/>
  <c r="AU91" i="20"/>
  <c r="AU93" i="20"/>
  <c r="AO93" i="20"/>
  <c r="AO87" i="20"/>
  <c r="AU87" i="20"/>
  <c r="AU96" i="20"/>
  <c r="AO96" i="20"/>
  <c r="AO67" i="20"/>
  <c r="AU67" i="20"/>
  <c r="AO81" i="20"/>
  <c r="AU81" i="20"/>
  <c r="AQ54" i="20"/>
  <c r="AU54" i="20"/>
  <c r="AO53" i="20"/>
  <c r="AU53" i="20"/>
  <c r="AO45" i="20"/>
  <c r="AU45" i="20"/>
  <c r="AQ50" i="20"/>
  <c r="AN30" i="20"/>
  <c r="AR14" i="20"/>
  <c r="AS14" i="20"/>
  <c r="AT19" i="20"/>
  <c r="AO19" i="20"/>
  <c r="AU19" i="20"/>
  <c r="AQ32" i="20"/>
  <c r="AU32" i="20"/>
  <c r="AR17" i="20"/>
  <c r="AS17" i="20"/>
  <c r="AU109" i="20"/>
  <c r="AO109" i="20"/>
  <c r="AO75" i="20"/>
  <c r="AU75" i="20"/>
  <c r="AU37" i="20"/>
  <c r="AO37" i="20"/>
  <c r="AO49" i="20"/>
  <c r="AU49" i="20"/>
  <c r="AU52" i="20"/>
  <c r="AO52" i="20"/>
  <c r="AN38" i="20"/>
  <c r="AU16" i="20"/>
  <c r="AT16" i="20"/>
  <c r="AO16" i="20"/>
  <c r="AO28" i="20"/>
  <c r="AO95" i="20"/>
  <c r="AU95" i="20"/>
  <c r="AU111" i="20"/>
  <c r="AO111" i="20"/>
  <c r="AO103" i="20"/>
  <c r="AU115" i="20"/>
  <c r="AO115" i="20"/>
  <c r="AU107" i="20"/>
  <c r="AO107" i="20"/>
  <c r="AN112" i="20"/>
  <c r="AU100" i="20"/>
  <c r="AO100" i="20"/>
  <c r="AO83" i="20"/>
  <c r="AU83" i="20"/>
  <c r="AO77" i="20"/>
  <c r="AU77" i="20"/>
  <c r="AO55" i="20"/>
  <c r="AU55" i="20"/>
  <c r="AO47" i="20"/>
  <c r="AU47" i="20"/>
  <c r="AQ46" i="20"/>
  <c r="AU46" i="20"/>
  <c r="AU41" i="20"/>
  <c r="AO41" i="20"/>
  <c r="AU33" i="20"/>
  <c r="AO33" i="20"/>
  <c r="AU39" i="20"/>
  <c r="AO39" i="20"/>
  <c r="AO36" i="20"/>
  <c r="AU36" i="20"/>
  <c r="AT17" i="20"/>
  <c r="AO17" i="20"/>
  <c r="AU17" i="20"/>
  <c r="AT11" i="20"/>
  <c r="AO11" i="20"/>
  <c r="AU11" i="20"/>
  <c r="AT7" i="20"/>
  <c r="AO7" i="20"/>
  <c r="AU7" i="20"/>
  <c r="AT3" i="20"/>
  <c r="AO3" i="20"/>
  <c r="AU3" i="20"/>
  <c r="AR25" i="20"/>
  <c r="AS25" i="20"/>
  <c r="AU6" i="20"/>
  <c r="AT6" i="20"/>
  <c r="AO6" i="20"/>
  <c r="AT2" i="20"/>
  <c r="AO2" i="20"/>
  <c r="H80" i="27"/>
  <c r="BA74" i="27"/>
  <c r="AZ69" i="27"/>
  <c r="AZ68" i="27"/>
  <c r="BF57" i="27"/>
  <c r="BF56" i="27"/>
  <c r="BF55" i="27"/>
  <c r="AZ56" i="27"/>
  <c r="AZ62" i="27"/>
  <c r="AK69" i="27"/>
  <c r="AK68" i="27"/>
  <c r="AK61" i="27"/>
  <c r="AK55" i="27"/>
  <c r="V69" i="27"/>
  <c r="V68" i="27"/>
  <c r="V55" i="27"/>
  <c r="G69" i="27"/>
  <c r="G68" i="27"/>
  <c r="G55" i="27"/>
  <c r="C318" i="27"/>
  <c r="B318" i="27"/>
  <c r="C317" i="27"/>
  <c r="B317" i="27"/>
  <c r="C316" i="27"/>
  <c r="B316" i="27"/>
  <c r="C315" i="27"/>
  <c r="B315" i="27"/>
  <c r="C314" i="27"/>
  <c r="B314" i="27"/>
  <c r="C313" i="27"/>
  <c r="B313" i="27"/>
  <c r="C312" i="27"/>
  <c r="B312" i="27"/>
  <c r="C311" i="27"/>
  <c r="B311" i="27"/>
  <c r="C310" i="27"/>
  <c r="B310" i="27"/>
  <c r="C309" i="27"/>
  <c r="B309" i="27"/>
  <c r="C308" i="27"/>
  <c r="B308" i="27"/>
  <c r="C307" i="27"/>
  <c r="B307" i="27"/>
  <c r="C306" i="27"/>
  <c r="B306" i="27"/>
  <c r="C305" i="27"/>
  <c r="B305" i="27"/>
  <c r="C304" i="27"/>
  <c r="B304" i="27"/>
  <c r="C303" i="27"/>
  <c r="B303" i="27"/>
  <c r="C302" i="27"/>
  <c r="B302" i="27"/>
  <c r="C301" i="27"/>
  <c r="B301" i="27"/>
  <c r="C300" i="27"/>
  <c r="B300" i="27"/>
  <c r="C299" i="27"/>
  <c r="B299" i="27"/>
  <c r="C298" i="27"/>
  <c r="B298" i="27"/>
  <c r="C297" i="27"/>
  <c r="B297" i="27"/>
  <c r="C296" i="27"/>
  <c r="B296" i="27"/>
  <c r="C295" i="27"/>
  <c r="B295" i="27"/>
  <c r="C294" i="27"/>
  <c r="B294" i="27"/>
  <c r="C293" i="27"/>
  <c r="B293" i="27"/>
  <c r="C292" i="27"/>
  <c r="B292" i="27"/>
  <c r="C291" i="27"/>
  <c r="B291" i="27"/>
  <c r="C290" i="27"/>
  <c r="B290" i="27"/>
  <c r="C289" i="27"/>
  <c r="B289" i="27"/>
  <c r="C288" i="27"/>
  <c r="B288" i="27"/>
  <c r="C287" i="27"/>
  <c r="B287" i="27"/>
  <c r="C286" i="27"/>
  <c r="B286" i="27"/>
  <c r="C285" i="27"/>
  <c r="B285" i="27"/>
  <c r="C284" i="27"/>
  <c r="B284" i="27"/>
  <c r="C283" i="27"/>
  <c r="B283" i="27"/>
  <c r="C282" i="27"/>
  <c r="B282" i="27"/>
  <c r="C281" i="27"/>
  <c r="B281" i="27"/>
  <c r="C280" i="27"/>
  <c r="B280" i="27"/>
  <c r="C279" i="27"/>
  <c r="B279" i="27"/>
  <c r="C278" i="27"/>
  <c r="B278" i="27"/>
  <c r="C277" i="27"/>
  <c r="B277" i="27"/>
  <c r="C276" i="27"/>
  <c r="B276" i="27"/>
  <c r="C275" i="27"/>
  <c r="B275" i="27"/>
  <c r="C274" i="27"/>
  <c r="B274" i="27"/>
  <c r="C273" i="27"/>
  <c r="B273" i="27"/>
  <c r="C272" i="27"/>
  <c r="B272" i="27"/>
  <c r="C271" i="27"/>
  <c r="B271" i="27"/>
  <c r="C270" i="27"/>
  <c r="B270" i="27"/>
  <c r="C269" i="27"/>
  <c r="B269" i="27"/>
  <c r="C268" i="27"/>
  <c r="B268" i="27"/>
  <c r="C267" i="27"/>
  <c r="B267" i="27"/>
  <c r="C266" i="27"/>
  <c r="B266" i="27"/>
  <c r="C265" i="27"/>
  <c r="B265" i="27"/>
  <c r="C264" i="27"/>
  <c r="B264" i="27"/>
  <c r="C263" i="27"/>
  <c r="B263" i="27"/>
  <c r="C262" i="27"/>
  <c r="B262" i="27"/>
  <c r="C261" i="27"/>
  <c r="B261" i="27"/>
  <c r="C260" i="27"/>
  <c r="B260" i="27"/>
  <c r="C259" i="27"/>
  <c r="B259" i="27"/>
  <c r="C258" i="27"/>
  <c r="B258" i="27"/>
  <c r="C257" i="27"/>
  <c r="B257" i="27"/>
  <c r="C256" i="27"/>
  <c r="B256" i="27"/>
  <c r="C255" i="27"/>
  <c r="B255" i="27"/>
  <c r="C254" i="27"/>
  <c r="B254" i="27"/>
  <c r="C253" i="27"/>
  <c r="B253" i="27"/>
  <c r="C252" i="27"/>
  <c r="B252" i="27"/>
  <c r="C251" i="27"/>
  <c r="B251" i="27"/>
  <c r="C250" i="27"/>
  <c r="B250" i="27"/>
  <c r="C249" i="27"/>
  <c r="B249" i="27"/>
  <c r="C248" i="27"/>
  <c r="B248" i="27"/>
  <c r="C247" i="27"/>
  <c r="B247" i="27"/>
  <c r="C246" i="27"/>
  <c r="B246" i="27"/>
  <c r="C245" i="27"/>
  <c r="B245" i="27"/>
  <c r="C244" i="27"/>
  <c r="B244" i="27"/>
  <c r="C243" i="27"/>
  <c r="B243" i="27"/>
  <c r="C242" i="27"/>
  <c r="B242" i="27"/>
  <c r="C241" i="27"/>
  <c r="B241" i="27"/>
  <c r="C240" i="27"/>
  <c r="B240" i="27"/>
  <c r="C239" i="27"/>
  <c r="B239" i="27"/>
  <c r="C238" i="27"/>
  <c r="B238" i="27"/>
  <c r="C237" i="27"/>
  <c r="B237" i="27"/>
  <c r="C236" i="27"/>
  <c r="B236" i="27"/>
  <c r="C235" i="27"/>
  <c r="B235" i="27"/>
  <c r="C234" i="27"/>
  <c r="B234" i="27"/>
  <c r="C233" i="27"/>
  <c r="B233" i="27"/>
  <c r="C232" i="27"/>
  <c r="B232" i="27"/>
  <c r="C231" i="27"/>
  <c r="B231" i="27"/>
  <c r="C230" i="27"/>
  <c r="B230" i="27"/>
  <c r="C229" i="27"/>
  <c r="B229" i="27"/>
  <c r="C228" i="27"/>
  <c r="B228" i="27"/>
  <c r="C227" i="27"/>
  <c r="B227" i="27"/>
  <c r="C226" i="27"/>
  <c r="B226" i="27"/>
  <c r="C225" i="27"/>
  <c r="B225" i="27"/>
  <c r="C224" i="27"/>
  <c r="B224" i="27"/>
  <c r="C223" i="27"/>
  <c r="B223" i="27"/>
  <c r="C222" i="27"/>
  <c r="B222" i="27"/>
  <c r="C221" i="27"/>
  <c r="B221" i="27"/>
  <c r="C220" i="27"/>
  <c r="B220" i="27"/>
  <c r="C219" i="27"/>
  <c r="B219" i="27"/>
  <c r="C218" i="27"/>
  <c r="B218" i="27"/>
  <c r="C217" i="27"/>
  <c r="B217" i="27"/>
  <c r="C216" i="27"/>
  <c r="B216" i="27"/>
  <c r="C215" i="27"/>
  <c r="B215" i="27"/>
  <c r="C214" i="27"/>
  <c r="B214" i="27"/>
  <c r="C213" i="27"/>
  <c r="B213" i="27"/>
  <c r="C212" i="27"/>
  <c r="B212" i="27"/>
  <c r="C211" i="27"/>
  <c r="B211" i="27"/>
  <c r="C210" i="27"/>
  <c r="B210" i="27"/>
  <c r="C209" i="27"/>
  <c r="B209" i="27"/>
  <c r="C208" i="27"/>
  <c r="B208" i="27"/>
  <c r="C207" i="27"/>
  <c r="B207" i="27"/>
  <c r="C206" i="27"/>
  <c r="B206" i="27"/>
  <c r="C205" i="27"/>
  <c r="B205" i="27"/>
  <c r="C204" i="27"/>
  <c r="B204" i="27"/>
  <c r="C203" i="27"/>
  <c r="B203" i="27"/>
  <c r="C202" i="27"/>
  <c r="B202" i="27"/>
  <c r="C201" i="27"/>
  <c r="B201" i="27"/>
  <c r="C200" i="27"/>
  <c r="B200" i="27"/>
  <c r="C199" i="27"/>
  <c r="B199" i="27"/>
  <c r="C198" i="27"/>
  <c r="B198" i="27"/>
  <c r="C197" i="27"/>
  <c r="B197" i="27"/>
  <c r="C196" i="27"/>
  <c r="B196" i="27"/>
  <c r="C195" i="27"/>
  <c r="B195" i="27"/>
  <c r="C194" i="27"/>
  <c r="B194" i="27"/>
  <c r="C193" i="27"/>
  <c r="B193" i="27"/>
  <c r="C192" i="27"/>
  <c r="B192" i="27"/>
  <c r="C191" i="27"/>
  <c r="B191" i="27"/>
  <c r="C190" i="27"/>
  <c r="B190" i="27"/>
  <c r="C189" i="27"/>
  <c r="B189" i="27"/>
  <c r="C188" i="27"/>
  <c r="B188" i="27"/>
  <c r="C187" i="27"/>
  <c r="B187" i="27"/>
  <c r="C186" i="27"/>
  <c r="B186" i="27"/>
  <c r="C185" i="27"/>
  <c r="B185" i="27"/>
  <c r="C184" i="27"/>
  <c r="B184" i="27"/>
  <c r="C183" i="27"/>
  <c r="B183" i="27"/>
  <c r="C182" i="27"/>
  <c r="B182" i="27"/>
  <c r="C181" i="27"/>
  <c r="B181" i="27"/>
  <c r="C180" i="27"/>
  <c r="B180" i="27"/>
  <c r="C179" i="27"/>
  <c r="B179" i="27"/>
  <c r="C178" i="27"/>
  <c r="B178" i="27"/>
  <c r="C177" i="27"/>
  <c r="B177" i="27"/>
  <c r="C176" i="27"/>
  <c r="B176" i="27"/>
  <c r="C175" i="27"/>
  <c r="B175" i="27"/>
  <c r="C174" i="27"/>
  <c r="B174" i="27"/>
  <c r="C173" i="27"/>
  <c r="B173" i="27"/>
  <c r="C172" i="27"/>
  <c r="B172" i="27"/>
  <c r="C171" i="27"/>
  <c r="B171" i="27"/>
  <c r="C170" i="27"/>
  <c r="B170" i="27"/>
  <c r="C169" i="27"/>
  <c r="B169" i="27"/>
  <c r="C168" i="27"/>
  <c r="B168" i="27"/>
  <c r="C167" i="27"/>
  <c r="B167" i="27"/>
  <c r="C166" i="27"/>
  <c r="B166" i="27"/>
  <c r="C165" i="27"/>
  <c r="B165" i="27"/>
  <c r="C164" i="27"/>
  <c r="B164" i="27"/>
  <c r="C163" i="27"/>
  <c r="B163" i="27"/>
  <c r="C162" i="27"/>
  <c r="B162" i="27"/>
  <c r="C161" i="27"/>
  <c r="B161" i="27"/>
  <c r="C160" i="27"/>
  <c r="B160" i="27"/>
  <c r="BA153" i="27"/>
  <c r="AL153" i="27"/>
  <c r="W153" i="27"/>
  <c r="H153" i="27"/>
  <c r="BA152" i="27"/>
  <c r="AL152" i="27"/>
  <c r="W152" i="27"/>
  <c r="H152" i="27"/>
  <c r="BA151" i="27"/>
  <c r="AL151" i="27"/>
  <c r="W151" i="27"/>
  <c r="H151" i="27"/>
  <c r="BA150" i="27"/>
  <c r="AL150" i="27"/>
  <c r="W150" i="27"/>
  <c r="H150" i="27"/>
  <c r="BA149" i="27"/>
  <c r="AL149" i="27"/>
  <c r="W149" i="27"/>
  <c r="H149" i="27"/>
  <c r="BA148" i="27"/>
  <c r="AL148" i="27"/>
  <c r="W148" i="27"/>
  <c r="H148" i="27"/>
  <c r="BA147" i="27"/>
  <c r="AL147" i="27"/>
  <c r="W147" i="27"/>
  <c r="H147" i="27"/>
  <c r="BA146" i="27"/>
  <c r="AL146" i="27"/>
  <c r="W146" i="27"/>
  <c r="H146" i="27"/>
  <c r="BA145" i="27"/>
  <c r="AL145" i="27"/>
  <c r="W145" i="27"/>
  <c r="H145" i="27"/>
  <c r="BA144" i="27"/>
  <c r="AL144" i="27"/>
  <c r="W144" i="27"/>
  <c r="H144" i="27"/>
  <c r="BA143" i="27"/>
  <c r="AL143" i="27"/>
  <c r="W143" i="27"/>
  <c r="H143" i="27"/>
  <c r="BA142" i="27"/>
  <c r="AL142" i="27"/>
  <c r="W142" i="27"/>
  <c r="H142" i="27"/>
  <c r="BA141" i="27"/>
  <c r="AL141" i="27"/>
  <c r="W141" i="27"/>
  <c r="H141" i="27"/>
  <c r="BA140" i="27"/>
  <c r="AL140" i="27"/>
  <c r="W140" i="27"/>
  <c r="H140" i="27"/>
  <c r="BA139" i="27"/>
  <c r="AL139" i="27"/>
  <c r="W139" i="27"/>
  <c r="H139" i="27"/>
  <c r="BA138" i="27"/>
  <c r="AL138" i="27"/>
  <c r="W138" i="27"/>
  <c r="H138" i="27"/>
  <c r="BA137" i="27"/>
  <c r="AL137" i="27"/>
  <c r="W137" i="27"/>
  <c r="H137" i="27"/>
  <c r="BA136" i="27"/>
  <c r="AL136" i="27"/>
  <c r="W136" i="27"/>
  <c r="H136" i="27"/>
  <c r="BA135" i="27"/>
  <c r="AL135" i="27"/>
  <c r="W135" i="27"/>
  <c r="H135" i="27"/>
  <c r="BA134" i="27"/>
  <c r="AL134" i="27"/>
  <c r="W134" i="27"/>
  <c r="H134" i="27"/>
  <c r="BA133" i="27"/>
  <c r="AL133" i="27"/>
  <c r="W133" i="27"/>
  <c r="H133" i="27"/>
  <c r="BA132" i="27"/>
  <c r="AL132" i="27"/>
  <c r="W132" i="27"/>
  <c r="H132" i="27"/>
  <c r="BA131" i="27"/>
  <c r="AL131" i="27"/>
  <c r="W131" i="27"/>
  <c r="H131" i="27"/>
  <c r="BA130" i="27"/>
  <c r="AL130" i="27"/>
  <c r="W130" i="27"/>
  <c r="H130" i="27"/>
  <c r="BA129" i="27"/>
  <c r="AL129" i="27"/>
  <c r="W129" i="27"/>
  <c r="H129" i="27"/>
  <c r="BA128" i="27"/>
  <c r="AL128" i="27"/>
  <c r="W128" i="27"/>
  <c r="H128" i="27"/>
  <c r="BA127" i="27"/>
  <c r="AL127" i="27"/>
  <c r="W127" i="27"/>
  <c r="H127" i="27"/>
  <c r="BA126" i="27"/>
  <c r="AL126" i="27"/>
  <c r="W126" i="27"/>
  <c r="H126" i="27"/>
  <c r="BA125" i="27"/>
  <c r="AL125" i="27"/>
  <c r="W125" i="27"/>
  <c r="H125" i="27"/>
  <c r="BA124" i="27"/>
  <c r="AL124" i="27"/>
  <c r="W124" i="27"/>
  <c r="H124" i="27"/>
  <c r="BA123" i="27"/>
  <c r="AL123" i="27"/>
  <c r="W123" i="27"/>
  <c r="H123" i="27"/>
  <c r="BA122" i="27"/>
  <c r="AL122" i="27"/>
  <c r="W122" i="27"/>
  <c r="H122" i="27"/>
  <c r="BA121" i="27"/>
  <c r="AL121" i="27"/>
  <c r="W121" i="27"/>
  <c r="H121" i="27"/>
  <c r="BA120" i="27"/>
  <c r="AL120" i="27"/>
  <c r="W120" i="27"/>
  <c r="H120" i="27"/>
  <c r="BA119" i="27"/>
  <c r="AL119" i="27"/>
  <c r="W119" i="27"/>
  <c r="H119" i="27"/>
  <c r="BA118" i="27"/>
  <c r="AL118" i="27"/>
  <c r="W118" i="27"/>
  <c r="H118" i="27"/>
  <c r="BA117" i="27"/>
  <c r="AL117" i="27"/>
  <c r="W117" i="27"/>
  <c r="H117" i="27"/>
  <c r="BA116" i="27"/>
  <c r="AL116" i="27"/>
  <c r="W116" i="27"/>
  <c r="H116" i="27"/>
  <c r="BA115" i="27"/>
  <c r="AL115" i="27"/>
  <c r="W115" i="27"/>
  <c r="H115" i="27"/>
  <c r="BA114" i="27"/>
  <c r="AL114" i="27"/>
  <c r="W114" i="27"/>
  <c r="H114" i="27"/>
  <c r="BA113" i="27"/>
  <c r="AL113" i="27"/>
  <c r="W113" i="27"/>
  <c r="H113" i="27"/>
  <c r="BA112" i="27"/>
  <c r="AL112" i="27"/>
  <c r="W112" i="27"/>
  <c r="H112" i="27"/>
  <c r="BA111" i="27"/>
  <c r="AL111" i="27"/>
  <c r="W111" i="27"/>
  <c r="H111" i="27"/>
  <c r="BA110" i="27"/>
  <c r="AL110" i="27"/>
  <c r="W110" i="27"/>
  <c r="H110" i="27"/>
  <c r="BA109" i="27"/>
  <c r="AL109" i="27"/>
  <c r="W109" i="27"/>
  <c r="H109" i="27"/>
  <c r="BA108" i="27"/>
  <c r="AL108" i="27"/>
  <c r="W108" i="27"/>
  <c r="H108" i="27"/>
  <c r="BA107" i="27"/>
  <c r="AL107" i="27"/>
  <c r="W107" i="27"/>
  <c r="H107" i="27"/>
  <c r="BA106" i="27"/>
  <c r="AL106" i="27"/>
  <c r="W106" i="27"/>
  <c r="H106" i="27"/>
  <c r="BA105" i="27"/>
  <c r="AL105" i="27"/>
  <c r="W105" i="27"/>
  <c r="H105" i="27"/>
  <c r="BA104" i="27"/>
  <c r="AL104" i="27"/>
  <c r="W104" i="27"/>
  <c r="H104" i="27"/>
  <c r="BA103" i="27"/>
  <c r="AL103" i="27"/>
  <c r="W103" i="27"/>
  <c r="H103" i="27"/>
  <c r="BA102" i="27"/>
  <c r="AL102" i="27"/>
  <c r="W102" i="27"/>
  <c r="H102" i="27"/>
  <c r="BA101" i="27"/>
  <c r="AL101" i="27"/>
  <c r="W101" i="27"/>
  <c r="H101" i="27"/>
  <c r="BA100" i="27"/>
  <c r="AL100" i="27"/>
  <c r="W100" i="27"/>
  <c r="H100" i="27"/>
  <c r="BA99" i="27"/>
  <c r="AL99" i="27"/>
  <c r="W99" i="27"/>
  <c r="H99" i="27"/>
  <c r="BA98" i="27"/>
  <c r="AL98" i="27"/>
  <c r="W98" i="27"/>
  <c r="H98" i="27"/>
  <c r="BA97" i="27"/>
  <c r="AL97" i="27"/>
  <c r="W97" i="27"/>
  <c r="H97" i="27"/>
  <c r="BA96" i="27"/>
  <c r="AL96" i="27"/>
  <c r="W96" i="27"/>
  <c r="H96" i="27"/>
  <c r="BA95" i="27"/>
  <c r="AL95" i="27"/>
  <c r="W95" i="27"/>
  <c r="H95" i="27"/>
  <c r="BA94" i="27"/>
  <c r="AL94" i="27"/>
  <c r="W94" i="27"/>
  <c r="H94" i="27"/>
  <c r="BA93" i="27"/>
  <c r="AL93" i="27"/>
  <c r="W93" i="27"/>
  <c r="H93" i="27"/>
  <c r="BA92" i="27"/>
  <c r="AL92" i="27"/>
  <c r="W92" i="27"/>
  <c r="H92" i="27"/>
  <c r="BA91" i="27"/>
  <c r="AL91" i="27"/>
  <c r="W91" i="27"/>
  <c r="H91" i="27"/>
  <c r="BA90" i="27"/>
  <c r="AL90" i="27"/>
  <c r="W90" i="27"/>
  <c r="H90" i="27"/>
  <c r="BA89" i="27"/>
  <c r="AL89" i="27"/>
  <c r="W89" i="27"/>
  <c r="H89" i="27"/>
  <c r="BA88" i="27"/>
  <c r="AL88" i="27"/>
  <c r="W88" i="27"/>
  <c r="H88" i="27"/>
  <c r="BA87" i="27"/>
  <c r="AL87" i="27"/>
  <c r="W87" i="27"/>
  <c r="H87" i="27"/>
  <c r="BA86" i="27"/>
  <c r="AL86" i="27"/>
  <c r="W86" i="27"/>
  <c r="H86" i="27"/>
  <c r="BA85" i="27"/>
  <c r="AL85" i="27"/>
  <c r="W85" i="27"/>
  <c r="H85" i="27"/>
  <c r="BA84" i="27"/>
  <c r="AL84" i="27"/>
  <c r="W84" i="27"/>
  <c r="H84" i="27"/>
  <c r="BA83" i="27"/>
  <c r="AL83" i="27"/>
  <c r="W83" i="27"/>
  <c r="H83" i="27"/>
  <c r="BA82" i="27"/>
  <c r="AL82" i="27"/>
  <c r="W82" i="27"/>
  <c r="H82" i="27"/>
  <c r="BA81" i="27"/>
  <c r="AL81" i="27"/>
  <c r="W81" i="27"/>
  <c r="H81" i="27"/>
  <c r="BA80" i="27"/>
  <c r="AL80" i="27"/>
  <c r="W80" i="27"/>
  <c r="BA79" i="27"/>
  <c r="AL79" i="27"/>
  <c r="W79" i="27"/>
  <c r="H79" i="27"/>
  <c r="BA78" i="27"/>
  <c r="AL78" i="27"/>
  <c r="W78" i="27"/>
  <c r="H78" i="27"/>
  <c r="BA77" i="27"/>
  <c r="AL77" i="27"/>
  <c r="W77" i="27"/>
  <c r="H77" i="27"/>
  <c r="BA76" i="27"/>
  <c r="AL76" i="27"/>
  <c r="W76" i="27"/>
  <c r="H76" i="27"/>
  <c r="BA75" i="27"/>
  <c r="AL75" i="27"/>
  <c r="W75" i="27"/>
  <c r="H75" i="27"/>
  <c r="AL74" i="27"/>
  <c r="W74" i="27"/>
  <c r="H74" i="27"/>
  <c r="AZ70" i="27"/>
  <c r="AZ66" i="27"/>
  <c r="AK66" i="27"/>
  <c r="V66" i="27"/>
  <c r="G66" i="27"/>
  <c r="AZ65" i="27"/>
  <c r="AK65" i="27"/>
  <c r="V65" i="27"/>
  <c r="G65" i="27"/>
  <c r="AZ64" i="27"/>
  <c r="AK64" i="27"/>
  <c r="V64" i="27"/>
  <c r="G64" i="27"/>
  <c r="AZ63" i="27"/>
  <c r="AK63" i="27"/>
  <c r="V63" i="27"/>
  <c r="G63" i="27"/>
  <c r="AK62" i="27"/>
  <c r="V62" i="27"/>
  <c r="G62" i="27"/>
  <c r="AZ61" i="27"/>
  <c r="V61" i="27"/>
  <c r="G61" i="27"/>
  <c r="AZ60" i="27"/>
  <c r="AK60" i="27"/>
  <c r="V60" i="27"/>
  <c r="G60" i="27"/>
  <c r="AZ59" i="27"/>
  <c r="AK59" i="27"/>
  <c r="V59" i="27"/>
  <c r="G59" i="27"/>
  <c r="AZ58" i="27"/>
  <c r="AK58" i="27"/>
  <c r="V58" i="27"/>
  <c r="G58" i="27"/>
  <c r="AZ57" i="27"/>
  <c r="AK57" i="27"/>
  <c r="V57" i="27"/>
  <c r="G57" i="27"/>
  <c r="AK56" i="27"/>
  <c r="V56" i="27"/>
  <c r="G56" i="27"/>
  <c r="AZ55" i="27"/>
  <c r="C240" i="26"/>
  <c r="C241" i="26"/>
  <c r="C242" i="26"/>
  <c r="C243" i="26"/>
  <c r="C244" i="26"/>
  <c r="C245" i="26"/>
  <c r="C246" i="26"/>
  <c r="C247" i="26"/>
  <c r="C248" i="26"/>
  <c r="C249" i="26"/>
  <c r="C250" i="26"/>
  <c r="C251" i="26"/>
  <c r="C252" i="26"/>
  <c r="C253" i="26"/>
  <c r="C254" i="26"/>
  <c r="C255" i="26"/>
  <c r="C256" i="26"/>
  <c r="C257" i="26"/>
  <c r="C258" i="26"/>
  <c r="C259" i="26"/>
  <c r="C260" i="26"/>
  <c r="C261" i="26"/>
  <c r="C262" i="26"/>
  <c r="C263" i="26"/>
  <c r="C264" i="26"/>
  <c r="C265" i="26"/>
  <c r="C266" i="26"/>
  <c r="C267" i="26"/>
  <c r="C268" i="26"/>
  <c r="C269" i="26"/>
  <c r="C270" i="26"/>
  <c r="C271" i="26"/>
  <c r="C272" i="26"/>
  <c r="C273" i="26"/>
  <c r="C274" i="26"/>
  <c r="C275" i="26"/>
  <c r="C276" i="26"/>
  <c r="C277" i="26"/>
  <c r="C278" i="26"/>
  <c r="C279" i="26"/>
  <c r="C280" i="26"/>
  <c r="C281" i="26"/>
  <c r="C282" i="26"/>
  <c r="C283" i="26"/>
  <c r="C284" i="26"/>
  <c r="C285" i="26"/>
  <c r="C286" i="26"/>
  <c r="C287" i="26"/>
  <c r="C288" i="26"/>
  <c r="C289" i="26"/>
  <c r="C290" i="26"/>
  <c r="C291" i="26"/>
  <c r="C292" i="26"/>
  <c r="C293" i="26"/>
  <c r="C294" i="26"/>
  <c r="C295" i="26"/>
  <c r="C296" i="26"/>
  <c r="C297" i="26"/>
  <c r="C298" i="26"/>
  <c r="C299" i="26"/>
  <c r="C300" i="26"/>
  <c r="C301" i="26"/>
  <c r="C302" i="26"/>
  <c r="C303" i="26"/>
  <c r="C304" i="26"/>
  <c r="C305" i="26"/>
  <c r="C306" i="26"/>
  <c r="C307" i="26"/>
  <c r="C308" i="26"/>
  <c r="C309" i="26"/>
  <c r="C310" i="26"/>
  <c r="C311" i="26"/>
  <c r="C312" i="26"/>
  <c r="C313" i="26"/>
  <c r="C314" i="26"/>
  <c r="C315" i="26"/>
  <c r="C316" i="26"/>
  <c r="C317" i="26"/>
  <c r="C318" i="26"/>
  <c r="C319" i="26"/>
  <c r="B241" i="26"/>
  <c r="B242" i="26"/>
  <c r="B243" i="26"/>
  <c r="B244" i="26"/>
  <c r="B245" i="26"/>
  <c r="B246" i="26"/>
  <c r="B247" i="26"/>
  <c r="B248" i="26"/>
  <c r="B249" i="26"/>
  <c r="B250" i="26"/>
  <c r="B251" i="26"/>
  <c r="B252" i="26"/>
  <c r="B253" i="26"/>
  <c r="B254" i="26"/>
  <c r="B255" i="26"/>
  <c r="B256" i="26"/>
  <c r="B257" i="26"/>
  <c r="B258" i="26"/>
  <c r="B259" i="26"/>
  <c r="B260" i="26"/>
  <c r="B261" i="26"/>
  <c r="B262" i="26"/>
  <c r="B263" i="26"/>
  <c r="B264" i="26"/>
  <c r="B265" i="26"/>
  <c r="B266" i="26"/>
  <c r="B267" i="26"/>
  <c r="B268" i="26"/>
  <c r="B269" i="26"/>
  <c r="B270" i="26"/>
  <c r="B271" i="26"/>
  <c r="B272" i="26"/>
  <c r="B273" i="26"/>
  <c r="B274" i="26"/>
  <c r="B275" i="26"/>
  <c r="B276" i="26"/>
  <c r="B277" i="26"/>
  <c r="B278" i="26"/>
  <c r="B279" i="26"/>
  <c r="B280" i="26"/>
  <c r="B281" i="26"/>
  <c r="B282" i="26"/>
  <c r="B283" i="26"/>
  <c r="B284" i="26"/>
  <c r="B285" i="26"/>
  <c r="B286" i="26"/>
  <c r="B287" i="26"/>
  <c r="B288" i="26"/>
  <c r="B289" i="26"/>
  <c r="B290" i="26"/>
  <c r="B291" i="26"/>
  <c r="B292" i="26"/>
  <c r="B293" i="26"/>
  <c r="B294" i="26"/>
  <c r="B295" i="26"/>
  <c r="B296" i="26"/>
  <c r="B297" i="26"/>
  <c r="B298" i="26"/>
  <c r="B299" i="26"/>
  <c r="B300" i="26"/>
  <c r="B301" i="26"/>
  <c r="B302" i="26"/>
  <c r="B303" i="26"/>
  <c r="B304" i="26"/>
  <c r="B305" i="26"/>
  <c r="B306" i="26"/>
  <c r="B307" i="26"/>
  <c r="B308" i="26"/>
  <c r="B309" i="26"/>
  <c r="B310" i="26"/>
  <c r="B311" i="26"/>
  <c r="B312" i="26"/>
  <c r="B313" i="26"/>
  <c r="B314" i="26"/>
  <c r="B315" i="26"/>
  <c r="B316" i="26"/>
  <c r="B317" i="26"/>
  <c r="B318" i="26"/>
  <c r="B319" i="26"/>
  <c r="B240" i="26"/>
  <c r="BA75" i="26"/>
  <c r="AL75" i="26"/>
  <c r="W75" i="26"/>
  <c r="H145" i="26"/>
  <c r="H75" i="26"/>
  <c r="B160" i="26"/>
  <c r="C160" i="26"/>
  <c r="B161" i="26"/>
  <c r="C161" i="26"/>
  <c r="B162" i="26"/>
  <c r="C162" i="26"/>
  <c r="B163" i="26"/>
  <c r="C163" i="26"/>
  <c r="B164" i="26"/>
  <c r="C164" i="26"/>
  <c r="B165" i="26"/>
  <c r="C165" i="26"/>
  <c r="B166" i="26"/>
  <c r="C166" i="26"/>
  <c r="B167" i="26"/>
  <c r="C167" i="26"/>
  <c r="B168" i="26"/>
  <c r="C168" i="26"/>
  <c r="B169" i="26"/>
  <c r="C169" i="26"/>
  <c r="B170" i="26"/>
  <c r="C170" i="26"/>
  <c r="B171" i="26"/>
  <c r="C171" i="26"/>
  <c r="B172" i="26"/>
  <c r="C172" i="26"/>
  <c r="B173" i="26"/>
  <c r="C173" i="26"/>
  <c r="B174" i="26"/>
  <c r="C174" i="26"/>
  <c r="B175" i="26"/>
  <c r="C175" i="26"/>
  <c r="B176" i="26"/>
  <c r="C176" i="26"/>
  <c r="B177" i="26"/>
  <c r="C177" i="26"/>
  <c r="B178" i="26"/>
  <c r="C178" i="26"/>
  <c r="B179" i="26"/>
  <c r="C179" i="26"/>
  <c r="B180" i="26"/>
  <c r="C180" i="26"/>
  <c r="B181" i="26"/>
  <c r="C181" i="26"/>
  <c r="B182" i="26"/>
  <c r="C182" i="26"/>
  <c r="B183" i="26"/>
  <c r="C183" i="26"/>
  <c r="B184" i="26"/>
  <c r="C184" i="26"/>
  <c r="B185" i="26"/>
  <c r="C185" i="26"/>
  <c r="B186" i="26"/>
  <c r="C186" i="26"/>
  <c r="B187" i="26"/>
  <c r="C187" i="26"/>
  <c r="B188" i="26"/>
  <c r="C188" i="26"/>
  <c r="B189" i="26"/>
  <c r="C189" i="26"/>
  <c r="B190" i="26"/>
  <c r="C190" i="26"/>
  <c r="B191" i="26"/>
  <c r="C191" i="26"/>
  <c r="B192" i="26"/>
  <c r="C192" i="26"/>
  <c r="B193" i="26"/>
  <c r="C193" i="26"/>
  <c r="B194" i="26"/>
  <c r="C194" i="26"/>
  <c r="B195" i="26"/>
  <c r="C195" i="26"/>
  <c r="B196" i="26"/>
  <c r="C196" i="26"/>
  <c r="BF58" i="26"/>
  <c r="BF57" i="26"/>
  <c r="BF56" i="26"/>
  <c r="AZ70" i="26"/>
  <c r="AZ69" i="26"/>
  <c r="AK69" i="26"/>
  <c r="AK70" i="26"/>
  <c r="V70" i="26"/>
  <c r="V69" i="26"/>
  <c r="G70" i="26"/>
  <c r="G69" i="26"/>
  <c r="BB80" i="27"/>
  <c r="BB81" i="27"/>
  <c r="BB82" i="27"/>
  <c r="BB83" i="27"/>
  <c r="BB84" i="27"/>
  <c r="BB85" i="27"/>
  <c r="BB86" i="27"/>
  <c r="BB87" i="27"/>
  <c r="BB88" i="27"/>
  <c r="BB89" i="27"/>
  <c r="BB90" i="27"/>
  <c r="BB91" i="27"/>
  <c r="BB92" i="27"/>
  <c r="BB93" i="27"/>
  <c r="BB94" i="27"/>
  <c r="BB95" i="27"/>
  <c r="BB96" i="27"/>
  <c r="BB97" i="27"/>
  <c r="BB98" i="27"/>
  <c r="BB99" i="27"/>
  <c r="BB100" i="27"/>
  <c r="BB101" i="27"/>
  <c r="BB102" i="27"/>
  <c r="BB103" i="27"/>
  <c r="BB104" i="27"/>
  <c r="BB105" i="27"/>
  <c r="BB106" i="27"/>
  <c r="BB107" i="27"/>
  <c r="BB108" i="27"/>
  <c r="BB109" i="27"/>
  <c r="BB110" i="27"/>
  <c r="BB111" i="27"/>
  <c r="BB112" i="27"/>
  <c r="BB113" i="27"/>
  <c r="BB114" i="27"/>
  <c r="BB115" i="27"/>
  <c r="BB116" i="27"/>
  <c r="BB117" i="27"/>
  <c r="BB118" i="27"/>
  <c r="BB119" i="27"/>
  <c r="BB120" i="27"/>
  <c r="BB121" i="27"/>
  <c r="BB122" i="27"/>
  <c r="BB123" i="27"/>
  <c r="E288" i="27"/>
  <c r="N288" i="27"/>
  <c r="Q288" i="27"/>
  <c r="BB124" i="27"/>
  <c r="BB125" i="27"/>
  <c r="BB126" i="27"/>
  <c r="BB127" i="27"/>
  <c r="E292" i="27"/>
  <c r="N292" i="27"/>
  <c r="Q292" i="27"/>
  <c r="BB128" i="27"/>
  <c r="BB129" i="27"/>
  <c r="BB130" i="27"/>
  <c r="BB131" i="27"/>
  <c r="BB132" i="27"/>
  <c r="BB133" i="27"/>
  <c r="BB134" i="27"/>
  <c r="BB135" i="27"/>
  <c r="BB136" i="27"/>
  <c r="BB137" i="27"/>
  <c r="BB138" i="27"/>
  <c r="BB139" i="27"/>
  <c r="E304" i="27"/>
  <c r="N304" i="27"/>
  <c r="Q304" i="27"/>
  <c r="BB140" i="27"/>
  <c r="BB141" i="27"/>
  <c r="BB142" i="27"/>
  <c r="BB143" i="27"/>
  <c r="E308" i="27"/>
  <c r="N308" i="27"/>
  <c r="Q308" i="27"/>
  <c r="BB144" i="27"/>
  <c r="BB145" i="27"/>
  <c r="BB146" i="27"/>
  <c r="BB147" i="27"/>
  <c r="BB148" i="27"/>
  <c r="BB149" i="27"/>
  <c r="BB150" i="27"/>
  <c r="BB151" i="27"/>
  <c r="BB152" i="27"/>
  <c r="BB153" i="27"/>
  <c r="BB69" i="27"/>
  <c r="BB74" i="27"/>
  <c r="X191" i="29"/>
  <c r="Y191" i="29"/>
  <c r="X196" i="29"/>
  <c r="Y196" i="29"/>
  <c r="AT18" i="20"/>
  <c r="AR18" i="20"/>
  <c r="AS18" i="20"/>
  <c r="AU116" i="20"/>
  <c r="AO116" i="20"/>
  <c r="AU78" i="20"/>
  <c r="AO78" i="20"/>
  <c r="AT21" i="20"/>
  <c r="BB75" i="27"/>
  <c r="BB76" i="27"/>
  <c r="BB77" i="27"/>
  <c r="BB78" i="27"/>
  <c r="BB79" i="27"/>
  <c r="T202" i="28"/>
  <c r="T201" i="28"/>
  <c r="X192" i="29"/>
  <c r="Y192" i="29"/>
  <c r="X184" i="29"/>
  <c r="Y184" i="29"/>
  <c r="AO73" i="20"/>
  <c r="AU73" i="20"/>
  <c r="AU65" i="20"/>
  <c r="AO65" i="20"/>
  <c r="X189" i="29"/>
  <c r="Y189" i="29"/>
  <c r="X187" i="29"/>
  <c r="Y187" i="29"/>
  <c r="X186" i="29"/>
  <c r="Y186" i="29"/>
  <c r="X190" i="29"/>
  <c r="Y190" i="29"/>
  <c r="AO12" i="20"/>
  <c r="AU12" i="20"/>
  <c r="AT12" i="20"/>
  <c r="BB70" i="27"/>
  <c r="X195" i="29"/>
  <c r="Y195" i="29"/>
  <c r="X183" i="29"/>
  <c r="Y183" i="29"/>
  <c r="X188" i="29"/>
  <c r="Y188" i="29"/>
  <c r="X194" i="29"/>
  <c r="Y194" i="29"/>
  <c r="AU82" i="20"/>
  <c r="AO82" i="20"/>
  <c r="U169" i="28"/>
  <c r="T232" i="28"/>
  <c r="T174" i="28"/>
  <c r="T189" i="28"/>
  <c r="BB57" i="27"/>
  <c r="I55" i="27"/>
  <c r="BB68" i="27"/>
  <c r="T186" i="28"/>
  <c r="T172" i="28"/>
  <c r="U233" i="28"/>
  <c r="U217" i="28"/>
  <c r="U239" i="28"/>
  <c r="T298" i="28"/>
  <c r="T234" i="28"/>
  <c r="T220" i="28"/>
  <c r="U181" i="28"/>
  <c r="U195" i="28"/>
  <c r="U177" i="28"/>
  <c r="U207" i="28"/>
  <c r="T179" i="28"/>
  <c r="U211" i="28"/>
  <c r="U194" i="28"/>
  <c r="T176" i="28"/>
  <c r="U238" i="28"/>
  <c r="U302" i="28"/>
  <c r="T302" i="28"/>
  <c r="U173" i="28"/>
  <c r="U203" i="28"/>
  <c r="T228" i="28"/>
  <c r="T213" i="28"/>
  <c r="T225" i="28"/>
  <c r="T292" i="28"/>
  <c r="U292" i="28"/>
  <c r="T271" i="28"/>
  <c r="U271" i="28"/>
  <c r="U216" i="28"/>
  <c r="U260" i="28"/>
  <c r="T260" i="28"/>
  <c r="U268" i="28"/>
  <c r="T268" i="28"/>
  <c r="U275" i="28"/>
  <c r="T275" i="28"/>
  <c r="T210" i="28"/>
  <c r="T175" i="28"/>
  <c r="U318" i="28"/>
  <c r="T318" i="28"/>
  <c r="T219" i="28"/>
  <c r="V219" i="28"/>
  <c r="W219" i="28"/>
  <c r="X203" i="28"/>
  <c r="Y203" i="28"/>
  <c r="U277" i="28"/>
  <c r="T277" i="28"/>
  <c r="T266" i="28"/>
  <c r="U266" i="28"/>
  <c r="T262" i="28"/>
  <c r="U262" i="28"/>
  <c r="T316" i="28"/>
  <c r="U316" i="28"/>
  <c r="T191" i="28"/>
  <c r="U255" i="28"/>
  <c r="T255" i="28"/>
  <c r="U294" i="28"/>
  <c r="T294" i="28"/>
  <c r="U198" i="28"/>
  <c r="T170" i="28"/>
  <c r="T248" i="28"/>
  <c r="U248" i="28"/>
  <c r="U269" i="28"/>
  <c r="T269" i="28"/>
  <c r="T187" i="28"/>
  <c r="T314" i="28"/>
  <c r="U314" i="28"/>
  <c r="U197" i="28"/>
  <c r="T182" i="28"/>
  <c r="T215" i="28"/>
  <c r="U312" i="28"/>
  <c r="T312" i="28"/>
  <c r="T212" i="28"/>
  <c r="U283" i="28"/>
  <c r="T283" i="28"/>
  <c r="X283" i="28"/>
  <c r="Y283" i="28"/>
  <c r="U273" i="28"/>
  <c r="T273" i="28"/>
  <c r="T299" i="28"/>
  <c r="U299" i="28"/>
  <c r="U304" i="28"/>
  <c r="T304" i="28"/>
  <c r="U252" i="28"/>
  <c r="T252" i="28"/>
  <c r="T305" i="28"/>
  <c r="U305" i="28"/>
  <c r="T285" i="28"/>
  <c r="X285" i="28"/>
  <c r="Y285" i="28"/>
  <c r="U285" i="28"/>
  <c r="T224" i="28"/>
  <c r="U258" i="28"/>
  <c r="U193" i="28"/>
  <c r="T274" i="28"/>
  <c r="U274" i="28"/>
  <c r="T199" i="28"/>
  <c r="T259" i="28"/>
  <c r="U259" i="28"/>
  <c r="U237" i="28"/>
  <c r="T267" i="28"/>
  <c r="U267" i="28"/>
  <c r="U241" i="28"/>
  <c r="T241" i="28"/>
  <c r="U205" i="28"/>
  <c r="T264" i="28"/>
  <c r="U264" i="28"/>
  <c r="T240" i="28"/>
  <c r="T257" i="28"/>
  <c r="U257" i="28"/>
  <c r="T178" i="28"/>
  <c r="T204" i="28"/>
  <c r="T190" i="28"/>
  <c r="U313" i="28"/>
  <c r="T313" i="28"/>
  <c r="T297" i="28"/>
  <c r="U297" i="28"/>
  <c r="T279" i="28"/>
  <c r="X279" i="28"/>
  <c r="Y279" i="28"/>
  <c r="U279" i="28"/>
  <c r="U206" i="28"/>
  <c r="U245" i="28"/>
  <c r="T245" i="28"/>
  <c r="U282" i="28"/>
  <c r="T282" i="28"/>
  <c r="X282" i="28"/>
  <c r="Y282" i="28"/>
  <c r="U168" i="28"/>
  <c r="T168" i="28"/>
  <c r="U281" i="28"/>
  <c r="T281" i="28"/>
  <c r="X281" i="28"/>
  <c r="Y281" i="28"/>
  <c r="U286" i="28"/>
  <c r="T286" i="28"/>
  <c r="X286" i="28"/>
  <c r="Y286" i="28"/>
  <c r="T278" i="28"/>
  <c r="U278" i="28"/>
  <c r="U319" i="28"/>
  <c r="T319" i="28"/>
  <c r="U317" i="28"/>
  <c r="T317" i="28"/>
  <c r="T293" i="28"/>
  <c r="U293" i="28"/>
  <c r="U296" i="28"/>
  <c r="T296" i="28"/>
  <c r="T256" i="28"/>
  <c r="U256" i="28"/>
  <c r="U270" i="28"/>
  <c r="T270" i="28"/>
  <c r="T250" i="28"/>
  <c r="U250" i="28"/>
  <c r="T249" i="28"/>
  <c r="U249" i="28"/>
  <c r="U295" i="28"/>
  <c r="T295" i="28"/>
  <c r="T261" i="28"/>
  <c r="U261" i="28"/>
  <c r="AO112" i="20"/>
  <c r="AU112" i="20"/>
  <c r="AO34" i="20"/>
  <c r="AU34" i="20"/>
  <c r="AO38" i="20"/>
  <c r="AU38" i="20"/>
  <c r="AO30" i="20"/>
  <c r="AU30" i="20"/>
  <c r="AO42" i="20"/>
  <c r="AU42" i="20"/>
  <c r="AU50" i="20"/>
  <c r="I57" i="27"/>
  <c r="BB55" i="27"/>
  <c r="X55" i="27"/>
  <c r="X57" i="27"/>
  <c r="E244" i="27"/>
  <c r="N244" i="27"/>
  <c r="Q244" i="27"/>
  <c r="E249" i="27"/>
  <c r="N249" i="27"/>
  <c r="Q249" i="27"/>
  <c r="AM57" i="27"/>
  <c r="AM55" i="27"/>
  <c r="X56" i="27"/>
  <c r="BB56" i="27"/>
  <c r="E268" i="27"/>
  <c r="N268" i="27"/>
  <c r="Q268" i="27"/>
  <c r="E272" i="27"/>
  <c r="N272" i="27"/>
  <c r="Q272" i="27"/>
  <c r="E277" i="27"/>
  <c r="N277" i="27"/>
  <c r="Q277" i="27"/>
  <c r="E278" i="27"/>
  <c r="N278" i="27"/>
  <c r="Q278" i="27"/>
  <c r="E284" i="27"/>
  <c r="N284" i="27"/>
  <c r="Q284" i="27"/>
  <c r="E285" i="27"/>
  <c r="N285" i="27"/>
  <c r="Q285" i="27"/>
  <c r="E287" i="27"/>
  <c r="N287" i="27"/>
  <c r="Q287" i="27"/>
  <c r="E289" i="27"/>
  <c r="N289" i="27"/>
  <c r="Q289" i="27"/>
  <c r="E291" i="27"/>
  <c r="N291" i="27"/>
  <c r="Q291" i="27"/>
  <c r="E293" i="27"/>
  <c r="N293" i="27"/>
  <c r="Q293" i="27"/>
  <c r="E295" i="27"/>
  <c r="N295" i="27"/>
  <c r="Q295" i="27"/>
  <c r="E296" i="27"/>
  <c r="N296" i="27"/>
  <c r="Q296" i="27"/>
  <c r="E297" i="27"/>
  <c r="N297" i="27"/>
  <c r="Q297" i="27"/>
  <c r="E299" i="27"/>
  <c r="N299" i="27"/>
  <c r="Q299" i="27"/>
  <c r="E300" i="27"/>
  <c r="N300" i="27"/>
  <c r="Q300" i="27"/>
  <c r="E301" i="27"/>
  <c r="N301" i="27"/>
  <c r="Q301" i="27"/>
  <c r="E303" i="27"/>
  <c r="N303" i="27"/>
  <c r="Q303" i="27"/>
  <c r="E305" i="27"/>
  <c r="N305" i="27"/>
  <c r="Q305" i="27"/>
  <c r="E307" i="27"/>
  <c r="N307" i="27"/>
  <c r="Q307" i="27"/>
  <c r="E309" i="27"/>
  <c r="N309" i="27"/>
  <c r="Q309" i="27"/>
  <c r="E311" i="27"/>
  <c r="N311" i="27"/>
  <c r="Q311" i="27"/>
  <c r="E312" i="27"/>
  <c r="N312" i="27"/>
  <c r="Q312" i="27"/>
  <c r="E313" i="27"/>
  <c r="N313" i="27"/>
  <c r="Q313" i="27"/>
  <c r="E315" i="27"/>
  <c r="N315" i="27"/>
  <c r="Q315" i="27"/>
  <c r="E316" i="27"/>
  <c r="N316" i="27"/>
  <c r="Q316" i="27"/>
  <c r="E317" i="27"/>
  <c r="N317" i="27"/>
  <c r="Q317" i="27"/>
  <c r="I56" i="27"/>
  <c r="I86" i="27"/>
  <c r="E251" i="27"/>
  <c r="N251" i="27"/>
  <c r="Q251" i="27"/>
  <c r="E253" i="27"/>
  <c r="N253" i="27"/>
  <c r="Q253" i="27"/>
  <c r="E257" i="27"/>
  <c r="N257" i="27"/>
  <c r="Q257" i="27"/>
  <c r="E259" i="27"/>
  <c r="N259" i="27"/>
  <c r="Q259" i="27"/>
  <c r="E261" i="27"/>
  <c r="N261" i="27"/>
  <c r="Q261" i="27"/>
  <c r="AM56" i="27"/>
  <c r="AM106" i="27"/>
  <c r="BB75" i="26"/>
  <c r="BB70" i="26"/>
  <c r="BB69" i="26"/>
  <c r="V198" i="28"/>
  <c r="W198" i="28"/>
  <c r="X75" i="27"/>
  <c r="I104" i="27"/>
  <c r="I96" i="27"/>
  <c r="I91" i="27"/>
  <c r="I85" i="27"/>
  <c r="I80" i="27"/>
  <c r="D165" i="27"/>
  <c r="M165" i="27"/>
  <c r="P165" i="27"/>
  <c r="AM151" i="27"/>
  <c r="AM145" i="27"/>
  <c r="AM140" i="27"/>
  <c r="AM135" i="27"/>
  <c r="AM129" i="27"/>
  <c r="AM124" i="27"/>
  <c r="AM119" i="27"/>
  <c r="AM113" i="27"/>
  <c r="D278" i="27"/>
  <c r="M278" i="27"/>
  <c r="P278" i="27"/>
  <c r="AM108" i="27"/>
  <c r="AM103" i="27"/>
  <c r="AM97" i="27"/>
  <c r="AM92" i="27"/>
  <c r="AM87" i="27"/>
  <c r="X153" i="27"/>
  <c r="X148" i="27"/>
  <c r="X143" i="27"/>
  <c r="E228" i="27"/>
  <c r="N228" i="27"/>
  <c r="Q228" i="27"/>
  <c r="X137" i="27"/>
  <c r="X132" i="27"/>
  <c r="X127" i="27"/>
  <c r="X121" i="27"/>
  <c r="E206" i="27"/>
  <c r="N206" i="27"/>
  <c r="Q206" i="27"/>
  <c r="X116" i="27"/>
  <c r="X111" i="27"/>
  <c r="X105" i="27"/>
  <c r="X100" i="27"/>
  <c r="E185" i="27"/>
  <c r="N185" i="27"/>
  <c r="Q185" i="27"/>
  <c r="X95" i="27"/>
  <c r="X89" i="27"/>
  <c r="X142" i="27"/>
  <c r="X126" i="27"/>
  <c r="X110" i="27"/>
  <c r="X94" i="27"/>
  <c r="X85" i="27"/>
  <c r="X81" i="27"/>
  <c r="E166" i="27"/>
  <c r="N166" i="27"/>
  <c r="Q166" i="27"/>
  <c r="I77" i="27"/>
  <c r="AM76" i="27"/>
  <c r="AM98" i="27"/>
  <c r="X76" i="27"/>
  <c r="E161" i="27"/>
  <c r="N161" i="27"/>
  <c r="Q161" i="27"/>
  <c r="I152" i="27"/>
  <c r="I148" i="27"/>
  <c r="I144" i="27"/>
  <c r="I140" i="27"/>
  <c r="I136" i="27"/>
  <c r="I132" i="27"/>
  <c r="I128" i="27"/>
  <c r="I124" i="27"/>
  <c r="D209" i="27"/>
  <c r="M209" i="27"/>
  <c r="P209" i="27"/>
  <c r="I120" i="27"/>
  <c r="I116" i="27"/>
  <c r="I112" i="27"/>
  <c r="I106" i="27"/>
  <c r="D191" i="27"/>
  <c r="M191" i="27"/>
  <c r="P191" i="27"/>
  <c r="I98" i="27"/>
  <c r="I82" i="27"/>
  <c r="AM142" i="27"/>
  <c r="AM102" i="27"/>
  <c r="D267" i="27"/>
  <c r="M267" i="27"/>
  <c r="P267" i="27"/>
  <c r="AM69" i="27"/>
  <c r="AM134" i="27"/>
  <c r="AM90" i="27"/>
  <c r="I109" i="27"/>
  <c r="I101" i="27"/>
  <c r="I95" i="27"/>
  <c r="I89" i="27"/>
  <c r="I84" i="27"/>
  <c r="D169" i="27"/>
  <c r="M169" i="27"/>
  <c r="P169" i="27"/>
  <c r="AM149" i="27"/>
  <c r="AM144" i="27"/>
  <c r="AM139" i="27"/>
  <c r="AM133" i="27"/>
  <c r="AM128" i="27"/>
  <c r="AM123" i="27"/>
  <c r="AM117" i="27"/>
  <c r="AM112" i="27"/>
  <c r="D277" i="27"/>
  <c r="M277" i="27"/>
  <c r="P277" i="27"/>
  <c r="AM107" i="27"/>
  <c r="AM101" i="27"/>
  <c r="AM96" i="27"/>
  <c r="AM91" i="27"/>
  <c r="D256" i="27"/>
  <c r="M256" i="27"/>
  <c r="P256" i="27"/>
  <c r="AM85" i="27"/>
  <c r="X152" i="27"/>
  <c r="X147" i="27"/>
  <c r="X141" i="27"/>
  <c r="E226" i="27"/>
  <c r="N226" i="27"/>
  <c r="Q226" i="27"/>
  <c r="X136" i="27"/>
  <c r="X131" i="27"/>
  <c r="X125" i="27"/>
  <c r="X120" i="27"/>
  <c r="E205" i="27"/>
  <c r="N205" i="27"/>
  <c r="Q205" i="27"/>
  <c r="X115" i="27"/>
  <c r="X109" i="27"/>
  <c r="X104" i="27"/>
  <c r="X99" i="27"/>
  <c r="E184" i="27"/>
  <c r="N184" i="27"/>
  <c r="Q184" i="27"/>
  <c r="X93" i="27"/>
  <c r="X88" i="27"/>
  <c r="X138" i="27"/>
  <c r="X122" i="27"/>
  <c r="E207" i="27"/>
  <c r="N207" i="27"/>
  <c r="Q207" i="27"/>
  <c r="X106" i="27"/>
  <c r="X90" i="27"/>
  <c r="X84" i="27"/>
  <c r="X80" i="27"/>
  <c r="E165" i="27"/>
  <c r="N165" i="27"/>
  <c r="Q165" i="27"/>
  <c r="I76" i="27"/>
  <c r="X74" i="27"/>
  <c r="E159" i="27"/>
  <c r="AM86" i="27"/>
  <c r="I74" i="27"/>
  <c r="D159" i="27"/>
  <c r="M159" i="27"/>
  <c r="P159" i="27"/>
  <c r="I151" i="27"/>
  <c r="I147" i="27"/>
  <c r="I143" i="27"/>
  <c r="I139" i="27"/>
  <c r="D224" i="27"/>
  <c r="M224" i="27"/>
  <c r="P224" i="27"/>
  <c r="I135" i="27"/>
  <c r="I131" i="27"/>
  <c r="I127" i="27"/>
  <c r="I123" i="27"/>
  <c r="D208" i="27"/>
  <c r="M208" i="27"/>
  <c r="P208" i="27"/>
  <c r="I119" i="27"/>
  <c r="I115" i="27"/>
  <c r="I111" i="27"/>
  <c r="I103" i="27"/>
  <c r="D188" i="27"/>
  <c r="M188" i="27"/>
  <c r="P188" i="27"/>
  <c r="I94" i="27"/>
  <c r="AM74" i="27"/>
  <c r="D239" i="27"/>
  <c r="AM130" i="27"/>
  <c r="AM94" i="27"/>
  <c r="D259" i="27"/>
  <c r="M259" i="27"/>
  <c r="P259" i="27"/>
  <c r="I68" i="27"/>
  <c r="AM68" i="27"/>
  <c r="AM126" i="27"/>
  <c r="AM82" i="27"/>
  <c r="D247" i="27"/>
  <c r="M247" i="27"/>
  <c r="P247" i="27"/>
  <c r="I108" i="27"/>
  <c r="I100" i="27"/>
  <c r="I93" i="27"/>
  <c r="I88" i="27"/>
  <c r="D173" i="27"/>
  <c r="M173" i="27"/>
  <c r="P173" i="27"/>
  <c r="I83" i="27"/>
  <c r="AM153" i="27"/>
  <c r="AM148" i="27"/>
  <c r="AM143" i="27"/>
  <c r="D308" i="27"/>
  <c r="M308" i="27"/>
  <c r="P308" i="27"/>
  <c r="AM137" i="27"/>
  <c r="AM132" i="27"/>
  <c r="AM127" i="27"/>
  <c r="AM121" i="27"/>
  <c r="D286" i="27"/>
  <c r="M286" i="27"/>
  <c r="P286" i="27"/>
  <c r="AM116" i="27"/>
  <c r="AM111" i="27"/>
  <c r="AM105" i="27"/>
  <c r="AM100" i="27"/>
  <c r="D265" i="27"/>
  <c r="M265" i="27"/>
  <c r="P265" i="27"/>
  <c r="AM95" i="27"/>
  <c r="AM89" i="27"/>
  <c r="AM84" i="27"/>
  <c r="X151" i="27"/>
  <c r="X145" i="27"/>
  <c r="X140" i="27"/>
  <c r="X135" i="27"/>
  <c r="X129" i="27"/>
  <c r="E214" i="27"/>
  <c r="N214" i="27"/>
  <c r="Q214" i="27"/>
  <c r="X124" i="27"/>
  <c r="X119" i="27"/>
  <c r="X113" i="27"/>
  <c r="X108" i="27"/>
  <c r="X103" i="27"/>
  <c r="X97" i="27"/>
  <c r="X92" i="27"/>
  <c r="X150" i="27"/>
  <c r="E235" i="27"/>
  <c r="N235" i="27"/>
  <c r="Q235" i="27"/>
  <c r="X134" i="27"/>
  <c r="X118" i="27"/>
  <c r="X102" i="27"/>
  <c r="X87" i="27"/>
  <c r="E172" i="27"/>
  <c r="N172" i="27"/>
  <c r="Q172" i="27"/>
  <c r="X83" i="27"/>
  <c r="I79" i="27"/>
  <c r="I75" i="27"/>
  <c r="AM80" i="27"/>
  <c r="D245" i="27"/>
  <c r="M245" i="27"/>
  <c r="P245" i="27"/>
  <c r="I69" i="27"/>
  <c r="I150" i="27"/>
  <c r="I146" i="27"/>
  <c r="I142" i="27"/>
  <c r="D227" i="27"/>
  <c r="M227" i="27"/>
  <c r="P227" i="27"/>
  <c r="I138" i="27"/>
  <c r="I134" i="27"/>
  <c r="I130" i="27"/>
  <c r="I126" i="27"/>
  <c r="I122" i="27"/>
  <c r="I118" i="27"/>
  <c r="I114" i="27"/>
  <c r="I110" i="27"/>
  <c r="D195" i="27"/>
  <c r="M195" i="27"/>
  <c r="P195" i="27"/>
  <c r="I102" i="27"/>
  <c r="I90" i="27"/>
  <c r="AM77" i="27"/>
  <c r="AM122" i="27"/>
  <c r="D287" i="27"/>
  <c r="M287" i="27"/>
  <c r="P287" i="27"/>
  <c r="AM81" i="27"/>
  <c r="AM78" i="27"/>
  <c r="AM150" i="27"/>
  <c r="AM118" i="27"/>
  <c r="D283" i="27"/>
  <c r="M283" i="27"/>
  <c r="P283" i="27"/>
  <c r="X79" i="27"/>
  <c r="I105" i="27"/>
  <c r="I97" i="27"/>
  <c r="I92" i="27"/>
  <c r="D177" i="27"/>
  <c r="M177" i="27"/>
  <c r="P177" i="27"/>
  <c r="I87" i="27"/>
  <c r="I81" i="27"/>
  <c r="AM152" i="27"/>
  <c r="AM147" i="27"/>
  <c r="D312" i="27"/>
  <c r="M312" i="27"/>
  <c r="P312" i="27"/>
  <c r="AM141" i="27"/>
  <c r="AM136" i="27"/>
  <c r="AM131" i="27"/>
  <c r="AM125" i="27"/>
  <c r="D290" i="27"/>
  <c r="M290" i="27"/>
  <c r="P290" i="27"/>
  <c r="AM120" i="27"/>
  <c r="AM115" i="27"/>
  <c r="AM109" i="27"/>
  <c r="AM104" i="27"/>
  <c r="AM99" i="27"/>
  <c r="AM93" i="27"/>
  <c r="AM88" i="27"/>
  <c r="AM83" i="27"/>
  <c r="D248" i="27"/>
  <c r="M248" i="27"/>
  <c r="P248" i="27"/>
  <c r="X149" i="27"/>
  <c r="X144" i="27"/>
  <c r="X139" i="27"/>
  <c r="X133" i="27"/>
  <c r="E218" i="27"/>
  <c r="N218" i="27"/>
  <c r="Q218" i="27"/>
  <c r="X128" i="27"/>
  <c r="X123" i="27"/>
  <c r="X117" i="27"/>
  <c r="X112" i="27"/>
  <c r="E197" i="27"/>
  <c r="N197" i="27"/>
  <c r="Q197" i="27"/>
  <c r="X107" i="27"/>
  <c r="X101" i="27"/>
  <c r="X96" i="27"/>
  <c r="X91" i="27"/>
  <c r="E176" i="27"/>
  <c r="N176" i="27"/>
  <c r="Q176" i="27"/>
  <c r="X146" i="27"/>
  <c r="X130" i="27"/>
  <c r="X114" i="27"/>
  <c r="X98" i="27"/>
  <c r="E183" i="27"/>
  <c r="N183" i="27"/>
  <c r="Q183" i="27"/>
  <c r="X86" i="27"/>
  <c r="X82" i="27"/>
  <c r="I78" i="27"/>
  <c r="AM79" i="27"/>
  <c r="AM110" i="27"/>
  <c r="X78" i="27"/>
  <c r="I153" i="27"/>
  <c r="I149" i="27"/>
  <c r="D234" i="27"/>
  <c r="M234" i="27"/>
  <c r="P234" i="27"/>
  <c r="I145" i="27"/>
  <c r="I141" i="27"/>
  <c r="I137" i="27"/>
  <c r="I133" i="27"/>
  <c r="D218" i="27"/>
  <c r="M218" i="27"/>
  <c r="P218" i="27"/>
  <c r="I129" i="27"/>
  <c r="I125" i="27"/>
  <c r="I121" i="27"/>
  <c r="I117" i="27"/>
  <c r="D202" i="27"/>
  <c r="M202" i="27"/>
  <c r="P202" i="27"/>
  <c r="I113" i="27"/>
  <c r="I107" i="27"/>
  <c r="I99" i="27"/>
  <c r="AM146" i="27"/>
  <c r="D311" i="27"/>
  <c r="M311" i="27"/>
  <c r="P311" i="27"/>
  <c r="AM114" i="27"/>
  <c r="X77" i="27"/>
  <c r="AM75" i="27"/>
  <c r="AM138" i="27"/>
  <c r="D303" i="27"/>
  <c r="M303" i="27"/>
  <c r="P303" i="27"/>
  <c r="X214" i="28"/>
  <c r="Y214" i="28"/>
  <c r="V177" i="28"/>
  <c r="W177" i="28"/>
  <c r="X165" i="28"/>
  <c r="Y165" i="28"/>
  <c r="X215" i="28"/>
  <c r="Y215" i="28"/>
  <c r="V300" i="28"/>
  <c r="W300" i="28"/>
  <c r="X298" i="28"/>
  <c r="Y298" i="28"/>
  <c r="V274" i="28"/>
  <c r="W274" i="28"/>
  <c r="X172" i="28"/>
  <c r="Y172" i="28"/>
  <c r="X174" i="28"/>
  <c r="Y174" i="28"/>
  <c r="X171" i="28"/>
  <c r="Y171" i="28"/>
  <c r="X185" i="28"/>
  <c r="Y185" i="28"/>
  <c r="X192" i="28"/>
  <c r="Y192" i="28"/>
  <c r="X186" i="28"/>
  <c r="Y186" i="28"/>
  <c r="X189" i="28"/>
  <c r="Y189" i="28"/>
  <c r="X183" i="28"/>
  <c r="Y183" i="28"/>
  <c r="X184" i="28"/>
  <c r="Y184" i="28"/>
  <c r="X188" i="28"/>
  <c r="Y188" i="28"/>
  <c r="X196" i="28"/>
  <c r="Y196" i="28"/>
  <c r="X193" i="28"/>
  <c r="Y193" i="28"/>
  <c r="X197" i="28"/>
  <c r="Y197" i="28"/>
  <c r="X194" i="28"/>
  <c r="Y194" i="28"/>
  <c r="X195" i="28"/>
  <c r="Y195" i="28"/>
  <c r="X190" i="28"/>
  <c r="Y190" i="28"/>
  <c r="X170" i="28"/>
  <c r="Y170" i="28"/>
  <c r="X175" i="28"/>
  <c r="Y175" i="28"/>
  <c r="X207" i="28"/>
  <c r="Y207" i="28"/>
  <c r="X168" i="28"/>
  <c r="Y168" i="28"/>
  <c r="X217" i="28"/>
  <c r="Y217" i="28"/>
  <c r="X204" i="28"/>
  <c r="Y204" i="28"/>
  <c r="V240" i="28"/>
  <c r="W240" i="28"/>
  <c r="X212" i="28"/>
  <c r="Y212" i="28"/>
  <c r="X182" i="28"/>
  <c r="Y182" i="28"/>
  <c r="X187" i="28"/>
  <c r="Y187" i="28"/>
  <c r="V253" i="28"/>
  <c r="W253" i="28"/>
  <c r="X250" i="28"/>
  <c r="Y250" i="28"/>
  <c r="X266" i="28"/>
  <c r="Y266" i="28"/>
  <c r="X210" i="28"/>
  <c r="Y210" i="28"/>
  <c r="X208" i="28"/>
  <c r="Y208" i="28"/>
  <c r="X260" i="28"/>
  <c r="Y260" i="28"/>
  <c r="X292" i="28"/>
  <c r="Y292" i="28"/>
  <c r="X205" i="28"/>
  <c r="Y205" i="28"/>
  <c r="X261" i="28"/>
  <c r="Y261" i="28"/>
  <c r="V313" i="28"/>
  <c r="W313" i="28"/>
  <c r="X319" i="28"/>
  <c r="Y319" i="28"/>
  <c r="X267" i="28"/>
  <c r="Y267" i="28"/>
  <c r="X272" i="28"/>
  <c r="Y272" i="28"/>
  <c r="X273" i="28"/>
  <c r="Y273" i="28"/>
  <c r="X213" i="28"/>
  <c r="Y213" i="28"/>
  <c r="X271" i="28"/>
  <c r="Y271" i="28"/>
  <c r="X216" i="28"/>
  <c r="Y216" i="28"/>
  <c r="X211" i="28"/>
  <c r="Y211" i="28"/>
  <c r="X249" i="28"/>
  <c r="Y249" i="28"/>
  <c r="X218" i="28"/>
  <c r="Y218" i="28"/>
  <c r="X264" i="28"/>
  <c r="Y264" i="28"/>
  <c r="X269" i="28"/>
  <c r="Y269" i="28"/>
  <c r="X191" i="28"/>
  <c r="Y191" i="28"/>
  <c r="X262" i="28"/>
  <c r="Y262" i="28"/>
  <c r="X268" i="28"/>
  <c r="Y268" i="28"/>
  <c r="X209" i="28"/>
  <c r="Y209" i="28"/>
  <c r="X206" i="28"/>
  <c r="Y206" i="28"/>
  <c r="E282" i="27"/>
  <c r="N282" i="27"/>
  <c r="Q282" i="27"/>
  <c r="E274" i="27"/>
  <c r="N274" i="27"/>
  <c r="Q274" i="27"/>
  <c r="E266" i="27"/>
  <c r="N266" i="27"/>
  <c r="Q266" i="27"/>
  <c r="E280" i="27"/>
  <c r="N280" i="27"/>
  <c r="Q280" i="27"/>
  <c r="E273" i="27"/>
  <c r="N273" i="27"/>
  <c r="Q273" i="27"/>
  <c r="E264" i="27"/>
  <c r="N264" i="27"/>
  <c r="Q264" i="27"/>
  <c r="E269" i="27"/>
  <c r="N269" i="27"/>
  <c r="Q269" i="27"/>
  <c r="E260" i="27"/>
  <c r="N260" i="27"/>
  <c r="Q260" i="27"/>
  <c r="E254" i="27"/>
  <c r="N254" i="27"/>
  <c r="Q254" i="27"/>
  <c r="E255" i="27"/>
  <c r="N255" i="27"/>
  <c r="Q255" i="27"/>
  <c r="E318" i="27"/>
  <c r="N318" i="27"/>
  <c r="Q318" i="27"/>
  <c r="E314" i="27"/>
  <c r="N314" i="27"/>
  <c r="Q314" i="27"/>
  <c r="E310" i="27"/>
  <c r="N310" i="27"/>
  <c r="Q310" i="27"/>
  <c r="E306" i="27"/>
  <c r="N306" i="27"/>
  <c r="Q306" i="27"/>
  <c r="E302" i="27"/>
  <c r="N302" i="27"/>
  <c r="Q302" i="27"/>
  <c r="E298" i="27"/>
  <c r="N298" i="27"/>
  <c r="Q298" i="27"/>
  <c r="E294" i="27"/>
  <c r="N294" i="27"/>
  <c r="Q294" i="27"/>
  <c r="E290" i="27"/>
  <c r="N290" i="27"/>
  <c r="Q290" i="27"/>
  <c r="E286" i="27"/>
  <c r="N286" i="27"/>
  <c r="Q286" i="27"/>
  <c r="E281" i="27"/>
  <c r="N281" i="27"/>
  <c r="Q281" i="27"/>
  <c r="E276" i="27"/>
  <c r="N276" i="27"/>
  <c r="Q276" i="27"/>
  <c r="E270" i="27"/>
  <c r="N270" i="27"/>
  <c r="Q270" i="27"/>
  <c r="E265" i="27"/>
  <c r="N265" i="27"/>
  <c r="Q265" i="27"/>
  <c r="E258" i="27"/>
  <c r="N258" i="27"/>
  <c r="Q258" i="27"/>
  <c r="E245" i="27"/>
  <c r="N245" i="27"/>
  <c r="Q245" i="27"/>
  <c r="E262" i="27"/>
  <c r="N262" i="27"/>
  <c r="Q262" i="27"/>
  <c r="E252" i="27"/>
  <c r="N252" i="27"/>
  <c r="Q252" i="27"/>
  <c r="E243" i="27"/>
  <c r="N243" i="27"/>
  <c r="Q243" i="27"/>
  <c r="E283" i="27"/>
  <c r="N283" i="27"/>
  <c r="Q283" i="27"/>
  <c r="E279" i="27"/>
  <c r="N279" i="27"/>
  <c r="Q279" i="27"/>
  <c r="E275" i="27"/>
  <c r="N275" i="27"/>
  <c r="Q275" i="27"/>
  <c r="E271" i="27"/>
  <c r="N271" i="27"/>
  <c r="Q271" i="27"/>
  <c r="E267" i="27"/>
  <c r="N267" i="27"/>
  <c r="Q267" i="27"/>
  <c r="E263" i="27"/>
  <c r="N263" i="27"/>
  <c r="Q263" i="27"/>
  <c r="E256" i="27"/>
  <c r="N256" i="27"/>
  <c r="Q256" i="27"/>
  <c r="E248" i="27"/>
  <c r="N248" i="27"/>
  <c r="Q248" i="27"/>
  <c r="E240" i="27"/>
  <c r="N240" i="27"/>
  <c r="Q240" i="27"/>
  <c r="E247" i="27"/>
  <c r="N247" i="27"/>
  <c r="Q247" i="27"/>
  <c r="E241" i="27"/>
  <c r="N241" i="27"/>
  <c r="Q241" i="27"/>
  <c r="E239" i="27"/>
  <c r="N239" i="27"/>
  <c r="Q239" i="27"/>
  <c r="E250" i="27"/>
  <c r="N250" i="27"/>
  <c r="Q250" i="27"/>
  <c r="E246" i="27"/>
  <c r="N246" i="27"/>
  <c r="Q246" i="27"/>
  <c r="E242" i="27"/>
  <c r="N242" i="27"/>
  <c r="Q242" i="27"/>
  <c r="E186" i="27"/>
  <c r="N186" i="27"/>
  <c r="Q186" i="27"/>
  <c r="E238" i="27"/>
  <c r="N238" i="27"/>
  <c r="Q238" i="27"/>
  <c r="E212" i="27"/>
  <c r="N212" i="27"/>
  <c r="Q212" i="27"/>
  <c r="E210" i="27"/>
  <c r="N210" i="27"/>
  <c r="Q210" i="27"/>
  <c r="E175" i="27"/>
  <c r="N175" i="27"/>
  <c r="Q175" i="27"/>
  <c r="D217" i="27"/>
  <c r="M217" i="27"/>
  <c r="P217" i="27"/>
  <c r="E196" i="27"/>
  <c r="N196" i="27"/>
  <c r="Q196" i="27"/>
  <c r="E194" i="27"/>
  <c r="N194" i="27"/>
  <c r="Q194" i="27"/>
  <c r="E234" i="27"/>
  <c r="N234" i="27"/>
  <c r="Q234" i="27"/>
  <c r="E220" i="27"/>
  <c r="N220" i="27"/>
  <c r="Q220" i="27"/>
  <c r="E204" i="27"/>
  <c r="N204" i="27"/>
  <c r="Q204" i="27"/>
  <c r="E188" i="27"/>
  <c r="N188" i="27"/>
  <c r="Q188" i="27"/>
  <c r="E232" i="27"/>
  <c r="N232" i="27"/>
  <c r="Q232" i="27"/>
  <c r="E202" i="27"/>
  <c r="N202" i="27"/>
  <c r="Q202" i="27"/>
  <c r="E182" i="27"/>
  <c r="N182" i="27"/>
  <c r="Q182" i="27"/>
  <c r="D258" i="27"/>
  <c r="M258" i="27"/>
  <c r="P258" i="27"/>
  <c r="E230" i="27"/>
  <c r="N230" i="27"/>
  <c r="Q230" i="27"/>
  <c r="E222" i="27"/>
  <c r="N222" i="27"/>
  <c r="Q222" i="27"/>
  <c r="E198" i="27"/>
  <c r="N198" i="27"/>
  <c r="Q198" i="27"/>
  <c r="E190" i="27"/>
  <c r="N190" i="27"/>
  <c r="Q190" i="27"/>
  <c r="E179" i="27"/>
  <c r="N179" i="27"/>
  <c r="Q179" i="27"/>
  <c r="N159" i="27"/>
  <c r="Q159" i="27"/>
  <c r="D179" i="27"/>
  <c r="M179" i="27"/>
  <c r="P179" i="27"/>
  <c r="E236" i="27"/>
  <c r="N236" i="27"/>
  <c r="Q236" i="27"/>
  <c r="E231" i="27"/>
  <c r="N231" i="27"/>
  <c r="Q231" i="27"/>
  <c r="E224" i="27"/>
  <c r="N224" i="27"/>
  <c r="Q224" i="27"/>
  <c r="E216" i="27"/>
  <c r="N216" i="27"/>
  <c r="Q216" i="27"/>
  <c r="E208" i="27"/>
  <c r="N208" i="27"/>
  <c r="Q208" i="27"/>
  <c r="E200" i="27"/>
  <c r="N200" i="27"/>
  <c r="Q200" i="27"/>
  <c r="E192" i="27"/>
  <c r="N192" i="27"/>
  <c r="Q192" i="27"/>
  <c r="D262" i="27"/>
  <c r="M262" i="27"/>
  <c r="P262" i="27"/>
  <c r="E237" i="27"/>
  <c r="N237" i="27"/>
  <c r="Q237" i="27"/>
  <c r="E233" i="27"/>
  <c r="N233" i="27"/>
  <c r="Q233" i="27"/>
  <c r="E229" i="27"/>
  <c r="N229" i="27"/>
  <c r="Q229" i="27"/>
  <c r="E225" i="27"/>
  <c r="N225" i="27"/>
  <c r="Q225" i="27"/>
  <c r="E221" i="27"/>
  <c r="N221" i="27"/>
  <c r="Q221" i="27"/>
  <c r="E217" i="27"/>
  <c r="N217" i="27"/>
  <c r="Q217" i="27"/>
  <c r="E213" i="27"/>
  <c r="N213" i="27"/>
  <c r="Q213" i="27"/>
  <c r="E209" i="27"/>
  <c r="N209" i="27"/>
  <c r="Q209" i="27"/>
  <c r="E201" i="27"/>
  <c r="N201" i="27"/>
  <c r="Q201" i="27"/>
  <c r="E193" i="27"/>
  <c r="N193" i="27"/>
  <c r="Q193" i="27"/>
  <c r="E189" i="27"/>
  <c r="N189" i="27"/>
  <c r="Q189" i="27"/>
  <c r="E181" i="27"/>
  <c r="N181" i="27"/>
  <c r="Q181" i="27"/>
  <c r="E173" i="27"/>
  <c r="N173" i="27"/>
  <c r="Q173" i="27"/>
  <c r="E180" i="27"/>
  <c r="N180" i="27"/>
  <c r="Q180" i="27"/>
  <c r="E171" i="27"/>
  <c r="N171" i="27"/>
  <c r="Q171" i="27"/>
  <c r="E227" i="27"/>
  <c r="N227" i="27"/>
  <c r="Q227" i="27"/>
  <c r="E223" i="27"/>
  <c r="N223" i="27"/>
  <c r="Q223" i="27"/>
  <c r="E219" i="27"/>
  <c r="N219" i="27"/>
  <c r="Q219" i="27"/>
  <c r="E215" i="27"/>
  <c r="N215" i="27"/>
  <c r="Q215" i="27"/>
  <c r="E211" i="27"/>
  <c r="N211" i="27"/>
  <c r="Q211" i="27"/>
  <c r="E203" i="27"/>
  <c r="N203" i="27"/>
  <c r="Q203" i="27"/>
  <c r="E199" i="27"/>
  <c r="N199" i="27"/>
  <c r="Q199" i="27"/>
  <c r="E195" i="27"/>
  <c r="N195" i="27"/>
  <c r="Q195" i="27"/>
  <c r="E191" i="27"/>
  <c r="N191" i="27"/>
  <c r="Q191" i="27"/>
  <c r="E187" i="27"/>
  <c r="N187" i="27"/>
  <c r="Q187" i="27"/>
  <c r="E177" i="27"/>
  <c r="N177" i="27"/>
  <c r="Q177" i="27"/>
  <c r="D196" i="27"/>
  <c r="M196" i="27"/>
  <c r="P196" i="27"/>
  <c r="D250" i="27"/>
  <c r="M250" i="27"/>
  <c r="P250" i="27"/>
  <c r="D201" i="27"/>
  <c r="M201" i="27"/>
  <c r="P201" i="27"/>
  <c r="D223" i="27"/>
  <c r="M223" i="27"/>
  <c r="P223" i="27"/>
  <c r="D254" i="27"/>
  <c r="M254" i="27"/>
  <c r="P254" i="27"/>
  <c r="D185" i="27"/>
  <c r="M185" i="27"/>
  <c r="P185" i="27"/>
  <c r="D207" i="27"/>
  <c r="M207" i="27"/>
  <c r="P207" i="27"/>
  <c r="D228" i="27"/>
  <c r="M228" i="27"/>
  <c r="P228" i="27"/>
  <c r="D212" i="27"/>
  <c r="M212" i="27"/>
  <c r="P212" i="27"/>
  <c r="D233" i="27"/>
  <c r="M233" i="27"/>
  <c r="P233" i="27"/>
  <c r="D171" i="27"/>
  <c r="M171" i="27"/>
  <c r="P171" i="27"/>
  <c r="D187" i="27"/>
  <c r="M187" i="27"/>
  <c r="P187" i="27"/>
  <c r="D192" i="27"/>
  <c r="M192" i="27"/>
  <c r="P192" i="27"/>
  <c r="D197" i="27"/>
  <c r="M197" i="27"/>
  <c r="P197" i="27"/>
  <c r="D203" i="27"/>
  <c r="M203" i="27"/>
  <c r="P203" i="27"/>
  <c r="D213" i="27"/>
  <c r="M213" i="27"/>
  <c r="P213" i="27"/>
  <c r="D219" i="27"/>
  <c r="M219" i="27"/>
  <c r="P219" i="27"/>
  <c r="D229" i="27"/>
  <c r="M229" i="27"/>
  <c r="P229" i="27"/>
  <c r="D235" i="27"/>
  <c r="M235" i="27"/>
  <c r="P235" i="27"/>
  <c r="D175" i="27"/>
  <c r="M175" i="27"/>
  <c r="P175" i="27"/>
  <c r="D193" i="27"/>
  <c r="M193" i="27"/>
  <c r="P193" i="27"/>
  <c r="D199" i="27"/>
  <c r="M199" i="27"/>
  <c r="P199" i="27"/>
  <c r="D204" i="27"/>
  <c r="M204" i="27"/>
  <c r="P204" i="27"/>
  <c r="D215" i="27"/>
  <c r="M215" i="27"/>
  <c r="P215" i="27"/>
  <c r="D220" i="27"/>
  <c r="M220" i="27"/>
  <c r="P220" i="27"/>
  <c r="D225" i="27"/>
  <c r="M225" i="27"/>
  <c r="P225" i="27"/>
  <c r="D231" i="27"/>
  <c r="M231" i="27"/>
  <c r="P231" i="27"/>
  <c r="D236" i="27"/>
  <c r="M236" i="27"/>
  <c r="P236" i="27"/>
  <c r="D184" i="27"/>
  <c r="M184" i="27"/>
  <c r="P184" i="27"/>
  <c r="D189" i="27"/>
  <c r="M189" i="27"/>
  <c r="P189" i="27"/>
  <c r="D200" i="27"/>
  <c r="M200" i="27"/>
  <c r="P200" i="27"/>
  <c r="D205" i="27"/>
  <c r="M205" i="27"/>
  <c r="P205" i="27"/>
  <c r="D211" i="27"/>
  <c r="M211" i="27"/>
  <c r="P211" i="27"/>
  <c r="D216" i="27"/>
  <c r="M216" i="27"/>
  <c r="P216" i="27"/>
  <c r="D221" i="27"/>
  <c r="M221" i="27"/>
  <c r="P221" i="27"/>
  <c r="D232" i="27"/>
  <c r="M232" i="27"/>
  <c r="P232" i="27"/>
  <c r="D237" i="27"/>
  <c r="M237" i="27"/>
  <c r="P237" i="27"/>
  <c r="D186" i="27"/>
  <c r="M186" i="27"/>
  <c r="P186" i="27"/>
  <c r="D190" i="27"/>
  <c r="M190" i="27"/>
  <c r="P190" i="27"/>
  <c r="D194" i="27"/>
  <c r="M194" i="27"/>
  <c r="P194" i="27"/>
  <c r="D198" i="27"/>
  <c r="M198" i="27"/>
  <c r="P198" i="27"/>
  <c r="D206" i="27"/>
  <c r="M206" i="27"/>
  <c r="P206" i="27"/>
  <c r="D210" i="27"/>
  <c r="M210" i="27"/>
  <c r="P210" i="27"/>
  <c r="D214" i="27"/>
  <c r="M214" i="27"/>
  <c r="P214" i="27"/>
  <c r="D222" i="27"/>
  <c r="M222" i="27"/>
  <c r="P222" i="27"/>
  <c r="D226" i="27"/>
  <c r="M226" i="27"/>
  <c r="P226" i="27"/>
  <c r="D230" i="27"/>
  <c r="M230" i="27"/>
  <c r="P230" i="27"/>
  <c r="D238" i="27"/>
  <c r="M238" i="27"/>
  <c r="P238" i="27"/>
  <c r="D266" i="27"/>
  <c r="M266" i="27"/>
  <c r="P266" i="27"/>
  <c r="D270" i="27"/>
  <c r="M270" i="27"/>
  <c r="P270" i="27"/>
  <c r="D274" i="27"/>
  <c r="M274" i="27"/>
  <c r="P274" i="27"/>
  <c r="D282" i="27"/>
  <c r="M282" i="27"/>
  <c r="P282" i="27"/>
  <c r="D294" i="27"/>
  <c r="M294" i="27"/>
  <c r="P294" i="27"/>
  <c r="D298" i="27"/>
  <c r="M298" i="27"/>
  <c r="P298" i="27"/>
  <c r="D302" i="27"/>
  <c r="M302" i="27"/>
  <c r="P302" i="27"/>
  <c r="D306" i="27"/>
  <c r="M306" i="27"/>
  <c r="P306" i="27"/>
  <c r="D310" i="27"/>
  <c r="M310" i="27"/>
  <c r="P310" i="27"/>
  <c r="D314" i="27"/>
  <c r="M314" i="27"/>
  <c r="P314" i="27"/>
  <c r="D318" i="27"/>
  <c r="M318" i="27"/>
  <c r="P318" i="27"/>
  <c r="D255" i="27"/>
  <c r="M255" i="27"/>
  <c r="P255" i="27"/>
  <c r="D251" i="27"/>
  <c r="M251" i="27"/>
  <c r="P251" i="27"/>
  <c r="D249" i="27"/>
  <c r="M249" i="27"/>
  <c r="P249" i="27"/>
  <c r="D243" i="27"/>
  <c r="M243" i="27"/>
  <c r="P243" i="27"/>
  <c r="D241" i="27"/>
  <c r="M241" i="27"/>
  <c r="P241" i="27"/>
  <c r="E162" i="27"/>
  <c r="N162" i="27"/>
  <c r="Q162" i="27"/>
  <c r="X69" i="27"/>
  <c r="D263" i="27"/>
  <c r="M263" i="27"/>
  <c r="P263" i="27"/>
  <c r="D271" i="27"/>
  <c r="M271" i="27"/>
  <c r="P271" i="27"/>
  <c r="D275" i="27"/>
  <c r="M275" i="27"/>
  <c r="P275" i="27"/>
  <c r="D279" i="27"/>
  <c r="M279" i="27"/>
  <c r="P279" i="27"/>
  <c r="D291" i="27"/>
  <c r="M291" i="27"/>
  <c r="P291" i="27"/>
  <c r="D295" i="27"/>
  <c r="M295" i="27"/>
  <c r="P295" i="27"/>
  <c r="D299" i="27"/>
  <c r="M299" i="27"/>
  <c r="P299" i="27"/>
  <c r="D307" i="27"/>
  <c r="M307" i="27"/>
  <c r="P307" i="27"/>
  <c r="D315" i="27"/>
  <c r="M315" i="27"/>
  <c r="P315" i="27"/>
  <c r="D161" i="27"/>
  <c r="M161" i="27"/>
  <c r="P161" i="27"/>
  <c r="D160" i="27"/>
  <c r="M160" i="27"/>
  <c r="P160" i="27"/>
  <c r="E178" i="27"/>
  <c r="N178" i="27"/>
  <c r="Q178" i="27"/>
  <c r="E174" i="27"/>
  <c r="N174" i="27"/>
  <c r="Q174" i="27"/>
  <c r="E170" i="27"/>
  <c r="N170" i="27"/>
  <c r="Q170" i="27"/>
  <c r="D180" i="27"/>
  <c r="M180" i="27"/>
  <c r="P180" i="27"/>
  <c r="D176" i="27"/>
  <c r="M176" i="27"/>
  <c r="P176" i="27"/>
  <c r="D172" i="27"/>
  <c r="M172" i="27"/>
  <c r="P172" i="27"/>
  <c r="D167" i="27"/>
  <c r="M167" i="27"/>
  <c r="P167" i="27"/>
  <c r="D163" i="27"/>
  <c r="M163" i="27"/>
  <c r="P163" i="27"/>
  <c r="D240" i="27"/>
  <c r="M240" i="27"/>
  <c r="P240" i="27"/>
  <c r="E169" i="27"/>
  <c r="N169" i="27"/>
  <c r="Q169" i="27"/>
  <c r="X68" i="27"/>
  <c r="D260" i="27"/>
  <c r="M260" i="27"/>
  <c r="P260" i="27"/>
  <c r="D252" i="27"/>
  <c r="M252" i="27"/>
  <c r="P252" i="27"/>
  <c r="D264" i="27"/>
  <c r="M264" i="27"/>
  <c r="P264" i="27"/>
  <c r="D268" i="27"/>
  <c r="M268" i="27"/>
  <c r="P268" i="27"/>
  <c r="D272" i="27"/>
  <c r="M272" i="27"/>
  <c r="P272" i="27"/>
  <c r="D276" i="27"/>
  <c r="M276" i="27"/>
  <c r="P276" i="27"/>
  <c r="D280" i="27"/>
  <c r="M280" i="27"/>
  <c r="P280" i="27"/>
  <c r="D284" i="27"/>
  <c r="M284" i="27"/>
  <c r="P284" i="27"/>
  <c r="D288" i="27"/>
  <c r="M288" i="27"/>
  <c r="P288" i="27"/>
  <c r="D292" i="27"/>
  <c r="M292" i="27"/>
  <c r="P292" i="27"/>
  <c r="D296" i="27"/>
  <c r="M296" i="27"/>
  <c r="P296" i="27"/>
  <c r="D300" i="27"/>
  <c r="M300" i="27"/>
  <c r="P300" i="27"/>
  <c r="D304" i="27"/>
  <c r="M304" i="27"/>
  <c r="P304" i="27"/>
  <c r="D316" i="27"/>
  <c r="M316" i="27"/>
  <c r="P316" i="27"/>
  <c r="D181" i="27"/>
  <c r="M181" i="27"/>
  <c r="P181" i="27"/>
  <c r="D257" i="27"/>
  <c r="M257" i="27"/>
  <c r="P257" i="27"/>
  <c r="D253" i="27"/>
  <c r="M253" i="27"/>
  <c r="P253" i="27"/>
  <c r="D246" i="27"/>
  <c r="M246" i="27"/>
  <c r="P246" i="27"/>
  <c r="D244" i="27"/>
  <c r="M244" i="27"/>
  <c r="P244" i="27"/>
  <c r="D242" i="27"/>
  <c r="M242" i="27"/>
  <c r="P242" i="27"/>
  <c r="M239" i="27"/>
  <c r="P239" i="27"/>
  <c r="E168" i="27"/>
  <c r="N168" i="27"/>
  <c r="Q168" i="27"/>
  <c r="E164" i="27"/>
  <c r="N164" i="27"/>
  <c r="Q164" i="27"/>
  <c r="E160" i="27"/>
  <c r="N160" i="27"/>
  <c r="Q160" i="27"/>
  <c r="D183" i="27"/>
  <c r="M183" i="27"/>
  <c r="P183" i="27"/>
  <c r="D269" i="27"/>
  <c r="M269" i="27"/>
  <c r="P269" i="27"/>
  <c r="D273" i="27"/>
  <c r="M273" i="27"/>
  <c r="P273" i="27"/>
  <c r="D281" i="27"/>
  <c r="M281" i="27"/>
  <c r="P281" i="27"/>
  <c r="D285" i="27"/>
  <c r="M285" i="27"/>
  <c r="P285" i="27"/>
  <c r="D289" i="27"/>
  <c r="M289" i="27"/>
  <c r="P289" i="27"/>
  <c r="D293" i="27"/>
  <c r="M293" i="27"/>
  <c r="P293" i="27"/>
  <c r="D297" i="27"/>
  <c r="M297" i="27"/>
  <c r="P297" i="27"/>
  <c r="D301" i="27"/>
  <c r="M301" i="27"/>
  <c r="P301" i="27"/>
  <c r="D305" i="27"/>
  <c r="M305" i="27"/>
  <c r="P305" i="27"/>
  <c r="D309" i="27"/>
  <c r="M309" i="27"/>
  <c r="P309" i="27"/>
  <c r="D313" i="27"/>
  <c r="M313" i="27"/>
  <c r="P313" i="27"/>
  <c r="D317" i="27"/>
  <c r="M317" i="27"/>
  <c r="P317" i="27"/>
  <c r="D182" i="27"/>
  <c r="M182" i="27"/>
  <c r="P182" i="27"/>
  <c r="D178" i="27"/>
  <c r="M178" i="27"/>
  <c r="P178" i="27"/>
  <c r="D174" i="27"/>
  <c r="M174" i="27"/>
  <c r="P174" i="27"/>
  <c r="D170" i="27"/>
  <c r="M170" i="27"/>
  <c r="P170" i="27"/>
  <c r="D168" i="27"/>
  <c r="M168" i="27"/>
  <c r="P168" i="27"/>
  <c r="D166" i="27"/>
  <c r="M166" i="27"/>
  <c r="P166" i="27"/>
  <c r="D164" i="27"/>
  <c r="M164" i="27"/>
  <c r="P164" i="27"/>
  <c r="D162" i="27"/>
  <c r="M162" i="27"/>
  <c r="P162" i="27"/>
  <c r="E167" i="27"/>
  <c r="N167" i="27"/>
  <c r="Q167" i="27"/>
  <c r="E163" i="27"/>
  <c r="N163" i="27"/>
  <c r="Q163" i="27"/>
  <c r="D261" i="27"/>
  <c r="M261" i="27"/>
  <c r="P261" i="27"/>
  <c r="X312" i="28"/>
  <c r="Y312" i="28"/>
  <c r="X295" i="28"/>
  <c r="Y295" i="28"/>
  <c r="X294" i="28"/>
  <c r="Y294" i="28"/>
  <c r="X293" i="28"/>
  <c r="Y293" i="28"/>
  <c r="X259" i="28"/>
  <c r="Y259" i="28"/>
  <c r="X258" i="28"/>
  <c r="Y258" i="28"/>
  <c r="X299" i="28"/>
  <c r="Y299" i="28"/>
  <c r="X297" i="28"/>
  <c r="Y297" i="28"/>
  <c r="X163" i="28"/>
  <c r="Y163" i="28"/>
  <c r="X162" i="28"/>
  <c r="Y162" i="28"/>
  <c r="X164" i="28"/>
  <c r="Y164" i="28"/>
  <c r="S174" i="27"/>
  <c r="R174" i="27"/>
  <c r="R309" i="27"/>
  <c r="S309" i="27"/>
  <c r="R183" i="27"/>
  <c r="S183" i="27"/>
  <c r="S162" i="27"/>
  <c r="R162" i="27"/>
  <c r="S170" i="27"/>
  <c r="R170" i="27"/>
  <c r="R317" i="27"/>
  <c r="S317" i="27"/>
  <c r="R301" i="27"/>
  <c r="S301" i="27"/>
  <c r="R285" i="27"/>
  <c r="S285" i="27"/>
  <c r="R269" i="27"/>
  <c r="S269" i="27"/>
  <c r="S244" i="27"/>
  <c r="R244" i="27"/>
  <c r="R257" i="27"/>
  <c r="S257" i="27"/>
  <c r="S316" i="27"/>
  <c r="R316" i="27"/>
  <c r="S300" i="27"/>
  <c r="R300" i="27"/>
  <c r="S284" i="27"/>
  <c r="R284" i="27"/>
  <c r="S268" i="27"/>
  <c r="R268" i="27"/>
  <c r="S260" i="27"/>
  <c r="R260" i="27"/>
  <c r="R167" i="27"/>
  <c r="S167" i="27"/>
  <c r="S180" i="27"/>
  <c r="R180" i="27"/>
  <c r="S160" i="27"/>
  <c r="R160" i="27"/>
  <c r="R307" i="27"/>
  <c r="S307" i="27"/>
  <c r="R291" i="27"/>
  <c r="S291" i="27"/>
  <c r="R275" i="27"/>
  <c r="S275" i="27"/>
  <c r="R243" i="27"/>
  <c r="S243" i="27"/>
  <c r="R251" i="27"/>
  <c r="S251" i="27"/>
  <c r="S314" i="27"/>
  <c r="R314" i="27"/>
  <c r="S298" i="27"/>
  <c r="R298" i="27"/>
  <c r="S282" i="27"/>
  <c r="R282" i="27"/>
  <c r="S266" i="27"/>
  <c r="R266" i="27"/>
  <c r="S226" i="27"/>
  <c r="R226" i="27"/>
  <c r="S210" i="27"/>
  <c r="R210" i="27"/>
  <c r="S194" i="27"/>
  <c r="R194" i="27"/>
  <c r="S232" i="27"/>
  <c r="R232" i="27"/>
  <c r="R211" i="27"/>
  <c r="S211" i="27"/>
  <c r="R189" i="27"/>
  <c r="S189" i="27"/>
  <c r="R225" i="27"/>
  <c r="S225" i="27"/>
  <c r="S204" i="27"/>
  <c r="R204" i="27"/>
  <c r="R175" i="27"/>
  <c r="S175" i="27"/>
  <c r="R219" i="27"/>
  <c r="S219" i="27"/>
  <c r="R197" i="27"/>
  <c r="S197" i="27"/>
  <c r="R233" i="27"/>
  <c r="S233" i="27"/>
  <c r="R207" i="27"/>
  <c r="S207" i="27"/>
  <c r="R201" i="27"/>
  <c r="S201" i="27"/>
  <c r="S262" i="27"/>
  <c r="R262" i="27"/>
  <c r="R217" i="27"/>
  <c r="S217" i="27"/>
  <c r="R261" i="27"/>
  <c r="S261" i="27"/>
  <c r="R297" i="27"/>
  <c r="S297" i="27"/>
  <c r="R281" i="27"/>
  <c r="S281" i="27"/>
  <c r="R265" i="27"/>
  <c r="S265" i="27"/>
  <c r="S246" i="27"/>
  <c r="R246" i="27"/>
  <c r="R173" i="27"/>
  <c r="S173" i="27"/>
  <c r="S312" i="27"/>
  <c r="R312" i="27"/>
  <c r="S296" i="27"/>
  <c r="R296" i="27"/>
  <c r="S280" i="27"/>
  <c r="R280" i="27"/>
  <c r="S264" i="27"/>
  <c r="R264" i="27"/>
  <c r="S240" i="27"/>
  <c r="R240" i="27"/>
  <c r="R169" i="27"/>
  <c r="S169" i="27"/>
  <c r="R161" i="27"/>
  <c r="S161" i="27"/>
  <c r="R303" i="27"/>
  <c r="S303" i="27"/>
  <c r="R287" i="27"/>
  <c r="S287" i="27"/>
  <c r="R271" i="27"/>
  <c r="S271" i="27"/>
  <c r="R245" i="27"/>
  <c r="S245" i="27"/>
  <c r="R255" i="27"/>
  <c r="S255" i="27"/>
  <c r="S310" i="27"/>
  <c r="R310" i="27"/>
  <c r="S294" i="27"/>
  <c r="R294" i="27"/>
  <c r="S278" i="27"/>
  <c r="R278" i="27"/>
  <c r="S238" i="27"/>
  <c r="R238" i="27"/>
  <c r="S222" i="27"/>
  <c r="R222" i="27"/>
  <c r="S206" i="27"/>
  <c r="R206" i="27"/>
  <c r="S190" i="27"/>
  <c r="R190" i="27"/>
  <c r="R227" i="27"/>
  <c r="S227" i="27"/>
  <c r="R205" i="27"/>
  <c r="S205" i="27"/>
  <c r="S184" i="27"/>
  <c r="R184" i="27"/>
  <c r="S220" i="27"/>
  <c r="R220" i="27"/>
  <c r="R199" i="27"/>
  <c r="S199" i="27"/>
  <c r="R235" i="27"/>
  <c r="S235" i="27"/>
  <c r="R213" i="27"/>
  <c r="S213" i="27"/>
  <c r="S192" i="27"/>
  <c r="R192" i="27"/>
  <c r="S212" i="27"/>
  <c r="R212" i="27"/>
  <c r="R185" i="27"/>
  <c r="S185" i="27"/>
  <c r="S250" i="27"/>
  <c r="R250" i="27"/>
  <c r="R179" i="27"/>
  <c r="S179" i="27"/>
  <c r="S164" i="27"/>
  <c r="R164" i="27"/>
  <c r="S178" i="27"/>
  <c r="R178" i="27"/>
  <c r="R277" i="27"/>
  <c r="S277" i="27"/>
  <c r="S248" i="27"/>
  <c r="R248" i="27"/>
  <c r="R177" i="27"/>
  <c r="S177" i="27"/>
  <c r="S308" i="27"/>
  <c r="R308" i="27"/>
  <c r="S292" i="27"/>
  <c r="R292" i="27"/>
  <c r="S276" i="27"/>
  <c r="R276" i="27"/>
  <c r="S252" i="27"/>
  <c r="R252" i="27"/>
  <c r="R163" i="27"/>
  <c r="S163" i="27"/>
  <c r="S172" i="27"/>
  <c r="R172" i="27"/>
  <c r="R315" i="27"/>
  <c r="S315" i="27"/>
  <c r="R299" i="27"/>
  <c r="S299" i="27"/>
  <c r="R283" i="27"/>
  <c r="S283" i="27"/>
  <c r="R267" i="27"/>
  <c r="S267" i="27"/>
  <c r="R247" i="27"/>
  <c r="S247" i="27"/>
  <c r="R259" i="27"/>
  <c r="S259" i="27"/>
  <c r="S306" i="27"/>
  <c r="R306" i="27"/>
  <c r="S290" i="27"/>
  <c r="R290" i="27"/>
  <c r="S274" i="27"/>
  <c r="R274" i="27"/>
  <c r="S234" i="27"/>
  <c r="R234" i="27"/>
  <c r="S218" i="27"/>
  <c r="R218" i="27"/>
  <c r="S202" i="27"/>
  <c r="R202" i="27"/>
  <c r="S186" i="27"/>
  <c r="R186" i="27"/>
  <c r="R221" i="27"/>
  <c r="S221" i="27"/>
  <c r="S200" i="27"/>
  <c r="R200" i="27"/>
  <c r="S236" i="27"/>
  <c r="R236" i="27"/>
  <c r="R215" i="27"/>
  <c r="S215" i="27"/>
  <c r="R193" i="27"/>
  <c r="S193" i="27"/>
  <c r="R229" i="27"/>
  <c r="S229" i="27"/>
  <c r="S208" i="27"/>
  <c r="R208" i="27"/>
  <c r="R187" i="27"/>
  <c r="S187" i="27"/>
  <c r="R191" i="27"/>
  <c r="S191" i="27"/>
  <c r="S254" i="27"/>
  <c r="R254" i="27"/>
  <c r="S196" i="27"/>
  <c r="R196" i="27"/>
  <c r="R313" i="27"/>
  <c r="S313" i="27"/>
  <c r="S166" i="27"/>
  <c r="R166" i="27"/>
  <c r="R293" i="27"/>
  <c r="S293" i="27"/>
  <c r="R239" i="27"/>
  <c r="S239" i="27"/>
  <c r="S168" i="27"/>
  <c r="R168" i="27"/>
  <c r="S182" i="27"/>
  <c r="R182" i="27"/>
  <c r="R305" i="27"/>
  <c r="S305" i="27"/>
  <c r="R289" i="27"/>
  <c r="S289" i="27"/>
  <c r="R273" i="27"/>
  <c r="S273" i="27"/>
  <c r="S242" i="27"/>
  <c r="R242" i="27"/>
  <c r="R253" i="27"/>
  <c r="S253" i="27"/>
  <c r="R181" i="27"/>
  <c r="S181" i="27"/>
  <c r="S304" i="27"/>
  <c r="R304" i="27"/>
  <c r="S288" i="27"/>
  <c r="R288" i="27"/>
  <c r="S272" i="27"/>
  <c r="R272" i="27"/>
  <c r="S256" i="27"/>
  <c r="R256" i="27"/>
  <c r="R165" i="27"/>
  <c r="S165" i="27"/>
  <c r="S176" i="27"/>
  <c r="R176" i="27"/>
  <c r="R311" i="27"/>
  <c r="S311" i="27"/>
  <c r="R295" i="27"/>
  <c r="S295" i="27"/>
  <c r="R279" i="27"/>
  <c r="S279" i="27"/>
  <c r="R263" i="27"/>
  <c r="S263" i="27"/>
  <c r="R241" i="27"/>
  <c r="S241" i="27"/>
  <c r="R249" i="27"/>
  <c r="S249" i="27"/>
  <c r="S318" i="27"/>
  <c r="R318" i="27"/>
  <c r="S302" i="27"/>
  <c r="R302" i="27"/>
  <c r="S286" i="27"/>
  <c r="R286" i="27"/>
  <c r="S270" i="27"/>
  <c r="R270" i="27"/>
  <c r="S230" i="27"/>
  <c r="R230" i="27"/>
  <c r="S214" i="27"/>
  <c r="R214" i="27"/>
  <c r="S198" i="27"/>
  <c r="R198" i="27"/>
  <c r="R237" i="27"/>
  <c r="S237" i="27"/>
  <c r="S216" i="27"/>
  <c r="R216" i="27"/>
  <c r="R195" i="27"/>
  <c r="S195" i="27"/>
  <c r="R231" i="27"/>
  <c r="S231" i="27"/>
  <c r="R209" i="27"/>
  <c r="S209" i="27"/>
  <c r="S188" i="27"/>
  <c r="R188" i="27"/>
  <c r="S224" i="27"/>
  <c r="R224" i="27"/>
  <c r="R203" i="27"/>
  <c r="S203" i="27"/>
  <c r="R171" i="27"/>
  <c r="S171" i="27"/>
  <c r="S228" i="27"/>
  <c r="R228" i="27"/>
  <c r="R223" i="27"/>
  <c r="S223" i="27"/>
  <c r="S258" i="27"/>
  <c r="R258" i="27"/>
  <c r="S159" i="27"/>
  <c r="R159" i="27"/>
  <c r="X169" i="28"/>
  <c r="Y169" i="28"/>
  <c r="X305" i="28"/>
  <c r="Y305" i="28"/>
  <c r="X167" i="28"/>
  <c r="Y167" i="28"/>
  <c r="X166" i="28"/>
  <c r="Y166" i="28"/>
  <c r="X176" i="28"/>
  <c r="Y176" i="28"/>
  <c r="X161" i="28"/>
  <c r="Y161" i="28"/>
  <c r="X173" i="28"/>
  <c r="Y173" i="28"/>
  <c r="X296" i="28"/>
  <c r="Y296" i="28"/>
  <c r="X248" i="28"/>
  <c r="Y248" i="28"/>
  <c r="X252" i="28"/>
  <c r="Y252" i="28"/>
  <c r="X245" i="28"/>
  <c r="Y245" i="28"/>
  <c r="X265" i="28"/>
  <c r="Y265" i="28"/>
  <c r="X263" i="28"/>
  <c r="Y263" i="28"/>
  <c r="X270" i="28"/>
  <c r="Y270" i="28"/>
  <c r="X238" i="28"/>
  <c r="Y238" i="28"/>
  <c r="X234" i="28"/>
  <c r="Y234" i="28"/>
  <c r="X231" i="28"/>
  <c r="Y231" i="28"/>
  <c r="X233" i="28"/>
  <c r="Y233" i="28"/>
  <c r="X235" i="28"/>
  <c r="Y235" i="28"/>
  <c r="X228" i="28"/>
  <c r="Y228" i="28"/>
  <c r="X232" i="28"/>
  <c r="Y232" i="28"/>
  <c r="X237" i="28"/>
  <c r="Y237" i="28"/>
  <c r="X239" i="28"/>
  <c r="Y239" i="28"/>
  <c r="X226" i="28"/>
  <c r="Y226" i="28"/>
  <c r="X225" i="28"/>
  <c r="Y225" i="28"/>
  <c r="X236" i="28"/>
  <c r="Y236" i="28"/>
  <c r="X229" i="28"/>
  <c r="Y229" i="28"/>
  <c r="X227" i="28"/>
  <c r="Y227" i="28"/>
  <c r="X230" i="28"/>
  <c r="Y230" i="28"/>
  <c r="X310" i="28"/>
  <c r="Y310" i="28"/>
  <c r="X311" i="28"/>
  <c r="Y311" i="28"/>
  <c r="X307" i="28"/>
  <c r="Y307" i="28"/>
  <c r="X306" i="28"/>
  <c r="Y306" i="28"/>
  <c r="X320" i="28"/>
  <c r="Y320" i="28"/>
  <c r="X309" i="28"/>
  <c r="Y309" i="28"/>
  <c r="X308" i="28"/>
  <c r="Y308" i="28"/>
  <c r="X251" i="28"/>
  <c r="Y251" i="28"/>
  <c r="X246" i="28"/>
  <c r="Y246" i="28"/>
  <c r="X247" i="28"/>
  <c r="Y247" i="28"/>
  <c r="X224" i="28"/>
  <c r="Y224" i="28"/>
  <c r="X318" i="28"/>
  <c r="Y318" i="28"/>
  <c r="G67" i="26"/>
  <c r="G56" i="26"/>
  <c r="C239" i="26"/>
  <c r="B239" i="26"/>
  <c r="C238" i="26"/>
  <c r="B238" i="26"/>
  <c r="C237" i="26"/>
  <c r="B237" i="26"/>
  <c r="C236" i="26"/>
  <c r="B236" i="26"/>
  <c r="C235" i="26"/>
  <c r="B235" i="26"/>
  <c r="C234" i="26"/>
  <c r="B234" i="26"/>
  <c r="C233" i="26"/>
  <c r="B233" i="26"/>
  <c r="C232" i="26"/>
  <c r="B232" i="26"/>
  <c r="C231" i="26"/>
  <c r="B231" i="26"/>
  <c r="C230" i="26"/>
  <c r="B230" i="26"/>
  <c r="C229" i="26"/>
  <c r="B229" i="26"/>
  <c r="C228" i="26"/>
  <c r="B228" i="26"/>
  <c r="C227" i="26"/>
  <c r="B227" i="26"/>
  <c r="C226" i="26"/>
  <c r="B226" i="26"/>
  <c r="C225" i="26"/>
  <c r="B225" i="26"/>
  <c r="C224" i="26"/>
  <c r="B224" i="26"/>
  <c r="C223" i="26"/>
  <c r="B223" i="26"/>
  <c r="C222" i="26"/>
  <c r="B222" i="26"/>
  <c r="C221" i="26"/>
  <c r="B221" i="26"/>
  <c r="C220" i="26"/>
  <c r="B220" i="26"/>
  <c r="C219" i="26"/>
  <c r="B219" i="26"/>
  <c r="C218" i="26"/>
  <c r="B218" i="26"/>
  <c r="C217" i="26"/>
  <c r="B217" i="26"/>
  <c r="C216" i="26"/>
  <c r="B216" i="26"/>
  <c r="C215" i="26"/>
  <c r="B215" i="26"/>
  <c r="C214" i="26"/>
  <c r="B214" i="26"/>
  <c r="C213" i="26"/>
  <c r="B213" i="26"/>
  <c r="C212" i="26"/>
  <c r="B212" i="26"/>
  <c r="C211" i="26"/>
  <c r="B211" i="26"/>
  <c r="C210" i="26"/>
  <c r="B210" i="26"/>
  <c r="C209" i="26"/>
  <c r="B209" i="26"/>
  <c r="C208" i="26"/>
  <c r="B208" i="26"/>
  <c r="C207" i="26"/>
  <c r="B207" i="26"/>
  <c r="C206" i="26"/>
  <c r="B206" i="26"/>
  <c r="C205" i="26"/>
  <c r="B205" i="26"/>
  <c r="C204" i="26"/>
  <c r="B204" i="26"/>
  <c r="C203" i="26"/>
  <c r="B203" i="26"/>
  <c r="C202" i="26"/>
  <c r="B202" i="26"/>
  <c r="C201" i="26"/>
  <c r="B201" i="26"/>
  <c r="C200" i="26"/>
  <c r="B200" i="26"/>
  <c r="C199" i="26"/>
  <c r="B199" i="26"/>
  <c r="C198" i="26"/>
  <c r="B198" i="26"/>
  <c r="C197" i="26"/>
  <c r="B197" i="26"/>
  <c r="BA154" i="26"/>
  <c r="BB154" i="26"/>
  <c r="AL154" i="26"/>
  <c r="W154" i="26"/>
  <c r="H154" i="26"/>
  <c r="BA153" i="26"/>
  <c r="BB153" i="26"/>
  <c r="AL153" i="26"/>
  <c r="W153" i="26"/>
  <c r="H153" i="26"/>
  <c r="BA152" i="26"/>
  <c r="BB152" i="26"/>
  <c r="AL152" i="26"/>
  <c r="W152" i="26"/>
  <c r="H152" i="26"/>
  <c r="BA151" i="26"/>
  <c r="BB151" i="26"/>
  <c r="AL151" i="26"/>
  <c r="W151" i="26"/>
  <c r="H151" i="26"/>
  <c r="BA150" i="26"/>
  <c r="BB150" i="26"/>
  <c r="AL150" i="26"/>
  <c r="W150" i="26"/>
  <c r="H150" i="26"/>
  <c r="BA149" i="26"/>
  <c r="BB149" i="26"/>
  <c r="AL149" i="26"/>
  <c r="W149" i="26"/>
  <c r="H149" i="26"/>
  <c r="BA148" i="26"/>
  <c r="BB148" i="26"/>
  <c r="AL148" i="26"/>
  <c r="W148" i="26"/>
  <c r="H148" i="26"/>
  <c r="BA147" i="26"/>
  <c r="BB147" i="26"/>
  <c r="AL147" i="26"/>
  <c r="W147" i="26"/>
  <c r="H147" i="26"/>
  <c r="BA146" i="26"/>
  <c r="BB146" i="26"/>
  <c r="AL146" i="26"/>
  <c r="W146" i="26"/>
  <c r="H146" i="26"/>
  <c r="BA145" i="26"/>
  <c r="BB145" i="26"/>
  <c r="AL145" i="26"/>
  <c r="W145" i="26"/>
  <c r="BA144" i="26"/>
  <c r="BB144" i="26"/>
  <c r="AL144" i="26"/>
  <c r="W144" i="26"/>
  <c r="H144" i="26"/>
  <c r="BA143" i="26"/>
  <c r="BB143" i="26"/>
  <c r="AL143" i="26"/>
  <c r="W143" i="26"/>
  <c r="H143" i="26"/>
  <c r="BA142" i="26"/>
  <c r="BB142" i="26"/>
  <c r="AL142" i="26"/>
  <c r="W142" i="26"/>
  <c r="H142" i="26"/>
  <c r="BA141" i="26"/>
  <c r="BB141" i="26"/>
  <c r="AL141" i="26"/>
  <c r="W141" i="26"/>
  <c r="H141" i="26"/>
  <c r="BA140" i="26"/>
  <c r="BB140" i="26"/>
  <c r="AL140" i="26"/>
  <c r="W140" i="26"/>
  <c r="H140" i="26"/>
  <c r="BA139" i="26"/>
  <c r="BB139" i="26"/>
  <c r="AL139" i="26"/>
  <c r="W139" i="26"/>
  <c r="H139" i="26"/>
  <c r="BA138" i="26"/>
  <c r="BB138" i="26"/>
  <c r="AL138" i="26"/>
  <c r="W138" i="26"/>
  <c r="H138" i="26"/>
  <c r="BA137" i="26"/>
  <c r="BB137" i="26"/>
  <c r="AL137" i="26"/>
  <c r="W137" i="26"/>
  <c r="H137" i="26"/>
  <c r="BA136" i="26"/>
  <c r="BB136" i="26"/>
  <c r="AL136" i="26"/>
  <c r="W136" i="26"/>
  <c r="H136" i="26"/>
  <c r="BA135" i="26"/>
  <c r="BB135" i="26"/>
  <c r="AL135" i="26"/>
  <c r="W135" i="26"/>
  <c r="H135" i="26"/>
  <c r="BA134" i="26"/>
  <c r="BB134" i="26"/>
  <c r="AL134" i="26"/>
  <c r="W134" i="26"/>
  <c r="H134" i="26"/>
  <c r="BA133" i="26"/>
  <c r="BB133" i="26"/>
  <c r="AL133" i="26"/>
  <c r="W133" i="26"/>
  <c r="H133" i="26"/>
  <c r="BA132" i="26"/>
  <c r="BB132" i="26"/>
  <c r="AL132" i="26"/>
  <c r="W132" i="26"/>
  <c r="H132" i="26"/>
  <c r="BA131" i="26"/>
  <c r="BB131" i="26"/>
  <c r="AL131" i="26"/>
  <c r="W131" i="26"/>
  <c r="H131" i="26"/>
  <c r="BA130" i="26"/>
  <c r="BB130" i="26"/>
  <c r="AL130" i="26"/>
  <c r="W130" i="26"/>
  <c r="H130" i="26"/>
  <c r="BA129" i="26"/>
  <c r="BB129" i="26"/>
  <c r="AL129" i="26"/>
  <c r="W129" i="26"/>
  <c r="H129" i="26"/>
  <c r="BA128" i="26"/>
  <c r="BB128" i="26"/>
  <c r="AL128" i="26"/>
  <c r="W128" i="26"/>
  <c r="H128" i="26"/>
  <c r="BA127" i="26"/>
  <c r="BB127" i="26"/>
  <c r="AL127" i="26"/>
  <c r="W127" i="26"/>
  <c r="H127" i="26"/>
  <c r="BA126" i="26"/>
  <c r="BB126" i="26"/>
  <c r="AL126" i="26"/>
  <c r="W126" i="26"/>
  <c r="H126" i="26"/>
  <c r="BA125" i="26"/>
  <c r="BB125" i="26"/>
  <c r="AL125" i="26"/>
  <c r="W125" i="26"/>
  <c r="H125" i="26"/>
  <c r="BA124" i="26"/>
  <c r="BB124" i="26"/>
  <c r="AL124" i="26"/>
  <c r="W124" i="26"/>
  <c r="H124" i="26"/>
  <c r="BA123" i="26"/>
  <c r="BB123" i="26"/>
  <c r="AL123" i="26"/>
  <c r="W123" i="26"/>
  <c r="H123" i="26"/>
  <c r="BA122" i="26"/>
  <c r="BB122" i="26"/>
  <c r="AL122" i="26"/>
  <c r="W122" i="26"/>
  <c r="H122" i="26"/>
  <c r="BA121" i="26"/>
  <c r="BB121" i="26"/>
  <c r="AL121" i="26"/>
  <c r="W121" i="26"/>
  <c r="H121" i="26"/>
  <c r="BA120" i="26"/>
  <c r="BB120" i="26"/>
  <c r="AL120" i="26"/>
  <c r="W120" i="26"/>
  <c r="H120" i="26"/>
  <c r="BA119" i="26"/>
  <c r="BB119" i="26"/>
  <c r="AL119" i="26"/>
  <c r="W119" i="26"/>
  <c r="H119" i="26"/>
  <c r="BA118" i="26"/>
  <c r="BB118" i="26"/>
  <c r="AL118" i="26"/>
  <c r="W118" i="26"/>
  <c r="H118" i="26"/>
  <c r="BA117" i="26"/>
  <c r="BB117" i="26"/>
  <c r="AL117" i="26"/>
  <c r="W117" i="26"/>
  <c r="H117" i="26"/>
  <c r="BA116" i="26"/>
  <c r="BB116" i="26"/>
  <c r="AL116" i="26"/>
  <c r="W116" i="26"/>
  <c r="H116" i="26"/>
  <c r="BA115" i="26"/>
  <c r="BB115" i="26"/>
  <c r="AL115" i="26"/>
  <c r="W115" i="26"/>
  <c r="H115" i="26"/>
  <c r="BA114" i="26"/>
  <c r="BB114" i="26"/>
  <c r="AL114" i="26"/>
  <c r="W114" i="26"/>
  <c r="H114" i="26"/>
  <c r="BA113" i="26"/>
  <c r="BB113" i="26"/>
  <c r="AL113" i="26"/>
  <c r="W113" i="26"/>
  <c r="H113" i="26"/>
  <c r="BA112" i="26"/>
  <c r="BB112" i="26"/>
  <c r="AL112" i="26"/>
  <c r="W112" i="26"/>
  <c r="H112" i="26"/>
  <c r="BA111" i="26"/>
  <c r="BB111" i="26"/>
  <c r="AL111" i="26"/>
  <c r="W111" i="26"/>
  <c r="H111" i="26"/>
  <c r="BA110" i="26"/>
  <c r="BB110" i="26"/>
  <c r="AL110" i="26"/>
  <c r="W110" i="26"/>
  <c r="H110" i="26"/>
  <c r="BA109" i="26"/>
  <c r="BB109" i="26"/>
  <c r="AL109" i="26"/>
  <c r="W109" i="26"/>
  <c r="H109" i="26"/>
  <c r="BA108" i="26"/>
  <c r="BB108" i="26"/>
  <c r="AL108" i="26"/>
  <c r="W108" i="26"/>
  <c r="H108" i="26"/>
  <c r="BA107" i="26"/>
  <c r="BB107" i="26"/>
  <c r="AL107" i="26"/>
  <c r="W107" i="26"/>
  <c r="H107" i="26"/>
  <c r="BA106" i="26"/>
  <c r="BB106" i="26"/>
  <c r="AL106" i="26"/>
  <c r="W106" i="26"/>
  <c r="H106" i="26"/>
  <c r="BA105" i="26"/>
  <c r="BB105" i="26"/>
  <c r="AL105" i="26"/>
  <c r="W105" i="26"/>
  <c r="H105" i="26"/>
  <c r="BA104" i="26"/>
  <c r="BB104" i="26"/>
  <c r="AL104" i="26"/>
  <c r="W104" i="26"/>
  <c r="H104" i="26"/>
  <c r="BA103" i="26"/>
  <c r="BB103" i="26"/>
  <c r="AL103" i="26"/>
  <c r="W103" i="26"/>
  <c r="H103" i="26"/>
  <c r="BA102" i="26"/>
  <c r="BB102" i="26"/>
  <c r="AL102" i="26"/>
  <c r="W102" i="26"/>
  <c r="H102" i="26"/>
  <c r="BA101" i="26"/>
  <c r="BB101" i="26"/>
  <c r="AL101" i="26"/>
  <c r="W101" i="26"/>
  <c r="H101" i="26"/>
  <c r="BA100" i="26"/>
  <c r="BB100" i="26"/>
  <c r="AL100" i="26"/>
  <c r="W100" i="26"/>
  <c r="H100" i="26"/>
  <c r="BA99" i="26"/>
  <c r="BB99" i="26"/>
  <c r="AL99" i="26"/>
  <c r="W99" i="26"/>
  <c r="H99" i="26"/>
  <c r="BA98" i="26"/>
  <c r="BB98" i="26"/>
  <c r="AL98" i="26"/>
  <c r="W98" i="26"/>
  <c r="H98" i="26"/>
  <c r="BA97" i="26"/>
  <c r="BB97" i="26"/>
  <c r="AL97" i="26"/>
  <c r="W97" i="26"/>
  <c r="H97" i="26"/>
  <c r="BA96" i="26"/>
  <c r="BB96" i="26"/>
  <c r="AL96" i="26"/>
  <c r="W96" i="26"/>
  <c r="H96" i="26"/>
  <c r="BA95" i="26"/>
  <c r="BB95" i="26"/>
  <c r="AL95" i="26"/>
  <c r="W95" i="26"/>
  <c r="H95" i="26"/>
  <c r="BA94" i="26"/>
  <c r="BB94" i="26"/>
  <c r="AL94" i="26"/>
  <c r="W94" i="26"/>
  <c r="H94" i="26"/>
  <c r="BA93" i="26"/>
  <c r="BB93" i="26"/>
  <c r="AL93" i="26"/>
  <c r="W93" i="26"/>
  <c r="H93" i="26"/>
  <c r="BA92" i="26"/>
  <c r="BB92" i="26"/>
  <c r="AL92" i="26"/>
  <c r="W92" i="26"/>
  <c r="H92" i="26"/>
  <c r="BA91" i="26"/>
  <c r="BB91" i="26"/>
  <c r="AL91" i="26"/>
  <c r="W91" i="26"/>
  <c r="H91" i="26"/>
  <c r="BA90" i="26"/>
  <c r="BB90" i="26"/>
  <c r="AL90" i="26"/>
  <c r="W90" i="26"/>
  <c r="H90" i="26"/>
  <c r="BA89" i="26"/>
  <c r="BB89" i="26"/>
  <c r="AL89" i="26"/>
  <c r="W89" i="26"/>
  <c r="H89" i="26"/>
  <c r="BA88" i="26"/>
  <c r="BB88" i="26"/>
  <c r="AL88" i="26"/>
  <c r="W88" i="26"/>
  <c r="H88" i="26"/>
  <c r="BA87" i="26"/>
  <c r="BB87" i="26"/>
  <c r="AL87" i="26"/>
  <c r="W87" i="26"/>
  <c r="H87" i="26"/>
  <c r="BA86" i="26"/>
  <c r="BB86" i="26"/>
  <c r="AL86" i="26"/>
  <c r="W86" i="26"/>
  <c r="H86" i="26"/>
  <c r="BA85" i="26"/>
  <c r="BB85" i="26"/>
  <c r="AL85" i="26"/>
  <c r="W85" i="26"/>
  <c r="H85" i="26"/>
  <c r="BA84" i="26"/>
  <c r="BB84" i="26"/>
  <c r="AL84" i="26"/>
  <c r="W84" i="26"/>
  <c r="H84" i="26"/>
  <c r="BA83" i="26"/>
  <c r="BB83" i="26"/>
  <c r="AL83" i="26"/>
  <c r="W83" i="26"/>
  <c r="H83" i="26"/>
  <c r="BA82" i="26"/>
  <c r="BB82" i="26"/>
  <c r="AL82" i="26"/>
  <c r="W82" i="26"/>
  <c r="H82" i="26"/>
  <c r="BA81" i="26"/>
  <c r="BB81" i="26"/>
  <c r="AL81" i="26"/>
  <c r="W81" i="26"/>
  <c r="H81" i="26"/>
  <c r="BA80" i="26"/>
  <c r="BB80" i="26"/>
  <c r="AL80" i="26"/>
  <c r="W80" i="26"/>
  <c r="H80" i="26"/>
  <c r="BA79" i="26"/>
  <c r="BB79" i="26"/>
  <c r="AL79" i="26"/>
  <c r="W79" i="26"/>
  <c r="H79" i="26"/>
  <c r="BA78" i="26"/>
  <c r="BB78" i="26"/>
  <c r="AL78" i="26"/>
  <c r="W78" i="26"/>
  <c r="H78" i="26"/>
  <c r="BA77" i="26"/>
  <c r="BB77" i="26"/>
  <c r="AL77" i="26"/>
  <c r="W77" i="26"/>
  <c r="H77" i="26"/>
  <c r="BA76" i="26"/>
  <c r="BB76" i="26"/>
  <c r="AL76" i="26"/>
  <c r="W76" i="26"/>
  <c r="H76" i="26"/>
  <c r="AZ67" i="26"/>
  <c r="AK67" i="26"/>
  <c r="V67" i="26"/>
  <c r="AZ66" i="26"/>
  <c r="AK66" i="26"/>
  <c r="V66" i="26"/>
  <c r="G66" i="26"/>
  <c r="AZ65" i="26"/>
  <c r="AK65" i="26"/>
  <c r="V65" i="26"/>
  <c r="G65" i="26"/>
  <c r="AZ64" i="26"/>
  <c r="AK64" i="26"/>
  <c r="V64" i="26"/>
  <c r="G64" i="26"/>
  <c r="AZ63" i="26"/>
  <c r="AK63" i="26"/>
  <c r="V63" i="26"/>
  <c r="G63" i="26"/>
  <c r="AZ62" i="26"/>
  <c r="AK62" i="26"/>
  <c r="V62" i="26"/>
  <c r="G62" i="26"/>
  <c r="AZ61" i="26"/>
  <c r="AK61" i="26"/>
  <c r="V61" i="26"/>
  <c r="G61" i="26"/>
  <c r="AZ60" i="26"/>
  <c r="AK60" i="26"/>
  <c r="V60" i="26"/>
  <c r="G60" i="26"/>
  <c r="AZ59" i="26"/>
  <c r="AK59" i="26"/>
  <c r="V59" i="26"/>
  <c r="G59" i="26"/>
  <c r="AZ58" i="26"/>
  <c r="AK58" i="26"/>
  <c r="V58" i="26"/>
  <c r="G58" i="26"/>
  <c r="AZ57" i="26"/>
  <c r="AK57" i="26"/>
  <c r="V57" i="26"/>
  <c r="G57" i="26"/>
  <c r="AZ56" i="26"/>
  <c r="AK56" i="26"/>
  <c r="V56" i="26"/>
  <c r="H97" i="25"/>
  <c r="H85" i="25"/>
  <c r="GF85" i="25"/>
  <c r="GF100" i="25"/>
  <c r="GF101" i="25"/>
  <c r="GF102" i="25"/>
  <c r="GF103" i="25"/>
  <c r="GF104" i="25"/>
  <c r="GF105" i="25"/>
  <c r="GF99" i="25"/>
  <c r="GF93" i="25"/>
  <c r="GF94" i="25"/>
  <c r="GF95" i="25"/>
  <c r="GF96" i="25"/>
  <c r="K250" i="25"/>
  <c r="GF97" i="25"/>
  <c r="GF98" i="25"/>
  <c r="GF92" i="25"/>
  <c r="GF91" i="25"/>
  <c r="GF86" i="25"/>
  <c r="GF87" i="25"/>
  <c r="GF88" i="25"/>
  <c r="GF89" i="25"/>
  <c r="GF90" i="25"/>
  <c r="FQ85" i="25"/>
  <c r="FB85" i="25"/>
  <c r="FQ164" i="25"/>
  <c r="FB164" i="25"/>
  <c r="FQ163" i="25"/>
  <c r="FB163" i="25"/>
  <c r="FQ162" i="25"/>
  <c r="FB162" i="25"/>
  <c r="FQ161" i="25"/>
  <c r="FB161" i="25"/>
  <c r="FQ160" i="25"/>
  <c r="FB160" i="25"/>
  <c r="FQ159" i="25"/>
  <c r="FB159" i="25"/>
  <c r="FQ158" i="25"/>
  <c r="FB158" i="25"/>
  <c r="FQ157" i="25"/>
  <c r="FB157" i="25"/>
  <c r="FQ156" i="25"/>
  <c r="FB156" i="25"/>
  <c r="FQ155" i="25"/>
  <c r="FB155" i="25"/>
  <c r="FQ154" i="25"/>
  <c r="FB154" i="25"/>
  <c r="FQ153" i="25"/>
  <c r="FB153" i="25"/>
  <c r="FQ152" i="25"/>
  <c r="FB152" i="25"/>
  <c r="FQ151" i="25"/>
  <c r="FB151" i="25"/>
  <c r="FQ150" i="25"/>
  <c r="FB150" i="25"/>
  <c r="FQ149" i="25"/>
  <c r="FB149" i="25"/>
  <c r="FQ148" i="25"/>
  <c r="FB148" i="25"/>
  <c r="FQ147" i="25"/>
  <c r="FB147" i="25"/>
  <c r="FQ146" i="25"/>
  <c r="FB146" i="25"/>
  <c r="FQ145" i="25"/>
  <c r="FB145" i="25"/>
  <c r="FQ144" i="25"/>
  <c r="FB144" i="25"/>
  <c r="FQ143" i="25"/>
  <c r="FB143" i="25"/>
  <c r="FQ142" i="25"/>
  <c r="FB142" i="25"/>
  <c r="FQ141" i="25"/>
  <c r="FB141" i="25"/>
  <c r="FQ140" i="25"/>
  <c r="FB140" i="25"/>
  <c r="FQ139" i="25"/>
  <c r="FB139" i="25"/>
  <c r="FQ138" i="25"/>
  <c r="FB138" i="25"/>
  <c r="FQ137" i="25"/>
  <c r="FB137" i="25"/>
  <c r="FQ136" i="25"/>
  <c r="FB136" i="25"/>
  <c r="FQ135" i="25"/>
  <c r="FB135" i="25"/>
  <c r="FQ134" i="25"/>
  <c r="FB134" i="25"/>
  <c r="FQ133" i="25"/>
  <c r="FB133" i="25"/>
  <c r="FQ132" i="25"/>
  <c r="FB132" i="25"/>
  <c r="FQ131" i="25"/>
  <c r="FB131" i="25"/>
  <c r="FQ130" i="25"/>
  <c r="FB130" i="25"/>
  <c r="FQ129" i="25"/>
  <c r="FB129" i="25"/>
  <c r="FQ128" i="25"/>
  <c r="FB128" i="25"/>
  <c r="FQ127" i="25"/>
  <c r="FB127" i="25"/>
  <c r="FQ126" i="25"/>
  <c r="FB126" i="25"/>
  <c r="FQ125" i="25"/>
  <c r="FB125" i="25"/>
  <c r="FQ124" i="25"/>
  <c r="FB124" i="25"/>
  <c r="FQ123" i="25"/>
  <c r="FB123" i="25"/>
  <c r="FQ122" i="25"/>
  <c r="FB122" i="25"/>
  <c r="FQ121" i="25"/>
  <c r="FB121" i="25"/>
  <c r="FQ120" i="25"/>
  <c r="FB120" i="25"/>
  <c r="FQ119" i="25"/>
  <c r="FB119" i="25"/>
  <c r="FQ118" i="25"/>
  <c r="FB118" i="25"/>
  <c r="FQ117" i="25"/>
  <c r="FB117" i="25"/>
  <c r="FQ116" i="25"/>
  <c r="FB116" i="25"/>
  <c r="FQ115" i="25"/>
  <c r="FB115" i="25"/>
  <c r="FQ114" i="25"/>
  <c r="FB114" i="25"/>
  <c r="FQ113" i="25"/>
  <c r="FB113" i="25"/>
  <c r="FQ112" i="25"/>
  <c r="FB112" i="25"/>
  <c r="FQ111" i="25"/>
  <c r="FB111" i="25"/>
  <c r="FQ110" i="25"/>
  <c r="FB110" i="25"/>
  <c r="FQ109" i="25"/>
  <c r="FB109" i="25"/>
  <c r="FQ108" i="25"/>
  <c r="FB108" i="25"/>
  <c r="FQ107" i="25"/>
  <c r="FB107" i="25"/>
  <c r="FQ106" i="25"/>
  <c r="FB106" i="25"/>
  <c r="FQ105" i="25"/>
  <c r="FB105" i="25"/>
  <c r="FQ104" i="25"/>
  <c r="FB104" i="25"/>
  <c r="FQ103" i="25"/>
  <c r="FB103" i="25"/>
  <c r="FQ102" i="25"/>
  <c r="FB102" i="25"/>
  <c r="FQ101" i="25"/>
  <c r="FB101" i="25"/>
  <c r="FQ100" i="25"/>
  <c r="FB100" i="25"/>
  <c r="FQ99" i="25"/>
  <c r="FB99" i="25"/>
  <c r="FQ98" i="25"/>
  <c r="FB98" i="25"/>
  <c r="FQ97" i="25"/>
  <c r="FB97" i="25"/>
  <c r="FQ96" i="25"/>
  <c r="FB96" i="25"/>
  <c r="FQ95" i="25"/>
  <c r="FB95" i="25"/>
  <c r="FQ94" i="25"/>
  <c r="FB94" i="25"/>
  <c r="FQ93" i="25"/>
  <c r="FB93" i="25"/>
  <c r="FQ92" i="25"/>
  <c r="FB92" i="25"/>
  <c r="FQ91" i="25"/>
  <c r="FB91" i="25"/>
  <c r="FQ90" i="25"/>
  <c r="FB90" i="25"/>
  <c r="FQ89" i="25"/>
  <c r="FB89" i="25"/>
  <c r="FQ88" i="25"/>
  <c r="FB88" i="25"/>
  <c r="FQ87" i="25"/>
  <c r="FB87" i="25"/>
  <c r="FQ86" i="25"/>
  <c r="FB86" i="25"/>
  <c r="EM85" i="25"/>
  <c r="DX85" i="25"/>
  <c r="EM164" i="25"/>
  <c r="EM163" i="25"/>
  <c r="DX163" i="25"/>
  <c r="EM162" i="25"/>
  <c r="DX162" i="25"/>
  <c r="EM161" i="25"/>
  <c r="DX161" i="25"/>
  <c r="EM160" i="25"/>
  <c r="DX160" i="25"/>
  <c r="EM159" i="25"/>
  <c r="DX159" i="25"/>
  <c r="EM158" i="25"/>
  <c r="DX158" i="25"/>
  <c r="EM157" i="25"/>
  <c r="DX157" i="25"/>
  <c r="EM156" i="25"/>
  <c r="DX156" i="25"/>
  <c r="EM155" i="25"/>
  <c r="DX155" i="25"/>
  <c r="EM154" i="25"/>
  <c r="DX154" i="25"/>
  <c r="EM153" i="25"/>
  <c r="DX153" i="25"/>
  <c r="EM152" i="25"/>
  <c r="DX152" i="25"/>
  <c r="EM151" i="25"/>
  <c r="DX151" i="25"/>
  <c r="EM150" i="25"/>
  <c r="DX150" i="25"/>
  <c r="EM149" i="25"/>
  <c r="DX149" i="25"/>
  <c r="EM148" i="25"/>
  <c r="DX148" i="25"/>
  <c r="EM147" i="25"/>
  <c r="DX147" i="25"/>
  <c r="EM146" i="25"/>
  <c r="DX146" i="25"/>
  <c r="EM145" i="25"/>
  <c r="DX145" i="25"/>
  <c r="EM144" i="25"/>
  <c r="DX144" i="25"/>
  <c r="EM143" i="25"/>
  <c r="DX143" i="25"/>
  <c r="EM142" i="25"/>
  <c r="DX142" i="25"/>
  <c r="EM141" i="25"/>
  <c r="DX141" i="25"/>
  <c r="EM140" i="25"/>
  <c r="DX140" i="25"/>
  <c r="EM139" i="25"/>
  <c r="DX139" i="25"/>
  <c r="EM138" i="25"/>
  <c r="DX138" i="25"/>
  <c r="EM137" i="25"/>
  <c r="DX137" i="25"/>
  <c r="EM136" i="25"/>
  <c r="DX136" i="25"/>
  <c r="EM135" i="25"/>
  <c r="DX135" i="25"/>
  <c r="EM134" i="25"/>
  <c r="DX134" i="25"/>
  <c r="EM133" i="25"/>
  <c r="DX133" i="25"/>
  <c r="EM132" i="25"/>
  <c r="DX132" i="25"/>
  <c r="EM131" i="25"/>
  <c r="DX131" i="25"/>
  <c r="EM130" i="25"/>
  <c r="DX130" i="25"/>
  <c r="EM129" i="25"/>
  <c r="DX129" i="25"/>
  <c r="EM128" i="25"/>
  <c r="DX128" i="25"/>
  <c r="EM127" i="25"/>
  <c r="DX127" i="25"/>
  <c r="EM126" i="25"/>
  <c r="DX126" i="25"/>
  <c r="EM125" i="25"/>
  <c r="DX125" i="25"/>
  <c r="EM124" i="25"/>
  <c r="DX124" i="25"/>
  <c r="EM123" i="25"/>
  <c r="DX123" i="25"/>
  <c r="EM122" i="25"/>
  <c r="DX122" i="25"/>
  <c r="EM121" i="25"/>
  <c r="DX121" i="25"/>
  <c r="EM120" i="25"/>
  <c r="DX120" i="25"/>
  <c r="EM119" i="25"/>
  <c r="DX119" i="25"/>
  <c r="EM118" i="25"/>
  <c r="DX118" i="25"/>
  <c r="EM117" i="25"/>
  <c r="DX117" i="25"/>
  <c r="EM116" i="25"/>
  <c r="DX116" i="25"/>
  <c r="EM115" i="25"/>
  <c r="DX115" i="25"/>
  <c r="EM114" i="25"/>
  <c r="DX114" i="25"/>
  <c r="EM113" i="25"/>
  <c r="DX113" i="25"/>
  <c r="EM112" i="25"/>
  <c r="DX112" i="25"/>
  <c r="EM111" i="25"/>
  <c r="DX111" i="25"/>
  <c r="EM110" i="25"/>
  <c r="DX110" i="25"/>
  <c r="EM109" i="25"/>
  <c r="DX109" i="25"/>
  <c r="EM108" i="25"/>
  <c r="DX108" i="25"/>
  <c r="EM107" i="25"/>
  <c r="DX107" i="25"/>
  <c r="EM106" i="25"/>
  <c r="DX106" i="25"/>
  <c r="EM105" i="25"/>
  <c r="DX105" i="25"/>
  <c r="EM104" i="25"/>
  <c r="DX104" i="25"/>
  <c r="EM103" i="25"/>
  <c r="DX103" i="25"/>
  <c r="EM102" i="25"/>
  <c r="DX102" i="25"/>
  <c r="EM101" i="25"/>
  <c r="DX101" i="25"/>
  <c r="EM100" i="25"/>
  <c r="DX100" i="25"/>
  <c r="EM99" i="25"/>
  <c r="DX99" i="25"/>
  <c r="EM98" i="25"/>
  <c r="DX98" i="25"/>
  <c r="EM97" i="25"/>
  <c r="DX97" i="25"/>
  <c r="EM96" i="25"/>
  <c r="DX96" i="25"/>
  <c r="EM95" i="25"/>
  <c r="DX95" i="25"/>
  <c r="EM94" i="25"/>
  <c r="DX94" i="25"/>
  <c r="EM93" i="25"/>
  <c r="DX93" i="25"/>
  <c r="EM92" i="25"/>
  <c r="DX92" i="25"/>
  <c r="EM91" i="25"/>
  <c r="DX91" i="25"/>
  <c r="EM90" i="25"/>
  <c r="DX90" i="25"/>
  <c r="EM89" i="25"/>
  <c r="DX89" i="25"/>
  <c r="EM88" i="25"/>
  <c r="DX88" i="25"/>
  <c r="EM87" i="25"/>
  <c r="DX87" i="25"/>
  <c r="EM86" i="25"/>
  <c r="DX86" i="25"/>
  <c r="CS86" i="25"/>
  <c r="CS87" i="25"/>
  <c r="CS88" i="25"/>
  <c r="CS89" i="25"/>
  <c r="CS90" i="25"/>
  <c r="CS91" i="25"/>
  <c r="CS92" i="25"/>
  <c r="CS93" i="25"/>
  <c r="CS94" i="25"/>
  <c r="CS95" i="25"/>
  <c r="CS96" i="25"/>
  <c r="CS97" i="25"/>
  <c r="CS98" i="25"/>
  <c r="CS99" i="25"/>
  <c r="CS100" i="25"/>
  <c r="CS101" i="25"/>
  <c r="CS102" i="25"/>
  <c r="CS103" i="25"/>
  <c r="CS104" i="25"/>
  <c r="CS105" i="25"/>
  <c r="CS106" i="25"/>
  <c r="CS107" i="25"/>
  <c r="CS108" i="25"/>
  <c r="CS109" i="25"/>
  <c r="CS110" i="25"/>
  <c r="CS111" i="25"/>
  <c r="CS112" i="25"/>
  <c r="CS113" i="25"/>
  <c r="CS114" i="25"/>
  <c r="CS115" i="25"/>
  <c r="CS116" i="25"/>
  <c r="CS117" i="25"/>
  <c r="CS118" i="25"/>
  <c r="CS119" i="25"/>
  <c r="CS120" i="25"/>
  <c r="CS121" i="25"/>
  <c r="CS122" i="25"/>
  <c r="CS123" i="25"/>
  <c r="CS124" i="25"/>
  <c r="CS125" i="25"/>
  <c r="CS126" i="25"/>
  <c r="CS127" i="25"/>
  <c r="CS128" i="25"/>
  <c r="CS129" i="25"/>
  <c r="CS130" i="25"/>
  <c r="CS131" i="25"/>
  <c r="CS132" i="25"/>
  <c r="CS133" i="25"/>
  <c r="CS134" i="25"/>
  <c r="CS135" i="25"/>
  <c r="CS136" i="25"/>
  <c r="CS137" i="25"/>
  <c r="CS138" i="25"/>
  <c r="CS139" i="25"/>
  <c r="CS140" i="25"/>
  <c r="CS141" i="25"/>
  <c r="CS142" i="25"/>
  <c r="CS143" i="25"/>
  <c r="CS144" i="25"/>
  <c r="CS145" i="25"/>
  <c r="CS146" i="25"/>
  <c r="CS147" i="25"/>
  <c r="CS148" i="25"/>
  <c r="CS149" i="25"/>
  <c r="CS150" i="25"/>
  <c r="CS151" i="25"/>
  <c r="CS152" i="25"/>
  <c r="CS153" i="25"/>
  <c r="CS154" i="25"/>
  <c r="CS155" i="25"/>
  <c r="CS156" i="25"/>
  <c r="CS157" i="25"/>
  <c r="CS158" i="25"/>
  <c r="CS159" i="25"/>
  <c r="CS160" i="25"/>
  <c r="CS161" i="25"/>
  <c r="CS162" i="25"/>
  <c r="CS163" i="25"/>
  <c r="CS164" i="25"/>
  <c r="CS85" i="25"/>
  <c r="DI164" i="25"/>
  <c r="CT164" i="25"/>
  <c r="DI163" i="25"/>
  <c r="CT163" i="25"/>
  <c r="DI162" i="25"/>
  <c r="CT162" i="25"/>
  <c r="DI161" i="25"/>
  <c r="CT161" i="25"/>
  <c r="DI160" i="25"/>
  <c r="CT160" i="25"/>
  <c r="DI159" i="25"/>
  <c r="CT159" i="25"/>
  <c r="DI158" i="25"/>
  <c r="CT158" i="25"/>
  <c r="DI157" i="25"/>
  <c r="CT157" i="25"/>
  <c r="DI156" i="25"/>
  <c r="CT156" i="25"/>
  <c r="DI155" i="25"/>
  <c r="CT155" i="25"/>
  <c r="DI154" i="25"/>
  <c r="CT154" i="25"/>
  <c r="DI153" i="25"/>
  <c r="CT153" i="25"/>
  <c r="DI152" i="25"/>
  <c r="CT152" i="25"/>
  <c r="DI151" i="25"/>
  <c r="CT151" i="25"/>
  <c r="DI150" i="25"/>
  <c r="CT150" i="25"/>
  <c r="DI149" i="25"/>
  <c r="CT149" i="25"/>
  <c r="DI148" i="25"/>
  <c r="CT148" i="25"/>
  <c r="DI147" i="25"/>
  <c r="CT147" i="25"/>
  <c r="DI146" i="25"/>
  <c r="CT146" i="25"/>
  <c r="DI145" i="25"/>
  <c r="CT145" i="25"/>
  <c r="DI144" i="25"/>
  <c r="CT144" i="25"/>
  <c r="DI143" i="25"/>
  <c r="CT143" i="25"/>
  <c r="DI142" i="25"/>
  <c r="CT142" i="25"/>
  <c r="DI141" i="25"/>
  <c r="CT141" i="25"/>
  <c r="DI140" i="25"/>
  <c r="CT140" i="25"/>
  <c r="DI139" i="25"/>
  <c r="CT139" i="25"/>
  <c r="DI138" i="25"/>
  <c r="CT138" i="25"/>
  <c r="DI137" i="25"/>
  <c r="CT137" i="25"/>
  <c r="DI136" i="25"/>
  <c r="CT136" i="25"/>
  <c r="DI135" i="25"/>
  <c r="CT135" i="25"/>
  <c r="DI134" i="25"/>
  <c r="CT134" i="25"/>
  <c r="DI133" i="25"/>
  <c r="CT133" i="25"/>
  <c r="DI132" i="25"/>
  <c r="CT132" i="25"/>
  <c r="DI131" i="25"/>
  <c r="CT131" i="25"/>
  <c r="DI130" i="25"/>
  <c r="CT130" i="25"/>
  <c r="DI129" i="25"/>
  <c r="CT129" i="25"/>
  <c r="DI128" i="25"/>
  <c r="CT128" i="25"/>
  <c r="DI127" i="25"/>
  <c r="CT127" i="25"/>
  <c r="DI126" i="25"/>
  <c r="CT126" i="25"/>
  <c r="DI125" i="25"/>
  <c r="CT125" i="25"/>
  <c r="DI124" i="25"/>
  <c r="CT124" i="25"/>
  <c r="DI123" i="25"/>
  <c r="CT123" i="25"/>
  <c r="DI122" i="25"/>
  <c r="CT122" i="25"/>
  <c r="DI121" i="25"/>
  <c r="CT121" i="25"/>
  <c r="DI120" i="25"/>
  <c r="CT120" i="25"/>
  <c r="DI119" i="25"/>
  <c r="CT119" i="25"/>
  <c r="DI118" i="25"/>
  <c r="CT118" i="25"/>
  <c r="DI117" i="25"/>
  <c r="CT117" i="25"/>
  <c r="DI116" i="25"/>
  <c r="CT116" i="25"/>
  <c r="DI115" i="25"/>
  <c r="CT115" i="25"/>
  <c r="DI114" i="25"/>
  <c r="CT114" i="25"/>
  <c r="DI113" i="25"/>
  <c r="CT113" i="25"/>
  <c r="DI112" i="25"/>
  <c r="CT112" i="25"/>
  <c r="DI111" i="25"/>
  <c r="CT111" i="25"/>
  <c r="DI110" i="25"/>
  <c r="CT110" i="25"/>
  <c r="DI109" i="25"/>
  <c r="CT109" i="25"/>
  <c r="DI108" i="25"/>
  <c r="CT108" i="25"/>
  <c r="DI107" i="25"/>
  <c r="CT107" i="25"/>
  <c r="DI106" i="25"/>
  <c r="CT106" i="25"/>
  <c r="DI105" i="25"/>
  <c r="CT105" i="25"/>
  <c r="DI104" i="25"/>
  <c r="CT104" i="25"/>
  <c r="DI103" i="25"/>
  <c r="CT103" i="25"/>
  <c r="DI102" i="25"/>
  <c r="CT102" i="25"/>
  <c r="DI101" i="25"/>
  <c r="CT101" i="25"/>
  <c r="DI100" i="25"/>
  <c r="CT100" i="25"/>
  <c r="DI99" i="25"/>
  <c r="CT99" i="25"/>
  <c r="DI98" i="25"/>
  <c r="CT98" i="25"/>
  <c r="DI97" i="25"/>
  <c r="CT97" i="25"/>
  <c r="DI96" i="25"/>
  <c r="CT96" i="25"/>
  <c r="DI95" i="25"/>
  <c r="CT95" i="25"/>
  <c r="DI94" i="25"/>
  <c r="CT94" i="25"/>
  <c r="DI93" i="25"/>
  <c r="CT93" i="25"/>
  <c r="DI92" i="25"/>
  <c r="CT92" i="25"/>
  <c r="DI91" i="25"/>
  <c r="CT91" i="25"/>
  <c r="DI90" i="25"/>
  <c r="CT90" i="25"/>
  <c r="DI89" i="25"/>
  <c r="CT89" i="25"/>
  <c r="DI88" i="25"/>
  <c r="CT88" i="25"/>
  <c r="DI87" i="25"/>
  <c r="CT87" i="25"/>
  <c r="DI86" i="25"/>
  <c r="CT86" i="25"/>
  <c r="DI85" i="25"/>
  <c r="CT85" i="25"/>
  <c r="CE85" i="25"/>
  <c r="BP162" i="25"/>
  <c r="BP85" i="25"/>
  <c r="CE164" i="25"/>
  <c r="BP164" i="25"/>
  <c r="CE163" i="25"/>
  <c r="BP163" i="25"/>
  <c r="CE162" i="25"/>
  <c r="CE161" i="25"/>
  <c r="BP161" i="25"/>
  <c r="CE160" i="25"/>
  <c r="BP160" i="25"/>
  <c r="CE159" i="25"/>
  <c r="BP159" i="25"/>
  <c r="CE158" i="25"/>
  <c r="BP158" i="25"/>
  <c r="CE157" i="25"/>
  <c r="BP157" i="25"/>
  <c r="CE156" i="25"/>
  <c r="BP156" i="25"/>
  <c r="CE155" i="25"/>
  <c r="BP155" i="25"/>
  <c r="CE154" i="25"/>
  <c r="BP154" i="25"/>
  <c r="CE153" i="25"/>
  <c r="BP153" i="25"/>
  <c r="CE152" i="25"/>
  <c r="BP152" i="25"/>
  <c r="CE151" i="25"/>
  <c r="BP151" i="25"/>
  <c r="CE150" i="25"/>
  <c r="BP150" i="25"/>
  <c r="CE149" i="25"/>
  <c r="BP149" i="25"/>
  <c r="CE148" i="25"/>
  <c r="BP148" i="25"/>
  <c r="CE147" i="25"/>
  <c r="BP147" i="25"/>
  <c r="CE146" i="25"/>
  <c r="BP146" i="25"/>
  <c r="CE145" i="25"/>
  <c r="BP145" i="25"/>
  <c r="CE144" i="25"/>
  <c r="BP144" i="25"/>
  <c r="CE143" i="25"/>
  <c r="BP143" i="25"/>
  <c r="CE142" i="25"/>
  <c r="BP142" i="25"/>
  <c r="CE141" i="25"/>
  <c r="BP141" i="25"/>
  <c r="CE140" i="25"/>
  <c r="BP140" i="25"/>
  <c r="CE139" i="25"/>
  <c r="BP139" i="25"/>
  <c r="CE138" i="25"/>
  <c r="BP138" i="25"/>
  <c r="CE137" i="25"/>
  <c r="BP137" i="25"/>
  <c r="CE136" i="25"/>
  <c r="BP136" i="25"/>
  <c r="CE135" i="25"/>
  <c r="BP135" i="25"/>
  <c r="CE134" i="25"/>
  <c r="BP134" i="25"/>
  <c r="CE133" i="25"/>
  <c r="BP133" i="25"/>
  <c r="CE132" i="25"/>
  <c r="BP132" i="25"/>
  <c r="CE131" i="25"/>
  <c r="BP131" i="25"/>
  <c r="CE130" i="25"/>
  <c r="BP130" i="25"/>
  <c r="CE129" i="25"/>
  <c r="BP129" i="25"/>
  <c r="CE128" i="25"/>
  <c r="BP128" i="25"/>
  <c r="CE127" i="25"/>
  <c r="BP127" i="25"/>
  <c r="CE126" i="25"/>
  <c r="BP126" i="25"/>
  <c r="CE125" i="25"/>
  <c r="BP125" i="25"/>
  <c r="CE124" i="25"/>
  <c r="BP124" i="25"/>
  <c r="CE123" i="25"/>
  <c r="BP123" i="25"/>
  <c r="CE122" i="25"/>
  <c r="BP122" i="25"/>
  <c r="CE121" i="25"/>
  <c r="BP121" i="25"/>
  <c r="CE120" i="25"/>
  <c r="BP120" i="25"/>
  <c r="CE119" i="25"/>
  <c r="BP119" i="25"/>
  <c r="CE118" i="25"/>
  <c r="BP118" i="25"/>
  <c r="CE117" i="25"/>
  <c r="BP117" i="25"/>
  <c r="CE116" i="25"/>
  <c r="BP116" i="25"/>
  <c r="CE115" i="25"/>
  <c r="BP115" i="25"/>
  <c r="CE114" i="25"/>
  <c r="BP114" i="25"/>
  <c r="CE113" i="25"/>
  <c r="BP113" i="25"/>
  <c r="CE112" i="25"/>
  <c r="BP112" i="25"/>
  <c r="CE111" i="25"/>
  <c r="BP111" i="25"/>
  <c r="CE110" i="25"/>
  <c r="BP110" i="25"/>
  <c r="CE109" i="25"/>
  <c r="BP109" i="25"/>
  <c r="CE108" i="25"/>
  <c r="BP108" i="25"/>
  <c r="CE107" i="25"/>
  <c r="BP107" i="25"/>
  <c r="CE106" i="25"/>
  <c r="BP106" i="25"/>
  <c r="CE105" i="25"/>
  <c r="BP105" i="25"/>
  <c r="CE104" i="25"/>
  <c r="BP104" i="25"/>
  <c r="CE103" i="25"/>
  <c r="BP103" i="25"/>
  <c r="CE102" i="25"/>
  <c r="BP102" i="25"/>
  <c r="CE101" i="25"/>
  <c r="BP101" i="25"/>
  <c r="CE100" i="25"/>
  <c r="BP100" i="25"/>
  <c r="CE99" i="25"/>
  <c r="BP99" i="25"/>
  <c r="CE98" i="25"/>
  <c r="BP98" i="25"/>
  <c r="CE97" i="25"/>
  <c r="BP97" i="25"/>
  <c r="CE96" i="25"/>
  <c r="BP96" i="25"/>
  <c r="CE95" i="25"/>
  <c r="BP95" i="25"/>
  <c r="CE94" i="25"/>
  <c r="BP94" i="25"/>
  <c r="CE93" i="25"/>
  <c r="BP93" i="25"/>
  <c r="CE92" i="25"/>
  <c r="BP92" i="25"/>
  <c r="CE91" i="25"/>
  <c r="BP91" i="25"/>
  <c r="CE90" i="25"/>
  <c r="BP90" i="25"/>
  <c r="CE89" i="25"/>
  <c r="BP89" i="25"/>
  <c r="CE88" i="25"/>
  <c r="BP88" i="25"/>
  <c r="CE87" i="25"/>
  <c r="BP87" i="25"/>
  <c r="CE86" i="25"/>
  <c r="BP86" i="25"/>
  <c r="GE80" i="25"/>
  <c r="GE79" i="25"/>
  <c r="GE73" i="25"/>
  <c r="GE74" i="25"/>
  <c r="GE75" i="25"/>
  <c r="GE76" i="25"/>
  <c r="GE77" i="25"/>
  <c r="GE72" i="25"/>
  <c r="GE66" i="25"/>
  <c r="GE71" i="25"/>
  <c r="GE70" i="25"/>
  <c r="GE69" i="25"/>
  <c r="GE68" i="25"/>
  <c r="GE67" i="25"/>
  <c r="FP80" i="25"/>
  <c r="FP79" i="25"/>
  <c r="FP77" i="25"/>
  <c r="FP76" i="25"/>
  <c r="FP75" i="25"/>
  <c r="FP74" i="25"/>
  <c r="FP73" i="25"/>
  <c r="FP72" i="25"/>
  <c r="FP71" i="25"/>
  <c r="FP70" i="25"/>
  <c r="FP69" i="25"/>
  <c r="FP68" i="25"/>
  <c r="FP67" i="25"/>
  <c r="FP66" i="25"/>
  <c r="FA67" i="25"/>
  <c r="FA80" i="25"/>
  <c r="FA79" i="25"/>
  <c r="FA77" i="25"/>
  <c r="FA76" i="25"/>
  <c r="FA75" i="25"/>
  <c r="FA74" i="25"/>
  <c r="FA73" i="25"/>
  <c r="FA72" i="25"/>
  <c r="FA71" i="25"/>
  <c r="FA70" i="25"/>
  <c r="FA69" i="25"/>
  <c r="FA68" i="25"/>
  <c r="FA66" i="25"/>
  <c r="EL66" i="25"/>
  <c r="EL80" i="25"/>
  <c r="EL79" i="25"/>
  <c r="EL77" i="25"/>
  <c r="EL76" i="25"/>
  <c r="EL75" i="25"/>
  <c r="EL74" i="25"/>
  <c r="EL73" i="25"/>
  <c r="EL72" i="25"/>
  <c r="EL71" i="25"/>
  <c r="EL70" i="25"/>
  <c r="EL69" i="25"/>
  <c r="EL68" i="25"/>
  <c r="EL67" i="25"/>
  <c r="DW66" i="25"/>
  <c r="DW80" i="25"/>
  <c r="DW79" i="25"/>
  <c r="DW77" i="25"/>
  <c r="DW76" i="25"/>
  <c r="DW75" i="25"/>
  <c r="DW74" i="25"/>
  <c r="DW73" i="25"/>
  <c r="DW72" i="25"/>
  <c r="DW71" i="25"/>
  <c r="DW70" i="25"/>
  <c r="DW69" i="25"/>
  <c r="DW68" i="25"/>
  <c r="DW67" i="25"/>
  <c r="DH66" i="25"/>
  <c r="DH80" i="25"/>
  <c r="DH79" i="25"/>
  <c r="DH77" i="25"/>
  <c r="DH76" i="25"/>
  <c r="DH75" i="25"/>
  <c r="DH74" i="25"/>
  <c r="DH73" i="25"/>
  <c r="DH72" i="25"/>
  <c r="DH71" i="25"/>
  <c r="DH70" i="25"/>
  <c r="DH69" i="25"/>
  <c r="DH68" i="25"/>
  <c r="DH67" i="25"/>
  <c r="CS66" i="25"/>
  <c r="CU68" i="25"/>
  <c r="CS80" i="25"/>
  <c r="CS79" i="25"/>
  <c r="CS77" i="25"/>
  <c r="CS76" i="25"/>
  <c r="CS75" i="25"/>
  <c r="CS74" i="25"/>
  <c r="CS73" i="25"/>
  <c r="CS72" i="25"/>
  <c r="CS71" i="25"/>
  <c r="CS70" i="25"/>
  <c r="CS69" i="25"/>
  <c r="CS68" i="25"/>
  <c r="CS67" i="25"/>
  <c r="CD80" i="25"/>
  <c r="CD79" i="25"/>
  <c r="CD77" i="25"/>
  <c r="CD76" i="25"/>
  <c r="CD75" i="25"/>
  <c r="CD74" i="25"/>
  <c r="CD73" i="25"/>
  <c r="CD72" i="25"/>
  <c r="CD71" i="25"/>
  <c r="CD70" i="25"/>
  <c r="CD69" i="25"/>
  <c r="CD68" i="25"/>
  <c r="CD67" i="25"/>
  <c r="CD66" i="25"/>
  <c r="BO80" i="25"/>
  <c r="BO79" i="25"/>
  <c r="BO77" i="25"/>
  <c r="BO76" i="25"/>
  <c r="BO66" i="25"/>
  <c r="BO75" i="25"/>
  <c r="BO74" i="25"/>
  <c r="BO73" i="25"/>
  <c r="BO72" i="25"/>
  <c r="BO71" i="25"/>
  <c r="BO70" i="25"/>
  <c r="BO69" i="25"/>
  <c r="BO68" i="25"/>
  <c r="BO67" i="25"/>
  <c r="CF97" i="25"/>
  <c r="G180" i="25"/>
  <c r="CF99" i="25"/>
  <c r="G182" i="25"/>
  <c r="CF105" i="25"/>
  <c r="G188" i="25"/>
  <c r="EN66" i="25"/>
  <c r="DY67" i="25"/>
  <c r="CF109" i="25"/>
  <c r="G192" i="25"/>
  <c r="CF111" i="25"/>
  <c r="G194" i="25"/>
  <c r="CF117" i="25"/>
  <c r="G200" i="25"/>
  <c r="CF119" i="25"/>
  <c r="G202" i="25"/>
  <c r="CF125" i="25"/>
  <c r="G208" i="25"/>
  <c r="CF131" i="25"/>
  <c r="G214" i="25"/>
  <c r="CF133" i="25"/>
  <c r="G216" i="25"/>
  <c r="CF137" i="25"/>
  <c r="G220" i="25"/>
  <c r="CF161" i="25"/>
  <c r="G244" i="25"/>
  <c r="BQ164" i="25"/>
  <c r="F247" i="25"/>
  <c r="DY66" i="25"/>
  <c r="DY150" i="25"/>
  <c r="CF98" i="25"/>
  <c r="G181" i="25"/>
  <c r="CF100" i="25"/>
  <c r="G183" i="25"/>
  <c r="CF114" i="25"/>
  <c r="G197" i="25"/>
  <c r="CF116" i="25"/>
  <c r="G199" i="25"/>
  <c r="CF134" i="25"/>
  <c r="G217" i="25"/>
  <c r="CF136" i="25"/>
  <c r="G219" i="25"/>
  <c r="DJ67" i="25"/>
  <c r="EN67" i="25"/>
  <c r="EN94" i="25"/>
  <c r="G257" i="25"/>
  <c r="N257" i="25"/>
  <c r="Q257" i="25"/>
  <c r="BQ98" i="25"/>
  <c r="F181" i="25"/>
  <c r="BQ100" i="25"/>
  <c r="F183" i="25"/>
  <c r="BQ114" i="25"/>
  <c r="F197" i="25"/>
  <c r="BQ116" i="25"/>
  <c r="F199" i="25"/>
  <c r="BQ134" i="25"/>
  <c r="F217" i="25"/>
  <c r="BQ136" i="25"/>
  <c r="F219" i="25"/>
  <c r="CF164" i="25"/>
  <c r="G247" i="25"/>
  <c r="EN86" i="25"/>
  <c r="G249" i="25"/>
  <c r="EN88" i="25"/>
  <c r="G251" i="25"/>
  <c r="EN100" i="25"/>
  <c r="G263" i="25"/>
  <c r="EN102" i="25"/>
  <c r="G265" i="25"/>
  <c r="EN114" i="25"/>
  <c r="G277" i="25"/>
  <c r="EN118" i="25"/>
  <c r="G281" i="25"/>
  <c r="EN122" i="25"/>
  <c r="G285" i="25"/>
  <c r="EN124" i="25"/>
  <c r="G287" i="25"/>
  <c r="EN126" i="25"/>
  <c r="G289" i="25"/>
  <c r="EN128" i="25"/>
  <c r="G291" i="25"/>
  <c r="EN132" i="25"/>
  <c r="G295" i="25"/>
  <c r="EN142" i="25"/>
  <c r="G305" i="25"/>
  <c r="EN154" i="25"/>
  <c r="DY85" i="25"/>
  <c r="F248" i="25"/>
  <c r="FC87" i="25"/>
  <c r="H250" i="25"/>
  <c r="FC85" i="25"/>
  <c r="H248" i="25"/>
  <c r="GG92" i="25"/>
  <c r="J250" i="25"/>
  <c r="M250" i="25"/>
  <c r="P250" i="25"/>
  <c r="GG101" i="25"/>
  <c r="BQ68" i="25"/>
  <c r="CU67" i="25"/>
  <c r="BQ97" i="25"/>
  <c r="F180" i="25"/>
  <c r="BQ99" i="25"/>
  <c r="F182" i="25"/>
  <c r="BQ105" i="25"/>
  <c r="F188" i="25"/>
  <c r="BQ109" i="25"/>
  <c r="F192" i="25"/>
  <c r="BQ111" i="25"/>
  <c r="F194" i="25"/>
  <c r="BQ117" i="25"/>
  <c r="F200" i="25"/>
  <c r="BQ119" i="25"/>
  <c r="F202" i="25"/>
  <c r="BQ125" i="25"/>
  <c r="F208" i="25"/>
  <c r="BQ131" i="25"/>
  <c r="F214" i="25"/>
  <c r="BQ133" i="25"/>
  <c r="F216" i="25"/>
  <c r="BQ137" i="25"/>
  <c r="F220" i="25"/>
  <c r="BQ161" i="25"/>
  <c r="F244" i="25"/>
  <c r="CF163" i="25"/>
  <c r="G246" i="25"/>
  <c r="DY87" i="25"/>
  <c r="F250" i="25"/>
  <c r="DY93" i="25"/>
  <c r="F256" i="25"/>
  <c r="DY101" i="25"/>
  <c r="F264" i="25"/>
  <c r="M264" i="25"/>
  <c r="P264" i="25"/>
  <c r="DY109" i="25"/>
  <c r="F272" i="25"/>
  <c r="DY115" i="25"/>
  <c r="F278" i="25"/>
  <c r="DY117" i="25"/>
  <c r="F280" i="25"/>
  <c r="M280" i="25"/>
  <c r="P280" i="25"/>
  <c r="DY123" i="25"/>
  <c r="F286" i="25"/>
  <c r="DY125" i="25"/>
  <c r="F288" i="25"/>
  <c r="DY127" i="25"/>
  <c r="F290" i="25"/>
  <c r="DY129" i="25"/>
  <c r="F292" i="25"/>
  <c r="DY133" i="25"/>
  <c r="F296" i="25"/>
  <c r="DY141" i="25"/>
  <c r="F304" i="25"/>
  <c r="DY147" i="25"/>
  <c r="F310" i="25"/>
  <c r="DY149" i="25"/>
  <c r="F312" i="25"/>
  <c r="M312" i="25"/>
  <c r="P312" i="25"/>
  <c r="DY157" i="25"/>
  <c r="DY159" i="25"/>
  <c r="DY161" i="25"/>
  <c r="DY163" i="25"/>
  <c r="EN85" i="25"/>
  <c r="G248" i="25"/>
  <c r="FR87" i="25"/>
  <c r="I250" i="25"/>
  <c r="FR85" i="25"/>
  <c r="I248" i="25"/>
  <c r="GG87" i="25"/>
  <c r="GG94" i="25"/>
  <c r="GG100" i="25"/>
  <c r="EN87" i="25"/>
  <c r="G250" i="25"/>
  <c r="EN91" i="25"/>
  <c r="G254" i="25"/>
  <c r="EN99" i="25"/>
  <c r="G262" i="25"/>
  <c r="EN107" i="25"/>
  <c r="G270" i="25"/>
  <c r="EN115" i="25"/>
  <c r="G278" i="25"/>
  <c r="EN123" i="25"/>
  <c r="G286" i="25"/>
  <c r="EN125" i="25"/>
  <c r="G288" i="25"/>
  <c r="EN127" i="25"/>
  <c r="G290" i="25"/>
  <c r="EN129" i="25"/>
  <c r="G292" i="25"/>
  <c r="EN131" i="25"/>
  <c r="G294" i="25"/>
  <c r="EN139" i="25"/>
  <c r="G302" i="25"/>
  <c r="EN147" i="25"/>
  <c r="G310" i="25"/>
  <c r="EN155" i="25"/>
  <c r="EN163" i="25"/>
  <c r="FC126" i="25"/>
  <c r="H289" i="25"/>
  <c r="GG86" i="25"/>
  <c r="GG93" i="25"/>
  <c r="GG85" i="25"/>
  <c r="DY86" i="25"/>
  <c r="F249" i="25"/>
  <c r="DY88" i="25"/>
  <c r="F251" i="25"/>
  <c r="DY92" i="25"/>
  <c r="F255" i="25"/>
  <c r="DY100" i="25"/>
  <c r="F263" i="25"/>
  <c r="DY102" i="25"/>
  <c r="F265" i="25"/>
  <c r="DY108" i="25"/>
  <c r="F271" i="25"/>
  <c r="DY114" i="25"/>
  <c r="F277" i="25"/>
  <c r="DY116" i="25"/>
  <c r="F279" i="25"/>
  <c r="M279" i="25"/>
  <c r="P279" i="25"/>
  <c r="DY118" i="25"/>
  <c r="F281" i="25"/>
  <c r="DY122" i="25"/>
  <c r="F285" i="25"/>
  <c r="DY124" i="25"/>
  <c r="F287" i="25"/>
  <c r="DY126" i="25"/>
  <c r="F289" i="25"/>
  <c r="DY128" i="25"/>
  <c r="F291" i="25"/>
  <c r="DY132" i="25"/>
  <c r="F295" i="25"/>
  <c r="DY140" i="25"/>
  <c r="F303" i="25"/>
  <c r="DY148" i="25"/>
  <c r="F311" i="25"/>
  <c r="M311" i="25"/>
  <c r="P311" i="25"/>
  <c r="DY158" i="25"/>
  <c r="DY160" i="25"/>
  <c r="DY162" i="25"/>
  <c r="FR126" i="25"/>
  <c r="I289" i="25"/>
  <c r="N250" i="25"/>
  <c r="Q250" i="25"/>
  <c r="GG99" i="25"/>
  <c r="T196" i="27"/>
  <c r="T238" i="27"/>
  <c r="T175" i="27"/>
  <c r="U175" i="27"/>
  <c r="V159" i="27"/>
  <c r="W159" i="27"/>
  <c r="T251" i="27"/>
  <c r="U251" i="27"/>
  <c r="V246" i="27"/>
  <c r="W246" i="27"/>
  <c r="T298" i="27"/>
  <c r="U298" i="27"/>
  <c r="V297" i="27"/>
  <c r="W297" i="27"/>
  <c r="T311" i="27"/>
  <c r="U311" i="27"/>
  <c r="V305" i="27"/>
  <c r="W305" i="27"/>
  <c r="T285" i="27"/>
  <c r="U285" i="27"/>
  <c r="V277" i="27"/>
  <c r="W277" i="27"/>
  <c r="T272" i="27"/>
  <c r="U272" i="27"/>
  <c r="V266" i="27"/>
  <c r="W266" i="27"/>
  <c r="U196" i="27"/>
  <c r="V186" i="27"/>
  <c r="W186" i="27"/>
  <c r="U238" i="27"/>
  <c r="V225" i="27"/>
  <c r="W225" i="27"/>
  <c r="T217" i="27"/>
  <c r="U217" i="27"/>
  <c r="V208" i="27"/>
  <c r="W208" i="27"/>
  <c r="V192" i="27"/>
  <c r="W192" i="27"/>
  <c r="V187" i="27"/>
  <c r="W187" i="27"/>
  <c r="V163" i="27"/>
  <c r="W163" i="27"/>
  <c r="V190" i="27"/>
  <c r="W190" i="27"/>
  <c r="V180" i="27"/>
  <c r="V160" i="27"/>
  <c r="W160" i="27"/>
  <c r="V194" i="27"/>
  <c r="W194" i="27"/>
  <c r="V193" i="27"/>
  <c r="W193" i="27"/>
  <c r="V245" i="27"/>
  <c r="W245" i="27"/>
  <c r="V244" i="27"/>
  <c r="W244" i="27"/>
  <c r="V304" i="27"/>
  <c r="W304" i="27"/>
  <c r="V256" i="27"/>
  <c r="W256" i="27"/>
  <c r="V271" i="27"/>
  <c r="W271" i="27"/>
  <c r="V316" i="27"/>
  <c r="W316" i="27"/>
  <c r="V261" i="27"/>
  <c r="W261" i="27"/>
  <c r="V318" i="27"/>
  <c r="W318" i="27"/>
  <c r="V310" i="27"/>
  <c r="W310" i="27"/>
  <c r="V247" i="27"/>
  <c r="W247" i="27"/>
  <c r="V249" i="27"/>
  <c r="W249" i="27"/>
  <c r="V291" i="27"/>
  <c r="W291" i="27"/>
  <c r="V257" i="27"/>
  <c r="W257" i="27"/>
  <c r="V293" i="27"/>
  <c r="W293" i="27"/>
  <c r="V294" i="27"/>
  <c r="W294" i="27"/>
  <c r="V243" i="27"/>
  <c r="W243" i="27"/>
  <c r="V260" i="27"/>
  <c r="W260" i="27"/>
  <c r="V248" i="27"/>
  <c r="W248" i="27"/>
  <c r="V250" i="27"/>
  <c r="W250" i="27"/>
  <c r="V258" i="27"/>
  <c r="W258" i="27"/>
  <c r="V262" i="27"/>
  <c r="W262" i="27"/>
  <c r="V265" i="27"/>
  <c r="W265" i="27"/>
  <c r="V264" i="27"/>
  <c r="W264" i="27"/>
  <c r="V263" i="27"/>
  <c r="W263" i="27"/>
  <c r="V269" i="27"/>
  <c r="W269" i="27"/>
  <c r="V268" i="27"/>
  <c r="W268" i="27"/>
  <c r="V267" i="27"/>
  <c r="W267" i="27"/>
  <c r="V270" i="27"/>
  <c r="W270" i="27"/>
  <c r="V259" i="27"/>
  <c r="W259" i="27"/>
  <c r="E243" i="26"/>
  <c r="N243" i="26"/>
  <c r="E240" i="26"/>
  <c r="N240" i="26"/>
  <c r="E249" i="26"/>
  <c r="N249" i="26"/>
  <c r="E250" i="26"/>
  <c r="N250" i="26"/>
  <c r="Q250" i="26"/>
  <c r="E256" i="26"/>
  <c r="N256" i="26"/>
  <c r="Q256" i="26"/>
  <c r="E257" i="26"/>
  <c r="N257" i="26"/>
  <c r="Q257" i="26"/>
  <c r="E270" i="26"/>
  <c r="N270" i="26"/>
  <c r="Q270" i="26"/>
  <c r="E273" i="26"/>
  <c r="N273" i="26"/>
  <c r="Q273" i="26"/>
  <c r="E272" i="26"/>
  <c r="N272" i="26"/>
  <c r="E255" i="26"/>
  <c r="N255" i="26"/>
  <c r="Q255" i="26"/>
  <c r="E258" i="26"/>
  <c r="N258" i="26"/>
  <c r="E271" i="26"/>
  <c r="N271" i="26"/>
  <c r="Q271" i="26"/>
  <c r="E259" i="26"/>
  <c r="N259" i="26"/>
  <c r="E241" i="26"/>
  <c r="N241" i="26"/>
  <c r="Q241" i="26"/>
  <c r="E253" i="26"/>
  <c r="N253" i="26"/>
  <c r="E261" i="26"/>
  <c r="E266" i="26"/>
  <c r="N266" i="26"/>
  <c r="E277" i="26"/>
  <c r="N277" i="26"/>
  <c r="Q277" i="26"/>
  <c r="E278" i="26"/>
  <c r="N278" i="26"/>
  <c r="E279" i="26"/>
  <c r="N279" i="26"/>
  <c r="Q279" i="26"/>
  <c r="E280" i="26"/>
  <c r="N280" i="26"/>
  <c r="E281" i="26"/>
  <c r="N281" i="26"/>
  <c r="E282" i="26"/>
  <c r="N282" i="26"/>
  <c r="E283" i="26"/>
  <c r="N283" i="26"/>
  <c r="E284" i="26"/>
  <c r="N284" i="26"/>
  <c r="E299" i="26"/>
  <c r="N299" i="26"/>
  <c r="E302" i="26"/>
  <c r="N302" i="26"/>
  <c r="E303" i="26"/>
  <c r="N303" i="26"/>
  <c r="Q303" i="26"/>
  <c r="E304" i="26"/>
  <c r="N304" i="26"/>
  <c r="Q304" i="26"/>
  <c r="E312" i="26"/>
  <c r="N312" i="26"/>
  <c r="Q312" i="26"/>
  <c r="E313" i="26"/>
  <c r="N313" i="26"/>
  <c r="E314" i="26"/>
  <c r="N314" i="26"/>
  <c r="Q314" i="26"/>
  <c r="E315" i="26"/>
  <c r="N315" i="26"/>
  <c r="E316" i="26"/>
  <c r="N316" i="26"/>
  <c r="E317" i="26"/>
  <c r="N317" i="26"/>
  <c r="E318" i="26"/>
  <c r="N318" i="26"/>
  <c r="Q318" i="26"/>
  <c r="E319" i="26"/>
  <c r="N319" i="26"/>
  <c r="E260" i="26"/>
  <c r="N260" i="26"/>
  <c r="Q260" i="26"/>
  <c r="E242" i="26"/>
  <c r="N242" i="26"/>
  <c r="Q242" i="26"/>
  <c r="E268" i="26"/>
  <c r="N268" i="26"/>
  <c r="Q268" i="26"/>
  <c r="E269" i="26"/>
  <c r="N269" i="26"/>
  <c r="I56" i="26"/>
  <c r="BB56" i="26"/>
  <c r="AM56" i="26"/>
  <c r="E246" i="26"/>
  <c r="E262" i="26"/>
  <c r="E263" i="26"/>
  <c r="E265" i="26"/>
  <c r="E254" i="26"/>
  <c r="E274" i="26"/>
  <c r="AM57" i="26"/>
  <c r="E244" i="26"/>
  <c r="E245" i="26"/>
  <c r="E264" i="26"/>
  <c r="X56" i="26"/>
  <c r="BB58" i="26"/>
  <c r="E251" i="26"/>
  <c r="I57" i="26"/>
  <c r="I69" i="26"/>
  <c r="X58" i="26"/>
  <c r="E247" i="26"/>
  <c r="Q272" i="26"/>
  <c r="Q243" i="26"/>
  <c r="X57" i="26"/>
  <c r="BB57" i="26"/>
  <c r="E276" i="26"/>
  <c r="Q282" i="26"/>
  <c r="Q283" i="26"/>
  <c r="E287" i="26"/>
  <c r="E309" i="26"/>
  <c r="E305" i="26"/>
  <c r="E301" i="26"/>
  <c r="E297" i="26"/>
  <c r="E293" i="26"/>
  <c r="E289" i="26"/>
  <c r="E285" i="26"/>
  <c r="E310" i="26"/>
  <c r="E306" i="26"/>
  <c r="I58" i="26"/>
  <c r="AM58" i="26"/>
  <c r="E248" i="26"/>
  <c r="Q249" i="26"/>
  <c r="E252" i="26"/>
  <c r="Q253" i="26"/>
  <c r="Q258" i="26"/>
  <c r="Q266" i="26"/>
  <c r="Q269" i="26"/>
  <c r="E290" i="26"/>
  <c r="E294" i="26"/>
  <c r="E296" i="26"/>
  <c r="Q278" i="26"/>
  <c r="Q316" i="26"/>
  <c r="Q284" i="26"/>
  <c r="Q280" i="26"/>
  <c r="Q317" i="26"/>
  <c r="Q313" i="26"/>
  <c r="Q259" i="26"/>
  <c r="E267" i="26"/>
  <c r="E275" i="26"/>
  <c r="E286" i="26"/>
  <c r="E288" i="26"/>
  <c r="E291" i="26"/>
  <c r="E292" i="26"/>
  <c r="E298" i="26"/>
  <c r="E300" i="26"/>
  <c r="E295" i="26"/>
  <c r="Q302" i="26"/>
  <c r="E307" i="26"/>
  <c r="E311" i="26"/>
  <c r="Q299" i="26"/>
  <c r="Q315" i="26"/>
  <c r="E308" i="26"/>
  <c r="Q319" i="26"/>
  <c r="DJ66" i="25"/>
  <c r="DJ85" i="25"/>
  <c r="I168" i="25"/>
  <c r="FR67" i="25"/>
  <c r="BQ67" i="25"/>
  <c r="BQ66" i="25"/>
  <c r="BQ145" i="25"/>
  <c r="F228" i="25"/>
  <c r="FC68" i="25"/>
  <c r="FC67" i="25"/>
  <c r="GG68" i="25"/>
  <c r="GG67" i="25"/>
  <c r="CF66" i="25"/>
  <c r="CF67" i="25"/>
  <c r="FR66" i="25"/>
  <c r="GG66" i="25"/>
  <c r="FR68" i="25"/>
  <c r="FC66" i="25"/>
  <c r="EN68" i="25"/>
  <c r="DY68" i="25"/>
  <c r="DJ68" i="25"/>
  <c r="CU66" i="25"/>
  <c r="CF68" i="25"/>
  <c r="D2" i="21"/>
  <c r="GG96" i="25"/>
  <c r="V306" i="27"/>
  <c r="W306" i="27"/>
  <c r="EN164" i="25"/>
  <c r="DY156" i="25"/>
  <c r="DY146" i="25"/>
  <c r="F309" i="25"/>
  <c r="DY138" i="25"/>
  <c r="F301" i="25"/>
  <c r="DY130" i="25"/>
  <c r="F293" i="25"/>
  <c r="DY106" i="25"/>
  <c r="F269" i="25"/>
  <c r="DY98" i="25"/>
  <c r="F261" i="25"/>
  <c r="M261" i="25"/>
  <c r="P261" i="25"/>
  <c r="DY90" i="25"/>
  <c r="F253" i="25"/>
  <c r="EN161" i="25"/>
  <c r="EN153" i="25"/>
  <c r="EN145" i="25"/>
  <c r="G308" i="25"/>
  <c r="EN137" i="25"/>
  <c r="G300" i="25"/>
  <c r="EN121" i="25"/>
  <c r="G284" i="25"/>
  <c r="EN113" i="25"/>
  <c r="G276" i="25"/>
  <c r="N276" i="25"/>
  <c r="Q276" i="25"/>
  <c r="R276" i="25"/>
  <c r="EN105" i="25"/>
  <c r="G268" i="25"/>
  <c r="N268" i="25"/>
  <c r="Q268" i="25"/>
  <c r="EN97" i="25"/>
  <c r="G260" i="25"/>
  <c r="EN89" i="25"/>
  <c r="G252" i="25"/>
  <c r="DY155" i="25"/>
  <c r="DY139" i="25"/>
  <c r="F302" i="25"/>
  <c r="DY131" i="25"/>
  <c r="F294" i="25"/>
  <c r="DY107" i="25"/>
  <c r="F270" i="25"/>
  <c r="DY99" i="25"/>
  <c r="F262" i="25"/>
  <c r="DY91" i="25"/>
  <c r="F254" i="25"/>
  <c r="CU87" i="25"/>
  <c r="H170" i="25"/>
  <c r="EN162" i="25"/>
  <c r="EN150" i="25"/>
  <c r="EN140" i="25"/>
  <c r="G303" i="25"/>
  <c r="EN130" i="25"/>
  <c r="G293" i="25"/>
  <c r="EN108" i="25"/>
  <c r="G271" i="25"/>
  <c r="EN98" i="25"/>
  <c r="G261" i="25"/>
  <c r="N261" i="25"/>
  <c r="Q261" i="25"/>
  <c r="S261" i="25"/>
  <c r="DJ94" i="25"/>
  <c r="I177" i="25"/>
  <c r="V296" i="27"/>
  <c r="W296" i="27"/>
  <c r="V295" i="27"/>
  <c r="W295" i="27"/>
  <c r="V307" i="27"/>
  <c r="W307" i="27"/>
  <c r="V195" i="27"/>
  <c r="W195" i="27"/>
  <c r="V303" i="27"/>
  <c r="W303" i="27"/>
  <c r="DY154" i="25"/>
  <c r="DY144" i="25"/>
  <c r="F307" i="25"/>
  <c r="M307" i="25"/>
  <c r="P307" i="25"/>
  <c r="S307" i="25"/>
  <c r="DY136" i="25"/>
  <c r="F299" i="25"/>
  <c r="DY120" i="25"/>
  <c r="F283" i="25"/>
  <c r="DY112" i="25"/>
  <c r="F275" i="25"/>
  <c r="DY104" i="25"/>
  <c r="F267" i="25"/>
  <c r="M267" i="25"/>
  <c r="P267" i="25"/>
  <c r="R267" i="25"/>
  <c r="DY96" i="25"/>
  <c r="F259" i="25"/>
  <c r="EN159" i="25"/>
  <c r="EN151" i="25"/>
  <c r="EN143" i="25"/>
  <c r="G306" i="25"/>
  <c r="EN135" i="25"/>
  <c r="G298" i="25"/>
  <c r="EN119" i="25"/>
  <c r="G282" i="25"/>
  <c r="EN111" i="25"/>
  <c r="G274" i="25"/>
  <c r="N274" i="25"/>
  <c r="Q274" i="25"/>
  <c r="EN103" i="25"/>
  <c r="G266" i="25"/>
  <c r="N266" i="25"/>
  <c r="Q266" i="25"/>
  <c r="R266" i="25"/>
  <c r="EN95" i="25"/>
  <c r="G258" i="25"/>
  <c r="N258" i="25"/>
  <c r="Q258" i="25"/>
  <c r="DY153" i="25"/>
  <c r="DY145" i="25"/>
  <c r="F308" i="25"/>
  <c r="DY137" i="25"/>
  <c r="F300" i="25"/>
  <c r="DY121" i="25"/>
  <c r="F284" i="25"/>
  <c r="DY113" i="25"/>
  <c r="F276" i="25"/>
  <c r="M276" i="25"/>
  <c r="P276" i="25"/>
  <c r="DY105" i="25"/>
  <c r="F268" i="25"/>
  <c r="M268" i="25"/>
  <c r="P268" i="25"/>
  <c r="DY97" i="25"/>
  <c r="F260" i="25"/>
  <c r="DY89" i="25"/>
  <c r="F252" i="25"/>
  <c r="EN158" i="25"/>
  <c r="EN148" i="25"/>
  <c r="G311" i="25"/>
  <c r="N311" i="25"/>
  <c r="Q311" i="25"/>
  <c r="EN138" i="25"/>
  <c r="G301" i="25"/>
  <c r="EN106" i="25"/>
  <c r="G269" i="25"/>
  <c r="EN92" i="25"/>
  <c r="G255" i="25"/>
  <c r="DJ149" i="25"/>
  <c r="I232" i="25"/>
  <c r="CF89" i="25"/>
  <c r="G172" i="25"/>
  <c r="FR91" i="25"/>
  <c r="I254" i="25"/>
  <c r="V308" i="27"/>
  <c r="W308" i="27"/>
  <c r="V309" i="27"/>
  <c r="W309" i="27"/>
  <c r="V317" i="27"/>
  <c r="W317" i="27"/>
  <c r="V290" i="27"/>
  <c r="W290" i="27"/>
  <c r="V185" i="27"/>
  <c r="W185" i="27"/>
  <c r="V184" i="27"/>
  <c r="W184" i="27"/>
  <c r="DY152" i="25"/>
  <c r="DY142" i="25"/>
  <c r="F305" i="25"/>
  <c r="DY134" i="25"/>
  <c r="F297" i="25"/>
  <c r="DY110" i="25"/>
  <c r="F273" i="25"/>
  <c r="DY94" i="25"/>
  <c r="F257" i="25"/>
  <c r="M257" i="25"/>
  <c r="P257" i="25"/>
  <c r="S257" i="25"/>
  <c r="EN157" i="25"/>
  <c r="EN149" i="25"/>
  <c r="G312" i="25"/>
  <c r="N312" i="25"/>
  <c r="Q312" i="25"/>
  <c r="EN141" i="25"/>
  <c r="G304" i="25"/>
  <c r="EN133" i="25"/>
  <c r="G296" i="25"/>
  <c r="EN117" i="25"/>
  <c r="G280" i="25"/>
  <c r="N280" i="25"/>
  <c r="Q280" i="25"/>
  <c r="EN109" i="25"/>
  <c r="G272" i="25"/>
  <c r="EN101" i="25"/>
  <c r="G264" i="25"/>
  <c r="N264" i="25"/>
  <c r="Q264" i="25"/>
  <c r="EN93" i="25"/>
  <c r="G256" i="25"/>
  <c r="DY151" i="25"/>
  <c r="DY143" i="25"/>
  <c r="F306" i="25"/>
  <c r="DY135" i="25"/>
  <c r="F298" i="25"/>
  <c r="DY119" i="25"/>
  <c r="F282" i="25"/>
  <c r="DY111" i="25"/>
  <c r="F274" i="25"/>
  <c r="M274" i="25"/>
  <c r="P274" i="25"/>
  <c r="DY103" i="25"/>
  <c r="F266" i="25"/>
  <c r="M266" i="25"/>
  <c r="P266" i="25"/>
  <c r="DY95" i="25"/>
  <c r="F258" i="25"/>
  <c r="M258" i="25"/>
  <c r="P258" i="25"/>
  <c r="EN156" i="25"/>
  <c r="EN146" i="25"/>
  <c r="G309" i="25"/>
  <c r="EN134" i="25"/>
  <c r="G297" i="25"/>
  <c r="EN116" i="25"/>
  <c r="G279" i="25"/>
  <c r="N279" i="25"/>
  <c r="Q279" i="25"/>
  <c r="EN90" i="25"/>
  <c r="G253" i="25"/>
  <c r="DJ117" i="25"/>
  <c r="I200" i="25"/>
  <c r="N200" i="25"/>
  <c r="Q200" i="25"/>
  <c r="DY164" i="25"/>
  <c r="BQ129" i="25"/>
  <c r="F212" i="25"/>
  <c r="BQ158" i="25"/>
  <c r="F241" i="25"/>
  <c r="DJ132" i="25"/>
  <c r="I215" i="25"/>
  <c r="BQ88" i="25"/>
  <c r="F171" i="25"/>
  <c r="GG102" i="25"/>
  <c r="J289" i="25"/>
  <c r="M289" i="25"/>
  <c r="P289" i="25"/>
  <c r="GG90" i="25"/>
  <c r="GG98" i="25"/>
  <c r="BQ113" i="25"/>
  <c r="F196" i="25"/>
  <c r="GG105" i="25"/>
  <c r="EN160" i="25"/>
  <c r="EN152" i="25"/>
  <c r="EN144" i="25"/>
  <c r="G307" i="25"/>
  <c r="N307" i="25"/>
  <c r="Q307" i="25"/>
  <c r="EN136" i="25"/>
  <c r="G299" i="25"/>
  <c r="EN120" i="25"/>
  <c r="G283" i="25"/>
  <c r="EN112" i="25"/>
  <c r="G275" i="25"/>
  <c r="EN104" i="25"/>
  <c r="G267" i="25"/>
  <c r="N267" i="25"/>
  <c r="Q267" i="25"/>
  <c r="EN96" i="25"/>
  <c r="G259" i="25"/>
  <c r="DJ141" i="25"/>
  <c r="I224" i="25"/>
  <c r="DJ109" i="25"/>
  <c r="I192" i="25"/>
  <c r="N192" i="25"/>
  <c r="Q192" i="25"/>
  <c r="DJ136" i="25"/>
  <c r="I219" i="25"/>
  <c r="N219" i="25"/>
  <c r="Q219" i="25"/>
  <c r="BQ150" i="25"/>
  <c r="F233" i="25"/>
  <c r="BQ126" i="25"/>
  <c r="F209" i="25"/>
  <c r="BQ110" i="25"/>
  <c r="F193" i="25"/>
  <c r="BQ94" i="25"/>
  <c r="F177" i="25"/>
  <c r="DJ160" i="25"/>
  <c r="I243" i="25"/>
  <c r="DJ124" i="25"/>
  <c r="I207" i="25"/>
  <c r="GG91" i="25"/>
  <c r="GG88" i="25"/>
  <c r="FC89" i="25"/>
  <c r="H252" i="25"/>
  <c r="GG103" i="25"/>
  <c r="K289" i="25"/>
  <c r="N289" i="25"/>
  <c r="Q289" i="25"/>
  <c r="S289" i="25"/>
  <c r="DJ164" i="25"/>
  <c r="I247" i="25"/>
  <c r="N247" i="25"/>
  <c r="Q247" i="25"/>
  <c r="BQ121" i="25"/>
  <c r="F204" i="25"/>
  <c r="DJ122" i="25"/>
  <c r="I205" i="25"/>
  <c r="EN110" i="25"/>
  <c r="G273" i="25"/>
  <c r="DJ133" i="25"/>
  <c r="I216" i="25"/>
  <c r="N216" i="25"/>
  <c r="Q216" i="25"/>
  <c r="DJ101" i="25"/>
  <c r="I184" i="25"/>
  <c r="DJ98" i="25"/>
  <c r="I181" i="25"/>
  <c r="N181" i="25"/>
  <c r="Q181" i="25"/>
  <c r="BQ142" i="25"/>
  <c r="F225" i="25"/>
  <c r="BQ118" i="25"/>
  <c r="F201" i="25"/>
  <c r="BQ102" i="25"/>
  <c r="F185" i="25"/>
  <c r="BQ86" i="25"/>
  <c r="F169" i="25"/>
  <c r="DJ152" i="25"/>
  <c r="I235" i="25"/>
  <c r="DJ104" i="25"/>
  <c r="I187" i="25"/>
  <c r="CU90" i="25"/>
  <c r="H173" i="25"/>
  <c r="DJ106" i="25"/>
  <c r="I189" i="25"/>
  <c r="BQ153" i="25"/>
  <c r="F236" i="25"/>
  <c r="BQ89" i="25"/>
  <c r="F172" i="25"/>
  <c r="DJ92" i="25"/>
  <c r="I175" i="25"/>
  <c r="DJ157" i="25"/>
  <c r="I240" i="25"/>
  <c r="DJ125" i="25"/>
  <c r="I208" i="25"/>
  <c r="N208" i="25"/>
  <c r="Q208" i="25"/>
  <c r="DJ93" i="25"/>
  <c r="I176" i="25"/>
  <c r="DJ144" i="25"/>
  <c r="I227" i="25"/>
  <c r="DJ88" i="25"/>
  <c r="I171" i="25"/>
  <c r="FR152" i="25"/>
  <c r="FR136" i="25"/>
  <c r="I299" i="25"/>
  <c r="FR120" i="25"/>
  <c r="I283" i="25"/>
  <c r="FR104" i="25"/>
  <c r="I267" i="25"/>
  <c r="FR88" i="25"/>
  <c r="I251" i="25"/>
  <c r="N251" i="25"/>
  <c r="Q251" i="25"/>
  <c r="FC158" i="25"/>
  <c r="M321" i="25"/>
  <c r="FC110" i="25"/>
  <c r="H273" i="25"/>
  <c r="FC94" i="25"/>
  <c r="H257" i="25"/>
  <c r="FC86" i="25"/>
  <c r="H249" i="25"/>
  <c r="M249" i="25"/>
  <c r="P249" i="25"/>
  <c r="FR153" i="25"/>
  <c r="FR145" i="25"/>
  <c r="I308" i="25"/>
  <c r="FR121" i="25"/>
  <c r="I284" i="25"/>
  <c r="R268" i="25"/>
  <c r="S268" i="25"/>
  <c r="CU160" i="25"/>
  <c r="H243" i="25"/>
  <c r="CU152" i="25"/>
  <c r="H235" i="25"/>
  <c r="CU136" i="25"/>
  <c r="H219" i="25"/>
  <c r="M219" i="25"/>
  <c r="P219" i="25"/>
  <c r="CU112" i="25"/>
  <c r="H195" i="25"/>
  <c r="CU96" i="25"/>
  <c r="H179" i="25"/>
  <c r="CF140" i="25"/>
  <c r="G223" i="25"/>
  <c r="CF118" i="25"/>
  <c r="G201" i="25"/>
  <c r="CF143" i="25"/>
  <c r="G226" i="25"/>
  <c r="CF123" i="25"/>
  <c r="G206" i="25"/>
  <c r="N206" i="25"/>
  <c r="Q206" i="25"/>
  <c r="FC159" i="25"/>
  <c r="M322" i="25"/>
  <c r="FC151" i="25"/>
  <c r="FC143" i="25"/>
  <c r="H306" i="25"/>
  <c r="FC135" i="25"/>
  <c r="H298" i="25"/>
  <c r="FC127" i="25"/>
  <c r="H290" i="25"/>
  <c r="M290" i="25"/>
  <c r="P290" i="25"/>
  <c r="FC119" i="25"/>
  <c r="H282" i="25"/>
  <c r="FC111" i="25"/>
  <c r="H274" i="25"/>
  <c r="FC103" i="25"/>
  <c r="H266" i="25"/>
  <c r="FC95" i="25"/>
  <c r="H258" i="25"/>
  <c r="CF158" i="25"/>
  <c r="G241" i="25"/>
  <c r="CF150" i="25"/>
  <c r="G233" i="25"/>
  <c r="CF142" i="25"/>
  <c r="G225" i="25"/>
  <c r="CF122" i="25"/>
  <c r="G205" i="25"/>
  <c r="CF102" i="25"/>
  <c r="G185" i="25"/>
  <c r="CF157" i="25"/>
  <c r="G240" i="25"/>
  <c r="CF141" i="25"/>
  <c r="G224" i="25"/>
  <c r="CF107" i="25"/>
  <c r="G190" i="25"/>
  <c r="CF91" i="25"/>
  <c r="G174" i="25"/>
  <c r="CU157" i="25"/>
  <c r="H240" i="25"/>
  <c r="CU149" i="25"/>
  <c r="H232" i="25"/>
  <c r="CU141" i="25"/>
  <c r="H224" i="25"/>
  <c r="CU133" i="25"/>
  <c r="H216" i="25"/>
  <c r="M216" i="25"/>
  <c r="P216" i="25"/>
  <c r="CU125" i="25"/>
  <c r="H208" i="25"/>
  <c r="M208" i="25"/>
  <c r="P208" i="25"/>
  <c r="CU117" i="25"/>
  <c r="H200" i="25"/>
  <c r="M200" i="25"/>
  <c r="P200" i="25"/>
  <c r="CU109" i="25"/>
  <c r="H192" i="25"/>
  <c r="M192" i="25"/>
  <c r="P192" i="25"/>
  <c r="CU101" i="25"/>
  <c r="H184" i="25"/>
  <c r="CU93" i="25"/>
  <c r="H176" i="25"/>
  <c r="CU85" i="25"/>
  <c r="H168" i="25"/>
  <c r="GG89" i="25"/>
  <c r="K248" i="25"/>
  <c r="N248" i="25"/>
  <c r="Q248" i="25"/>
  <c r="FR158" i="25"/>
  <c r="N321" i="25"/>
  <c r="FR150" i="25"/>
  <c r="FR142" i="25"/>
  <c r="I305" i="25"/>
  <c r="FR134" i="25"/>
  <c r="I297" i="25"/>
  <c r="FR118" i="25"/>
  <c r="I281" i="25"/>
  <c r="N281" i="25"/>
  <c r="Q281" i="25"/>
  <c r="FR110" i="25"/>
  <c r="I273" i="25"/>
  <c r="FR102" i="25"/>
  <c r="I265" i="25"/>
  <c r="N265" i="25"/>
  <c r="Q265" i="25"/>
  <c r="FR94" i="25"/>
  <c r="I257" i="25"/>
  <c r="FR86" i="25"/>
  <c r="I249" i="25"/>
  <c r="N249" i="25"/>
  <c r="Q249" i="25"/>
  <c r="FC164" i="25"/>
  <c r="M327" i="25"/>
  <c r="FC156" i="25"/>
  <c r="FC148" i="25"/>
  <c r="H311" i="25"/>
  <c r="FC140" i="25"/>
  <c r="H303" i="25"/>
  <c r="FC132" i="25"/>
  <c r="H295" i="25"/>
  <c r="FC124" i="25"/>
  <c r="H287" i="25"/>
  <c r="M287" i="25"/>
  <c r="P287" i="25"/>
  <c r="FC116" i="25"/>
  <c r="H279" i="25"/>
  <c r="FC108" i="25"/>
  <c r="H271" i="25"/>
  <c r="FC100" i="25"/>
  <c r="H263" i="25"/>
  <c r="M263" i="25"/>
  <c r="P263" i="25"/>
  <c r="FC92" i="25"/>
  <c r="H255" i="25"/>
  <c r="FR159" i="25"/>
  <c r="N322" i="25"/>
  <c r="FR151" i="25"/>
  <c r="FR143" i="25"/>
  <c r="I306" i="25"/>
  <c r="FR135" i="25"/>
  <c r="I298" i="25"/>
  <c r="FR127" i="25"/>
  <c r="I290" i="25"/>
  <c r="N290" i="25"/>
  <c r="Q290" i="25"/>
  <c r="FR119" i="25"/>
  <c r="I282" i="25"/>
  <c r="FR111" i="25"/>
  <c r="I274" i="25"/>
  <c r="FR103" i="25"/>
  <c r="I266" i="25"/>
  <c r="FR95" i="25"/>
  <c r="I258" i="25"/>
  <c r="R274" i="25"/>
  <c r="S274" i="25"/>
  <c r="R258" i="25"/>
  <c r="S258" i="25"/>
  <c r="CU158" i="25"/>
  <c r="H241" i="25"/>
  <c r="CU150" i="25"/>
  <c r="H233" i="25"/>
  <c r="CU142" i="25"/>
  <c r="H225" i="25"/>
  <c r="CU134" i="25"/>
  <c r="H217" i="25"/>
  <c r="M217" i="25"/>
  <c r="P217" i="25"/>
  <c r="CU126" i="25"/>
  <c r="H209" i="25"/>
  <c r="CU118" i="25"/>
  <c r="H201" i="25"/>
  <c r="CU110" i="25"/>
  <c r="H193" i="25"/>
  <c r="CU102" i="25"/>
  <c r="H185" i="25"/>
  <c r="CU94" i="25"/>
  <c r="H177" i="25"/>
  <c r="CU86" i="25"/>
  <c r="H169" i="25"/>
  <c r="BQ159" i="25"/>
  <c r="F242" i="25"/>
  <c r="BQ151" i="25"/>
  <c r="F234" i="25"/>
  <c r="BQ143" i="25"/>
  <c r="F226" i="25"/>
  <c r="BQ135" i="25"/>
  <c r="F218" i="25"/>
  <c r="BQ127" i="25"/>
  <c r="F210" i="25"/>
  <c r="M210" i="25"/>
  <c r="P210" i="25"/>
  <c r="BQ103" i="25"/>
  <c r="F186" i="25"/>
  <c r="BQ95" i="25"/>
  <c r="F178" i="25"/>
  <c r="BQ87" i="25"/>
  <c r="F170" i="25"/>
  <c r="CF132" i="25"/>
  <c r="G215" i="25"/>
  <c r="N215" i="25"/>
  <c r="Q215" i="25"/>
  <c r="CF112" i="25"/>
  <c r="G195" i="25"/>
  <c r="CF92" i="25"/>
  <c r="G175" i="25"/>
  <c r="DJ116" i="25"/>
  <c r="I199" i="25"/>
  <c r="N199" i="25"/>
  <c r="Q199" i="25"/>
  <c r="CF155" i="25"/>
  <c r="G238" i="25"/>
  <c r="CF139" i="25"/>
  <c r="G222" i="25"/>
  <c r="CF93" i="25"/>
  <c r="G176" i="25"/>
  <c r="R250" i="25"/>
  <c r="S250" i="25"/>
  <c r="FC157" i="25"/>
  <c r="M320" i="25"/>
  <c r="FC149" i="25"/>
  <c r="H312" i="25"/>
  <c r="FC141" i="25"/>
  <c r="H304" i="25"/>
  <c r="FC133" i="25"/>
  <c r="H296" i="25"/>
  <c r="FC125" i="25"/>
  <c r="H288" i="25"/>
  <c r="M288" i="25"/>
  <c r="P288" i="25"/>
  <c r="FC117" i="25"/>
  <c r="H280" i="25"/>
  <c r="FC109" i="25"/>
  <c r="H272" i="25"/>
  <c r="FC101" i="25"/>
  <c r="H264" i="25"/>
  <c r="FC93" i="25"/>
  <c r="H256" i="25"/>
  <c r="DJ163" i="25"/>
  <c r="I246" i="25"/>
  <c r="N246" i="25"/>
  <c r="Q246" i="25"/>
  <c r="DJ155" i="25"/>
  <c r="I238" i="25"/>
  <c r="DJ147" i="25"/>
  <c r="I230" i="25"/>
  <c r="DJ139" i="25"/>
  <c r="I222" i="25"/>
  <c r="DJ131" i="25"/>
  <c r="I214" i="25"/>
  <c r="N214" i="25"/>
  <c r="Q214" i="25"/>
  <c r="DJ123" i="25"/>
  <c r="I206" i="25"/>
  <c r="DJ115" i="25"/>
  <c r="I198" i="25"/>
  <c r="DJ107" i="25"/>
  <c r="I190" i="25"/>
  <c r="DJ99" i="25"/>
  <c r="I182" i="25"/>
  <c r="N182" i="25"/>
  <c r="Q182" i="25"/>
  <c r="DJ91" i="25"/>
  <c r="I174" i="25"/>
  <c r="BQ85" i="25"/>
  <c r="F168" i="25"/>
  <c r="CF156" i="25"/>
  <c r="G239" i="25"/>
  <c r="CF148" i="25"/>
  <c r="G231" i="25"/>
  <c r="CF138" i="25"/>
  <c r="G221" i="25"/>
  <c r="N221" i="25"/>
  <c r="Q221" i="25"/>
  <c r="CF120" i="25"/>
  <c r="G203" i="25"/>
  <c r="CF94" i="25"/>
  <c r="G177" i="25"/>
  <c r="DJ120" i="25"/>
  <c r="I203" i="25"/>
  <c r="DJ90" i="25"/>
  <c r="I173" i="25"/>
  <c r="CF153" i="25"/>
  <c r="G236" i="25"/>
  <c r="CF129" i="25"/>
  <c r="G212" i="25"/>
  <c r="CF103" i="25"/>
  <c r="G186" i="25"/>
  <c r="CF87" i="25"/>
  <c r="G170" i="25"/>
  <c r="CU155" i="25"/>
  <c r="H238" i="25"/>
  <c r="CU147" i="25"/>
  <c r="H230" i="25"/>
  <c r="CU139" i="25"/>
  <c r="H222" i="25"/>
  <c r="CU131" i="25"/>
  <c r="H214" i="25"/>
  <c r="M214" i="25"/>
  <c r="P214" i="25"/>
  <c r="CU123" i="25"/>
  <c r="H206" i="25"/>
  <c r="CU115" i="25"/>
  <c r="H198" i="25"/>
  <c r="CU107" i="25"/>
  <c r="H190" i="25"/>
  <c r="CU99" i="25"/>
  <c r="H182" i="25"/>
  <c r="M182" i="25"/>
  <c r="P182" i="25"/>
  <c r="CU91" i="25"/>
  <c r="H174" i="25"/>
  <c r="BQ156" i="25"/>
  <c r="F239" i="25"/>
  <c r="BQ148" i="25"/>
  <c r="F231" i="25"/>
  <c r="BQ140" i="25"/>
  <c r="F223" i="25"/>
  <c r="BQ132" i="25"/>
  <c r="F215" i="25"/>
  <c r="M215" i="25"/>
  <c r="P215" i="25"/>
  <c r="BQ124" i="25"/>
  <c r="F207" i="25"/>
  <c r="M207" i="25"/>
  <c r="P207" i="25"/>
  <c r="BQ108" i="25"/>
  <c r="F191" i="25"/>
  <c r="BQ92" i="25"/>
  <c r="F175" i="25"/>
  <c r="DJ158" i="25"/>
  <c r="I241" i="25"/>
  <c r="DJ150" i="25"/>
  <c r="I233" i="25"/>
  <c r="DJ142" i="25"/>
  <c r="I225" i="25"/>
  <c r="DJ130" i="25"/>
  <c r="I213" i="25"/>
  <c r="DJ118" i="25"/>
  <c r="I201" i="25"/>
  <c r="DJ102" i="25"/>
  <c r="I185" i="25"/>
  <c r="CF85" i="25"/>
  <c r="G168" i="25"/>
  <c r="FR160" i="25"/>
  <c r="N323" i="25"/>
  <c r="FR128" i="25"/>
  <c r="I291" i="25"/>
  <c r="N291" i="25"/>
  <c r="Q291" i="25"/>
  <c r="FC150" i="25"/>
  <c r="FC134" i="25"/>
  <c r="H297" i="25"/>
  <c r="FC102" i="25"/>
  <c r="H265" i="25"/>
  <c r="M265" i="25"/>
  <c r="P265" i="25"/>
  <c r="FR129" i="25"/>
  <c r="I292" i="25"/>
  <c r="N292" i="25"/>
  <c r="Q292" i="25"/>
  <c r="FR113" i="25"/>
  <c r="I276" i="25"/>
  <c r="FR97" i="25"/>
  <c r="I260" i="25"/>
  <c r="CU144" i="25"/>
  <c r="H227" i="25"/>
  <c r="CU128" i="25"/>
  <c r="H211" i="25"/>
  <c r="CU104" i="25"/>
  <c r="H187" i="25"/>
  <c r="CU88" i="25"/>
  <c r="H171" i="25"/>
  <c r="CF96" i="25"/>
  <c r="G179" i="25"/>
  <c r="FR164" i="25"/>
  <c r="N327" i="25"/>
  <c r="FR156" i="25"/>
  <c r="FR148" i="25"/>
  <c r="I311" i="25"/>
  <c r="FR140" i="25"/>
  <c r="I303" i="25"/>
  <c r="FR132" i="25"/>
  <c r="I295" i="25"/>
  <c r="FR124" i="25"/>
  <c r="I287" i="25"/>
  <c r="N287" i="25"/>
  <c r="Q287" i="25"/>
  <c r="FR116" i="25"/>
  <c r="I279" i="25"/>
  <c r="FR108" i="25"/>
  <c r="I271" i="25"/>
  <c r="FR100" i="25"/>
  <c r="I263" i="25"/>
  <c r="N263" i="25"/>
  <c r="Q263" i="25"/>
  <c r="FR92" i="25"/>
  <c r="I255" i="25"/>
  <c r="S311" i="25"/>
  <c r="R311" i="25"/>
  <c r="S279" i="25"/>
  <c r="R279" i="25"/>
  <c r="CU163" i="25"/>
  <c r="H246" i="25"/>
  <c r="M246" i="25"/>
  <c r="P246" i="25"/>
  <c r="GG97" i="25"/>
  <c r="FC162" i="25"/>
  <c r="M325" i="25"/>
  <c r="FC154" i="25"/>
  <c r="FC146" i="25"/>
  <c r="H309" i="25"/>
  <c r="FC138" i="25"/>
  <c r="H301" i="25"/>
  <c r="FC130" i="25"/>
  <c r="H293" i="25"/>
  <c r="FC122" i="25"/>
  <c r="H285" i="25"/>
  <c r="M285" i="25"/>
  <c r="P285" i="25"/>
  <c r="FC114" i="25"/>
  <c r="H277" i="25"/>
  <c r="M277" i="25"/>
  <c r="P277" i="25"/>
  <c r="FC106" i="25"/>
  <c r="H269" i="25"/>
  <c r="FC98" i="25"/>
  <c r="H261" i="25"/>
  <c r="FC90" i="25"/>
  <c r="H253" i="25"/>
  <c r="GG104" i="25"/>
  <c r="FR157" i="25"/>
  <c r="N320" i="25"/>
  <c r="FR149" i="25"/>
  <c r="I312" i="25"/>
  <c r="FR141" i="25"/>
  <c r="I304" i="25"/>
  <c r="FR133" i="25"/>
  <c r="I296" i="25"/>
  <c r="FR125" i="25"/>
  <c r="I288" i="25"/>
  <c r="N288" i="25"/>
  <c r="Q288" i="25"/>
  <c r="FR117" i="25"/>
  <c r="I280" i="25"/>
  <c r="FR109" i="25"/>
  <c r="I272" i="25"/>
  <c r="FR101" i="25"/>
  <c r="I264" i="25"/>
  <c r="FR93" i="25"/>
  <c r="I256" i="25"/>
  <c r="R312" i="25"/>
  <c r="S312" i="25"/>
  <c r="R280" i="25"/>
  <c r="S280" i="25"/>
  <c r="R264" i="25"/>
  <c r="S264" i="25"/>
  <c r="CU164" i="25"/>
  <c r="H247" i="25"/>
  <c r="M247" i="25"/>
  <c r="P247" i="25"/>
  <c r="CU156" i="25"/>
  <c r="H239" i="25"/>
  <c r="CU148" i="25"/>
  <c r="H231" i="25"/>
  <c r="CU140" i="25"/>
  <c r="H223" i="25"/>
  <c r="CU132" i="25"/>
  <c r="H215" i="25"/>
  <c r="CU124" i="25"/>
  <c r="H207" i="25"/>
  <c r="CU116" i="25"/>
  <c r="H199" i="25"/>
  <c r="M199" i="25"/>
  <c r="P199" i="25"/>
  <c r="CU108" i="25"/>
  <c r="H191" i="25"/>
  <c r="CU100" i="25"/>
  <c r="H183" i="25"/>
  <c r="M183" i="25"/>
  <c r="P183" i="25"/>
  <c r="CU92" i="25"/>
  <c r="H175" i="25"/>
  <c r="BQ162" i="25"/>
  <c r="F245" i="25"/>
  <c r="M245" i="25"/>
  <c r="P245" i="25"/>
  <c r="BQ157" i="25"/>
  <c r="F240" i="25"/>
  <c r="BQ149" i="25"/>
  <c r="F232" i="25"/>
  <c r="M232" i="25"/>
  <c r="P232" i="25"/>
  <c r="BQ141" i="25"/>
  <c r="F224" i="25"/>
  <c r="BQ101" i="25"/>
  <c r="F184" i="25"/>
  <c r="BQ93" i="25"/>
  <c r="F176" i="25"/>
  <c r="CF128" i="25"/>
  <c r="G211" i="25"/>
  <c r="CF108" i="25"/>
  <c r="G191" i="25"/>
  <c r="CF88" i="25"/>
  <c r="G171" i="25"/>
  <c r="DJ108" i="25"/>
  <c r="I191" i="25"/>
  <c r="CF151" i="25"/>
  <c r="G234" i="25"/>
  <c r="CF135" i="25"/>
  <c r="G218" i="25"/>
  <c r="GG95" i="25"/>
  <c r="FC163" i="25"/>
  <c r="M326" i="25"/>
  <c r="FC155" i="25"/>
  <c r="FC147" i="25"/>
  <c r="H310" i="25"/>
  <c r="M310" i="25"/>
  <c r="P310" i="25"/>
  <c r="FC139" i="25"/>
  <c r="H302" i="25"/>
  <c r="FC131" i="25"/>
  <c r="H294" i="25"/>
  <c r="FC123" i="25"/>
  <c r="H286" i="25"/>
  <c r="M286" i="25"/>
  <c r="P286" i="25"/>
  <c r="FC115" i="25"/>
  <c r="H278" i="25"/>
  <c r="M278" i="25"/>
  <c r="P278" i="25"/>
  <c r="FC107" i="25"/>
  <c r="H270" i="25"/>
  <c r="FC99" i="25"/>
  <c r="H262" i="25"/>
  <c r="FC91" i="25"/>
  <c r="H254" i="25"/>
  <c r="DJ161" i="25"/>
  <c r="I244" i="25"/>
  <c r="N244" i="25"/>
  <c r="Q244" i="25"/>
  <c r="DJ153" i="25"/>
  <c r="I236" i="25"/>
  <c r="DJ145" i="25"/>
  <c r="I228" i="25"/>
  <c r="DJ137" i="25"/>
  <c r="I220" i="25"/>
  <c r="N220" i="25"/>
  <c r="Q220" i="25"/>
  <c r="DJ129" i="25"/>
  <c r="I212" i="25"/>
  <c r="DJ121" i="25"/>
  <c r="I204" i="25"/>
  <c r="DJ113" i="25"/>
  <c r="I196" i="25"/>
  <c r="DJ105" i="25"/>
  <c r="I188" i="25"/>
  <c r="N188" i="25"/>
  <c r="Q188" i="25"/>
  <c r="DJ97" i="25"/>
  <c r="I180" i="25"/>
  <c r="N180" i="25"/>
  <c r="Q180" i="25"/>
  <c r="DJ89" i="25"/>
  <c r="I172" i="25"/>
  <c r="BQ163" i="25"/>
  <c r="F246" i="25"/>
  <c r="CF154" i="25"/>
  <c r="G237" i="25"/>
  <c r="CF146" i="25"/>
  <c r="G229" i="25"/>
  <c r="CF130" i="25"/>
  <c r="G213" i="25"/>
  <c r="CF110" i="25"/>
  <c r="G193" i="25"/>
  <c r="CF90" i="25"/>
  <c r="G173" i="25"/>
  <c r="DJ114" i="25"/>
  <c r="I197" i="25"/>
  <c r="N197" i="25"/>
  <c r="Q197" i="25"/>
  <c r="DJ86" i="25"/>
  <c r="I169" i="25"/>
  <c r="CF149" i="25"/>
  <c r="G232" i="25"/>
  <c r="N232" i="25"/>
  <c r="Q232" i="25"/>
  <c r="CF115" i="25"/>
  <c r="G198" i="25"/>
  <c r="CF101" i="25"/>
  <c r="G184" i="25"/>
  <c r="CU161" i="25"/>
  <c r="H244" i="25"/>
  <c r="M244" i="25"/>
  <c r="P244" i="25"/>
  <c r="CU153" i="25"/>
  <c r="H236" i="25"/>
  <c r="CU145" i="25"/>
  <c r="H228" i="25"/>
  <c r="CU137" i="25"/>
  <c r="H220" i="25"/>
  <c r="M220" i="25"/>
  <c r="P220" i="25"/>
  <c r="CU129" i="25"/>
  <c r="H212" i="25"/>
  <c r="CU121" i="25"/>
  <c r="H204" i="25"/>
  <c r="CU113" i="25"/>
  <c r="H196" i="25"/>
  <c r="CU105" i="25"/>
  <c r="H188" i="25"/>
  <c r="M188" i="25"/>
  <c r="P188" i="25"/>
  <c r="CU97" i="25"/>
  <c r="H180" i="25"/>
  <c r="M180" i="25"/>
  <c r="P180" i="25"/>
  <c r="CU89" i="25"/>
  <c r="H172" i="25"/>
  <c r="CF162" i="25"/>
  <c r="G245" i="25"/>
  <c r="N245" i="25"/>
  <c r="Q245" i="25"/>
  <c r="BQ154" i="25"/>
  <c r="F237" i="25"/>
  <c r="BQ146" i="25"/>
  <c r="F229" i="25"/>
  <c r="BQ138" i="25"/>
  <c r="F221" i="25"/>
  <c r="M221" i="25"/>
  <c r="P221" i="25"/>
  <c r="BQ130" i="25"/>
  <c r="F213" i="25"/>
  <c r="BQ122" i="25"/>
  <c r="F205" i="25"/>
  <c r="BQ106" i="25"/>
  <c r="F189" i="25"/>
  <c r="BQ90" i="25"/>
  <c r="F173" i="25"/>
  <c r="DJ156" i="25"/>
  <c r="I239" i="25"/>
  <c r="DJ148" i="25"/>
  <c r="I231" i="25"/>
  <c r="DJ140" i="25"/>
  <c r="I223" i="25"/>
  <c r="DJ128" i="25"/>
  <c r="I211" i="25"/>
  <c r="DJ112" i="25"/>
  <c r="I195" i="25"/>
  <c r="DJ96" i="25"/>
  <c r="I179" i="25"/>
  <c r="CF121" i="25"/>
  <c r="G204" i="25"/>
  <c r="FR144" i="25"/>
  <c r="I307" i="25"/>
  <c r="FR112" i="25"/>
  <c r="I275" i="25"/>
  <c r="FR96" i="25"/>
  <c r="I259" i="25"/>
  <c r="R307" i="25"/>
  <c r="FC142" i="25"/>
  <c r="H305" i="25"/>
  <c r="FC118" i="25"/>
  <c r="H281" i="25"/>
  <c r="M281" i="25"/>
  <c r="P281" i="25"/>
  <c r="FR161" i="25"/>
  <c r="N324" i="25"/>
  <c r="FR137" i="25"/>
  <c r="I300" i="25"/>
  <c r="FR105" i="25"/>
  <c r="I268" i="25"/>
  <c r="FR89" i="25"/>
  <c r="I252" i="25"/>
  <c r="CU120" i="25"/>
  <c r="H203" i="25"/>
  <c r="FR162" i="25"/>
  <c r="N325" i="25"/>
  <c r="FR154" i="25"/>
  <c r="FR146" i="25"/>
  <c r="I309" i="25"/>
  <c r="FR138" i="25"/>
  <c r="I301" i="25"/>
  <c r="FR130" i="25"/>
  <c r="I293" i="25"/>
  <c r="FR122" i="25"/>
  <c r="I285" i="25"/>
  <c r="N285" i="25"/>
  <c r="Q285" i="25"/>
  <c r="FR114" i="25"/>
  <c r="I277" i="25"/>
  <c r="N277" i="25"/>
  <c r="Q277" i="25"/>
  <c r="FR106" i="25"/>
  <c r="I269" i="25"/>
  <c r="FR98" i="25"/>
  <c r="I261" i="25"/>
  <c r="FR90" i="25"/>
  <c r="I253" i="25"/>
  <c r="FC160" i="25"/>
  <c r="M323" i="25"/>
  <c r="FC152" i="25"/>
  <c r="FC144" i="25"/>
  <c r="H307" i="25"/>
  <c r="FC136" i="25"/>
  <c r="H299" i="25"/>
  <c r="FC128" i="25"/>
  <c r="H291" i="25"/>
  <c r="M291" i="25"/>
  <c r="P291" i="25"/>
  <c r="FC120" i="25"/>
  <c r="H283" i="25"/>
  <c r="FC112" i="25"/>
  <c r="H275" i="25"/>
  <c r="FC104" i="25"/>
  <c r="H267" i="25"/>
  <c r="FC96" i="25"/>
  <c r="H259" i="25"/>
  <c r="FC88" i="25"/>
  <c r="H251" i="25"/>
  <c r="M251" i="25"/>
  <c r="P251" i="25"/>
  <c r="FR163" i="25"/>
  <c r="N326" i="25"/>
  <c r="FR155" i="25"/>
  <c r="FR147" i="25"/>
  <c r="I310" i="25"/>
  <c r="N310" i="25"/>
  <c r="Q310" i="25"/>
  <c r="FR139" i="25"/>
  <c r="I302" i="25"/>
  <c r="FR131" i="25"/>
  <c r="I294" i="25"/>
  <c r="FR123" i="25"/>
  <c r="I286" i="25"/>
  <c r="N286" i="25"/>
  <c r="Q286" i="25"/>
  <c r="FR115" i="25"/>
  <c r="I278" i="25"/>
  <c r="N278" i="25"/>
  <c r="Q278" i="25"/>
  <c r="FR107" i="25"/>
  <c r="I270" i="25"/>
  <c r="FR99" i="25"/>
  <c r="I262" i="25"/>
  <c r="CU162" i="25"/>
  <c r="H245" i="25"/>
  <c r="CU154" i="25"/>
  <c r="H237" i="25"/>
  <c r="CU146" i="25"/>
  <c r="H229" i="25"/>
  <c r="CU138" i="25"/>
  <c r="H221" i="25"/>
  <c r="CU130" i="25"/>
  <c r="H213" i="25"/>
  <c r="CU122" i="25"/>
  <c r="H205" i="25"/>
  <c r="CU114" i="25"/>
  <c r="H197" i="25"/>
  <c r="M197" i="25"/>
  <c r="P197" i="25"/>
  <c r="CU106" i="25"/>
  <c r="H189" i="25"/>
  <c r="CU98" i="25"/>
  <c r="H181" i="25"/>
  <c r="M181" i="25"/>
  <c r="P181" i="25"/>
  <c r="BQ155" i="25"/>
  <c r="F238" i="25"/>
  <c r="BQ147" i="25"/>
  <c r="F230" i="25"/>
  <c r="BQ139" i="25"/>
  <c r="F222" i="25"/>
  <c r="BQ123" i="25"/>
  <c r="F206" i="25"/>
  <c r="M206" i="25"/>
  <c r="P206" i="25"/>
  <c r="BQ115" i="25"/>
  <c r="F198" i="25"/>
  <c r="BQ107" i="25"/>
  <c r="F190" i="25"/>
  <c r="BQ91" i="25"/>
  <c r="F174" i="25"/>
  <c r="CF124" i="25"/>
  <c r="G207" i="25"/>
  <c r="N207" i="25"/>
  <c r="Q207" i="25"/>
  <c r="CF104" i="25"/>
  <c r="G187" i="25"/>
  <c r="DJ134" i="25"/>
  <c r="I217" i="25"/>
  <c r="N217" i="25"/>
  <c r="Q217" i="25"/>
  <c r="DJ100" i="25"/>
  <c r="I183" i="25"/>
  <c r="N183" i="25"/>
  <c r="Q183" i="25"/>
  <c r="CF147" i="25"/>
  <c r="G230" i="25"/>
  <c r="CF127" i="25"/>
  <c r="G210" i="25"/>
  <c r="N210" i="25"/>
  <c r="Q210" i="25"/>
  <c r="FC161" i="25"/>
  <c r="M324" i="25"/>
  <c r="FC153" i="25"/>
  <c r="FC145" i="25"/>
  <c r="H308" i="25"/>
  <c r="FC137" i="25"/>
  <c r="H300" i="25"/>
  <c r="FC129" i="25"/>
  <c r="H292" i="25"/>
  <c r="M292" i="25"/>
  <c r="P292" i="25"/>
  <c r="FC121" i="25"/>
  <c r="H284" i="25"/>
  <c r="FC113" i="25"/>
  <c r="H276" i="25"/>
  <c r="FC105" i="25"/>
  <c r="H268" i="25"/>
  <c r="FC97" i="25"/>
  <c r="H260" i="25"/>
  <c r="DJ159" i="25"/>
  <c r="I242" i="25"/>
  <c r="DJ151" i="25"/>
  <c r="I234" i="25"/>
  <c r="DJ143" i="25"/>
  <c r="I226" i="25"/>
  <c r="DJ135" i="25"/>
  <c r="I218" i="25"/>
  <c r="DJ127" i="25"/>
  <c r="I210" i="25"/>
  <c r="DJ119" i="25"/>
  <c r="I202" i="25"/>
  <c r="N202" i="25"/>
  <c r="Q202" i="25"/>
  <c r="DJ111" i="25"/>
  <c r="I194" i="25"/>
  <c r="N194" i="25"/>
  <c r="Q194" i="25"/>
  <c r="DJ103" i="25"/>
  <c r="I186" i="25"/>
  <c r="DJ95" i="25"/>
  <c r="I178" i="25"/>
  <c r="DJ87" i="25"/>
  <c r="I170" i="25"/>
  <c r="CF160" i="25"/>
  <c r="G243" i="25"/>
  <c r="CF152" i="25"/>
  <c r="G235" i="25"/>
  <c r="CF144" i="25"/>
  <c r="G227" i="25"/>
  <c r="CF126" i="25"/>
  <c r="G209" i="25"/>
  <c r="CF106" i="25"/>
  <c r="G189" i="25"/>
  <c r="CF86" i="25"/>
  <c r="G169" i="25"/>
  <c r="CF159" i="25"/>
  <c r="G242" i="25"/>
  <c r="CF145" i="25"/>
  <c r="G228" i="25"/>
  <c r="CF113" i="25"/>
  <c r="G196" i="25"/>
  <c r="CF95" i="25"/>
  <c r="G178" i="25"/>
  <c r="CU159" i="25"/>
  <c r="H242" i="25"/>
  <c r="CU151" i="25"/>
  <c r="H234" i="25"/>
  <c r="CU143" i="25"/>
  <c r="H226" i="25"/>
  <c r="CU135" i="25"/>
  <c r="H218" i="25"/>
  <c r="CU127" i="25"/>
  <c r="H210" i="25"/>
  <c r="CU119" i="25"/>
  <c r="H202" i="25"/>
  <c r="M202" i="25"/>
  <c r="P202" i="25"/>
  <c r="CU111" i="25"/>
  <c r="H194" i="25"/>
  <c r="M194" i="25"/>
  <c r="P194" i="25"/>
  <c r="CU103" i="25"/>
  <c r="H186" i="25"/>
  <c r="CU95" i="25"/>
  <c r="H178" i="25"/>
  <c r="BQ160" i="25"/>
  <c r="F243" i="25"/>
  <c r="BQ152" i="25"/>
  <c r="F235" i="25"/>
  <c r="BQ144" i="25"/>
  <c r="F227" i="25"/>
  <c r="BQ128" i="25"/>
  <c r="F211" i="25"/>
  <c r="BQ120" i="25"/>
  <c r="F203" i="25"/>
  <c r="BQ112" i="25"/>
  <c r="F195" i="25"/>
  <c r="BQ104" i="25"/>
  <c r="F187" i="25"/>
  <c r="BQ96" i="25"/>
  <c r="F179" i="25"/>
  <c r="DJ162" i="25"/>
  <c r="I245" i="25"/>
  <c r="DJ154" i="25"/>
  <c r="I237" i="25"/>
  <c r="DJ146" i="25"/>
  <c r="I229" i="25"/>
  <c r="DJ138" i="25"/>
  <c r="I221" i="25"/>
  <c r="DJ126" i="25"/>
  <c r="I209" i="25"/>
  <c r="DJ110" i="25"/>
  <c r="I193" i="25"/>
  <c r="V165" i="27"/>
  <c r="W165" i="27"/>
  <c r="V162" i="27"/>
  <c r="W162" i="27"/>
  <c r="V169" i="27"/>
  <c r="W169" i="27"/>
  <c r="V167" i="27"/>
  <c r="W167" i="27"/>
  <c r="V170" i="27"/>
  <c r="W170" i="27"/>
  <c r="V166" i="27"/>
  <c r="W166" i="27"/>
  <c r="V174" i="27"/>
  <c r="W174" i="27"/>
  <c r="V164" i="27"/>
  <c r="W164" i="27"/>
  <c r="V168" i="27"/>
  <c r="W168" i="27"/>
  <c r="V191" i="27"/>
  <c r="W191" i="27"/>
  <c r="V188" i="27"/>
  <c r="W188" i="27"/>
  <c r="V292" i="27"/>
  <c r="W292" i="27"/>
  <c r="V189" i="27"/>
  <c r="W189" i="27"/>
  <c r="V183" i="27"/>
  <c r="W183" i="27"/>
  <c r="I75" i="26"/>
  <c r="V171" i="27"/>
  <c r="W171" i="27"/>
  <c r="V236" i="27"/>
  <c r="W236" i="27"/>
  <c r="V182" i="27"/>
  <c r="W182" i="27"/>
  <c r="V181" i="27"/>
  <c r="W181" i="27"/>
  <c r="V202" i="27"/>
  <c r="W202" i="27"/>
  <c r="V283" i="27"/>
  <c r="W283" i="27"/>
  <c r="V209" i="27"/>
  <c r="W209" i="27"/>
  <c r="V280" i="27"/>
  <c r="W280" i="27"/>
  <c r="V281" i="27"/>
  <c r="W281" i="27"/>
  <c r="V284" i="27"/>
  <c r="W284" i="27"/>
  <c r="V279" i="27"/>
  <c r="W279" i="27"/>
  <c r="V282" i="27"/>
  <c r="W282" i="27"/>
  <c r="V278" i="27"/>
  <c r="W278" i="27"/>
  <c r="V214" i="27"/>
  <c r="W214" i="27"/>
  <c r="V226" i="27"/>
  <c r="W226" i="27"/>
  <c r="V231" i="27"/>
  <c r="W231" i="27"/>
  <c r="V230" i="27"/>
  <c r="W230" i="27"/>
  <c r="V235" i="27"/>
  <c r="W235" i="27"/>
  <c r="V223" i="27"/>
  <c r="W223" i="27"/>
  <c r="V233" i="27"/>
  <c r="W233" i="27"/>
  <c r="V224" i="27"/>
  <c r="W224" i="27"/>
  <c r="V237" i="27"/>
  <c r="W237" i="27"/>
  <c r="V229" i="27"/>
  <c r="W229" i="27"/>
  <c r="V227" i="27"/>
  <c r="W227" i="27"/>
  <c r="V228" i="27"/>
  <c r="W228" i="27"/>
  <c r="V234" i="27"/>
  <c r="W234" i="27"/>
  <c r="V211" i="27"/>
  <c r="W211" i="27"/>
  <c r="V204" i="27"/>
  <c r="W204" i="27"/>
  <c r="V212" i="27"/>
  <c r="W212" i="27"/>
  <c r="V210" i="27"/>
  <c r="W210" i="27"/>
  <c r="V206" i="27"/>
  <c r="W206" i="27"/>
  <c r="V203" i="27"/>
  <c r="W203" i="27"/>
  <c r="V213" i="27"/>
  <c r="W213" i="27"/>
  <c r="V232" i="27"/>
  <c r="W232" i="27"/>
  <c r="V173" i="27"/>
  <c r="W173" i="27"/>
  <c r="V222" i="27"/>
  <c r="W222" i="27"/>
  <c r="V172" i="27"/>
  <c r="W172" i="27"/>
  <c r="V207" i="27"/>
  <c r="W207" i="27"/>
  <c r="V215" i="27"/>
  <c r="W215" i="27"/>
  <c r="V205" i="27"/>
  <c r="W205" i="27"/>
  <c r="V216" i="27"/>
  <c r="W216" i="27"/>
  <c r="V201" i="27"/>
  <c r="W201" i="27"/>
  <c r="V161" i="27"/>
  <c r="W161" i="27"/>
  <c r="W180" i="27"/>
  <c r="AM89" i="26"/>
  <c r="D254" i="26"/>
  <c r="M254" i="26"/>
  <c r="P254" i="26"/>
  <c r="X77" i="26"/>
  <c r="N288" i="26"/>
  <c r="Q288" i="26"/>
  <c r="N296" i="26"/>
  <c r="Q296" i="26"/>
  <c r="N306" i="26"/>
  <c r="Q306" i="26"/>
  <c r="N293" i="26"/>
  <c r="Q293" i="26"/>
  <c r="N309" i="26"/>
  <c r="Q309" i="26"/>
  <c r="N247" i="26"/>
  <c r="Q247" i="26"/>
  <c r="N244" i="26"/>
  <c r="Q244" i="26"/>
  <c r="N265" i="26"/>
  <c r="Q265" i="26"/>
  <c r="N261" i="26"/>
  <c r="Q261" i="26"/>
  <c r="AM154" i="26"/>
  <c r="D319" i="26"/>
  <c r="M319" i="26"/>
  <c r="P319" i="26"/>
  <c r="S319" i="26"/>
  <c r="AM150" i="26"/>
  <c r="D315" i="26"/>
  <c r="M315" i="26"/>
  <c r="P315" i="26"/>
  <c r="S315" i="26"/>
  <c r="AM146" i="26"/>
  <c r="D311" i="26"/>
  <c r="M311" i="26"/>
  <c r="X142" i="26"/>
  <c r="E227" i="26"/>
  <c r="X138" i="26"/>
  <c r="E223" i="26"/>
  <c r="X134" i="26"/>
  <c r="E219" i="26"/>
  <c r="X130" i="26"/>
  <c r="X126" i="26"/>
  <c r="E211" i="26"/>
  <c r="N211" i="26"/>
  <c r="Q211" i="26"/>
  <c r="X122" i="26"/>
  <c r="E207" i="26"/>
  <c r="N207" i="26"/>
  <c r="Q207" i="26"/>
  <c r="X118" i="26"/>
  <c r="X114" i="26"/>
  <c r="X110" i="26"/>
  <c r="X106" i="26"/>
  <c r="E191" i="26"/>
  <c r="N191" i="26"/>
  <c r="Q191" i="26"/>
  <c r="X102" i="26"/>
  <c r="X98" i="26"/>
  <c r="X94" i="26"/>
  <c r="X90" i="26"/>
  <c r="E175" i="26"/>
  <c r="N175" i="26"/>
  <c r="Q175" i="26"/>
  <c r="AM86" i="26"/>
  <c r="D251" i="26"/>
  <c r="M251" i="26"/>
  <c r="P251" i="26"/>
  <c r="X151" i="26"/>
  <c r="X147" i="26"/>
  <c r="E232" i="26"/>
  <c r="I143" i="26"/>
  <c r="D228" i="26"/>
  <c r="I139" i="26"/>
  <c r="I135" i="26"/>
  <c r="I131" i="26"/>
  <c r="D216" i="26"/>
  <c r="I127" i="26"/>
  <c r="D212" i="26"/>
  <c r="M212" i="26"/>
  <c r="P212" i="26"/>
  <c r="I123" i="26"/>
  <c r="D208" i="26"/>
  <c r="M208" i="26"/>
  <c r="P208" i="26"/>
  <c r="I119" i="26"/>
  <c r="I115" i="26"/>
  <c r="D200" i="26"/>
  <c r="M200" i="26"/>
  <c r="P200" i="26"/>
  <c r="I111" i="26"/>
  <c r="I107" i="26"/>
  <c r="D192" i="26"/>
  <c r="M192" i="26"/>
  <c r="P192" i="26"/>
  <c r="I103" i="26"/>
  <c r="I99" i="26"/>
  <c r="D184" i="26"/>
  <c r="M184" i="26"/>
  <c r="P184" i="26"/>
  <c r="I95" i="26"/>
  <c r="D180" i="26"/>
  <c r="M180" i="26"/>
  <c r="P180" i="26"/>
  <c r="I91" i="26"/>
  <c r="I87" i="26"/>
  <c r="AM83" i="26"/>
  <c r="D248" i="26"/>
  <c r="M248" i="26"/>
  <c r="P248" i="26"/>
  <c r="AM79" i="26"/>
  <c r="D244" i="26"/>
  <c r="M244" i="26"/>
  <c r="P244" i="26"/>
  <c r="AM75" i="26"/>
  <c r="D240" i="26"/>
  <c r="M240" i="26"/>
  <c r="P240" i="26"/>
  <c r="I151" i="26"/>
  <c r="I147" i="26"/>
  <c r="D232" i="26"/>
  <c r="X84" i="26"/>
  <c r="X80" i="26"/>
  <c r="X76" i="26"/>
  <c r="AM144" i="26"/>
  <c r="D309" i="26"/>
  <c r="M309" i="26"/>
  <c r="P309" i="26"/>
  <c r="AM140" i="26"/>
  <c r="D305" i="26"/>
  <c r="M305" i="26"/>
  <c r="P305" i="26"/>
  <c r="AM136" i="26"/>
  <c r="D301" i="26"/>
  <c r="M301" i="26"/>
  <c r="P301" i="26"/>
  <c r="AM132" i="26"/>
  <c r="D297" i="26"/>
  <c r="M297" i="26"/>
  <c r="AM128" i="26"/>
  <c r="D293" i="26"/>
  <c r="M293" i="26"/>
  <c r="P293" i="26"/>
  <c r="AM124" i="26"/>
  <c r="D289" i="26"/>
  <c r="M289" i="26"/>
  <c r="P289" i="26"/>
  <c r="AM120" i="26"/>
  <c r="D285" i="26"/>
  <c r="M285" i="26"/>
  <c r="P285" i="26"/>
  <c r="AM116" i="26"/>
  <c r="D281" i="26"/>
  <c r="M281" i="26"/>
  <c r="AM112" i="26"/>
  <c r="D277" i="26"/>
  <c r="M277" i="26"/>
  <c r="P277" i="26"/>
  <c r="R277" i="26"/>
  <c r="AM108" i="26"/>
  <c r="D273" i="26"/>
  <c r="M273" i="26"/>
  <c r="AM104" i="26"/>
  <c r="D269" i="26"/>
  <c r="M269" i="26"/>
  <c r="P269" i="26"/>
  <c r="S269" i="26"/>
  <c r="AM100" i="26"/>
  <c r="D265" i="26"/>
  <c r="M265" i="26"/>
  <c r="AM96" i="26"/>
  <c r="D261" i="26"/>
  <c r="M261" i="26"/>
  <c r="P261" i="26"/>
  <c r="AM92" i="26"/>
  <c r="D257" i="26"/>
  <c r="M257" i="26"/>
  <c r="P257" i="26"/>
  <c r="AM88" i="26"/>
  <c r="D253" i="26"/>
  <c r="M253" i="26"/>
  <c r="P253" i="26"/>
  <c r="S253" i="26"/>
  <c r="I83" i="26"/>
  <c r="I79" i="26"/>
  <c r="N298" i="26"/>
  <c r="Q298" i="26"/>
  <c r="N292" i="26"/>
  <c r="Q292" i="26"/>
  <c r="N294" i="26"/>
  <c r="Q294" i="26"/>
  <c r="N310" i="26"/>
  <c r="Q310" i="26"/>
  <c r="N297" i="26"/>
  <c r="Q297" i="26"/>
  <c r="N263" i="26"/>
  <c r="Q263" i="26"/>
  <c r="AM153" i="26"/>
  <c r="D318" i="26"/>
  <c r="M318" i="26"/>
  <c r="P318" i="26"/>
  <c r="AM149" i="26"/>
  <c r="D314" i="26"/>
  <c r="M314" i="26"/>
  <c r="P314" i="26"/>
  <c r="R314" i="26"/>
  <c r="AM145" i="26"/>
  <c r="D310" i="26"/>
  <c r="M310" i="26"/>
  <c r="P310" i="26"/>
  <c r="X141" i="26"/>
  <c r="E226" i="26"/>
  <c r="X137" i="26"/>
  <c r="X133" i="26"/>
  <c r="E218" i="26"/>
  <c r="X129" i="26"/>
  <c r="E214" i="26"/>
  <c r="X125" i="26"/>
  <c r="X121" i="26"/>
  <c r="X117" i="26"/>
  <c r="E202" i="26"/>
  <c r="N202" i="26"/>
  <c r="Q202" i="26"/>
  <c r="X113" i="26"/>
  <c r="E198" i="26"/>
  <c r="N198" i="26"/>
  <c r="Q198" i="26"/>
  <c r="X109" i="26"/>
  <c r="E194" i="26"/>
  <c r="N194" i="26"/>
  <c r="Q194" i="26"/>
  <c r="X105" i="26"/>
  <c r="X101" i="26"/>
  <c r="E186" i="26"/>
  <c r="N186" i="26"/>
  <c r="Q186" i="26"/>
  <c r="X97" i="26"/>
  <c r="X93" i="26"/>
  <c r="X89" i="26"/>
  <c r="X154" i="26"/>
  <c r="E239" i="26"/>
  <c r="N239" i="26"/>
  <c r="Q239" i="26"/>
  <c r="X150" i="26"/>
  <c r="E235" i="26"/>
  <c r="X146" i="26"/>
  <c r="I142" i="26"/>
  <c r="I138" i="26"/>
  <c r="D223" i="26"/>
  <c r="I134" i="26"/>
  <c r="D219" i="26"/>
  <c r="I130" i="26"/>
  <c r="D215" i="26"/>
  <c r="I126" i="26"/>
  <c r="I122" i="26"/>
  <c r="D207" i="26"/>
  <c r="M207" i="26"/>
  <c r="P207" i="26"/>
  <c r="I118" i="26"/>
  <c r="D203" i="26"/>
  <c r="I114" i="26"/>
  <c r="D199" i="26"/>
  <c r="M199" i="26"/>
  <c r="P199" i="26"/>
  <c r="I110" i="26"/>
  <c r="I106" i="26"/>
  <c r="D191" i="26"/>
  <c r="M191" i="26"/>
  <c r="P191" i="26"/>
  <c r="I102" i="26"/>
  <c r="I98" i="26"/>
  <c r="I94" i="26"/>
  <c r="I90" i="26"/>
  <c r="D175" i="26"/>
  <c r="M175" i="26"/>
  <c r="P175" i="26"/>
  <c r="X86" i="26"/>
  <c r="AM82" i="26"/>
  <c r="D247" i="26"/>
  <c r="M247" i="26"/>
  <c r="P247" i="26"/>
  <c r="AM78" i="26"/>
  <c r="D243" i="26"/>
  <c r="M243" i="26"/>
  <c r="I154" i="26"/>
  <c r="D239" i="26"/>
  <c r="M239" i="26"/>
  <c r="P239" i="26"/>
  <c r="I150" i="26"/>
  <c r="D235" i="26"/>
  <c r="I146" i="26"/>
  <c r="D231" i="26"/>
  <c r="X83" i="26"/>
  <c r="X79" i="26"/>
  <c r="X75" i="26"/>
  <c r="AM143" i="26"/>
  <c r="D308" i="26"/>
  <c r="M308" i="26"/>
  <c r="P308" i="26"/>
  <c r="AM139" i="26"/>
  <c r="D304" i="26"/>
  <c r="M304" i="26"/>
  <c r="P304" i="26"/>
  <c r="R304" i="26"/>
  <c r="AM135" i="26"/>
  <c r="D300" i="26"/>
  <c r="M300" i="26"/>
  <c r="P300" i="26"/>
  <c r="AM131" i="26"/>
  <c r="D296" i="26"/>
  <c r="M296" i="26"/>
  <c r="P296" i="26"/>
  <c r="AM127" i="26"/>
  <c r="D292" i="26"/>
  <c r="M292" i="26"/>
  <c r="P292" i="26"/>
  <c r="AM123" i="26"/>
  <c r="D288" i="26"/>
  <c r="M288" i="26"/>
  <c r="P288" i="26"/>
  <c r="AM119" i="26"/>
  <c r="D284" i="26"/>
  <c r="M284" i="26"/>
  <c r="P284" i="26"/>
  <c r="R284" i="26"/>
  <c r="AM115" i="26"/>
  <c r="D280" i="26"/>
  <c r="M280" i="26"/>
  <c r="P280" i="26"/>
  <c r="S280" i="26"/>
  <c r="AM111" i="26"/>
  <c r="D276" i="26"/>
  <c r="M276" i="26"/>
  <c r="AM107" i="26"/>
  <c r="D272" i="26"/>
  <c r="M272" i="26"/>
  <c r="P272" i="26"/>
  <c r="S272" i="26"/>
  <c r="AM103" i="26"/>
  <c r="D268" i="26"/>
  <c r="M268" i="26"/>
  <c r="P268" i="26"/>
  <c r="S268" i="26"/>
  <c r="AM99" i="26"/>
  <c r="D264" i="26"/>
  <c r="M264" i="26"/>
  <c r="P264" i="26"/>
  <c r="AM95" i="26"/>
  <c r="D260" i="26"/>
  <c r="M260" i="26"/>
  <c r="P260" i="26"/>
  <c r="S260" i="26"/>
  <c r="AM91" i="26"/>
  <c r="D256" i="26"/>
  <c r="M256" i="26"/>
  <c r="P256" i="26"/>
  <c r="S256" i="26"/>
  <c r="AM87" i="26"/>
  <c r="D252" i="26"/>
  <c r="M252" i="26"/>
  <c r="P252" i="26"/>
  <c r="I82" i="26"/>
  <c r="I78" i="26"/>
  <c r="N295" i="26"/>
  <c r="Q295" i="26"/>
  <c r="N291" i="26"/>
  <c r="Q291" i="26"/>
  <c r="N286" i="26"/>
  <c r="Q286" i="26"/>
  <c r="N267" i="26"/>
  <c r="Q267" i="26"/>
  <c r="N290" i="26"/>
  <c r="Q290" i="26"/>
  <c r="N252" i="26"/>
  <c r="Q252" i="26"/>
  <c r="N248" i="26"/>
  <c r="Q248" i="26"/>
  <c r="N285" i="26"/>
  <c r="Q285" i="26"/>
  <c r="N287" i="26"/>
  <c r="Q287" i="26"/>
  <c r="N264" i="26"/>
  <c r="Q264" i="26"/>
  <c r="N274" i="26"/>
  <c r="Q274" i="26"/>
  <c r="N262" i="26"/>
  <c r="Q262" i="26"/>
  <c r="AM152" i="26"/>
  <c r="D317" i="26"/>
  <c r="M317" i="26"/>
  <c r="P317" i="26"/>
  <c r="S317" i="26"/>
  <c r="AM148" i="26"/>
  <c r="D313" i="26"/>
  <c r="M313" i="26"/>
  <c r="P313" i="26"/>
  <c r="R313" i="26"/>
  <c r="X144" i="26"/>
  <c r="X140" i="26"/>
  <c r="E225" i="26"/>
  <c r="X136" i="26"/>
  <c r="E221" i="26"/>
  <c r="X132" i="26"/>
  <c r="E217" i="26"/>
  <c r="X128" i="26"/>
  <c r="X124" i="26"/>
  <c r="E209" i="26"/>
  <c r="N209" i="26"/>
  <c r="Q209" i="26"/>
  <c r="X120" i="26"/>
  <c r="X116" i="26"/>
  <c r="E201" i="26"/>
  <c r="X112" i="26"/>
  <c r="X108" i="26"/>
  <c r="X104" i="26"/>
  <c r="E189" i="26"/>
  <c r="N189" i="26"/>
  <c r="Q189" i="26"/>
  <c r="X100" i="26"/>
  <c r="X96" i="26"/>
  <c r="X92" i="26"/>
  <c r="X88" i="26"/>
  <c r="E173" i="26"/>
  <c r="N173" i="26"/>
  <c r="Q173" i="26"/>
  <c r="X153" i="26"/>
  <c r="E238" i="26"/>
  <c r="N238" i="26"/>
  <c r="Q238" i="26"/>
  <c r="X149" i="26"/>
  <c r="X145" i="26"/>
  <c r="E230" i="26"/>
  <c r="I141" i="26"/>
  <c r="D226" i="26"/>
  <c r="I137" i="26"/>
  <c r="D222" i="26"/>
  <c r="I133" i="26"/>
  <c r="I129" i="26"/>
  <c r="D214" i="26"/>
  <c r="I125" i="26"/>
  <c r="D210" i="26"/>
  <c r="I121" i="26"/>
  <c r="D206" i="26"/>
  <c r="M206" i="26"/>
  <c r="P206" i="26"/>
  <c r="I117" i="26"/>
  <c r="I113" i="26"/>
  <c r="D198" i="26"/>
  <c r="M198" i="26"/>
  <c r="P198" i="26"/>
  <c r="I109" i="26"/>
  <c r="D194" i="26"/>
  <c r="M194" i="26"/>
  <c r="P194" i="26"/>
  <c r="I105" i="26"/>
  <c r="I101" i="26"/>
  <c r="I97" i="26"/>
  <c r="I93" i="26"/>
  <c r="I89" i="26"/>
  <c r="D174" i="26"/>
  <c r="M174" i="26"/>
  <c r="P174" i="26"/>
  <c r="AM85" i="26"/>
  <c r="D250" i="26"/>
  <c r="M250" i="26"/>
  <c r="AM81" i="26"/>
  <c r="D246" i="26"/>
  <c r="M246" i="26"/>
  <c r="P246" i="26"/>
  <c r="AM77" i="26"/>
  <c r="D242" i="26"/>
  <c r="M242" i="26"/>
  <c r="P242" i="26"/>
  <c r="I153" i="26"/>
  <c r="D238" i="26"/>
  <c r="M238" i="26"/>
  <c r="P238" i="26"/>
  <c r="I149" i="26"/>
  <c r="I86" i="26"/>
  <c r="X82" i="26"/>
  <c r="X78" i="26"/>
  <c r="I145" i="26"/>
  <c r="AM142" i="26"/>
  <c r="D307" i="26"/>
  <c r="M307" i="26"/>
  <c r="AM138" i="26"/>
  <c r="D303" i="26"/>
  <c r="M303" i="26"/>
  <c r="P303" i="26"/>
  <c r="R303" i="26"/>
  <c r="AM134" i="26"/>
  <c r="D299" i="26"/>
  <c r="M299" i="26"/>
  <c r="P299" i="26"/>
  <c r="R299" i="26"/>
  <c r="AM130" i="26"/>
  <c r="D295" i="26"/>
  <c r="M295" i="26"/>
  <c r="AM126" i="26"/>
  <c r="D291" i="26"/>
  <c r="M291" i="26"/>
  <c r="P291" i="26"/>
  <c r="AM122" i="26"/>
  <c r="D287" i="26"/>
  <c r="M287" i="26"/>
  <c r="P287" i="26"/>
  <c r="AM118" i="26"/>
  <c r="D283" i="26"/>
  <c r="M283" i="26"/>
  <c r="P283" i="26"/>
  <c r="AM114" i="26"/>
  <c r="D279" i="26"/>
  <c r="M279" i="26"/>
  <c r="P279" i="26"/>
  <c r="AM110" i="26"/>
  <c r="D275" i="26"/>
  <c r="M275" i="26"/>
  <c r="P275" i="26"/>
  <c r="AM106" i="26"/>
  <c r="D271" i="26"/>
  <c r="M271" i="26"/>
  <c r="P271" i="26"/>
  <c r="R271" i="26"/>
  <c r="AM102" i="26"/>
  <c r="D267" i="26"/>
  <c r="M267" i="26"/>
  <c r="P267" i="26"/>
  <c r="AM98" i="26"/>
  <c r="D263" i="26"/>
  <c r="M263" i="26"/>
  <c r="AM94" i="26"/>
  <c r="D259" i="26"/>
  <c r="M259" i="26"/>
  <c r="P259" i="26"/>
  <c r="S259" i="26"/>
  <c r="AM90" i="26"/>
  <c r="D255" i="26"/>
  <c r="M255" i="26"/>
  <c r="P255" i="26"/>
  <c r="S255" i="26"/>
  <c r="I85" i="26"/>
  <c r="I81" i="26"/>
  <c r="I77" i="26"/>
  <c r="N307" i="26"/>
  <c r="Q307" i="26"/>
  <c r="N301" i="26"/>
  <c r="Q301" i="26"/>
  <c r="N308" i="26"/>
  <c r="Q308" i="26"/>
  <c r="N311" i="26"/>
  <c r="Q311" i="26"/>
  <c r="N300" i="26"/>
  <c r="Q300" i="26"/>
  <c r="N275" i="26"/>
  <c r="Q275" i="26"/>
  <c r="N289" i="26"/>
  <c r="Q289" i="26"/>
  <c r="N305" i="26"/>
  <c r="Q305" i="26"/>
  <c r="N276" i="26"/>
  <c r="Q276" i="26"/>
  <c r="N251" i="26"/>
  <c r="Q251" i="26"/>
  <c r="N245" i="26"/>
  <c r="Q245" i="26"/>
  <c r="N254" i="26"/>
  <c r="Q254" i="26"/>
  <c r="N246" i="26"/>
  <c r="Q246" i="26"/>
  <c r="AM151" i="26"/>
  <c r="D316" i="26"/>
  <c r="M316" i="26"/>
  <c r="P316" i="26"/>
  <c r="R316" i="26"/>
  <c r="AM147" i="26"/>
  <c r="D312" i="26"/>
  <c r="M312" i="26"/>
  <c r="P312" i="26"/>
  <c r="X143" i="26"/>
  <c r="E228" i="26"/>
  <c r="X139" i="26"/>
  <c r="E224" i="26"/>
  <c r="N224" i="26"/>
  <c r="Q224" i="26"/>
  <c r="X135" i="26"/>
  <c r="E220" i="26"/>
  <c r="X131" i="26"/>
  <c r="X127" i="26"/>
  <c r="E212" i="26"/>
  <c r="N212" i="26"/>
  <c r="Q212" i="26"/>
  <c r="X123" i="26"/>
  <c r="E208" i="26"/>
  <c r="N208" i="26"/>
  <c r="Q208" i="26"/>
  <c r="X119" i="26"/>
  <c r="E204" i="26"/>
  <c r="X115" i="26"/>
  <c r="X111" i="26"/>
  <c r="X107" i="26"/>
  <c r="E192" i="26"/>
  <c r="N192" i="26"/>
  <c r="Q192" i="26"/>
  <c r="X103" i="26"/>
  <c r="X99" i="26"/>
  <c r="X95" i="26"/>
  <c r="X91" i="26"/>
  <c r="X87" i="26"/>
  <c r="E172" i="26"/>
  <c r="N172" i="26"/>
  <c r="Q172" i="26"/>
  <c r="X152" i="26"/>
  <c r="X148" i="26"/>
  <c r="I144" i="26"/>
  <c r="D229" i="26"/>
  <c r="I140" i="26"/>
  <c r="D225" i="26"/>
  <c r="I136" i="26"/>
  <c r="I132" i="26"/>
  <c r="D217" i="26"/>
  <c r="I128" i="26"/>
  <c r="D213" i="26"/>
  <c r="M213" i="26"/>
  <c r="P213" i="26"/>
  <c r="I124" i="26"/>
  <c r="D209" i="26"/>
  <c r="M209" i="26"/>
  <c r="P209" i="26"/>
  <c r="I120" i="26"/>
  <c r="I116" i="26"/>
  <c r="D201" i="26"/>
  <c r="I112" i="26"/>
  <c r="D197" i="26"/>
  <c r="I108" i="26"/>
  <c r="I104" i="26"/>
  <c r="I100" i="26"/>
  <c r="I96" i="26"/>
  <c r="I92" i="26"/>
  <c r="I88" i="26"/>
  <c r="AM84" i="26"/>
  <c r="D249" i="26"/>
  <c r="M249" i="26"/>
  <c r="AM80" i="26"/>
  <c r="D245" i="26"/>
  <c r="M245" i="26"/>
  <c r="P245" i="26"/>
  <c r="AM76" i="26"/>
  <c r="D241" i="26"/>
  <c r="M241" i="26"/>
  <c r="P241" i="26"/>
  <c r="I152" i="26"/>
  <c r="I148" i="26"/>
  <c r="X85" i="26"/>
  <c r="X81" i="26"/>
  <c r="AM141" i="26"/>
  <c r="D306" i="26"/>
  <c r="M306" i="26"/>
  <c r="AM137" i="26"/>
  <c r="D302" i="26"/>
  <c r="M302" i="26"/>
  <c r="P302" i="26"/>
  <c r="R302" i="26"/>
  <c r="AM133" i="26"/>
  <c r="D298" i="26"/>
  <c r="M298" i="26"/>
  <c r="P298" i="26"/>
  <c r="AM129" i="26"/>
  <c r="D294" i="26"/>
  <c r="M294" i="26"/>
  <c r="P294" i="26"/>
  <c r="AM125" i="26"/>
  <c r="D290" i="26"/>
  <c r="M290" i="26"/>
  <c r="AM121" i="26"/>
  <c r="D286" i="26"/>
  <c r="M286" i="26"/>
  <c r="P286" i="26"/>
  <c r="AM117" i="26"/>
  <c r="D282" i="26"/>
  <c r="M282" i="26"/>
  <c r="P282" i="26"/>
  <c r="S282" i="26"/>
  <c r="AM113" i="26"/>
  <c r="D278" i="26"/>
  <c r="M278" i="26"/>
  <c r="P278" i="26"/>
  <c r="S278" i="26"/>
  <c r="AM109" i="26"/>
  <c r="D274" i="26"/>
  <c r="M274" i="26"/>
  <c r="AM105" i="26"/>
  <c r="D270" i="26"/>
  <c r="M270" i="26"/>
  <c r="P270" i="26"/>
  <c r="AM101" i="26"/>
  <c r="D266" i="26"/>
  <c r="M266" i="26"/>
  <c r="P266" i="26"/>
  <c r="R266" i="26"/>
  <c r="AM97" i="26"/>
  <c r="D262" i="26"/>
  <c r="M262" i="26"/>
  <c r="P262" i="26"/>
  <c r="AM93" i="26"/>
  <c r="D258" i="26"/>
  <c r="M258" i="26"/>
  <c r="P258" i="26"/>
  <c r="I84" i="26"/>
  <c r="I80" i="26"/>
  <c r="I76" i="26"/>
  <c r="E222" i="26"/>
  <c r="X70" i="26"/>
  <c r="AM69" i="26"/>
  <c r="I70" i="26"/>
  <c r="P274" i="26"/>
  <c r="P307" i="26"/>
  <c r="E231" i="26"/>
  <c r="P263" i="26"/>
  <c r="P311" i="26"/>
  <c r="P276" i="26"/>
  <c r="P297" i="26"/>
  <c r="P265" i="26"/>
  <c r="P295" i="26"/>
  <c r="P306" i="26"/>
  <c r="E236" i="26"/>
  <c r="N236" i="26"/>
  <c r="Q236" i="26"/>
  <c r="E203" i="26"/>
  <c r="E199" i="26"/>
  <c r="N199" i="26"/>
  <c r="Q199" i="26"/>
  <c r="E213" i="26"/>
  <c r="N213" i="26"/>
  <c r="Q213" i="26"/>
  <c r="E180" i="26"/>
  <c r="N180" i="26"/>
  <c r="Q180" i="26"/>
  <c r="E174" i="26"/>
  <c r="N174" i="26"/>
  <c r="Q174" i="26"/>
  <c r="E200" i="26"/>
  <c r="N200" i="26"/>
  <c r="Q200" i="26"/>
  <c r="E184" i="26"/>
  <c r="N184" i="26"/>
  <c r="Q184" i="26"/>
  <c r="E237" i="26"/>
  <c r="N237" i="26"/>
  <c r="Q237" i="26"/>
  <c r="E206" i="26"/>
  <c r="N206" i="26"/>
  <c r="Q206" i="26"/>
  <c r="D204" i="26"/>
  <c r="D202" i="26"/>
  <c r="M202" i="26"/>
  <c r="P202" i="26"/>
  <c r="D224" i="26"/>
  <c r="M224" i="26"/>
  <c r="P224" i="26"/>
  <c r="D173" i="26"/>
  <c r="M173" i="26"/>
  <c r="D237" i="26"/>
  <c r="M237" i="26"/>
  <c r="P237" i="26"/>
  <c r="D234" i="26"/>
  <c r="D233" i="26"/>
  <c r="D230" i="26"/>
  <c r="D186" i="26"/>
  <c r="M186" i="26"/>
  <c r="P186" i="26"/>
  <c r="D189" i="26"/>
  <c r="M189" i="26"/>
  <c r="P189" i="26"/>
  <c r="D172" i="26"/>
  <c r="M172" i="26"/>
  <c r="P172" i="26"/>
  <c r="D236" i="26"/>
  <c r="M236" i="26"/>
  <c r="P236" i="26"/>
  <c r="D211" i="26"/>
  <c r="M211" i="26"/>
  <c r="P211" i="26"/>
  <c r="E197" i="26"/>
  <c r="E233" i="26"/>
  <c r="E215" i="26"/>
  <c r="E234" i="26"/>
  <c r="E210" i="26"/>
  <c r="D205" i="26"/>
  <c r="E216" i="26"/>
  <c r="P290" i="26"/>
  <c r="D227" i="26"/>
  <c r="E229" i="26"/>
  <c r="AM70" i="26"/>
  <c r="D221" i="26"/>
  <c r="D218" i="26"/>
  <c r="D220" i="26"/>
  <c r="S279" i="26"/>
  <c r="R279" i="26"/>
  <c r="P173" i="26"/>
  <c r="S312" i="26"/>
  <c r="R312" i="26"/>
  <c r="R255" i="26"/>
  <c r="E205" i="26"/>
  <c r="Q281" i="26"/>
  <c r="P250" i="26"/>
  <c r="S258" i="26"/>
  <c r="R258" i="26"/>
  <c r="R259" i="26"/>
  <c r="S318" i="26"/>
  <c r="R318" i="26"/>
  <c r="S271" i="26"/>
  <c r="P281" i="26"/>
  <c r="P273" i="26"/>
  <c r="P249" i="26"/>
  <c r="Q240" i="26"/>
  <c r="P243" i="26"/>
  <c r="R260" i="26"/>
  <c r="R268" i="26"/>
  <c r="S303" i="26"/>
  <c r="X69" i="26"/>
  <c r="C327" i="25"/>
  <c r="B327" i="25"/>
  <c r="C326" i="25"/>
  <c r="B326" i="25"/>
  <c r="C325" i="25"/>
  <c r="B325" i="25"/>
  <c r="C324" i="25"/>
  <c r="B324" i="25"/>
  <c r="C323" i="25"/>
  <c r="B323" i="25"/>
  <c r="C322" i="25"/>
  <c r="B322" i="25"/>
  <c r="C321" i="25"/>
  <c r="B321" i="25"/>
  <c r="C320" i="25"/>
  <c r="B320" i="25"/>
  <c r="C319" i="25"/>
  <c r="B319" i="25"/>
  <c r="C318" i="25"/>
  <c r="B318" i="25"/>
  <c r="C317" i="25"/>
  <c r="B317" i="25"/>
  <c r="C316" i="25"/>
  <c r="B316" i="25"/>
  <c r="C315" i="25"/>
  <c r="B315" i="25"/>
  <c r="C314" i="25"/>
  <c r="B314" i="25"/>
  <c r="C313" i="25"/>
  <c r="B313" i="25"/>
  <c r="C312" i="25"/>
  <c r="B312" i="25"/>
  <c r="C311" i="25"/>
  <c r="B311" i="25"/>
  <c r="C310" i="25"/>
  <c r="B310" i="25"/>
  <c r="C309" i="25"/>
  <c r="B309" i="25"/>
  <c r="C308" i="25"/>
  <c r="B308" i="25"/>
  <c r="C307" i="25"/>
  <c r="B307" i="25"/>
  <c r="C306" i="25"/>
  <c r="B306" i="25"/>
  <c r="C305" i="25"/>
  <c r="B305" i="25"/>
  <c r="C304" i="25"/>
  <c r="B304" i="25"/>
  <c r="C303" i="25"/>
  <c r="B303" i="25"/>
  <c r="C302" i="25"/>
  <c r="B302" i="25"/>
  <c r="C301" i="25"/>
  <c r="B301" i="25"/>
  <c r="C300" i="25"/>
  <c r="B300" i="25"/>
  <c r="C299" i="25"/>
  <c r="B299" i="25"/>
  <c r="C298" i="25"/>
  <c r="B298" i="25"/>
  <c r="C297" i="25"/>
  <c r="B297" i="25"/>
  <c r="C296" i="25"/>
  <c r="B296" i="25"/>
  <c r="C295" i="25"/>
  <c r="B295" i="25"/>
  <c r="C294" i="25"/>
  <c r="B294" i="25"/>
  <c r="C293" i="25"/>
  <c r="B293" i="25"/>
  <c r="C292" i="25"/>
  <c r="B292" i="25"/>
  <c r="C291" i="25"/>
  <c r="B291" i="25"/>
  <c r="C290" i="25"/>
  <c r="B290" i="25"/>
  <c r="C289" i="25"/>
  <c r="B289" i="25"/>
  <c r="C288" i="25"/>
  <c r="B288" i="25"/>
  <c r="C287" i="25"/>
  <c r="B287" i="25"/>
  <c r="C286" i="25"/>
  <c r="B286" i="25"/>
  <c r="C285" i="25"/>
  <c r="B285" i="25"/>
  <c r="C284" i="25"/>
  <c r="B284" i="25"/>
  <c r="C283" i="25"/>
  <c r="B283" i="25"/>
  <c r="C282" i="25"/>
  <c r="B282" i="25"/>
  <c r="C281" i="25"/>
  <c r="B281" i="25"/>
  <c r="C280" i="25"/>
  <c r="B280" i="25"/>
  <c r="C279" i="25"/>
  <c r="B279" i="25"/>
  <c r="C278" i="25"/>
  <c r="B278" i="25"/>
  <c r="C277" i="25"/>
  <c r="B277" i="25"/>
  <c r="C276" i="25"/>
  <c r="B276" i="25"/>
  <c r="C275" i="25"/>
  <c r="B275" i="25"/>
  <c r="C274" i="25"/>
  <c r="B274" i="25"/>
  <c r="C273" i="25"/>
  <c r="B273" i="25"/>
  <c r="C272" i="25"/>
  <c r="B272" i="25"/>
  <c r="C271" i="25"/>
  <c r="B271" i="25"/>
  <c r="C270" i="25"/>
  <c r="B270" i="25"/>
  <c r="C269" i="25"/>
  <c r="B269" i="25"/>
  <c r="C268" i="25"/>
  <c r="B268" i="25"/>
  <c r="C267" i="25"/>
  <c r="B267" i="25"/>
  <c r="C266" i="25"/>
  <c r="B266" i="25"/>
  <c r="C265" i="25"/>
  <c r="B265" i="25"/>
  <c r="C264" i="25"/>
  <c r="B264" i="25"/>
  <c r="C263" i="25"/>
  <c r="B263" i="25"/>
  <c r="C262" i="25"/>
  <c r="B262" i="25"/>
  <c r="C261" i="25"/>
  <c r="B261" i="25"/>
  <c r="C260" i="25"/>
  <c r="B260" i="25"/>
  <c r="C259" i="25"/>
  <c r="B259" i="25"/>
  <c r="C258" i="25"/>
  <c r="B258" i="25"/>
  <c r="C257" i="25"/>
  <c r="B257" i="25"/>
  <c r="C256" i="25"/>
  <c r="B256" i="25"/>
  <c r="C255" i="25"/>
  <c r="B255" i="25"/>
  <c r="C254" i="25"/>
  <c r="B254" i="25"/>
  <c r="C253" i="25"/>
  <c r="B253" i="25"/>
  <c r="C252" i="25"/>
  <c r="B252" i="25"/>
  <c r="C251" i="25"/>
  <c r="B251" i="25"/>
  <c r="C250" i="25"/>
  <c r="B250" i="25"/>
  <c r="C249" i="25"/>
  <c r="B249" i="25"/>
  <c r="C248" i="25"/>
  <c r="B248" i="25"/>
  <c r="C247" i="25"/>
  <c r="B247" i="25"/>
  <c r="C246" i="25"/>
  <c r="B246" i="25"/>
  <c r="C245" i="25"/>
  <c r="B245" i="25"/>
  <c r="C244" i="25"/>
  <c r="B244" i="25"/>
  <c r="C243" i="25"/>
  <c r="B243" i="25"/>
  <c r="C242" i="25"/>
  <c r="B242" i="25"/>
  <c r="C241" i="25"/>
  <c r="B241" i="25"/>
  <c r="C240" i="25"/>
  <c r="B240" i="25"/>
  <c r="C239" i="25"/>
  <c r="B239" i="25"/>
  <c r="C238" i="25"/>
  <c r="B238" i="25"/>
  <c r="C237" i="25"/>
  <c r="B237" i="25"/>
  <c r="C236" i="25"/>
  <c r="B236" i="25"/>
  <c r="C235" i="25"/>
  <c r="B235" i="25"/>
  <c r="C234" i="25"/>
  <c r="B234" i="25"/>
  <c r="C233" i="25"/>
  <c r="B233" i="25"/>
  <c r="C232" i="25"/>
  <c r="B232" i="25"/>
  <c r="C231" i="25"/>
  <c r="B231" i="25"/>
  <c r="C230" i="25"/>
  <c r="B230" i="25"/>
  <c r="C229" i="25"/>
  <c r="B229" i="25"/>
  <c r="C228" i="25"/>
  <c r="B228" i="25"/>
  <c r="C227" i="25"/>
  <c r="B227" i="25"/>
  <c r="C226" i="25"/>
  <c r="B226" i="25"/>
  <c r="C225" i="25"/>
  <c r="B225" i="25"/>
  <c r="C224" i="25"/>
  <c r="B224" i="25"/>
  <c r="C223" i="25"/>
  <c r="B223" i="25"/>
  <c r="C222" i="25"/>
  <c r="B222" i="25"/>
  <c r="C221" i="25"/>
  <c r="B221" i="25"/>
  <c r="C220" i="25"/>
  <c r="B220" i="25"/>
  <c r="C219" i="25"/>
  <c r="B219" i="25"/>
  <c r="C218" i="25"/>
  <c r="B218" i="25"/>
  <c r="C217" i="25"/>
  <c r="B217" i="25"/>
  <c r="C216" i="25"/>
  <c r="B216" i="25"/>
  <c r="C215" i="25"/>
  <c r="B215" i="25"/>
  <c r="C214" i="25"/>
  <c r="B214" i="25"/>
  <c r="C213" i="25"/>
  <c r="B213" i="25"/>
  <c r="C212" i="25"/>
  <c r="B212" i="25"/>
  <c r="C211" i="25"/>
  <c r="B211" i="25"/>
  <c r="C210" i="25"/>
  <c r="B210" i="25"/>
  <c r="C209" i="25"/>
  <c r="B209" i="25"/>
  <c r="C208" i="25"/>
  <c r="B208" i="25"/>
  <c r="C207" i="25"/>
  <c r="B207" i="25"/>
  <c r="C206" i="25"/>
  <c r="B206" i="25"/>
  <c r="C205" i="25"/>
  <c r="B205" i="25"/>
  <c r="C204" i="25"/>
  <c r="B204" i="25"/>
  <c r="C203" i="25"/>
  <c r="B203" i="25"/>
  <c r="C202" i="25"/>
  <c r="B202" i="25"/>
  <c r="C201" i="25"/>
  <c r="B201" i="25"/>
  <c r="C200" i="25"/>
  <c r="B200" i="25"/>
  <c r="C199" i="25"/>
  <c r="B199" i="25"/>
  <c r="C198" i="25"/>
  <c r="B198" i="25"/>
  <c r="C197" i="25"/>
  <c r="B197" i="25"/>
  <c r="C196" i="25"/>
  <c r="B196" i="25"/>
  <c r="C195" i="25"/>
  <c r="B195" i="25"/>
  <c r="C194" i="25"/>
  <c r="B194" i="25"/>
  <c r="C193" i="25"/>
  <c r="B193" i="25"/>
  <c r="C192" i="25"/>
  <c r="B192" i="25"/>
  <c r="C191" i="25"/>
  <c r="B191" i="25"/>
  <c r="C190" i="25"/>
  <c r="B190" i="25"/>
  <c r="C189" i="25"/>
  <c r="B189" i="25"/>
  <c r="C188" i="25"/>
  <c r="B188" i="25"/>
  <c r="C187" i="25"/>
  <c r="B187" i="25"/>
  <c r="C186" i="25"/>
  <c r="B186" i="25"/>
  <c r="C185" i="25"/>
  <c r="B185" i="25"/>
  <c r="C184" i="25"/>
  <c r="B184" i="25"/>
  <c r="C183" i="25"/>
  <c r="B183" i="25"/>
  <c r="C182" i="25"/>
  <c r="B182" i="25"/>
  <c r="C181" i="25"/>
  <c r="B181" i="25"/>
  <c r="C180" i="25"/>
  <c r="B180" i="25"/>
  <c r="C179" i="25"/>
  <c r="B179" i="25"/>
  <c r="C178" i="25"/>
  <c r="B178" i="25"/>
  <c r="C177" i="25"/>
  <c r="B177" i="25"/>
  <c r="C176" i="25"/>
  <c r="B176" i="25"/>
  <c r="C175" i="25"/>
  <c r="B175" i="25"/>
  <c r="C174" i="25"/>
  <c r="B174" i="25"/>
  <c r="C173" i="25"/>
  <c r="B173" i="25"/>
  <c r="C172" i="25"/>
  <c r="B172" i="25"/>
  <c r="C171" i="25"/>
  <c r="B171" i="25"/>
  <c r="C170" i="25"/>
  <c r="B170" i="25"/>
  <c r="C169" i="25"/>
  <c r="B169" i="25"/>
  <c r="C168" i="25"/>
  <c r="B168" i="25"/>
  <c r="BA164" i="25"/>
  <c r="BB164" i="25"/>
  <c r="AL164" i="25"/>
  <c r="W164" i="25"/>
  <c r="H164" i="25"/>
  <c r="BA163" i="25"/>
  <c r="BB163" i="25"/>
  <c r="AL163" i="25"/>
  <c r="W163" i="25"/>
  <c r="H163" i="25"/>
  <c r="BA162" i="25"/>
  <c r="BB162" i="25"/>
  <c r="AL162" i="25"/>
  <c r="W162" i="25"/>
  <c r="H162" i="25"/>
  <c r="BA161" i="25"/>
  <c r="BB161" i="25"/>
  <c r="AL161" i="25"/>
  <c r="W161" i="25"/>
  <c r="H161" i="25"/>
  <c r="BA160" i="25"/>
  <c r="BB160" i="25"/>
  <c r="AL160" i="25"/>
  <c r="W160" i="25"/>
  <c r="H160" i="25"/>
  <c r="BA159" i="25"/>
  <c r="BB159" i="25"/>
  <c r="AL159" i="25"/>
  <c r="W159" i="25"/>
  <c r="H159" i="25"/>
  <c r="BA158" i="25"/>
  <c r="BB158" i="25"/>
  <c r="AL158" i="25"/>
  <c r="W158" i="25"/>
  <c r="H158" i="25"/>
  <c r="BA157" i="25"/>
  <c r="BB157" i="25"/>
  <c r="AL157" i="25"/>
  <c r="W157" i="25"/>
  <c r="H157" i="25"/>
  <c r="BA156" i="25"/>
  <c r="AL156" i="25"/>
  <c r="W156" i="25"/>
  <c r="H156" i="25"/>
  <c r="BA155" i="25"/>
  <c r="AL155" i="25"/>
  <c r="W155" i="25"/>
  <c r="H155" i="25"/>
  <c r="BA154" i="25"/>
  <c r="AL154" i="25"/>
  <c r="W154" i="25"/>
  <c r="H154" i="25"/>
  <c r="BA153" i="25"/>
  <c r="AL153" i="25"/>
  <c r="W153" i="25"/>
  <c r="H153" i="25"/>
  <c r="BA152" i="25"/>
  <c r="AL152" i="25"/>
  <c r="W152" i="25"/>
  <c r="H152" i="25"/>
  <c r="BA151" i="25"/>
  <c r="AL151" i="25"/>
  <c r="W151" i="25"/>
  <c r="H151" i="25"/>
  <c r="BA150" i="25"/>
  <c r="AL150" i="25"/>
  <c r="W150" i="25"/>
  <c r="H150" i="25"/>
  <c r="BA149" i="25"/>
  <c r="BB149" i="25"/>
  <c r="AL149" i="25"/>
  <c r="W149" i="25"/>
  <c r="H149" i="25"/>
  <c r="BA148" i="25"/>
  <c r="BB148" i="25"/>
  <c r="AL148" i="25"/>
  <c r="W148" i="25"/>
  <c r="H148" i="25"/>
  <c r="BA147" i="25"/>
  <c r="BB147" i="25"/>
  <c r="AL147" i="25"/>
  <c r="W147" i="25"/>
  <c r="H147" i="25"/>
  <c r="BA146" i="25"/>
  <c r="AL146" i="25"/>
  <c r="W146" i="25"/>
  <c r="H146" i="25"/>
  <c r="BA145" i="25"/>
  <c r="AL145" i="25"/>
  <c r="W145" i="25"/>
  <c r="H145" i="25"/>
  <c r="BA144" i="25"/>
  <c r="BB144" i="25"/>
  <c r="AL144" i="25"/>
  <c r="W144" i="25"/>
  <c r="H144" i="25"/>
  <c r="BA143" i="25"/>
  <c r="AL143" i="25"/>
  <c r="W143" i="25"/>
  <c r="H143" i="25"/>
  <c r="BA142" i="25"/>
  <c r="AL142" i="25"/>
  <c r="W142" i="25"/>
  <c r="H142" i="25"/>
  <c r="BA141" i="25"/>
  <c r="AL141" i="25"/>
  <c r="W141" i="25"/>
  <c r="H141" i="25"/>
  <c r="BA140" i="25"/>
  <c r="AL140" i="25"/>
  <c r="W140" i="25"/>
  <c r="H140" i="25"/>
  <c r="BA139" i="25"/>
  <c r="AL139" i="25"/>
  <c r="W139" i="25"/>
  <c r="H139" i="25"/>
  <c r="BA138" i="25"/>
  <c r="AL138" i="25"/>
  <c r="W138" i="25"/>
  <c r="H138" i="25"/>
  <c r="BA137" i="25"/>
  <c r="AL137" i="25"/>
  <c r="W137" i="25"/>
  <c r="H137" i="25"/>
  <c r="BA136" i="25"/>
  <c r="AL136" i="25"/>
  <c r="W136" i="25"/>
  <c r="H136" i="25"/>
  <c r="BA135" i="25"/>
  <c r="AL135" i="25"/>
  <c r="W135" i="25"/>
  <c r="H135" i="25"/>
  <c r="BA134" i="25"/>
  <c r="AL134" i="25"/>
  <c r="W134" i="25"/>
  <c r="H134" i="25"/>
  <c r="BA133" i="25"/>
  <c r="AL133" i="25"/>
  <c r="W133" i="25"/>
  <c r="H133" i="25"/>
  <c r="BA132" i="25"/>
  <c r="AL132" i="25"/>
  <c r="W132" i="25"/>
  <c r="H132" i="25"/>
  <c r="BA131" i="25"/>
  <c r="AL131" i="25"/>
  <c r="W131" i="25"/>
  <c r="H131" i="25"/>
  <c r="BA130" i="25"/>
  <c r="AL130" i="25"/>
  <c r="W130" i="25"/>
  <c r="H130" i="25"/>
  <c r="BA129" i="25"/>
  <c r="BB129" i="25"/>
  <c r="AL129" i="25"/>
  <c r="W129" i="25"/>
  <c r="H129" i="25"/>
  <c r="BA128" i="25"/>
  <c r="BB128" i="25"/>
  <c r="AL128" i="25"/>
  <c r="W128" i="25"/>
  <c r="H128" i="25"/>
  <c r="BA127" i="25"/>
  <c r="BB127" i="25"/>
  <c r="AL127" i="25"/>
  <c r="W127" i="25"/>
  <c r="H127" i="25"/>
  <c r="BA126" i="25"/>
  <c r="BB126" i="25"/>
  <c r="AL126" i="25"/>
  <c r="W126" i="25"/>
  <c r="H126" i="25"/>
  <c r="BA125" i="25"/>
  <c r="BB125" i="25"/>
  <c r="AL125" i="25"/>
  <c r="W125" i="25"/>
  <c r="H125" i="25"/>
  <c r="BA124" i="25"/>
  <c r="BB124" i="25"/>
  <c r="AL124" i="25"/>
  <c r="W124" i="25"/>
  <c r="H124" i="25"/>
  <c r="BA123" i="25"/>
  <c r="BB123" i="25"/>
  <c r="AL123" i="25"/>
  <c r="W123" i="25"/>
  <c r="H123" i="25"/>
  <c r="BA122" i="25"/>
  <c r="BB122" i="25"/>
  <c r="AL122" i="25"/>
  <c r="W122" i="25"/>
  <c r="H122" i="25"/>
  <c r="BA121" i="25"/>
  <c r="AL121" i="25"/>
  <c r="W121" i="25"/>
  <c r="H121" i="25"/>
  <c r="BA120" i="25"/>
  <c r="AL120" i="25"/>
  <c r="W120" i="25"/>
  <c r="H120" i="25"/>
  <c r="BA119" i="25"/>
  <c r="AL119" i="25"/>
  <c r="W119" i="25"/>
  <c r="H119" i="25"/>
  <c r="BA118" i="25"/>
  <c r="BB118" i="25"/>
  <c r="AL118" i="25"/>
  <c r="W118" i="25"/>
  <c r="H118" i="25"/>
  <c r="BA117" i="25"/>
  <c r="BB117" i="25"/>
  <c r="AL117" i="25"/>
  <c r="W117" i="25"/>
  <c r="H117" i="25"/>
  <c r="BA116" i="25"/>
  <c r="BB116" i="25"/>
  <c r="AL116" i="25"/>
  <c r="W116" i="25"/>
  <c r="H116" i="25"/>
  <c r="BA115" i="25"/>
  <c r="BB115" i="25"/>
  <c r="AL115" i="25"/>
  <c r="W115" i="25"/>
  <c r="H115" i="25"/>
  <c r="BA114" i="25"/>
  <c r="BB114" i="25"/>
  <c r="AL114" i="25"/>
  <c r="W114" i="25"/>
  <c r="H114" i="25"/>
  <c r="BA113" i="25"/>
  <c r="BB113" i="25"/>
  <c r="AL113" i="25"/>
  <c r="W113" i="25"/>
  <c r="H113" i="25"/>
  <c r="BA112" i="25"/>
  <c r="AL112" i="25"/>
  <c r="W112" i="25"/>
  <c r="H112" i="25"/>
  <c r="BA111" i="25"/>
  <c r="BB111" i="25"/>
  <c r="AL111" i="25"/>
  <c r="W111" i="25"/>
  <c r="H111" i="25"/>
  <c r="BA110" i="25"/>
  <c r="AL110" i="25"/>
  <c r="W110" i="25"/>
  <c r="H110" i="25"/>
  <c r="BA109" i="25"/>
  <c r="AL109" i="25"/>
  <c r="W109" i="25"/>
  <c r="H109" i="25"/>
  <c r="BA108" i="25"/>
  <c r="AL108" i="25"/>
  <c r="W108" i="25"/>
  <c r="H108" i="25"/>
  <c r="BA107" i="25"/>
  <c r="AL107" i="25"/>
  <c r="W107" i="25"/>
  <c r="H107" i="25"/>
  <c r="BA106" i="25"/>
  <c r="AL106" i="25"/>
  <c r="W106" i="25"/>
  <c r="H106" i="25"/>
  <c r="BA105" i="25"/>
  <c r="BB105" i="25"/>
  <c r="AL105" i="25"/>
  <c r="W105" i="25"/>
  <c r="H105" i="25"/>
  <c r="BA104" i="25"/>
  <c r="BB104" i="25"/>
  <c r="AL104" i="25"/>
  <c r="W104" i="25"/>
  <c r="H104" i="25"/>
  <c r="BA103" i="25"/>
  <c r="BB103" i="25"/>
  <c r="AL103" i="25"/>
  <c r="W103" i="25"/>
  <c r="H103" i="25"/>
  <c r="BA102" i="25"/>
  <c r="BB102" i="25"/>
  <c r="AL102" i="25"/>
  <c r="W102" i="25"/>
  <c r="H102" i="25"/>
  <c r="BA101" i="25"/>
  <c r="BB101" i="25"/>
  <c r="AL101" i="25"/>
  <c r="W101" i="25"/>
  <c r="H101" i="25"/>
  <c r="BA100" i="25"/>
  <c r="BB100" i="25"/>
  <c r="AL100" i="25"/>
  <c r="W100" i="25"/>
  <c r="H100" i="25"/>
  <c r="BA99" i="25"/>
  <c r="AL99" i="25"/>
  <c r="W99" i="25"/>
  <c r="H99" i="25"/>
  <c r="BA98" i="25"/>
  <c r="BB98" i="25"/>
  <c r="AL98" i="25"/>
  <c r="W98" i="25"/>
  <c r="H98" i="25"/>
  <c r="BA97" i="25"/>
  <c r="AL97" i="25"/>
  <c r="W97" i="25"/>
  <c r="BA96" i="25"/>
  <c r="AL96" i="25"/>
  <c r="W96" i="25"/>
  <c r="H96" i="25"/>
  <c r="BA95" i="25"/>
  <c r="BB95" i="25"/>
  <c r="AL95" i="25"/>
  <c r="W95" i="25"/>
  <c r="H95" i="25"/>
  <c r="BA94" i="25"/>
  <c r="BB94" i="25"/>
  <c r="AL94" i="25"/>
  <c r="W94" i="25"/>
  <c r="H94" i="25"/>
  <c r="BA93" i="25"/>
  <c r="AL93" i="25"/>
  <c r="W93" i="25"/>
  <c r="H93" i="25"/>
  <c r="BA92" i="25"/>
  <c r="AL92" i="25"/>
  <c r="W92" i="25"/>
  <c r="H92" i="25"/>
  <c r="BA91" i="25"/>
  <c r="AL91" i="25"/>
  <c r="W91" i="25"/>
  <c r="H91" i="25"/>
  <c r="BA90" i="25"/>
  <c r="AL90" i="25"/>
  <c r="W90" i="25"/>
  <c r="H90" i="25"/>
  <c r="BA89" i="25"/>
  <c r="AL89" i="25"/>
  <c r="W89" i="25"/>
  <c r="H89" i="25"/>
  <c r="BA88" i="25"/>
  <c r="BB88" i="25"/>
  <c r="AL88" i="25"/>
  <c r="W88" i="25"/>
  <c r="H88" i="25"/>
  <c r="BA87" i="25"/>
  <c r="BB87" i="25"/>
  <c r="AL87" i="25"/>
  <c r="W87" i="25"/>
  <c r="H87" i="25"/>
  <c r="BA86" i="25"/>
  <c r="BB86" i="25"/>
  <c r="AL86" i="25"/>
  <c r="W86" i="25"/>
  <c r="H86" i="25"/>
  <c r="BA85" i="25"/>
  <c r="BB85" i="25"/>
  <c r="AL85" i="25"/>
  <c r="W85" i="25"/>
  <c r="AZ80" i="25"/>
  <c r="AK80" i="25"/>
  <c r="G80" i="25"/>
  <c r="AZ79" i="25"/>
  <c r="AK79" i="25"/>
  <c r="V79" i="25"/>
  <c r="G79" i="25"/>
  <c r="AZ77" i="25"/>
  <c r="AK77" i="25"/>
  <c r="V77" i="25"/>
  <c r="G77" i="25"/>
  <c r="AZ76" i="25"/>
  <c r="AK76" i="25"/>
  <c r="V76" i="25"/>
  <c r="G76" i="25"/>
  <c r="AZ75" i="25"/>
  <c r="AK75" i="25"/>
  <c r="V75" i="25"/>
  <c r="G75" i="25"/>
  <c r="AZ74" i="25"/>
  <c r="AK74" i="25"/>
  <c r="V74" i="25"/>
  <c r="G74" i="25"/>
  <c r="AZ73" i="25"/>
  <c r="AK73" i="25"/>
  <c r="V73" i="25"/>
  <c r="G73" i="25"/>
  <c r="AZ72" i="25"/>
  <c r="AK72" i="25"/>
  <c r="V72" i="25"/>
  <c r="G72" i="25"/>
  <c r="AZ71" i="25"/>
  <c r="AK71" i="25"/>
  <c r="V71" i="25"/>
  <c r="G71" i="25"/>
  <c r="AZ70" i="25"/>
  <c r="AK70" i="25"/>
  <c r="V70" i="25"/>
  <c r="G70" i="25"/>
  <c r="AZ69" i="25"/>
  <c r="AK69" i="25"/>
  <c r="V69" i="25"/>
  <c r="G69" i="25"/>
  <c r="BF68" i="25"/>
  <c r="AZ68" i="25"/>
  <c r="AK68" i="25"/>
  <c r="V68" i="25"/>
  <c r="G68" i="25"/>
  <c r="BF67" i="25"/>
  <c r="AZ67" i="25"/>
  <c r="AK67" i="25"/>
  <c r="V67" i="25"/>
  <c r="G67" i="25"/>
  <c r="BF66" i="25"/>
  <c r="AZ66" i="25"/>
  <c r="AK66" i="25"/>
  <c r="V66" i="25"/>
  <c r="G66" i="25"/>
  <c r="R269" i="26"/>
  <c r="R253" i="26"/>
  <c r="R261" i="25"/>
  <c r="R289" i="25"/>
  <c r="S276" i="25"/>
  <c r="R257" i="25"/>
  <c r="R315" i="26"/>
  <c r="S202" i="26"/>
  <c r="S200" i="26"/>
  <c r="S266" i="25"/>
  <c r="S267" i="25"/>
  <c r="I98" i="25"/>
  <c r="D181" i="25"/>
  <c r="I99" i="25"/>
  <c r="I100" i="25"/>
  <c r="I105" i="25"/>
  <c r="D188" i="25"/>
  <c r="I109" i="25"/>
  <c r="D192" i="25"/>
  <c r="I111" i="25"/>
  <c r="I114" i="25"/>
  <c r="I116" i="25"/>
  <c r="I117" i="25"/>
  <c r="D200" i="25"/>
  <c r="I119" i="25"/>
  <c r="I123" i="25"/>
  <c r="I124" i="25"/>
  <c r="D207" i="25"/>
  <c r="I125" i="25"/>
  <c r="D208" i="25"/>
  <c r="I127" i="25"/>
  <c r="I131" i="25"/>
  <c r="I132" i="25"/>
  <c r="D215" i="25"/>
  <c r="I133" i="25"/>
  <c r="D216" i="25"/>
  <c r="I134" i="25"/>
  <c r="I136" i="25"/>
  <c r="I137" i="25"/>
  <c r="I138" i="25"/>
  <c r="D221" i="25"/>
  <c r="I149" i="25"/>
  <c r="I161" i="25"/>
  <c r="I162" i="25"/>
  <c r="I163" i="25"/>
  <c r="D246" i="25"/>
  <c r="I164" i="25"/>
  <c r="J248" i="25"/>
  <c r="M248" i="25"/>
  <c r="P248" i="25"/>
  <c r="X97" i="25"/>
  <c r="X98" i="25"/>
  <c r="X99" i="25"/>
  <c r="X100" i="25"/>
  <c r="X105" i="25"/>
  <c r="X109" i="25"/>
  <c r="X111" i="25"/>
  <c r="X114" i="25"/>
  <c r="X116" i="25"/>
  <c r="X117" i="25"/>
  <c r="X119" i="25"/>
  <c r="X123" i="25"/>
  <c r="X124" i="25"/>
  <c r="X125" i="25"/>
  <c r="X127" i="25"/>
  <c r="X131" i="25"/>
  <c r="X132" i="25"/>
  <c r="X133" i="25"/>
  <c r="X134" i="25"/>
  <c r="X136" i="25"/>
  <c r="X137" i="25"/>
  <c r="X138" i="25"/>
  <c r="E221" i="25"/>
  <c r="X149" i="25"/>
  <c r="X161" i="25"/>
  <c r="E244" i="25"/>
  <c r="X162" i="25"/>
  <c r="X163" i="25"/>
  <c r="E246" i="25"/>
  <c r="X164" i="25"/>
  <c r="S291" i="25"/>
  <c r="R291" i="25"/>
  <c r="R188" i="25"/>
  <c r="S188" i="25"/>
  <c r="R278" i="25"/>
  <c r="S278" i="25"/>
  <c r="S207" i="25"/>
  <c r="R207" i="25"/>
  <c r="S263" i="25"/>
  <c r="R263" i="25"/>
  <c r="R192" i="25"/>
  <c r="S192" i="25"/>
  <c r="R290" i="25"/>
  <c r="S290" i="25"/>
  <c r="AM100" i="25"/>
  <c r="AM104" i="25"/>
  <c r="AM116" i="25"/>
  <c r="AM123" i="25"/>
  <c r="AM128" i="25"/>
  <c r="AM148" i="25"/>
  <c r="AM158" i="25"/>
  <c r="AM162" i="25"/>
  <c r="AM164" i="25"/>
  <c r="R202" i="25"/>
  <c r="S202" i="25"/>
  <c r="R206" i="25"/>
  <c r="S206" i="25"/>
  <c r="S181" i="25"/>
  <c r="R181" i="25"/>
  <c r="R286" i="25"/>
  <c r="S286" i="25"/>
  <c r="R232" i="25"/>
  <c r="S232" i="25"/>
  <c r="S183" i="25"/>
  <c r="R183" i="25"/>
  <c r="S247" i="25"/>
  <c r="R247" i="25"/>
  <c r="S277" i="25"/>
  <c r="R277" i="25"/>
  <c r="R246" i="25"/>
  <c r="S246" i="25"/>
  <c r="S215" i="25"/>
  <c r="R215" i="25"/>
  <c r="R210" i="25"/>
  <c r="S210" i="25"/>
  <c r="R200" i="25"/>
  <c r="S200" i="25"/>
  <c r="S219" i="25"/>
  <c r="R219" i="25"/>
  <c r="S249" i="25"/>
  <c r="R249" i="25"/>
  <c r="R194" i="25"/>
  <c r="S194" i="25"/>
  <c r="R220" i="25"/>
  <c r="S220" i="25"/>
  <c r="R310" i="25"/>
  <c r="T310" i="25"/>
  <c r="U310" i="25"/>
  <c r="S310" i="25"/>
  <c r="R288" i="25"/>
  <c r="S288" i="25"/>
  <c r="S217" i="25"/>
  <c r="R217" i="25"/>
  <c r="AM101" i="25"/>
  <c r="AM102" i="25"/>
  <c r="D265" i="25"/>
  <c r="AM105" i="25"/>
  <c r="AM111" i="25"/>
  <c r="AM113" i="25"/>
  <c r="AM114" i="25"/>
  <c r="D277" i="25"/>
  <c r="AM115" i="25"/>
  <c r="AM117" i="25"/>
  <c r="AM118" i="25"/>
  <c r="AM122" i="25"/>
  <c r="AM124" i="25"/>
  <c r="AM125" i="25"/>
  <c r="AM126" i="25"/>
  <c r="AM127" i="25"/>
  <c r="AM129" i="25"/>
  <c r="AM144" i="25"/>
  <c r="AM147" i="25"/>
  <c r="AM149" i="25"/>
  <c r="AM157" i="25"/>
  <c r="AM159" i="25"/>
  <c r="AM160" i="25"/>
  <c r="AM161" i="25"/>
  <c r="AM163" i="25"/>
  <c r="I97" i="25"/>
  <c r="AM85" i="25"/>
  <c r="AM86" i="25"/>
  <c r="D249" i="25"/>
  <c r="AM87" i="25"/>
  <c r="AM88" i="25"/>
  <c r="AM94" i="25"/>
  <c r="BB97" i="25"/>
  <c r="E260" i="25"/>
  <c r="N260" i="25"/>
  <c r="Q260" i="25"/>
  <c r="BB99" i="25"/>
  <c r="BB106" i="25"/>
  <c r="BB107" i="25"/>
  <c r="BB108" i="25"/>
  <c r="E271" i="25"/>
  <c r="N271" i="25"/>
  <c r="Q271" i="25"/>
  <c r="BB109" i="25"/>
  <c r="BB110" i="25"/>
  <c r="BB112" i="25"/>
  <c r="BB119" i="25"/>
  <c r="E282" i="25"/>
  <c r="N282" i="25"/>
  <c r="Q282" i="25"/>
  <c r="BB120" i="25"/>
  <c r="BB121" i="25"/>
  <c r="BB130" i="25"/>
  <c r="BB131" i="25"/>
  <c r="E294" i="25"/>
  <c r="N294" i="25"/>
  <c r="Q294" i="25"/>
  <c r="BB132" i="25"/>
  <c r="BB133" i="25"/>
  <c r="BB134" i="25"/>
  <c r="BB135" i="25"/>
  <c r="E298" i="25"/>
  <c r="N298" i="25"/>
  <c r="Q298" i="25"/>
  <c r="BB136" i="25"/>
  <c r="BB137" i="25"/>
  <c r="BB138" i="25"/>
  <c r="BB139" i="25"/>
  <c r="E302" i="25"/>
  <c r="N302" i="25"/>
  <c r="Q302" i="25"/>
  <c r="BB140" i="25"/>
  <c r="BB141" i="25"/>
  <c r="BB142" i="25"/>
  <c r="BB143" i="25"/>
  <c r="E306" i="25"/>
  <c r="N306" i="25"/>
  <c r="Q306" i="25"/>
  <c r="BB145" i="25"/>
  <c r="BB146" i="25"/>
  <c r="BB150" i="25"/>
  <c r="BB151" i="25"/>
  <c r="BB152" i="25"/>
  <c r="BB153" i="25"/>
  <c r="BB154" i="25"/>
  <c r="BB155" i="25"/>
  <c r="BB156" i="25"/>
  <c r="S281" i="25"/>
  <c r="R281" i="25"/>
  <c r="S221" i="25"/>
  <c r="R221" i="25"/>
  <c r="S285" i="25"/>
  <c r="R285" i="25"/>
  <c r="S265" i="25"/>
  <c r="R265" i="25"/>
  <c r="R182" i="25"/>
  <c r="S182" i="25"/>
  <c r="R214" i="25"/>
  <c r="S214" i="25"/>
  <c r="R208" i="25"/>
  <c r="S208" i="25"/>
  <c r="I67" i="25"/>
  <c r="BB79" i="25"/>
  <c r="BB89" i="25"/>
  <c r="BB90" i="25"/>
  <c r="BB91" i="25"/>
  <c r="E254" i="25"/>
  <c r="N254" i="25"/>
  <c r="Q254" i="25"/>
  <c r="BB92" i="25"/>
  <c r="BB93" i="25"/>
  <c r="BB96" i="25"/>
  <c r="R292" i="25"/>
  <c r="S292" i="25"/>
  <c r="S197" i="25"/>
  <c r="R197" i="25"/>
  <c r="S251" i="25"/>
  <c r="R251" i="25"/>
  <c r="R180" i="25"/>
  <c r="S180" i="25"/>
  <c r="R244" i="25"/>
  <c r="S244" i="25"/>
  <c r="S245" i="25"/>
  <c r="R245" i="25"/>
  <c r="S199" i="25"/>
  <c r="R199" i="25"/>
  <c r="S287" i="25"/>
  <c r="R287" i="25"/>
  <c r="R216" i="25"/>
  <c r="S216" i="25"/>
  <c r="R278" i="26"/>
  <c r="S284" i="26"/>
  <c r="S277" i="26"/>
  <c r="S302" i="26"/>
  <c r="S314" i="26"/>
  <c r="R317" i="26"/>
  <c r="S198" i="26"/>
  <c r="S213" i="26"/>
  <c r="R237" i="26"/>
  <c r="R280" i="26"/>
  <c r="S316" i="26"/>
  <c r="R208" i="26"/>
  <c r="S266" i="26"/>
  <c r="R319" i="26"/>
  <c r="S299" i="26"/>
  <c r="S313" i="26"/>
  <c r="R198" i="26"/>
  <c r="R213" i="26"/>
  <c r="R202" i="26"/>
  <c r="S237" i="26"/>
  <c r="R236" i="26"/>
  <c r="S307" i="26"/>
  <c r="S289" i="26"/>
  <c r="R200" i="26"/>
  <c r="S208" i="26"/>
  <c r="R274" i="26"/>
  <c r="R275" i="26"/>
  <c r="R287" i="26"/>
  <c r="S192" i="26"/>
  <c r="R192" i="26"/>
  <c r="R256" i="26"/>
  <c r="R245" i="26"/>
  <c r="S246" i="26"/>
  <c r="S308" i="26"/>
  <c r="R307" i="26"/>
  <c r="S236" i="26"/>
  <c r="R272" i="26"/>
  <c r="S304" i="26"/>
  <c r="R282" i="26"/>
  <c r="R290" i="26"/>
  <c r="R276" i="26"/>
  <c r="R300" i="26"/>
  <c r="R248" i="26"/>
  <c r="S254" i="26"/>
  <c r="S288" i="26"/>
  <c r="S251" i="26"/>
  <c r="R251" i="26"/>
  <c r="R262" i="26"/>
  <c r="N230" i="26"/>
  <c r="Q230" i="26"/>
  <c r="M220" i="26"/>
  <c r="P220" i="26"/>
  <c r="N214" i="26"/>
  <c r="Q214" i="26"/>
  <c r="M226" i="26"/>
  <c r="P226" i="26"/>
  <c r="S244" i="26"/>
  <c r="N210" i="26"/>
  <c r="Q210" i="26"/>
  <c r="N215" i="26"/>
  <c r="Q215" i="26"/>
  <c r="S264" i="26"/>
  <c r="N197" i="26"/>
  <c r="Q197" i="26"/>
  <c r="M217" i="26"/>
  <c r="P217" i="26"/>
  <c r="M216" i="26"/>
  <c r="P216" i="26"/>
  <c r="R254" i="26"/>
  <c r="R293" i="26"/>
  <c r="S265" i="26"/>
  <c r="R309" i="26"/>
  <c r="S298" i="26"/>
  <c r="N235" i="26"/>
  <c r="Q235" i="26"/>
  <c r="R288" i="26"/>
  <c r="N221" i="26"/>
  <c r="Q221" i="26"/>
  <c r="N204" i="26"/>
  <c r="Q204" i="26"/>
  <c r="M231" i="26"/>
  <c r="P231" i="26"/>
  <c r="M210" i="26"/>
  <c r="P210" i="26"/>
  <c r="M229" i="26"/>
  <c r="P229" i="26"/>
  <c r="N229" i="26"/>
  <c r="Q229" i="26"/>
  <c r="N216" i="26"/>
  <c r="Q216" i="26"/>
  <c r="N225" i="26"/>
  <c r="Q225" i="26"/>
  <c r="N220" i="26"/>
  <c r="Q220" i="26"/>
  <c r="N217" i="26"/>
  <c r="Q217" i="26"/>
  <c r="M232" i="26"/>
  <c r="P232" i="26"/>
  <c r="M230" i="26"/>
  <c r="P230" i="26"/>
  <c r="M235" i="26"/>
  <c r="P235" i="26"/>
  <c r="M222" i="26"/>
  <c r="P222" i="26"/>
  <c r="N203" i="26"/>
  <c r="Q203" i="26"/>
  <c r="S261" i="26"/>
  <c r="R286" i="26"/>
  <c r="R297" i="26"/>
  <c r="S275" i="26"/>
  <c r="S252" i="26"/>
  <c r="N227" i="26"/>
  <c r="Q227" i="26"/>
  <c r="R291" i="26"/>
  <c r="N222" i="26"/>
  <c r="Q222" i="26"/>
  <c r="S242" i="26"/>
  <c r="R242" i="26"/>
  <c r="N218" i="26"/>
  <c r="Q218" i="26"/>
  <c r="N205" i="26"/>
  <c r="Q205" i="26"/>
  <c r="T312" i="26"/>
  <c r="U312" i="26"/>
  <c r="V317" i="26"/>
  <c r="W317" i="26"/>
  <c r="M215" i="26"/>
  <c r="P215" i="26"/>
  <c r="M218" i="26"/>
  <c r="P218" i="26"/>
  <c r="M201" i="26"/>
  <c r="P201" i="26"/>
  <c r="R296" i="26"/>
  <c r="N201" i="26"/>
  <c r="Q201" i="26"/>
  <c r="M223" i="26"/>
  <c r="P223" i="26"/>
  <c r="M219" i="26"/>
  <c r="P219" i="26"/>
  <c r="M233" i="26"/>
  <c r="P233" i="26"/>
  <c r="M197" i="26"/>
  <c r="P197" i="26"/>
  <c r="M204" i="26"/>
  <c r="P204" i="26"/>
  <c r="S306" i="26"/>
  <c r="R294" i="26"/>
  <c r="R285" i="26"/>
  <c r="S267" i="26"/>
  <c r="R311" i="26"/>
  <c r="N223" i="26"/>
  <c r="Q223" i="26"/>
  <c r="N228" i="26"/>
  <c r="Q228" i="26"/>
  <c r="R292" i="26"/>
  <c r="N226" i="26"/>
  <c r="Q226" i="26"/>
  <c r="M228" i="26"/>
  <c r="P228" i="26"/>
  <c r="N219" i="26"/>
  <c r="Q219" i="26"/>
  <c r="M221" i="26"/>
  <c r="P221" i="26"/>
  <c r="R247" i="26"/>
  <c r="M227" i="26"/>
  <c r="P227" i="26"/>
  <c r="M205" i="26"/>
  <c r="P205" i="26"/>
  <c r="N234" i="26"/>
  <c r="Q234" i="26"/>
  <c r="N233" i="26"/>
  <c r="Q233" i="26"/>
  <c r="M214" i="26"/>
  <c r="P214" i="26"/>
  <c r="M234" i="26"/>
  <c r="P234" i="26"/>
  <c r="M225" i="26"/>
  <c r="P225" i="26"/>
  <c r="M203" i="26"/>
  <c r="P203" i="26"/>
  <c r="R295" i="26"/>
  <c r="R301" i="26"/>
  <c r="R310" i="26"/>
  <c r="S263" i="26"/>
  <c r="N231" i="26"/>
  <c r="Q231" i="26"/>
  <c r="N232" i="26"/>
  <c r="Q232" i="26"/>
  <c r="S305" i="26"/>
  <c r="S247" i="26"/>
  <c r="S301" i="26"/>
  <c r="S310" i="26"/>
  <c r="S311" i="26"/>
  <c r="R264" i="26"/>
  <c r="E161" i="26"/>
  <c r="E170" i="26"/>
  <c r="E179" i="26"/>
  <c r="E169" i="26"/>
  <c r="E171" i="26"/>
  <c r="E190" i="26"/>
  <c r="D160" i="26"/>
  <c r="M160" i="26"/>
  <c r="P160" i="26"/>
  <c r="E168" i="26"/>
  <c r="D187" i="26"/>
  <c r="D177" i="26"/>
  <c r="E167" i="26"/>
  <c r="D195" i="26"/>
  <c r="D171" i="26"/>
  <c r="D165" i="26"/>
  <c r="D161" i="26"/>
  <c r="D182" i="26"/>
  <c r="D170" i="26"/>
  <c r="D188" i="26"/>
  <c r="D190" i="26"/>
  <c r="E176" i="26"/>
  <c r="E181" i="26"/>
  <c r="D196" i="26"/>
  <c r="D176" i="26"/>
  <c r="D162" i="26"/>
  <c r="E187" i="26"/>
  <c r="D178" i="26"/>
  <c r="E193" i="26"/>
  <c r="E183" i="26"/>
  <c r="E185" i="26"/>
  <c r="E160" i="26"/>
  <c r="N160" i="26"/>
  <c r="Q160" i="26"/>
  <c r="E165" i="26"/>
  <c r="E182" i="26"/>
  <c r="D164" i="26"/>
  <c r="D169" i="26"/>
  <c r="E163" i="26"/>
  <c r="D163" i="26"/>
  <c r="D167" i="26"/>
  <c r="D183" i="26"/>
  <c r="D179" i="26"/>
  <c r="E196" i="26"/>
  <c r="E195" i="26"/>
  <c r="E166" i="26"/>
  <c r="E162" i="26"/>
  <c r="E164" i="26"/>
  <c r="E178" i="26"/>
  <c r="D168" i="26"/>
  <c r="D193" i="26"/>
  <c r="D166" i="26"/>
  <c r="D185" i="26"/>
  <c r="D181" i="26"/>
  <c r="E177" i="26"/>
  <c r="E188" i="26"/>
  <c r="S287" i="26"/>
  <c r="R244" i="26"/>
  <c r="S276" i="26"/>
  <c r="S290" i="26"/>
  <c r="R305" i="26"/>
  <c r="S295" i="26"/>
  <c r="R265" i="26"/>
  <c r="R298" i="26"/>
  <c r="S286" i="26"/>
  <c r="S274" i="26"/>
  <c r="S262" i="26"/>
  <c r="R267" i="26"/>
  <c r="S245" i="26"/>
  <c r="R261" i="26"/>
  <c r="R306" i="26"/>
  <c r="S292" i="26"/>
  <c r="R289" i="26"/>
  <c r="R263" i="26"/>
  <c r="S293" i="26"/>
  <c r="S248" i="26"/>
  <c r="S285" i="26"/>
  <c r="S291" i="26"/>
  <c r="R308" i="26"/>
  <c r="S309" i="26"/>
  <c r="S294" i="26"/>
  <c r="S300" i="26"/>
  <c r="S296" i="26"/>
  <c r="R252" i="26"/>
  <c r="S297" i="26"/>
  <c r="R246" i="26"/>
  <c r="S249" i="26"/>
  <c r="R249" i="26"/>
  <c r="S186" i="26"/>
  <c r="R186" i="26"/>
  <c r="S191" i="26"/>
  <c r="R191" i="26"/>
  <c r="S270" i="26"/>
  <c r="R270" i="26"/>
  <c r="S189" i="26"/>
  <c r="R189" i="26"/>
  <c r="S211" i="26"/>
  <c r="R211" i="26"/>
  <c r="R175" i="26"/>
  <c r="S175" i="26"/>
  <c r="S273" i="26"/>
  <c r="R273" i="26"/>
  <c r="S209" i="26"/>
  <c r="R209" i="26"/>
  <c r="R239" i="26"/>
  <c r="S239" i="26"/>
  <c r="R238" i="26"/>
  <c r="S238" i="26"/>
  <c r="S240" i="26"/>
  <c r="R240" i="26"/>
  <c r="R224" i="26"/>
  <c r="S224" i="26"/>
  <c r="R243" i="26"/>
  <c r="S243" i="26"/>
  <c r="S207" i="26"/>
  <c r="R207" i="26"/>
  <c r="S212" i="26"/>
  <c r="R212" i="26"/>
  <c r="S194" i="26"/>
  <c r="R194" i="26"/>
  <c r="R174" i="26"/>
  <c r="S174" i="26"/>
  <c r="R172" i="26"/>
  <c r="S172" i="26"/>
  <c r="S199" i="26"/>
  <c r="R199" i="26"/>
  <c r="R173" i="26"/>
  <c r="S173" i="26"/>
  <c r="S281" i="26"/>
  <c r="R281" i="26"/>
  <c r="S184" i="26"/>
  <c r="R184" i="26"/>
  <c r="S250" i="26"/>
  <c r="R250" i="26"/>
  <c r="S257" i="26"/>
  <c r="R257" i="26"/>
  <c r="S206" i="26"/>
  <c r="R206" i="26"/>
  <c r="S241" i="26"/>
  <c r="R241" i="26"/>
  <c r="S283" i="26"/>
  <c r="R283" i="26"/>
  <c r="R180" i="26"/>
  <c r="S180" i="26"/>
  <c r="E308" i="25"/>
  <c r="N308" i="25"/>
  <c r="Q308" i="25"/>
  <c r="E312" i="25"/>
  <c r="N316" i="25"/>
  <c r="AM66" i="25"/>
  <c r="E304" i="25"/>
  <c r="N304" i="25"/>
  <c r="Q304" i="25"/>
  <c r="E310" i="25"/>
  <c r="N314" i="25"/>
  <c r="N318" i="25"/>
  <c r="AM68" i="25"/>
  <c r="I66" i="25"/>
  <c r="D199" i="25"/>
  <c r="BB80" i="25"/>
  <c r="I68" i="25"/>
  <c r="E248" i="25"/>
  <c r="E250" i="25"/>
  <c r="E252" i="25"/>
  <c r="N252" i="25"/>
  <c r="Q252" i="25"/>
  <c r="E256" i="25"/>
  <c r="N256" i="25"/>
  <c r="Q256" i="25"/>
  <c r="E258" i="25"/>
  <c r="D180" i="25"/>
  <c r="D182" i="25"/>
  <c r="E262" i="25"/>
  <c r="N262" i="25"/>
  <c r="Q262" i="25"/>
  <c r="E264" i="25"/>
  <c r="E266" i="25"/>
  <c r="E268" i="25"/>
  <c r="E270" i="25"/>
  <c r="N270" i="25"/>
  <c r="Q270" i="25"/>
  <c r="E272" i="25"/>
  <c r="N272" i="25"/>
  <c r="Q272" i="25"/>
  <c r="E274" i="25"/>
  <c r="E276" i="25"/>
  <c r="E278" i="25"/>
  <c r="X68" i="25"/>
  <c r="X67" i="25"/>
  <c r="X66" i="25"/>
  <c r="AM67" i="25"/>
  <c r="AM120" i="25"/>
  <c r="E249" i="25"/>
  <c r="E251" i="25"/>
  <c r="E253" i="25"/>
  <c r="N253" i="25"/>
  <c r="Q253" i="25"/>
  <c r="E255" i="25"/>
  <c r="N255" i="25"/>
  <c r="Q255" i="25"/>
  <c r="E257" i="25"/>
  <c r="E259" i="25"/>
  <c r="N259" i="25"/>
  <c r="Q259" i="25"/>
  <c r="E261" i="25"/>
  <c r="D183" i="25"/>
  <c r="E263" i="25"/>
  <c r="E265" i="25"/>
  <c r="E267" i="25"/>
  <c r="E269" i="25"/>
  <c r="N269" i="25"/>
  <c r="Q269" i="25"/>
  <c r="E273" i="25"/>
  <c r="N273" i="25"/>
  <c r="Q273" i="25"/>
  <c r="E275" i="25"/>
  <c r="N275" i="25"/>
  <c r="Q275" i="25"/>
  <c r="D197" i="25"/>
  <c r="E277" i="25"/>
  <c r="E279" i="25"/>
  <c r="D219" i="25"/>
  <c r="D217" i="25"/>
  <c r="BB68" i="25"/>
  <c r="BB67" i="25"/>
  <c r="BB66" i="25"/>
  <c r="E280" i="25"/>
  <c r="E284" i="25"/>
  <c r="N284" i="25"/>
  <c r="Q284" i="25"/>
  <c r="E286" i="25"/>
  <c r="E288" i="25"/>
  <c r="E290" i="25"/>
  <c r="E292" i="25"/>
  <c r="E296" i="25"/>
  <c r="N296" i="25"/>
  <c r="Q296" i="25"/>
  <c r="E300" i="25"/>
  <c r="N300" i="25"/>
  <c r="Q300" i="25"/>
  <c r="E303" i="25"/>
  <c r="N303" i="25"/>
  <c r="Q303" i="25"/>
  <c r="E232" i="25"/>
  <c r="D248" i="25"/>
  <c r="D250" i="25"/>
  <c r="D251" i="25"/>
  <c r="D257" i="25"/>
  <c r="D263" i="25"/>
  <c r="D264" i="25"/>
  <c r="D267" i="25"/>
  <c r="D268" i="25"/>
  <c r="D274" i="25"/>
  <c r="D276" i="25"/>
  <c r="D278" i="25"/>
  <c r="D279" i="25"/>
  <c r="D280" i="25"/>
  <c r="D202" i="25"/>
  <c r="D206" i="25"/>
  <c r="E207" i="25"/>
  <c r="D210" i="25"/>
  <c r="D214" i="25"/>
  <c r="E215" i="25"/>
  <c r="E217" i="25"/>
  <c r="E219" i="25"/>
  <c r="D220" i="25"/>
  <c r="E305" i="25"/>
  <c r="N305" i="25"/>
  <c r="Q305" i="25"/>
  <c r="E307" i="25"/>
  <c r="E309" i="25"/>
  <c r="N309" i="25"/>
  <c r="Q309" i="25"/>
  <c r="E311" i="25"/>
  <c r="N315" i="25"/>
  <c r="N317" i="25"/>
  <c r="N319" i="25"/>
  <c r="E281" i="25"/>
  <c r="E283" i="25"/>
  <c r="N283" i="25"/>
  <c r="Q283" i="25"/>
  <c r="E285" i="25"/>
  <c r="E287" i="25"/>
  <c r="E289" i="25"/>
  <c r="E291" i="25"/>
  <c r="E293" i="25"/>
  <c r="N293" i="25"/>
  <c r="Q293" i="25"/>
  <c r="E295" i="25"/>
  <c r="N295" i="25"/>
  <c r="Q295" i="25"/>
  <c r="E297" i="25"/>
  <c r="N297" i="25"/>
  <c r="Q297" i="25"/>
  <c r="E299" i="25"/>
  <c r="N299" i="25"/>
  <c r="Q299" i="25"/>
  <c r="E301" i="25"/>
  <c r="N301" i="25"/>
  <c r="Q301" i="25"/>
  <c r="E245" i="25"/>
  <c r="E247" i="25"/>
  <c r="D232" i="25"/>
  <c r="D244" i="25"/>
  <c r="D245" i="25"/>
  <c r="D247" i="25"/>
  <c r="R248" i="25"/>
  <c r="S248" i="25"/>
  <c r="I89" i="25"/>
  <c r="I80" i="25"/>
  <c r="X106" i="25"/>
  <c r="I147" i="25"/>
  <c r="D230" i="25"/>
  <c r="M230" i="25"/>
  <c r="P230" i="25"/>
  <c r="I120" i="25"/>
  <c r="D203" i="25"/>
  <c r="M203" i="25"/>
  <c r="P203" i="25"/>
  <c r="I152" i="25"/>
  <c r="D235" i="25"/>
  <c r="M235" i="25"/>
  <c r="P235" i="25"/>
  <c r="I79" i="25"/>
  <c r="I160" i="25"/>
  <c r="D243" i="25"/>
  <c r="M243" i="25"/>
  <c r="P243" i="25"/>
  <c r="I143" i="25"/>
  <c r="D226" i="25"/>
  <c r="M226" i="25"/>
  <c r="P226" i="25"/>
  <c r="I112" i="25"/>
  <c r="D195" i="25"/>
  <c r="M195" i="25"/>
  <c r="P195" i="25"/>
  <c r="I128" i="25"/>
  <c r="D211" i="25"/>
  <c r="M211" i="25"/>
  <c r="P211" i="25"/>
  <c r="I101" i="25"/>
  <c r="D184" i="25"/>
  <c r="M184" i="25"/>
  <c r="P184" i="25"/>
  <c r="I156" i="25"/>
  <c r="D239" i="25"/>
  <c r="M239" i="25"/>
  <c r="P239" i="25"/>
  <c r="I139" i="25"/>
  <c r="D222" i="25"/>
  <c r="M222" i="25"/>
  <c r="P222" i="25"/>
  <c r="I106" i="25"/>
  <c r="D189" i="25"/>
  <c r="M189" i="25"/>
  <c r="P189" i="25"/>
  <c r="X148" i="25"/>
  <c r="E231" i="25"/>
  <c r="N231" i="25"/>
  <c r="Q231" i="25"/>
  <c r="X126" i="25"/>
  <c r="E209" i="25"/>
  <c r="N209" i="25"/>
  <c r="Q209" i="25"/>
  <c r="X108" i="25"/>
  <c r="E191" i="25"/>
  <c r="N191" i="25"/>
  <c r="Q191" i="25"/>
  <c r="I87" i="25"/>
  <c r="D170" i="25"/>
  <c r="M170" i="25"/>
  <c r="P170" i="25"/>
  <c r="AM95" i="25"/>
  <c r="D258" i="25"/>
  <c r="AM91" i="25"/>
  <c r="D254" i="25"/>
  <c r="M254" i="25"/>
  <c r="P254" i="25"/>
  <c r="AM153" i="25"/>
  <c r="AM142" i="25"/>
  <c r="AM137" i="25"/>
  <c r="AM131" i="25"/>
  <c r="AM121" i="25"/>
  <c r="AM110" i="25"/>
  <c r="D273" i="25"/>
  <c r="M273" i="25"/>
  <c r="P273" i="25"/>
  <c r="AM99" i="25"/>
  <c r="D262" i="25"/>
  <c r="M262" i="25"/>
  <c r="P262" i="25"/>
  <c r="X94" i="25"/>
  <c r="X88" i="25"/>
  <c r="E171" i="25"/>
  <c r="N171" i="25"/>
  <c r="Q171" i="25"/>
  <c r="X152" i="25"/>
  <c r="E235" i="25"/>
  <c r="N235" i="25"/>
  <c r="Q235" i="25"/>
  <c r="X143" i="25"/>
  <c r="E226" i="25"/>
  <c r="N226" i="25"/>
  <c r="Q226" i="25"/>
  <c r="X128" i="25"/>
  <c r="E211" i="25"/>
  <c r="N211" i="25"/>
  <c r="Q211" i="25"/>
  <c r="X102" i="25"/>
  <c r="E185" i="25"/>
  <c r="N185" i="25"/>
  <c r="Q185" i="25"/>
  <c r="I88" i="25"/>
  <c r="D171" i="25"/>
  <c r="M171" i="25"/>
  <c r="P171" i="25"/>
  <c r="AM132" i="25"/>
  <c r="X86" i="25"/>
  <c r="X144" i="25"/>
  <c r="E227" i="25"/>
  <c r="N227" i="25"/>
  <c r="Q227" i="25"/>
  <c r="X120" i="25"/>
  <c r="E203" i="25"/>
  <c r="N203" i="25"/>
  <c r="Q203" i="25"/>
  <c r="R203" i="25"/>
  <c r="X103" i="25"/>
  <c r="I159" i="25"/>
  <c r="D242" i="25"/>
  <c r="M242" i="25"/>
  <c r="P242" i="25"/>
  <c r="I155" i="25"/>
  <c r="D238" i="25"/>
  <c r="M238" i="25"/>
  <c r="P238" i="25"/>
  <c r="I151" i="25"/>
  <c r="D234" i="25"/>
  <c r="M234" i="25"/>
  <c r="P234" i="25"/>
  <c r="I146" i="25"/>
  <c r="D229" i="25"/>
  <c r="M229" i="25"/>
  <c r="P229" i="25"/>
  <c r="I142" i="25"/>
  <c r="D225" i="25"/>
  <c r="M225" i="25"/>
  <c r="P225" i="25"/>
  <c r="I135" i="25"/>
  <c r="D218" i="25"/>
  <c r="M218" i="25"/>
  <c r="P218" i="25"/>
  <c r="I126" i="25"/>
  <c r="D209" i="25"/>
  <c r="M209" i="25"/>
  <c r="P209" i="25"/>
  <c r="I118" i="25"/>
  <c r="D201" i="25"/>
  <c r="M201" i="25"/>
  <c r="P201" i="25"/>
  <c r="I110" i="25"/>
  <c r="D193" i="25"/>
  <c r="M193" i="25"/>
  <c r="P193" i="25"/>
  <c r="I104" i="25"/>
  <c r="D187" i="25"/>
  <c r="M187" i="25"/>
  <c r="P187" i="25"/>
  <c r="X159" i="25"/>
  <c r="E242" i="25"/>
  <c r="N242" i="25"/>
  <c r="Q242" i="25"/>
  <c r="X145" i="25"/>
  <c r="E228" i="25"/>
  <c r="N228" i="25"/>
  <c r="Q228" i="25"/>
  <c r="X118" i="25"/>
  <c r="E201" i="25"/>
  <c r="N201" i="25"/>
  <c r="Q201" i="25"/>
  <c r="X101" i="25"/>
  <c r="E184" i="25"/>
  <c r="N184" i="25"/>
  <c r="Q184" i="25"/>
  <c r="R184" i="25"/>
  <c r="AM90" i="25"/>
  <c r="D253" i="25"/>
  <c r="M253" i="25"/>
  <c r="P253" i="25"/>
  <c r="AM152" i="25"/>
  <c r="AM146" i="25"/>
  <c r="AM141" i="25"/>
  <c r="D304" i="25"/>
  <c r="M304" i="25"/>
  <c r="P304" i="25"/>
  <c r="AM135" i="25"/>
  <c r="AM130" i="25"/>
  <c r="AM119" i="25"/>
  <c r="AM109" i="25"/>
  <c r="D272" i="25"/>
  <c r="M272" i="25"/>
  <c r="P272" i="25"/>
  <c r="AM103" i="25"/>
  <c r="D266" i="25"/>
  <c r="AM98" i="25"/>
  <c r="D261" i="25"/>
  <c r="X92" i="25"/>
  <c r="X87" i="25"/>
  <c r="X158" i="25"/>
  <c r="E241" i="25"/>
  <c r="N241" i="25"/>
  <c r="Q241" i="25"/>
  <c r="X150" i="25"/>
  <c r="E233" i="25"/>
  <c r="N233" i="25"/>
  <c r="Q233" i="25"/>
  <c r="X142" i="25"/>
  <c r="E225" i="25"/>
  <c r="N225" i="25"/>
  <c r="Q225" i="25"/>
  <c r="X121" i="25"/>
  <c r="E204" i="25"/>
  <c r="N204" i="25"/>
  <c r="Q204" i="25"/>
  <c r="I95" i="25"/>
  <c r="D178" i="25"/>
  <c r="M178" i="25"/>
  <c r="P178" i="25"/>
  <c r="I86" i="25"/>
  <c r="AM143" i="25"/>
  <c r="AM112" i="25"/>
  <c r="D275" i="25"/>
  <c r="M275" i="25"/>
  <c r="P275" i="25"/>
  <c r="X95" i="25"/>
  <c r="X160" i="25"/>
  <c r="E243" i="25"/>
  <c r="N243" i="25"/>
  <c r="Q243" i="25"/>
  <c r="X140" i="25"/>
  <c r="E223" i="25"/>
  <c r="N223" i="25"/>
  <c r="Q223" i="25"/>
  <c r="X113" i="25"/>
  <c r="E196" i="25"/>
  <c r="N196" i="25"/>
  <c r="Q196" i="25"/>
  <c r="I96" i="25"/>
  <c r="D179" i="25"/>
  <c r="M179" i="25"/>
  <c r="P179" i="25"/>
  <c r="S243" i="25"/>
  <c r="R243" i="25"/>
  <c r="R226" i="25"/>
  <c r="S226" i="25"/>
  <c r="I158" i="25"/>
  <c r="D241" i="25"/>
  <c r="M241" i="25"/>
  <c r="P241" i="25"/>
  <c r="I154" i="25"/>
  <c r="D237" i="25"/>
  <c r="M237" i="25"/>
  <c r="P237" i="25"/>
  <c r="I150" i="25"/>
  <c r="D233" i="25"/>
  <c r="M233" i="25"/>
  <c r="P233" i="25"/>
  <c r="I145" i="25"/>
  <c r="D228" i="25"/>
  <c r="M228" i="25"/>
  <c r="P228" i="25"/>
  <c r="I141" i="25"/>
  <c r="D224" i="25"/>
  <c r="M224" i="25"/>
  <c r="P224" i="25"/>
  <c r="I130" i="25"/>
  <c r="D213" i="25"/>
  <c r="M213" i="25"/>
  <c r="P213" i="25"/>
  <c r="I122" i="25"/>
  <c r="D205" i="25"/>
  <c r="M205" i="25"/>
  <c r="P205" i="25"/>
  <c r="I115" i="25"/>
  <c r="D198" i="25"/>
  <c r="M198" i="25"/>
  <c r="P198" i="25"/>
  <c r="I108" i="25"/>
  <c r="D191" i="25"/>
  <c r="M191" i="25"/>
  <c r="P191" i="25"/>
  <c r="I103" i="25"/>
  <c r="D186" i="25"/>
  <c r="M186" i="25"/>
  <c r="P186" i="25"/>
  <c r="X156" i="25"/>
  <c r="E239" i="25"/>
  <c r="N239" i="25"/>
  <c r="Q239" i="25"/>
  <c r="S239" i="25"/>
  <c r="X141" i="25"/>
  <c r="E224" i="25"/>
  <c r="N224" i="25"/>
  <c r="Q224" i="25"/>
  <c r="X115" i="25"/>
  <c r="I94" i="25"/>
  <c r="D177" i="25"/>
  <c r="M177" i="25"/>
  <c r="P177" i="25"/>
  <c r="AM93" i="25"/>
  <c r="D256" i="25"/>
  <c r="M256" i="25"/>
  <c r="P256" i="25"/>
  <c r="AM89" i="25"/>
  <c r="D252" i="25"/>
  <c r="M252" i="25"/>
  <c r="P252" i="25"/>
  <c r="AM156" i="25"/>
  <c r="AM150" i="25"/>
  <c r="AM145" i="25"/>
  <c r="D308" i="25"/>
  <c r="M308" i="25"/>
  <c r="P308" i="25"/>
  <c r="AM140" i="25"/>
  <c r="AM134" i="25"/>
  <c r="AM107" i="25"/>
  <c r="D270" i="25"/>
  <c r="M270" i="25"/>
  <c r="P270" i="25"/>
  <c r="AM97" i="25"/>
  <c r="D260" i="25"/>
  <c r="M260" i="25"/>
  <c r="P260" i="25"/>
  <c r="X91" i="25"/>
  <c r="X85" i="25"/>
  <c r="E168" i="25"/>
  <c r="N168" i="25"/>
  <c r="Q168" i="25"/>
  <c r="X157" i="25"/>
  <c r="E240" i="25"/>
  <c r="N240" i="25"/>
  <c r="Q240" i="25"/>
  <c r="X147" i="25"/>
  <c r="E230" i="25"/>
  <c r="N230" i="25"/>
  <c r="Q230" i="25"/>
  <c r="R230" i="25"/>
  <c r="X139" i="25"/>
  <c r="X107" i="25"/>
  <c r="I93" i="25"/>
  <c r="AM155" i="25"/>
  <c r="AM139" i="25"/>
  <c r="AM108" i="25"/>
  <c r="D271" i="25"/>
  <c r="M271" i="25"/>
  <c r="P271" i="25"/>
  <c r="X93" i="25"/>
  <c r="X155" i="25"/>
  <c r="E238" i="25"/>
  <c r="N238" i="25"/>
  <c r="Q238" i="25"/>
  <c r="X130" i="25"/>
  <c r="E213" i="25"/>
  <c r="N213" i="25"/>
  <c r="Q213" i="25"/>
  <c r="X110" i="25"/>
  <c r="I92" i="25"/>
  <c r="D175" i="25"/>
  <c r="M175" i="25"/>
  <c r="P175" i="25"/>
  <c r="S211" i="25"/>
  <c r="R211" i="25"/>
  <c r="I157" i="25"/>
  <c r="D240" i="25"/>
  <c r="M240" i="25"/>
  <c r="P240" i="25"/>
  <c r="I153" i="25"/>
  <c r="D236" i="25"/>
  <c r="M236" i="25"/>
  <c r="P236" i="25"/>
  <c r="I148" i="25"/>
  <c r="D231" i="25"/>
  <c r="M231" i="25"/>
  <c r="P231" i="25"/>
  <c r="I144" i="25"/>
  <c r="D227" i="25"/>
  <c r="M227" i="25"/>
  <c r="P227" i="25"/>
  <c r="I140" i="25"/>
  <c r="D223" i="25"/>
  <c r="M223" i="25"/>
  <c r="P223" i="25"/>
  <c r="I129" i="25"/>
  <c r="D212" i="25"/>
  <c r="M212" i="25"/>
  <c r="P212" i="25"/>
  <c r="I121" i="25"/>
  <c r="D204" i="25"/>
  <c r="M204" i="25"/>
  <c r="P204" i="25"/>
  <c r="I113" i="25"/>
  <c r="D196" i="25"/>
  <c r="M196" i="25"/>
  <c r="P196" i="25"/>
  <c r="I107" i="25"/>
  <c r="I102" i="25"/>
  <c r="D185" i="25"/>
  <c r="M185" i="25"/>
  <c r="P185" i="25"/>
  <c r="X151" i="25"/>
  <c r="E234" i="25"/>
  <c r="N234" i="25"/>
  <c r="Q234" i="25"/>
  <c r="X129" i="25"/>
  <c r="X112" i="25"/>
  <c r="I90" i="25"/>
  <c r="D173" i="25"/>
  <c r="M173" i="25"/>
  <c r="P173" i="25"/>
  <c r="AM96" i="25"/>
  <c r="D259" i="25"/>
  <c r="M259" i="25"/>
  <c r="P259" i="25"/>
  <c r="AM92" i="25"/>
  <c r="D255" i="25"/>
  <c r="M255" i="25"/>
  <c r="P255" i="25"/>
  <c r="I85" i="25"/>
  <c r="D168" i="25"/>
  <c r="M168" i="25"/>
  <c r="P168" i="25"/>
  <c r="AM154" i="25"/>
  <c r="AM138" i="25"/>
  <c r="D301" i="25"/>
  <c r="M301" i="25"/>
  <c r="P301" i="25"/>
  <c r="AM133" i="25"/>
  <c r="AM106" i="25"/>
  <c r="D269" i="25"/>
  <c r="M269" i="25"/>
  <c r="P269" i="25"/>
  <c r="X96" i="25"/>
  <c r="X89" i="25"/>
  <c r="E172" i="25"/>
  <c r="N172" i="25"/>
  <c r="Q172" i="25"/>
  <c r="X154" i="25"/>
  <c r="E237" i="25"/>
  <c r="N237" i="25"/>
  <c r="Q237" i="25"/>
  <c r="X146" i="25"/>
  <c r="E229" i="25"/>
  <c r="N229" i="25"/>
  <c r="Q229" i="25"/>
  <c r="X135" i="25"/>
  <c r="X104" i="25"/>
  <c r="E187" i="25"/>
  <c r="N187" i="25"/>
  <c r="Q187" i="25"/>
  <c r="I91" i="25"/>
  <c r="D174" i="25"/>
  <c r="M174" i="25"/>
  <c r="P174" i="25"/>
  <c r="AM151" i="25"/>
  <c r="AM136" i="25"/>
  <c r="X90" i="25"/>
  <c r="E173" i="25"/>
  <c r="N173" i="25"/>
  <c r="Q173" i="25"/>
  <c r="X153" i="25"/>
  <c r="E236" i="25"/>
  <c r="N236" i="25"/>
  <c r="Q236" i="25"/>
  <c r="X122" i="25"/>
  <c r="E205" i="25"/>
  <c r="N205" i="25"/>
  <c r="Q205" i="25"/>
  <c r="S228" i="26"/>
  <c r="T273" i="26"/>
  <c r="U273" i="26"/>
  <c r="V269" i="26"/>
  <c r="W269" i="26"/>
  <c r="R226" i="26"/>
  <c r="S226" i="26"/>
  <c r="T299" i="26"/>
  <c r="U299" i="26"/>
  <c r="V293" i="26"/>
  <c r="W293" i="26"/>
  <c r="R233" i="26"/>
  <c r="S233" i="26"/>
  <c r="S197" i="26"/>
  <c r="R197" i="26"/>
  <c r="S214" i="26"/>
  <c r="R214" i="26"/>
  <c r="R220" i="26"/>
  <c r="T252" i="26"/>
  <c r="U252" i="26"/>
  <c r="V245" i="26"/>
  <c r="W245" i="26"/>
  <c r="R228" i="26"/>
  <c r="S234" i="26"/>
  <c r="S230" i="26"/>
  <c r="R230" i="26"/>
  <c r="R225" i="26"/>
  <c r="S225" i="26"/>
  <c r="S210" i="26"/>
  <c r="R210" i="26"/>
  <c r="R232" i="26"/>
  <c r="S232" i="26"/>
  <c r="S216" i="26"/>
  <c r="R216" i="26"/>
  <c r="R231" i="26"/>
  <c r="S231" i="26"/>
  <c r="S203" i="26"/>
  <c r="R203" i="26"/>
  <c r="R227" i="26"/>
  <c r="S227" i="26"/>
  <c r="R219" i="26"/>
  <c r="S219" i="26"/>
  <c r="R222" i="26"/>
  <c r="S222" i="26"/>
  <c r="S217" i="26"/>
  <c r="R217" i="26"/>
  <c r="S204" i="26"/>
  <c r="R204" i="26"/>
  <c r="S215" i="26"/>
  <c r="R215" i="26"/>
  <c r="S218" i="26"/>
  <c r="R218" i="26"/>
  <c r="R205" i="26"/>
  <c r="S205" i="26"/>
  <c r="R235" i="26"/>
  <c r="S235" i="26"/>
  <c r="S229" i="26"/>
  <c r="R229" i="26"/>
  <c r="R221" i="26"/>
  <c r="S221" i="26"/>
  <c r="V306" i="26"/>
  <c r="W306" i="26"/>
  <c r="V298" i="26"/>
  <c r="W298" i="26"/>
  <c r="M181" i="26"/>
  <c r="P181" i="26"/>
  <c r="M168" i="26"/>
  <c r="P168" i="26"/>
  <c r="N166" i="26"/>
  <c r="Q166" i="26"/>
  <c r="M183" i="26"/>
  <c r="P183" i="26"/>
  <c r="M169" i="26"/>
  <c r="P169" i="26"/>
  <c r="M178" i="26"/>
  <c r="P178" i="26"/>
  <c r="M196" i="26"/>
  <c r="P196" i="26"/>
  <c r="M188" i="26"/>
  <c r="P188" i="26"/>
  <c r="M165" i="26"/>
  <c r="P165" i="26"/>
  <c r="M177" i="26"/>
  <c r="P177" i="26"/>
  <c r="N190" i="26"/>
  <c r="Q190" i="26"/>
  <c r="N170" i="26"/>
  <c r="Q170" i="26"/>
  <c r="S223" i="26"/>
  <c r="R223" i="26"/>
  <c r="T286" i="26"/>
  <c r="U286" i="26"/>
  <c r="V281" i="26"/>
  <c r="W281" i="26"/>
  <c r="V307" i="26"/>
  <c r="W307" i="26"/>
  <c r="V268" i="26"/>
  <c r="W268" i="26"/>
  <c r="V305" i="26"/>
  <c r="W305" i="26"/>
  <c r="M185" i="26"/>
  <c r="P185" i="26"/>
  <c r="N178" i="26"/>
  <c r="Q178" i="26"/>
  <c r="N195" i="26"/>
  <c r="Q195" i="26"/>
  <c r="M167" i="26"/>
  <c r="P167" i="26"/>
  <c r="M164" i="26"/>
  <c r="P164" i="26"/>
  <c r="N185" i="26"/>
  <c r="Q185" i="26"/>
  <c r="N187" i="26"/>
  <c r="Q187" i="26"/>
  <c r="N181" i="26"/>
  <c r="Q181" i="26"/>
  <c r="M170" i="26"/>
  <c r="P170" i="26"/>
  <c r="M171" i="26"/>
  <c r="P171" i="26"/>
  <c r="M187" i="26"/>
  <c r="P187" i="26"/>
  <c r="N171" i="26"/>
  <c r="Q171" i="26"/>
  <c r="N161" i="26"/>
  <c r="Q161" i="26"/>
  <c r="V295" i="26"/>
  <c r="W295" i="26"/>
  <c r="V304" i="26"/>
  <c r="W304" i="26"/>
  <c r="R201" i="26"/>
  <c r="S201" i="26"/>
  <c r="V318" i="26"/>
  <c r="W318" i="26"/>
  <c r="V309" i="26"/>
  <c r="W309" i="26"/>
  <c r="T239" i="26"/>
  <c r="U239" i="26"/>
  <c r="V270" i="26"/>
  <c r="W270" i="26"/>
  <c r="V308" i="26"/>
  <c r="W308" i="26"/>
  <c r="N188" i="26"/>
  <c r="Q188" i="26"/>
  <c r="M166" i="26"/>
  <c r="P166" i="26"/>
  <c r="N164" i="26"/>
  <c r="Q164" i="26"/>
  <c r="N196" i="26"/>
  <c r="Q196" i="26"/>
  <c r="M163" i="26"/>
  <c r="P163" i="26"/>
  <c r="N182" i="26"/>
  <c r="Q182" i="26"/>
  <c r="N183" i="26"/>
  <c r="Q183" i="26"/>
  <c r="M162" i="26"/>
  <c r="P162" i="26"/>
  <c r="N176" i="26"/>
  <c r="Q176" i="26"/>
  <c r="M182" i="26"/>
  <c r="P182" i="26"/>
  <c r="M195" i="26"/>
  <c r="P195" i="26"/>
  <c r="N168" i="26"/>
  <c r="Q168" i="26"/>
  <c r="N169" i="26"/>
  <c r="Q169" i="26"/>
  <c r="R234" i="26"/>
  <c r="V258" i="26"/>
  <c r="W258" i="26"/>
  <c r="V311" i="26"/>
  <c r="W311" i="26"/>
  <c r="S220" i="26"/>
  <c r="N177" i="26"/>
  <c r="Q177" i="26"/>
  <c r="M193" i="26"/>
  <c r="P193" i="26"/>
  <c r="N162" i="26"/>
  <c r="Q162" i="26"/>
  <c r="M179" i="26"/>
  <c r="P179" i="26"/>
  <c r="N163" i="26"/>
  <c r="Q163" i="26"/>
  <c r="N165" i="26"/>
  <c r="Q165" i="26"/>
  <c r="N193" i="26"/>
  <c r="Q193" i="26"/>
  <c r="M176" i="26"/>
  <c r="P176" i="26"/>
  <c r="M190" i="26"/>
  <c r="P190" i="26"/>
  <c r="M161" i="26"/>
  <c r="P161" i="26"/>
  <c r="N167" i="26"/>
  <c r="Q167" i="26"/>
  <c r="R160" i="26"/>
  <c r="N179" i="26"/>
  <c r="Q179" i="26"/>
  <c r="V310" i="26"/>
  <c r="W310" i="26"/>
  <c r="V296" i="26"/>
  <c r="W296" i="26"/>
  <c r="V319" i="26"/>
  <c r="W319" i="26"/>
  <c r="V248" i="26"/>
  <c r="W248" i="26"/>
  <c r="S160" i="26"/>
  <c r="D169" i="25"/>
  <c r="M169" i="25"/>
  <c r="P169" i="25"/>
  <c r="D194" i="25"/>
  <c r="D190" i="25"/>
  <c r="M190" i="25"/>
  <c r="P190" i="25"/>
  <c r="D176" i="25"/>
  <c r="M176" i="25"/>
  <c r="P176" i="25"/>
  <c r="D172" i="25"/>
  <c r="M172" i="25"/>
  <c r="P172" i="25"/>
  <c r="AM79" i="25"/>
  <c r="GG79" i="25"/>
  <c r="BQ80" i="25"/>
  <c r="EN79" i="25"/>
  <c r="CF79" i="25"/>
  <c r="CU80" i="25"/>
  <c r="FC79" i="25"/>
  <c r="CU79" i="25"/>
  <c r="FC80" i="25"/>
  <c r="DY80" i="25"/>
  <c r="DJ80" i="25"/>
  <c r="BQ79" i="25"/>
  <c r="DJ79" i="25"/>
  <c r="EN80" i="25"/>
  <c r="FR80" i="25"/>
  <c r="FR79" i="25"/>
  <c r="DY79" i="25"/>
  <c r="CF80" i="25"/>
  <c r="GG80" i="25"/>
  <c r="E200" i="25"/>
  <c r="E199" i="25"/>
  <c r="E198" i="25"/>
  <c r="N198" i="25"/>
  <c r="Q198" i="25"/>
  <c r="E197" i="25"/>
  <c r="E195" i="25"/>
  <c r="N195" i="25"/>
  <c r="Q195" i="25"/>
  <c r="E194" i="25"/>
  <c r="E193" i="25"/>
  <c r="N193" i="25"/>
  <c r="Q193" i="25"/>
  <c r="E192" i="25"/>
  <c r="E190" i="25"/>
  <c r="N190" i="25"/>
  <c r="Q190" i="25"/>
  <c r="E189" i="25"/>
  <c r="N189" i="25"/>
  <c r="Q189" i="25"/>
  <c r="R189" i="25"/>
  <c r="E188" i="25"/>
  <c r="E186" i="25"/>
  <c r="N186" i="25"/>
  <c r="Q186" i="25"/>
  <c r="E183" i="25"/>
  <c r="E182" i="25"/>
  <c r="E181" i="25"/>
  <c r="E180" i="25"/>
  <c r="E179" i="25"/>
  <c r="N179" i="25"/>
  <c r="Q179" i="25"/>
  <c r="E178" i="25"/>
  <c r="N178" i="25"/>
  <c r="Q178" i="25"/>
  <c r="E177" i="25"/>
  <c r="N177" i="25"/>
  <c r="Q177" i="25"/>
  <c r="E176" i="25"/>
  <c r="N176" i="25"/>
  <c r="Q176" i="25"/>
  <c r="E175" i="25"/>
  <c r="N175" i="25"/>
  <c r="Q175" i="25"/>
  <c r="E174" i="25"/>
  <c r="N174" i="25"/>
  <c r="Q174" i="25"/>
  <c r="E170" i="25"/>
  <c r="N170" i="25"/>
  <c r="Q170" i="25"/>
  <c r="E169" i="25"/>
  <c r="N169" i="25"/>
  <c r="Q169" i="25"/>
  <c r="E222" i="25"/>
  <c r="N222" i="25"/>
  <c r="Q222" i="25"/>
  <c r="E220" i="25"/>
  <c r="E216" i="25"/>
  <c r="E212" i="25"/>
  <c r="N212" i="25"/>
  <c r="Q212" i="25"/>
  <c r="E210" i="25"/>
  <c r="E206" i="25"/>
  <c r="E202" i="25"/>
  <c r="E208" i="25"/>
  <c r="E218" i="25"/>
  <c r="N218" i="25"/>
  <c r="Q218" i="25"/>
  <c r="E214" i="25"/>
  <c r="X79" i="25"/>
  <c r="M318" i="25"/>
  <c r="M316" i="25"/>
  <c r="M314" i="25"/>
  <c r="D312" i="25"/>
  <c r="D310" i="25"/>
  <c r="D306" i="25"/>
  <c r="M306" i="25"/>
  <c r="P306" i="25"/>
  <c r="D303" i="25"/>
  <c r="M303" i="25"/>
  <c r="P303" i="25"/>
  <c r="D302" i="25"/>
  <c r="M302" i="25"/>
  <c r="P302" i="25"/>
  <c r="D300" i="25"/>
  <c r="M300" i="25"/>
  <c r="P300" i="25"/>
  <c r="D298" i="25"/>
  <c r="M298" i="25"/>
  <c r="P298" i="25"/>
  <c r="D296" i="25"/>
  <c r="M296" i="25"/>
  <c r="P296" i="25"/>
  <c r="D294" i="25"/>
  <c r="M294" i="25"/>
  <c r="P294" i="25"/>
  <c r="D292" i="25"/>
  <c r="D290" i="25"/>
  <c r="D288" i="25"/>
  <c r="D286" i="25"/>
  <c r="D284" i="25"/>
  <c r="M284" i="25"/>
  <c r="P284" i="25"/>
  <c r="D282" i="25"/>
  <c r="M282" i="25"/>
  <c r="P282" i="25"/>
  <c r="M319" i="25"/>
  <c r="M317" i="25"/>
  <c r="M315" i="25"/>
  <c r="D311" i="25"/>
  <c r="D309" i="25"/>
  <c r="M309" i="25"/>
  <c r="P309" i="25"/>
  <c r="D307" i="25"/>
  <c r="D305" i="25"/>
  <c r="M305" i="25"/>
  <c r="P305" i="25"/>
  <c r="D299" i="25"/>
  <c r="M299" i="25"/>
  <c r="P299" i="25"/>
  <c r="D297" i="25"/>
  <c r="M297" i="25"/>
  <c r="P297" i="25"/>
  <c r="D295" i="25"/>
  <c r="M295" i="25"/>
  <c r="P295" i="25"/>
  <c r="D293" i="25"/>
  <c r="M293" i="25"/>
  <c r="P293" i="25"/>
  <c r="D291" i="25"/>
  <c r="D289" i="25"/>
  <c r="D287" i="25"/>
  <c r="D285" i="25"/>
  <c r="D283" i="25"/>
  <c r="M283" i="25"/>
  <c r="P283" i="25"/>
  <c r="D281" i="25"/>
  <c r="AM80" i="25"/>
  <c r="S195" i="25"/>
  <c r="V264" i="26"/>
  <c r="W264" i="26"/>
  <c r="V271" i="26"/>
  <c r="W271" i="26"/>
  <c r="V266" i="26"/>
  <c r="W266" i="26"/>
  <c r="V265" i="26"/>
  <c r="W265" i="26"/>
  <c r="S222" i="25"/>
  <c r="V272" i="26"/>
  <c r="W272" i="26"/>
  <c r="V262" i="26"/>
  <c r="W262" i="26"/>
  <c r="V260" i="26"/>
  <c r="W260" i="26"/>
  <c r="V267" i="26"/>
  <c r="W267" i="26"/>
  <c r="V259" i="26"/>
  <c r="W259" i="26"/>
  <c r="V263" i="26"/>
  <c r="W263" i="26"/>
  <c r="V261" i="26"/>
  <c r="W261" i="26"/>
  <c r="R235" i="25"/>
  <c r="S235" i="25"/>
  <c r="R239" i="25"/>
  <c r="S203" i="25"/>
  <c r="S305" i="25"/>
  <c r="R305" i="25"/>
  <c r="R284" i="25"/>
  <c r="S284" i="25"/>
  <c r="R300" i="25"/>
  <c r="S300" i="25"/>
  <c r="R306" i="25"/>
  <c r="S306" i="25"/>
  <c r="R176" i="25"/>
  <c r="S176" i="25"/>
  <c r="R174" i="25"/>
  <c r="S174" i="25"/>
  <c r="S255" i="25"/>
  <c r="R255" i="25"/>
  <c r="R196" i="25"/>
  <c r="S196" i="25"/>
  <c r="S227" i="25"/>
  <c r="R227" i="25"/>
  <c r="R252" i="25"/>
  <c r="S252" i="25"/>
  <c r="R198" i="25"/>
  <c r="S198" i="25"/>
  <c r="R228" i="25"/>
  <c r="S228" i="25"/>
  <c r="R195" i="25"/>
  <c r="S230" i="25"/>
  <c r="S193" i="25"/>
  <c r="R193" i="25"/>
  <c r="S225" i="25"/>
  <c r="R225" i="25"/>
  <c r="R242" i="25"/>
  <c r="S242" i="25"/>
  <c r="R222" i="25"/>
  <c r="S189" i="25"/>
  <c r="R254" i="25"/>
  <c r="S254" i="25"/>
  <c r="S295" i="25"/>
  <c r="R295" i="25"/>
  <c r="S297" i="25"/>
  <c r="R297" i="25"/>
  <c r="R294" i="25"/>
  <c r="S294" i="25"/>
  <c r="R302" i="25"/>
  <c r="S302" i="25"/>
  <c r="R308" i="25"/>
  <c r="S308" i="25"/>
  <c r="R190" i="25"/>
  <c r="S190" i="25"/>
  <c r="S259" i="25"/>
  <c r="R259" i="25"/>
  <c r="R204" i="25"/>
  <c r="S204" i="25"/>
  <c r="S231" i="25"/>
  <c r="R231" i="25"/>
  <c r="R260" i="25"/>
  <c r="S260" i="25"/>
  <c r="R256" i="25"/>
  <c r="S256" i="25"/>
  <c r="S205" i="25"/>
  <c r="R205" i="25"/>
  <c r="S233" i="25"/>
  <c r="R233" i="25"/>
  <c r="S201" i="25"/>
  <c r="R201" i="25"/>
  <c r="S229" i="25"/>
  <c r="R229" i="25"/>
  <c r="R262" i="25"/>
  <c r="S262" i="25"/>
  <c r="S283" i="25"/>
  <c r="R283" i="25"/>
  <c r="S299" i="25"/>
  <c r="R299" i="25"/>
  <c r="S303" i="25"/>
  <c r="R303" i="25"/>
  <c r="S173" i="25"/>
  <c r="R173" i="25"/>
  <c r="S185" i="25"/>
  <c r="R185" i="25"/>
  <c r="R212" i="25"/>
  <c r="S212" i="25"/>
  <c r="R236" i="25"/>
  <c r="S236" i="25"/>
  <c r="S175" i="25"/>
  <c r="R175" i="25"/>
  <c r="R270" i="25"/>
  <c r="S270" i="25"/>
  <c r="S177" i="25"/>
  <c r="R177" i="25"/>
  <c r="R186" i="25"/>
  <c r="S186" i="25"/>
  <c r="S213" i="25"/>
  <c r="R213" i="25"/>
  <c r="S237" i="25"/>
  <c r="R237" i="25"/>
  <c r="S179" i="25"/>
  <c r="R179" i="25"/>
  <c r="R178" i="25"/>
  <c r="S178" i="25"/>
  <c r="S253" i="25"/>
  <c r="R253" i="25"/>
  <c r="S209" i="25"/>
  <c r="R209" i="25"/>
  <c r="R234" i="25"/>
  <c r="S234" i="25"/>
  <c r="S171" i="25"/>
  <c r="R171" i="25"/>
  <c r="S273" i="25"/>
  <c r="R273" i="25"/>
  <c r="R170" i="25"/>
  <c r="S170" i="25"/>
  <c r="S184" i="25"/>
  <c r="S309" i="25"/>
  <c r="R309" i="25"/>
  <c r="R296" i="25"/>
  <c r="S296" i="25"/>
  <c r="S293" i="25"/>
  <c r="R293" i="25"/>
  <c r="S301" i="25"/>
  <c r="R301" i="25"/>
  <c r="R282" i="25"/>
  <c r="S282" i="25"/>
  <c r="R298" i="25"/>
  <c r="S298" i="25"/>
  <c r="R304" i="25"/>
  <c r="S304" i="25"/>
  <c r="R172" i="25"/>
  <c r="S172" i="25"/>
  <c r="S169" i="25"/>
  <c r="R169" i="25"/>
  <c r="S269" i="25"/>
  <c r="R269" i="25"/>
  <c r="S168" i="25"/>
  <c r="R168" i="25"/>
  <c r="S223" i="25"/>
  <c r="R223" i="25"/>
  <c r="R240" i="25"/>
  <c r="S240" i="25"/>
  <c r="S271" i="25"/>
  <c r="R271" i="25"/>
  <c r="S191" i="25"/>
  <c r="R191" i="25"/>
  <c r="R224" i="25"/>
  <c r="S224" i="25"/>
  <c r="S241" i="25"/>
  <c r="R241" i="25"/>
  <c r="S275" i="25"/>
  <c r="R275" i="25"/>
  <c r="R272" i="25"/>
  <c r="S272" i="25"/>
  <c r="S187" i="25"/>
  <c r="R187" i="25"/>
  <c r="R218" i="25"/>
  <c r="S218" i="25"/>
  <c r="R238" i="25"/>
  <c r="S238" i="25"/>
  <c r="V257" i="26"/>
  <c r="V291" i="26"/>
  <c r="W291" i="26"/>
  <c r="V294" i="26"/>
  <c r="W294" i="26"/>
  <c r="V283" i="26"/>
  <c r="W283" i="26"/>
  <c r="V292" i="26"/>
  <c r="W292" i="26"/>
  <c r="V297" i="26"/>
  <c r="W297" i="26"/>
  <c r="T197" i="26"/>
  <c r="U197" i="26"/>
  <c r="V192" i="26"/>
  <c r="S177" i="26"/>
  <c r="R177" i="26"/>
  <c r="R193" i="26"/>
  <c r="S193" i="26"/>
  <c r="S176" i="26"/>
  <c r="R195" i="26"/>
  <c r="S195" i="26"/>
  <c r="S187" i="26"/>
  <c r="R187" i="26"/>
  <c r="S196" i="26"/>
  <c r="R196" i="26"/>
  <c r="R179" i="26"/>
  <c r="S179" i="26"/>
  <c r="S183" i="26"/>
  <c r="R183" i="26"/>
  <c r="S182" i="26"/>
  <c r="R182" i="26"/>
  <c r="S166" i="26"/>
  <c r="R166" i="26"/>
  <c r="S171" i="26"/>
  <c r="R171" i="26"/>
  <c r="R178" i="26"/>
  <c r="S178" i="26"/>
  <c r="R165" i="26"/>
  <c r="S165" i="26"/>
  <c r="S181" i="26"/>
  <c r="R181" i="26"/>
  <c r="R163" i="26"/>
  <c r="S163" i="26"/>
  <c r="S170" i="26"/>
  <c r="R170" i="26"/>
  <c r="S188" i="26"/>
  <c r="R188" i="26"/>
  <c r="V188" i="26"/>
  <c r="W188" i="26"/>
  <c r="R161" i="26"/>
  <c r="S161" i="26"/>
  <c r="R164" i="26"/>
  <c r="S164" i="26"/>
  <c r="S185" i="26"/>
  <c r="R185" i="26"/>
  <c r="S190" i="26"/>
  <c r="R190" i="26"/>
  <c r="V190" i="26"/>
  <c r="W190" i="26"/>
  <c r="S168" i="26"/>
  <c r="R168" i="26"/>
  <c r="S162" i="26"/>
  <c r="R162" i="26"/>
  <c r="S167" i="26"/>
  <c r="R167" i="26"/>
  <c r="S169" i="26"/>
  <c r="R169" i="26"/>
  <c r="V246" i="26"/>
  <c r="W246" i="26"/>
  <c r="V244" i="26"/>
  <c r="W244" i="26"/>
  <c r="V278" i="26"/>
  <c r="W278" i="26"/>
  <c r="V284" i="26"/>
  <c r="W284" i="26"/>
  <c r="V282" i="26"/>
  <c r="W282" i="26"/>
  <c r="V279" i="26"/>
  <c r="W279" i="26"/>
  <c r="V280" i="26"/>
  <c r="W280" i="26"/>
  <c r="V189" i="26"/>
  <c r="W189" i="26"/>
  <c r="V235" i="26"/>
  <c r="W235" i="26"/>
  <c r="V227" i="26"/>
  <c r="W227" i="26"/>
  <c r="V231" i="26"/>
  <c r="W231" i="26"/>
  <c r="V232" i="26"/>
  <c r="W232" i="26"/>
  <c r="V225" i="26"/>
  <c r="W225" i="26"/>
  <c r="V236" i="26"/>
  <c r="W236" i="26"/>
  <c r="V237" i="26"/>
  <c r="W237" i="26"/>
  <c r="V247" i="26"/>
  <c r="W247" i="26"/>
  <c r="V186" i="26"/>
  <c r="W186" i="26"/>
  <c r="V194" i="26"/>
  <c r="W194" i="26"/>
  <c r="V233" i="26"/>
  <c r="W233" i="26"/>
  <c r="V184" i="26"/>
  <c r="W184" i="26"/>
  <c r="V223" i="26"/>
  <c r="W223" i="26"/>
  <c r="V238" i="26"/>
  <c r="W238" i="26"/>
  <c r="V229" i="26"/>
  <c r="W229" i="26"/>
  <c r="V230" i="26"/>
  <c r="W230" i="26"/>
  <c r="R176" i="26"/>
  <c r="T176" i="26"/>
  <c r="U176" i="26"/>
  <c r="V226" i="26"/>
  <c r="W226" i="26"/>
  <c r="V224" i="26"/>
  <c r="W224" i="26"/>
  <c r="V234" i="26"/>
  <c r="W234" i="26"/>
  <c r="V285" i="26"/>
  <c r="W285" i="26"/>
  <c r="V191" i="26"/>
  <c r="W191" i="26"/>
  <c r="T218" i="26"/>
  <c r="U218" i="26"/>
  <c r="V216" i="26"/>
  <c r="W216" i="26"/>
  <c r="V228" i="26"/>
  <c r="W228" i="26"/>
  <c r="V249" i="26"/>
  <c r="W249" i="26"/>
  <c r="V250" i="26"/>
  <c r="W250" i="26"/>
  <c r="V251" i="26"/>
  <c r="W251" i="26"/>
  <c r="W257" i="26"/>
  <c r="W192" i="26"/>
  <c r="T241" i="25"/>
  <c r="U241" i="25"/>
  <c r="V228" i="25"/>
  <c r="W228" i="25"/>
  <c r="T184" i="25"/>
  <c r="U184" i="25"/>
  <c r="V168" i="25"/>
  <c r="W168" i="25"/>
  <c r="T203" i="25"/>
  <c r="U203" i="25"/>
  <c r="V193" i="25"/>
  <c r="W193" i="25"/>
  <c r="T222" i="25"/>
  <c r="U222" i="25"/>
  <c r="V211" i="25"/>
  <c r="W211" i="25"/>
  <c r="T271" i="25"/>
  <c r="U271" i="25"/>
  <c r="V264" i="25"/>
  <c r="W264" i="25"/>
  <c r="T252" i="25"/>
  <c r="U252" i="25"/>
  <c r="V185" i="26"/>
  <c r="W185" i="26"/>
  <c r="V181" i="26"/>
  <c r="W181" i="26"/>
  <c r="V183" i="26"/>
  <c r="W183" i="26"/>
  <c r="V182" i="26"/>
  <c r="W182" i="26"/>
  <c r="V196" i="26"/>
  <c r="W196" i="26"/>
  <c r="V195" i="26"/>
  <c r="W195" i="26"/>
  <c r="V187" i="26"/>
  <c r="W187" i="26"/>
  <c r="V193" i="26"/>
  <c r="W193" i="26"/>
  <c r="V204" i="26"/>
  <c r="W204" i="26"/>
  <c r="V210" i="26"/>
  <c r="W210" i="26"/>
  <c r="V215" i="26"/>
  <c r="W215" i="26"/>
  <c r="V175" i="26"/>
  <c r="W175" i="26"/>
  <c r="V173" i="26"/>
  <c r="V172" i="26"/>
  <c r="W172" i="26"/>
  <c r="V174" i="26"/>
  <c r="W174" i="26"/>
  <c r="V169" i="26"/>
  <c r="W169" i="26"/>
  <c r="V162" i="26"/>
  <c r="W162" i="26"/>
  <c r="V171" i="26"/>
  <c r="W171" i="26"/>
  <c r="V208" i="26"/>
  <c r="W208" i="26"/>
  <c r="V202" i="26"/>
  <c r="W202" i="26"/>
  <c r="V213" i="26"/>
  <c r="W213" i="26"/>
  <c r="V212" i="26"/>
  <c r="W212" i="26"/>
  <c r="V211" i="26"/>
  <c r="W211" i="26"/>
  <c r="V206" i="26"/>
  <c r="W206" i="26"/>
  <c r="V209" i="26"/>
  <c r="W209" i="26"/>
  <c r="V214" i="26"/>
  <c r="W214" i="26"/>
  <c r="V207" i="26"/>
  <c r="W207" i="26"/>
  <c r="V205" i="26"/>
  <c r="W205" i="26"/>
  <c r="V160" i="26"/>
  <c r="W160" i="26"/>
  <c r="V203" i="26"/>
  <c r="W203" i="26"/>
  <c r="V164" i="26"/>
  <c r="W164" i="26"/>
  <c r="V163" i="26"/>
  <c r="V165" i="26"/>
  <c r="W165" i="26"/>
  <c r="V217" i="26"/>
  <c r="W217" i="26"/>
  <c r="V167" i="26"/>
  <c r="W167" i="26"/>
  <c r="V168" i="26"/>
  <c r="W168" i="26"/>
  <c r="V170" i="26"/>
  <c r="W170" i="26"/>
  <c r="V166" i="26"/>
  <c r="W166" i="26"/>
  <c r="V161" i="26"/>
  <c r="W161" i="26"/>
  <c r="W163" i="26"/>
  <c r="W173" i="26"/>
  <c r="V261" i="25"/>
  <c r="W261" i="25"/>
  <c r="V182" i="25"/>
  <c r="W182" i="25"/>
  <c r="V181" i="25"/>
  <c r="W181" i="25"/>
  <c r="V229" i="25"/>
  <c r="W229" i="25"/>
  <c r="V212" i="25"/>
  <c r="W212" i="25"/>
  <c r="V239" i="25"/>
  <c r="W239" i="25"/>
  <c r="V230" i="25"/>
  <c r="W230" i="25"/>
  <c r="V232" i="25"/>
  <c r="W232" i="25"/>
  <c r="V179" i="25"/>
  <c r="W179" i="25"/>
  <c r="V237" i="25"/>
  <c r="W237" i="25"/>
  <c r="V231" i="25"/>
  <c r="W231" i="25"/>
  <c r="V238" i="25"/>
  <c r="W238" i="25"/>
  <c r="V173" i="25"/>
  <c r="W173" i="25"/>
  <c r="V170" i="25"/>
  <c r="W170" i="25"/>
  <c r="V175" i="25"/>
  <c r="W175" i="25"/>
  <c r="V169" i="25"/>
  <c r="W169" i="25"/>
  <c r="V201" i="25"/>
  <c r="W201" i="25"/>
  <c r="V199" i="25"/>
  <c r="W199" i="25"/>
  <c r="V187" i="25"/>
  <c r="W187" i="25"/>
  <c r="V189" i="25"/>
  <c r="W189" i="25"/>
  <c r="V192" i="25"/>
  <c r="W192" i="25"/>
  <c r="V190" i="25"/>
  <c r="W190" i="25"/>
  <c r="V258" i="25"/>
  <c r="W258" i="25"/>
  <c r="V268" i="25"/>
  <c r="W268" i="25"/>
  <c r="V227" i="25"/>
  <c r="W227" i="25"/>
  <c r="V234" i="25"/>
  <c r="W234" i="25"/>
  <c r="V262" i="25"/>
  <c r="W262" i="25"/>
  <c r="V256" i="25"/>
  <c r="W256" i="25"/>
  <c r="T293" i="25"/>
  <c r="U293" i="25"/>
  <c r="V290" i="25"/>
  <c r="W290" i="25"/>
  <c r="V178" i="25"/>
  <c r="W178" i="25"/>
  <c r="V263" i="25"/>
  <c r="W263" i="25"/>
  <c r="V194" i="25"/>
  <c r="W194" i="25"/>
  <c r="V260" i="25"/>
  <c r="W260" i="25"/>
  <c r="V233" i="25"/>
  <c r="W233" i="25"/>
  <c r="V265" i="25"/>
  <c r="W265" i="25"/>
  <c r="V226" i="25"/>
  <c r="W226" i="25"/>
  <c r="T304" i="25"/>
  <c r="U304" i="25"/>
  <c r="V303" i="25"/>
  <c r="W303" i="25"/>
  <c r="V236" i="25"/>
  <c r="W236" i="25"/>
  <c r="V207" i="25"/>
  <c r="W207" i="25"/>
  <c r="V174" i="25"/>
  <c r="W174" i="25"/>
  <c r="V177" i="25"/>
  <c r="W177" i="25"/>
  <c r="V255" i="25"/>
  <c r="W255" i="25"/>
  <c r="V225" i="25"/>
  <c r="W225" i="25"/>
  <c r="V257" i="25"/>
  <c r="W257" i="25"/>
  <c r="V267" i="25"/>
  <c r="W267" i="25"/>
  <c r="V172" i="25"/>
  <c r="W172" i="25"/>
  <c r="V269" i="25"/>
  <c r="W269" i="25"/>
  <c r="V286" i="25"/>
  <c r="W286" i="25"/>
  <c r="V240" i="25"/>
  <c r="W240" i="25"/>
  <c r="V266" i="25"/>
  <c r="W266" i="25"/>
  <c r="V235" i="25"/>
  <c r="W235" i="25"/>
  <c r="T282" i="25"/>
  <c r="U282" i="25"/>
  <c r="V281" i="25"/>
  <c r="W281" i="25"/>
  <c r="V259" i="25"/>
  <c r="W259" i="25"/>
  <c r="V270" i="25"/>
  <c r="W270" i="25"/>
  <c r="V171" i="25"/>
  <c r="W171" i="25"/>
  <c r="V308" i="25"/>
  <c r="W308" i="25"/>
  <c r="V176" i="25"/>
  <c r="W176" i="25"/>
  <c r="V218" i="25"/>
  <c r="W218" i="25"/>
  <c r="V210" i="25"/>
  <c r="W210" i="25"/>
  <c r="V209" i="25"/>
  <c r="W209" i="25"/>
  <c r="V206" i="25"/>
  <c r="W206" i="25"/>
  <c r="V219" i="25"/>
  <c r="W219" i="25"/>
  <c r="V213" i="25"/>
  <c r="W213" i="25"/>
  <c r="V191" i="25"/>
  <c r="W191" i="25"/>
  <c r="V195" i="25"/>
  <c r="W195" i="25"/>
  <c r="V196" i="25"/>
  <c r="W196" i="25"/>
  <c r="V197" i="25"/>
  <c r="W197" i="25"/>
  <c r="V188" i="25"/>
  <c r="W188" i="25"/>
  <c r="V217" i="25"/>
  <c r="W217" i="25"/>
  <c r="V215" i="25"/>
  <c r="W215" i="25"/>
  <c r="V220" i="25"/>
  <c r="W220" i="25"/>
  <c r="V216" i="25"/>
  <c r="W216" i="25"/>
  <c r="V214" i="25"/>
  <c r="W214" i="25"/>
  <c r="V202" i="25"/>
  <c r="W202" i="25"/>
  <c r="V221" i="25"/>
  <c r="W221" i="25"/>
  <c r="V200" i="25"/>
  <c r="W200" i="25"/>
  <c r="V198" i="25"/>
  <c r="W198" i="25"/>
  <c r="V208" i="25"/>
  <c r="W208" i="25"/>
  <c r="V180" i="25"/>
  <c r="W180" i="25"/>
  <c r="V183" i="25"/>
  <c r="W183" i="25"/>
  <c r="V251" i="25"/>
  <c r="W251" i="25"/>
  <c r="V250" i="25"/>
  <c r="W250" i="25"/>
  <c r="V248" i="25"/>
  <c r="W248" i="25"/>
  <c r="V244" i="25"/>
  <c r="W244" i="25"/>
  <c r="V246" i="25"/>
  <c r="W246" i="25"/>
  <c r="V247" i="25"/>
  <c r="W247" i="25"/>
  <c r="V249" i="25"/>
  <c r="W249" i="25"/>
  <c r="V245" i="25"/>
  <c r="W245" i="25"/>
  <c r="V296" i="25"/>
  <c r="W296" i="25"/>
  <c r="V292" i="25"/>
  <c r="W292" i="25"/>
  <c r="V285" i="25"/>
  <c r="W285" i="25"/>
  <c r="V302" i="25"/>
  <c r="W302" i="25"/>
  <c r="V301" i="25"/>
  <c r="W301" i="25"/>
  <c r="V307" i="25"/>
  <c r="W307" i="25"/>
  <c r="V309" i="25"/>
  <c r="W309" i="25"/>
  <c r="V289" i="25"/>
  <c r="W289" i="25"/>
  <c r="V276" i="25"/>
  <c r="W276" i="25"/>
  <c r="V279" i="25"/>
  <c r="W279" i="25"/>
  <c r="V277" i="25"/>
  <c r="W277" i="25"/>
  <c r="V280" i="25"/>
  <c r="W280" i="25"/>
  <c r="V278" i="25"/>
  <c r="W278" i="25"/>
  <c r="V274" i="25"/>
  <c r="W274" i="25"/>
  <c r="V275" i="25"/>
  <c r="W275" i="25"/>
  <c r="V300" i="25"/>
  <c r="W300" i="25"/>
  <c r="V291" i="25"/>
  <c r="W291" i="25"/>
  <c r="V298" i="25"/>
  <c r="W298" i="25"/>
  <c r="V299" i="25"/>
  <c r="W299" i="25"/>
  <c r="V297" i="25"/>
  <c r="W297" i="25"/>
  <c r="V288" i="25"/>
  <c r="W288" i="25"/>
  <c r="V287" i="25"/>
  <c r="W287" i="25"/>
  <c r="D117" i="20"/>
  <c r="D118" i="20"/>
  <c r="D116" i="20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D115" i="17"/>
  <c r="D116" i="17"/>
  <c r="D114" i="17"/>
  <c r="O2" i="1"/>
  <c r="Q2" i="1"/>
  <c r="T2" i="1"/>
  <c r="U2" i="1"/>
  <c r="D2" i="17"/>
  <c r="V2" i="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75" i="17"/>
  <c r="D76" i="17"/>
  <c r="D77" i="17"/>
  <c r="D78" i="17"/>
  <c r="D79" i="17"/>
  <c r="D80" i="17"/>
  <c r="D81" i="17"/>
  <c r="D50" i="17"/>
  <c r="D51" i="17"/>
  <c r="D52" i="17"/>
  <c r="D53" i="17"/>
  <c r="D54" i="17"/>
  <c r="D55" i="17"/>
  <c r="D56" i="17"/>
  <c r="D57" i="17"/>
  <c r="D26" i="17"/>
  <c r="D27" i="17"/>
  <c r="D28" i="17"/>
  <c r="D29" i="17"/>
  <c r="D30" i="17"/>
  <c r="D31" i="17"/>
  <c r="D32" i="17"/>
  <c r="D33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66" i="17"/>
  <c r="D67" i="17"/>
  <c r="D68" i="17"/>
  <c r="D69" i="17"/>
  <c r="D70" i="17"/>
  <c r="D71" i="17"/>
  <c r="D72" i="17"/>
  <c r="D73" i="17"/>
  <c r="D58" i="17"/>
  <c r="D59" i="17"/>
  <c r="D60" i="17"/>
  <c r="D61" i="17"/>
  <c r="D62" i="17"/>
  <c r="D63" i="17"/>
  <c r="D64" i="17"/>
  <c r="D65" i="17"/>
  <c r="D34" i="17"/>
  <c r="D35" i="17"/>
  <c r="D36" i="17"/>
  <c r="D37" i="17"/>
  <c r="D38" i="17"/>
  <c r="D39" i="17"/>
  <c r="D40" i="17"/>
  <c r="D41" i="17"/>
  <c r="D90" i="17"/>
  <c r="D91" i="17"/>
  <c r="D92" i="17"/>
  <c r="D93" i="17"/>
  <c r="D94" i="17"/>
  <c r="D95" i="17"/>
  <c r="D96" i="17"/>
  <c r="D97" i="17"/>
  <c r="D82" i="17"/>
  <c r="D83" i="17"/>
  <c r="D84" i="17"/>
  <c r="D85" i="17"/>
  <c r="D86" i="17"/>
  <c r="D87" i="17"/>
  <c r="D88" i="17"/>
  <c r="D89" i="17"/>
  <c r="D106" i="17"/>
  <c r="D107" i="17"/>
  <c r="D108" i="17"/>
  <c r="D109" i="17"/>
  <c r="D110" i="17"/>
  <c r="D111" i="17"/>
  <c r="D112" i="17"/>
  <c r="D113" i="17"/>
  <c r="D3" i="17"/>
  <c r="D4" i="17"/>
  <c r="D5" i="17"/>
  <c r="D6" i="17"/>
  <c r="D7" i="17"/>
  <c r="D8" i="17"/>
  <c r="D9" i="17"/>
  <c r="D42" i="17"/>
  <c r="D43" i="17"/>
  <c r="D44" i="17"/>
  <c r="D45" i="17"/>
  <c r="D46" i="17"/>
  <c r="D47" i="17"/>
  <c r="D48" i="17"/>
  <c r="D49" i="17"/>
  <c r="D98" i="17"/>
  <c r="D99" i="17"/>
  <c r="D100" i="17"/>
  <c r="D101" i="17"/>
  <c r="D102" i="17"/>
  <c r="D103" i="17"/>
  <c r="D104" i="17"/>
  <c r="D105" i="17"/>
  <c r="D74" i="17"/>
  <c r="D115" i="20"/>
  <c r="D114" i="20"/>
  <c r="D107" i="20"/>
  <c r="D108" i="20"/>
  <c r="D109" i="20"/>
  <c r="D110" i="20"/>
  <c r="D111" i="20"/>
  <c r="D112" i="20"/>
  <c r="D113" i="20"/>
  <c r="D106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82" i="20"/>
  <c r="D83" i="20"/>
  <c r="D84" i="20"/>
  <c r="D85" i="20"/>
  <c r="D86" i="20"/>
  <c r="D87" i="20"/>
  <c r="D88" i="20"/>
  <c r="D89" i="20"/>
  <c r="D74" i="20"/>
  <c r="D75" i="20"/>
  <c r="D76" i="20"/>
  <c r="D77" i="20"/>
  <c r="D78" i="20"/>
  <c r="D79" i="20"/>
  <c r="D80" i="20"/>
  <c r="D81" i="20"/>
  <c r="D66" i="20"/>
  <c r="D67" i="20"/>
  <c r="D68" i="20"/>
  <c r="D69" i="20"/>
  <c r="D70" i="20"/>
  <c r="D71" i="20"/>
  <c r="D72" i="20"/>
  <c r="D73" i="20"/>
  <c r="D58" i="20"/>
  <c r="D59" i="20"/>
  <c r="D60" i="20"/>
  <c r="D61" i="20"/>
  <c r="D62" i="20"/>
  <c r="D63" i="20"/>
  <c r="D64" i="20"/>
  <c r="D65" i="20"/>
  <c r="D57" i="20"/>
  <c r="D56" i="20"/>
  <c r="D55" i="20"/>
  <c r="D54" i="20"/>
  <c r="D50" i="20"/>
  <c r="D51" i="20"/>
  <c r="D52" i="20"/>
  <c r="D53" i="20"/>
  <c r="D43" i="20"/>
  <c r="D44" i="20"/>
  <c r="D45" i="20"/>
  <c r="D46" i="20"/>
  <c r="D47" i="20"/>
  <c r="D48" i="20"/>
  <c r="D49" i="20"/>
  <c r="D42" i="20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2" i="19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2" i="20"/>
  <c r="D3" i="5"/>
  <c r="D4" i="5"/>
  <c r="D5" i="5"/>
  <c r="D6" i="5"/>
  <c r="D7" i="5"/>
  <c r="D8" i="5"/>
  <c r="D9" i="5"/>
  <c r="D58" i="5"/>
  <c r="D59" i="5"/>
  <c r="D60" i="5"/>
  <c r="D61" i="5"/>
  <c r="D62" i="5"/>
  <c r="D63" i="5"/>
  <c r="D64" i="5"/>
  <c r="D65" i="5"/>
  <c r="D69" i="5"/>
  <c r="D70" i="5"/>
  <c r="D71" i="5"/>
  <c r="D72" i="5"/>
  <c r="D73" i="5"/>
  <c r="D74" i="5"/>
  <c r="D75" i="5"/>
  <c r="D76" i="5"/>
  <c r="D93" i="5"/>
  <c r="D94" i="5"/>
  <c r="D95" i="5"/>
  <c r="D96" i="5"/>
  <c r="D97" i="5"/>
  <c r="D98" i="5"/>
  <c r="D99" i="5"/>
  <c r="D100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10" i="5"/>
  <c r="D11" i="5"/>
  <c r="D12" i="5"/>
  <c r="D13" i="5"/>
  <c r="D14" i="5"/>
  <c r="D15" i="5"/>
  <c r="D16" i="5"/>
  <c r="D17" i="5"/>
  <c r="D42" i="5"/>
  <c r="D43" i="5"/>
  <c r="D44" i="5"/>
  <c r="D45" i="5"/>
  <c r="D46" i="5"/>
  <c r="D47" i="5"/>
  <c r="D48" i="5"/>
  <c r="D49" i="5"/>
  <c r="D34" i="5"/>
  <c r="D35" i="5"/>
  <c r="D36" i="5"/>
  <c r="D37" i="5"/>
  <c r="D38" i="5"/>
  <c r="D39" i="5"/>
  <c r="D40" i="5"/>
  <c r="D41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50" i="5"/>
  <c r="D51" i="5"/>
  <c r="D52" i="5"/>
  <c r="D53" i="5"/>
  <c r="D54" i="5"/>
  <c r="D55" i="5"/>
  <c r="D56" i="5"/>
  <c r="D57" i="5"/>
  <c r="D66" i="5"/>
  <c r="D67" i="5"/>
  <c r="D68" i="5"/>
  <c r="D2" i="5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8" i="7"/>
  <c r="D79" i="7"/>
  <c r="D80" i="7"/>
  <c r="D81" i="7"/>
  <c r="D82" i="7"/>
  <c r="D83" i="7"/>
  <c r="D84" i="7"/>
  <c r="D85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8" i="7"/>
  <c r="D109" i="7"/>
  <c r="D110" i="7"/>
  <c r="D111" i="7"/>
  <c r="D112" i="7"/>
  <c r="D113" i="7"/>
  <c r="D114" i="7"/>
  <c r="D115" i="7"/>
  <c r="D119" i="7"/>
  <c r="D120" i="7"/>
  <c r="D121" i="7"/>
  <c r="D122" i="7"/>
  <c r="D123" i="7"/>
  <c r="D124" i="7"/>
  <c r="D125" i="7"/>
  <c r="D126" i="7"/>
  <c r="D130" i="7"/>
  <c r="D131" i="7"/>
  <c r="D132" i="7"/>
  <c r="D133" i="7"/>
  <c r="D134" i="7"/>
  <c r="D135" i="7"/>
  <c r="D136" i="7"/>
  <c r="D137" i="7"/>
  <c r="D141" i="7"/>
  <c r="D142" i="7"/>
  <c r="D143" i="7"/>
  <c r="D2" i="7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2" i="1"/>
  <c r="N3" i="7"/>
  <c r="O3" i="7"/>
  <c r="Q3" i="7"/>
  <c r="N4" i="7"/>
  <c r="O4" i="7"/>
  <c r="Q4" i="7"/>
  <c r="N5" i="7"/>
  <c r="O5" i="7"/>
  <c r="Q5" i="7"/>
  <c r="N6" i="7"/>
  <c r="O6" i="7"/>
  <c r="Q6" i="7"/>
  <c r="N7" i="7"/>
  <c r="O7" i="7"/>
  <c r="Q7" i="7"/>
  <c r="N8" i="7"/>
  <c r="O8" i="7"/>
  <c r="Q8" i="7"/>
  <c r="N9" i="7"/>
  <c r="O9" i="7"/>
  <c r="Q9" i="7"/>
  <c r="N10" i="7"/>
  <c r="O10" i="7"/>
  <c r="Q10" i="7"/>
  <c r="N11" i="7"/>
  <c r="O11" i="7"/>
  <c r="Q11" i="7"/>
  <c r="N12" i="7"/>
  <c r="O12" i="7"/>
  <c r="Q12" i="7"/>
  <c r="N13" i="7"/>
  <c r="O13" i="7"/>
  <c r="Q13" i="7"/>
  <c r="N14" i="7"/>
  <c r="O14" i="7"/>
  <c r="Q14" i="7"/>
  <c r="N15" i="7"/>
  <c r="O15" i="7"/>
  <c r="Q15" i="7"/>
  <c r="N16" i="7"/>
  <c r="O16" i="7"/>
  <c r="Q16" i="7"/>
  <c r="N17" i="7"/>
  <c r="O17" i="7"/>
  <c r="Q17" i="7"/>
  <c r="N21" i="7"/>
  <c r="O21" i="7"/>
  <c r="Q21" i="7"/>
  <c r="N22" i="7"/>
  <c r="O22" i="7"/>
  <c r="Q22" i="7"/>
  <c r="N23" i="7"/>
  <c r="O23" i="7"/>
  <c r="Q23" i="7"/>
  <c r="N24" i="7"/>
  <c r="O24" i="7"/>
  <c r="Q24" i="7"/>
  <c r="N25" i="7"/>
  <c r="O25" i="7"/>
  <c r="Q25" i="7"/>
  <c r="N26" i="7"/>
  <c r="O26" i="7"/>
  <c r="Q26" i="7"/>
  <c r="N27" i="7"/>
  <c r="O27" i="7"/>
  <c r="Q27" i="7"/>
  <c r="N28" i="7"/>
  <c r="O28" i="7"/>
  <c r="Q28" i="7"/>
  <c r="N29" i="7"/>
  <c r="O29" i="7"/>
  <c r="Q29" i="7"/>
  <c r="N30" i="7"/>
  <c r="O30" i="7"/>
  <c r="Q30" i="7"/>
  <c r="N31" i="7"/>
  <c r="O31" i="7"/>
  <c r="Q31" i="7"/>
  <c r="N32" i="7"/>
  <c r="O32" i="7"/>
  <c r="Q32" i="7"/>
  <c r="N33" i="7"/>
  <c r="O33" i="7"/>
  <c r="Q33" i="7"/>
  <c r="N34" i="7"/>
  <c r="O34" i="7"/>
  <c r="Q34" i="7"/>
  <c r="N35" i="7"/>
  <c r="O35" i="7"/>
  <c r="Q35" i="7"/>
  <c r="N36" i="7"/>
  <c r="O36" i="7"/>
  <c r="Q36" i="7"/>
  <c r="N40" i="7"/>
  <c r="O40" i="7"/>
  <c r="Q40" i="7"/>
  <c r="N41" i="7"/>
  <c r="O41" i="7"/>
  <c r="Q41" i="7"/>
  <c r="N42" i="7"/>
  <c r="O42" i="7"/>
  <c r="Q42" i="7"/>
  <c r="N43" i="7"/>
  <c r="O43" i="7"/>
  <c r="Q43" i="7"/>
  <c r="N45" i="7"/>
  <c r="O45" i="7"/>
  <c r="Q45" i="7"/>
  <c r="N46" i="7"/>
  <c r="O46" i="7"/>
  <c r="Q46" i="7"/>
  <c r="N48" i="7"/>
  <c r="O48" i="7"/>
  <c r="Q48" i="7"/>
  <c r="N49" i="7"/>
  <c r="O49" i="7"/>
  <c r="Q49" i="7"/>
  <c r="N50" i="7"/>
  <c r="O50" i="7"/>
  <c r="Q50" i="7"/>
  <c r="N51" i="7"/>
  <c r="O51" i="7"/>
  <c r="Q51" i="7"/>
  <c r="N52" i="7"/>
  <c r="O52" i="7"/>
  <c r="Q52" i="7"/>
  <c r="N53" i="7"/>
  <c r="O53" i="7"/>
  <c r="Q53" i="7"/>
  <c r="N54" i="7"/>
  <c r="O54" i="7"/>
  <c r="Q54" i="7"/>
  <c r="N55" i="7"/>
  <c r="O55" i="7"/>
  <c r="Q55" i="7"/>
  <c r="N59" i="7"/>
  <c r="O59" i="7"/>
  <c r="Q59" i="7"/>
  <c r="N60" i="7"/>
  <c r="O60" i="7"/>
  <c r="Q60" i="7"/>
  <c r="N61" i="7"/>
  <c r="O61" i="7"/>
  <c r="Q61" i="7"/>
  <c r="N62" i="7"/>
  <c r="O62" i="7"/>
  <c r="Q62" i="7"/>
  <c r="N63" i="7"/>
  <c r="O63" i="7"/>
  <c r="Q63" i="7"/>
  <c r="N64" i="7"/>
  <c r="O64" i="7"/>
  <c r="Q64" i="7"/>
  <c r="N65" i="7"/>
  <c r="O65" i="7"/>
  <c r="Q65" i="7"/>
  <c r="N66" i="7"/>
  <c r="O66" i="7"/>
  <c r="Q66" i="7"/>
  <c r="N67" i="7"/>
  <c r="O67" i="7"/>
  <c r="Q67" i="7"/>
  <c r="N68" i="7"/>
  <c r="O68" i="7"/>
  <c r="Q68" i="7"/>
  <c r="N69" i="7"/>
  <c r="O69" i="7"/>
  <c r="Q69" i="7"/>
  <c r="N70" i="7"/>
  <c r="O70" i="7"/>
  <c r="Q70" i="7"/>
  <c r="N71" i="7"/>
  <c r="O71" i="7"/>
  <c r="Q71" i="7"/>
  <c r="N72" i="7"/>
  <c r="O72" i="7"/>
  <c r="Q72" i="7"/>
  <c r="N73" i="7"/>
  <c r="O73" i="7"/>
  <c r="Q73" i="7"/>
  <c r="N74" i="7"/>
  <c r="O74" i="7"/>
  <c r="Q74" i="7"/>
  <c r="N79" i="7"/>
  <c r="O79" i="7"/>
  <c r="Q79" i="7"/>
  <c r="N80" i="7"/>
  <c r="O80" i="7"/>
  <c r="Q80" i="7"/>
  <c r="N81" i="7"/>
  <c r="O81" i="7"/>
  <c r="Q81" i="7"/>
  <c r="N82" i="7"/>
  <c r="O82" i="7"/>
  <c r="Q82" i="7"/>
  <c r="N83" i="7"/>
  <c r="O83" i="7"/>
  <c r="Q83" i="7"/>
  <c r="N84" i="7"/>
  <c r="O84" i="7"/>
  <c r="Q84" i="7"/>
  <c r="N85" i="7"/>
  <c r="O85" i="7"/>
  <c r="Q85" i="7"/>
  <c r="N89" i="7"/>
  <c r="O89" i="7"/>
  <c r="Q89" i="7"/>
  <c r="N90" i="7"/>
  <c r="O90" i="7"/>
  <c r="Q90" i="7"/>
  <c r="N91" i="7"/>
  <c r="O91" i="7"/>
  <c r="Q91" i="7"/>
  <c r="N92" i="7"/>
  <c r="O92" i="7"/>
  <c r="Q92" i="7"/>
  <c r="N93" i="7"/>
  <c r="O93" i="7"/>
  <c r="Q93" i="7"/>
  <c r="N94" i="7"/>
  <c r="O94" i="7"/>
  <c r="Q94" i="7"/>
  <c r="N95" i="7"/>
  <c r="O95" i="7"/>
  <c r="Q95" i="7"/>
  <c r="N96" i="7"/>
  <c r="O96" i="7"/>
  <c r="Q96" i="7"/>
  <c r="N97" i="7"/>
  <c r="O97" i="7"/>
  <c r="Q97" i="7"/>
  <c r="N98" i="7"/>
  <c r="O98" i="7"/>
  <c r="Q98" i="7"/>
  <c r="N99" i="7"/>
  <c r="O99" i="7"/>
  <c r="Q99" i="7"/>
  <c r="N100" i="7"/>
  <c r="O100" i="7"/>
  <c r="Q100" i="7"/>
  <c r="N101" i="7"/>
  <c r="O101" i="7"/>
  <c r="Q101" i="7"/>
  <c r="N102" i="7"/>
  <c r="O102" i="7"/>
  <c r="Q102" i="7"/>
  <c r="N103" i="7"/>
  <c r="O103" i="7"/>
  <c r="Q103" i="7"/>
  <c r="N104" i="7"/>
  <c r="O104" i="7"/>
  <c r="Q104" i="7"/>
  <c r="N108" i="7"/>
  <c r="O108" i="7"/>
  <c r="Q108" i="7"/>
  <c r="N109" i="7"/>
  <c r="O109" i="7"/>
  <c r="Q109" i="7"/>
  <c r="N110" i="7"/>
  <c r="O110" i="7"/>
  <c r="Q110" i="7"/>
  <c r="N111" i="7"/>
  <c r="O111" i="7"/>
  <c r="Q111" i="7"/>
  <c r="N112" i="7"/>
  <c r="O112" i="7"/>
  <c r="Q112" i="7"/>
  <c r="N113" i="7"/>
  <c r="O113" i="7"/>
  <c r="Q113" i="7"/>
  <c r="N114" i="7"/>
  <c r="O114" i="7"/>
  <c r="Q114" i="7"/>
  <c r="N115" i="7"/>
  <c r="O115" i="7"/>
  <c r="Q115" i="7"/>
  <c r="N119" i="7"/>
  <c r="O119" i="7"/>
  <c r="Q119" i="7"/>
  <c r="N120" i="7"/>
  <c r="O120" i="7"/>
  <c r="Q120" i="7"/>
  <c r="N121" i="7"/>
  <c r="O121" i="7"/>
  <c r="Q121" i="7"/>
  <c r="N122" i="7"/>
  <c r="O122" i="7"/>
  <c r="Q122" i="7"/>
  <c r="N123" i="7"/>
  <c r="O123" i="7"/>
  <c r="Q123" i="7"/>
  <c r="N124" i="7"/>
  <c r="O124" i="7"/>
  <c r="Q124" i="7"/>
  <c r="N125" i="7"/>
  <c r="O125" i="7"/>
  <c r="Q125" i="7"/>
  <c r="N126" i="7"/>
  <c r="O126" i="7"/>
  <c r="Q126" i="7"/>
  <c r="N130" i="7"/>
  <c r="O130" i="7"/>
  <c r="Q130" i="7"/>
  <c r="N131" i="7"/>
  <c r="O131" i="7"/>
  <c r="Q131" i="7"/>
  <c r="N132" i="7"/>
  <c r="O132" i="7"/>
  <c r="Q132" i="7"/>
  <c r="N133" i="7"/>
  <c r="O133" i="7"/>
  <c r="Q133" i="7"/>
  <c r="N134" i="7"/>
  <c r="O134" i="7"/>
  <c r="Q134" i="7"/>
  <c r="N135" i="7"/>
  <c r="O135" i="7"/>
  <c r="Q135" i="7"/>
  <c r="N136" i="7"/>
  <c r="O136" i="7"/>
  <c r="Q136" i="7"/>
  <c r="N137" i="7"/>
  <c r="O137" i="7"/>
  <c r="Q137" i="7"/>
  <c r="N141" i="7"/>
  <c r="O141" i="7"/>
  <c r="Q141" i="7"/>
  <c r="N142" i="7"/>
  <c r="O142" i="7"/>
  <c r="Q142" i="7"/>
  <c r="N143" i="7"/>
  <c r="O143" i="7"/>
  <c r="Q143" i="7"/>
  <c r="N3" i="1"/>
  <c r="O3" i="1"/>
  <c r="Q3" i="1"/>
  <c r="N4" i="1"/>
  <c r="O4" i="1"/>
  <c r="Q4" i="1"/>
  <c r="N5" i="1"/>
  <c r="O5" i="1"/>
  <c r="Q5" i="1"/>
  <c r="N6" i="1"/>
  <c r="O6" i="1"/>
  <c r="Q6" i="1"/>
  <c r="N7" i="1"/>
  <c r="O7" i="1"/>
  <c r="Q7" i="1"/>
  <c r="N8" i="1"/>
  <c r="O8" i="1"/>
  <c r="Q8" i="1"/>
  <c r="N9" i="1"/>
  <c r="O9" i="1"/>
  <c r="Q9" i="1"/>
  <c r="N10" i="1"/>
  <c r="O10" i="1"/>
  <c r="Q10" i="1"/>
  <c r="N11" i="1"/>
  <c r="O11" i="1"/>
  <c r="Q11" i="1"/>
  <c r="N12" i="1"/>
  <c r="O12" i="1"/>
  <c r="Q12" i="1"/>
  <c r="N13" i="1"/>
  <c r="O13" i="1"/>
  <c r="Q13" i="1"/>
  <c r="N14" i="1"/>
  <c r="O14" i="1"/>
  <c r="Q14" i="1"/>
  <c r="N15" i="1"/>
  <c r="O15" i="1"/>
  <c r="Q15" i="1"/>
  <c r="N16" i="1"/>
  <c r="O16" i="1"/>
  <c r="Q16" i="1"/>
  <c r="N17" i="1"/>
  <c r="O17" i="1"/>
  <c r="Q17" i="1"/>
  <c r="N18" i="1"/>
  <c r="O18" i="1"/>
  <c r="N19" i="1"/>
  <c r="O19" i="1"/>
  <c r="N20" i="1"/>
  <c r="O20" i="1"/>
  <c r="N21" i="1"/>
  <c r="O21" i="1"/>
  <c r="N22" i="1"/>
  <c r="O22" i="1"/>
  <c r="N23" i="1"/>
  <c r="O23" i="1"/>
  <c r="Q23" i="1"/>
  <c r="N24" i="1"/>
  <c r="O24" i="1"/>
  <c r="Q24" i="1"/>
  <c r="N25" i="1"/>
  <c r="O25" i="1"/>
  <c r="Q25" i="1"/>
  <c r="N26" i="1"/>
  <c r="O26" i="1"/>
  <c r="Q26" i="1"/>
  <c r="N27" i="1"/>
  <c r="O27" i="1"/>
  <c r="Q27" i="1"/>
  <c r="N28" i="1"/>
  <c r="O28" i="1"/>
  <c r="Q28" i="1"/>
  <c r="N29" i="1"/>
  <c r="O29" i="1"/>
  <c r="Q29" i="1"/>
  <c r="N30" i="1"/>
  <c r="O30" i="1"/>
  <c r="Q30" i="1"/>
  <c r="N31" i="1"/>
  <c r="O31" i="1"/>
  <c r="Q31" i="1"/>
  <c r="N32" i="1"/>
  <c r="O32" i="1"/>
  <c r="Q32" i="1"/>
  <c r="N33" i="1"/>
  <c r="O33" i="1"/>
  <c r="Q33" i="1"/>
  <c r="N34" i="1"/>
  <c r="O34" i="1"/>
  <c r="Q34" i="1"/>
  <c r="N35" i="1"/>
  <c r="O35" i="1"/>
  <c r="Q35" i="1"/>
  <c r="N36" i="1"/>
  <c r="O36" i="1"/>
  <c r="Q36" i="1"/>
  <c r="N37" i="1"/>
  <c r="O37" i="1"/>
  <c r="Q37" i="1"/>
  <c r="N38" i="1"/>
  <c r="O38" i="1"/>
  <c r="Q38" i="1"/>
  <c r="N39" i="1"/>
  <c r="O39" i="1"/>
  <c r="N40" i="1"/>
  <c r="O40" i="1"/>
  <c r="N41" i="1"/>
  <c r="O41" i="1"/>
  <c r="N42" i="1"/>
  <c r="O42" i="1"/>
  <c r="N43" i="1"/>
  <c r="O43" i="1"/>
  <c r="N44" i="1"/>
  <c r="O44" i="1"/>
  <c r="Q44" i="1"/>
  <c r="N45" i="1"/>
  <c r="O45" i="1"/>
  <c r="Q45" i="1"/>
  <c r="N46" i="1"/>
  <c r="O46" i="1"/>
  <c r="Q46" i="1"/>
  <c r="N47" i="1"/>
  <c r="O47" i="1"/>
  <c r="Q47" i="1"/>
  <c r="N48" i="1"/>
  <c r="O48" i="1"/>
  <c r="Q48" i="1"/>
  <c r="N49" i="1"/>
  <c r="O49" i="1"/>
  <c r="Q49" i="1"/>
  <c r="N50" i="1"/>
  <c r="O50" i="1"/>
  <c r="Q50" i="1"/>
  <c r="N51" i="1"/>
  <c r="O51" i="1"/>
  <c r="Q51" i="1"/>
  <c r="N52" i="1"/>
  <c r="O52" i="1"/>
  <c r="Q52" i="1"/>
  <c r="N53" i="1"/>
  <c r="O53" i="1"/>
  <c r="Q53" i="1"/>
  <c r="N54" i="1"/>
  <c r="O54" i="1"/>
  <c r="Q54" i="1"/>
  <c r="N55" i="1"/>
  <c r="O55" i="1"/>
  <c r="Q55" i="1"/>
  <c r="N56" i="1"/>
  <c r="O56" i="1"/>
  <c r="Q56" i="1"/>
  <c r="N57" i="1"/>
  <c r="O57" i="1"/>
  <c r="Q57" i="1"/>
  <c r="N58" i="1"/>
  <c r="O58" i="1"/>
  <c r="Q58" i="1"/>
  <c r="N59" i="1"/>
  <c r="O59" i="1"/>
  <c r="Q59" i="1"/>
  <c r="N60" i="1"/>
  <c r="O60" i="1"/>
  <c r="N61" i="1"/>
  <c r="O61" i="1"/>
  <c r="N62" i="1"/>
  <c r="O62" i="1"/>
  <c r="N63" i="1"/>
  <c r="O63" i="1"/>
  <c r="N64" i="1"/>
  <c r="O64" i="1"/>
  <c r="N65" i="1"/>
  <c r="O65" i="1"/>
  <c r="Q65" i="1"/>
  <c r="N66" i="1"/>
  <c r="O66" i="1"/>
  <c r="Q66" i="1"/>
  <c r="N67" i="1"/>
  <c r="O67" i="1"/>
  <c r="Q67" i="1"/>
  <c r="N68" i="1"/>
  <c r="O68" i="1"/>
  <c r="Q68" i="1"/>
  <c r="N69" i="1"/>
  <c r="O69" i="1"/>
  <c r="Q69" i="1"/>
  <c r="N70" i="1"/>
  <c r="O70" i="1"/>
  <c r="Q70" i="1"/>
  <c r="N71" i="1"/>
  <c r="O71" i="1"/>
  <c r="Q71" i="1"/>
  <c r="N72" i="1"/>
  <c r="O72" i="1"/>
  <c r="Q72" i="1"/>
  <c r="N73" i="1"/>
  <c r="O73" i="1"/>
  <c r="Q73" i="1"/>
  <c r="N74" i="1"/>
  <c r="O74" i="1"/>
  <c r="Q74" i="1"/>
  <c r="N75" i="1"/>
  <c r="O75" i="1"/>
  <c r="Q75" i="1"/>
  <c r="N76" i="1"/>
  <c r="O76" i="1"/>
  <c r="Q76" i="1"/>
  <c r="N77" i="1"/>
  <c r="O77" i="1"/>
  <c r="Q77" i="1"/>
  <c r="N78" i="1"/>
  <c r="O78" i="1"/>
  <c r="Q78" i="1"/>
  <c r="N79" i="1"/>
  <c r="O79" i="1"/>
  <c r="Q79" i="1"/>
  <c r="N80" i="1"/>
  <c r="O80" i="1"/>
  <c r="Q80" i="1"/>
  <c r="N81" i="1"/>
  <c r="O81" i="1"/>
  <c r="N82" i="1"/>
  <c r="O82" i="1"/>
  <c r="N83" i="1"/>
  <c r="O83" i="1"/>
  <c r="N84" i="1"/>
  <c r="O84" i="1"/>
  <c r="N85" i="1"/>
  <c r="O85" i="1"/>
  <c r="N86" i="1"/>
  <c r="O86" i="1"/>
  <c r="Q86" i="1"/>
  <c r="N87" i="1"/>
  <c r="O87" i="1"/>
  <c r="Q87" i="1"/>
  <c r="N88" i="1"/>
  <c r="O88" i="1"/>
  <c r="Q88" i="1"/>
  <c r="N89" i="1"/>
  <c r="O89" i="1"/>
  <c r="Q89" i="1"/>
  <c r="N90" i="1"/>
  <c r="O90" i="1"/>
  <c r="Q90" i="1"/>
  <c r="N91" i="1"/>
  <c r="O91" i="1"/>
  <c r="Q91" i="1"/>
  <c r="N92" i="1"/>
  <c r="O92" i="1"/>
  <c r="Q92" i="1"/>
  <c r="N93" i="1"/>
  <c r="O93" i="1"/>
  <c r="Q93" i="1"/>
  <c r="N94" i="1"/>
  <c r="O94" i="1"/>
  <c r="N95" i="1"/>
  <c r="O95" i="1"/>
  <c r="N96" i="1"/>
  <c r="O96" i="1"/>
  <c r="N97" i="1"/>
  <c r="O97" i="1"/>
  <c r="N98" i="1"/>
  <c r="O98" i="1"/>
  <c r="N99" i="1"/>
  <c r="O99" i="1"/>
  <c r="Q99" i="1"/>
  <c r="N100" i="1"/>
  <c r="O100" i="1"/>
  <c r="Q100" i="1"/>
  <c r="N101" i="1"/>
  <c r="O101" i="1"/>
  <c r="Q101" i="1"/>
  <c r="N102" i="1"/>
  <c r="O102" i="1"/>
  <c r="Q102" i="1"/>
  <c r="N103" i="1"/>
  <c r="O103" i="1"/>
  <c r="Q103" i="1"/>
  <c r="N104" i="1"/>
  <c r="O104" i="1"/>
  <c r="Q104" i="1"/>
  <c r="N105" i="1"/>
  <c r="O105" i="1"/>
  <c r="Q105" i="1"/>
  <c r="N106" i="1"/>
  <c r="O106" i="1"/>
  <c r="Q106" i="1"/>
  <c r="N107" i="1"/>
  <c r="O107" i="1"/>
  <c r="Q107" i="1"/>
  <c r="N108" i="1"/>
  <c r="O108" i="1"/>
  <c r="Q108" i="1"/>
  <c r="N109" i="1"/>
  <c r="O109" i="1"/>
  <c r="Q109" i="1"/>
  <c r="N110" i="1"/>
  <c r="O110" i="1"/>
  <c r="Q110" i="1"/>
  <c r="N111" i="1"/>
  <c r="O111" i="1"/>
  <c r="Q111" i="1"/>
  <c r="N112" i="1"/>
  <c r="O112" i="1"/>
  <c r="Q112" i="1"/>
  <c r="N113" i="1"/>
  <c r="O113" i="1"/>
  <c r="Q113" i="1"/>
  <c r="N114" i="1"/>
  <c r="O114" i="1"/>
  <c r="Q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Q120" i="1"/>
  <c r="N121" i="1"/>
  <c r="O121" i="1"/>
  <c r="Q121" i="1"/>
  <c r="N122" i="1"/>
  <c r="O122" i="1"/>
  <c r="Q122" i="1"/>
  <c r="N123" i="1"/>
  <c r="O123" i="1"/>
  <c r="Q123" i="1"/>
  <c r="N124" i="1"/>
  <c r="O124" i="1"/>
  <c r="Q124" i="1"/>
  <c r="N125" i="1"/>
  <c r="O125" i="1"/>
  <c r="Q125" i="1"/>
  <c r="N126" i="1"/>
  <c r="O126" i="1"/>
  <c r="Q126" i="1"/>
  <c r="N127" i="1"/>
  <c r="O127" i="1"/>
  <c r="Q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Q133" i="1"/>
  <c r="N134" i="1"/>
  <c r="O134" i="1"/>
  <c r="Q134" i="1"/>
  <c r="N135" i="1"/>
  <c r="O135" i="1"/>
  <c r="Q135" i="1"/>
  <c r="N136" i="1"/>
  <c r="O136" i="1"/>
  <c r="Q136" i="1"/>
  <c r="N137" i="1"/>
  <c r="O137" i="1"/>
  <c r="Q137" i="1"/>
  <c r="N138" i="1"/>
  <c r="O138" i="1"/>
  <c r="Q138" i="1"/>
  <c r="N139" i="1"/>
  <c r="O139" i="1"/>
  <c r="Q139" i="1"/>
  <c r="N140" i="1"/>
  <c r="O140" i="1"/>
  <c r="Q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Q146" i="1"/>
  <c r="N147" i="1"/>
  <c r="O147" i="1"/>
  <c r="Q147" i="1"/>
  <c r="N148" i="1"/>
  <c r="O148" i="1"/>
  <c r="Q148" i="1"/>
  <c r="N149" i="1"/>
  <c r="O149" i="1"/>
  <c r="Q149" i="1"/>
  <c r="N150" i="1"/>
  <c r="O150" i="1"/>
  <c r="Q150" i="1"/>
  <c r="N151" i="1"/>
  <c r="O151" i="1"/>
  <c r="Q151" i="1"/>
  <c r="N152" i="1"/>
  <c r="O152" i="1"/>
  <c r="Q152" i="1"/>
  <c r="N153" i="1"/>
  <c r="O153" i="1"/>
  <c r="Q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Q159" i="1"/>
  <c r="N160" i="1"/>
  <c r="O160" i="1"/>
  <c r="Q160" i="1"/>
  <c r="N161" i="1"/>
  <c r="O161" i="1"/>
  <c r="Q161" i="1"/>
  <c r="N162" i="1"/>
  <c r="O162" i="1"/>
  <c r="N163" i="1"/>
  <c r="O163" i="1"/>
  <c r="N164" i="1"/>
  <c r="O164" i="1"/>
  <c r="U3" i="4"/>
  <c r="V3" i="4"/>
  <c r="Y3" i="4"/>
  <c r="U4" i="4"/>
  <c r="V4" i="4"/>
  <c r="Y4" i="4"/>
  <c r="U5" i="4"/>
  <c r="V5" i="4"/>
  <c r="Y5" i="4"/>
  <c r="U6" i="4"/>
  <c r="V6" i="4"/>
  <c r="Y6" i="4"/>
  <c r="U7" i="4"/>
  <c r="V7" i="4"/>
  <c r="Y7" i="4"/>
  <c r="U8" i="4"/>
  <c r="V8" i="4"/>
  <c r="Y8" i="4"/>
  <c r="U9" i="4"/>
  <c r="V9" i="4"/>
  <c r="Y9" i="4"/>
  <c r="U10" i="4"/>
  <c r="V10" i="4"/>
  <c r="Y10" i="4"/>
  <c r="U11" i="4"/>
  <c r="V11" i="4"/>
  <c r="Y11" i="4"/>
  <c r="U12" i="4"/>
  <c r="V12" i="4"/>
  <c r="Y12" i="4"/>
  <c r="U13" i="4"/>
  <c r="V13" i="4"/>
  <c r="Y13" i="4"/>
  <c r="U14" i="4"/>
  <c r="V14" i="4"/>
  <c r="Y14" i="4"/>
  <c r="U15" i="4"/>
  <c r="V15" i="4"/>
  <c r="Y15" i="4"/>
  <c r="U16" i="4"/>
  <c r="V16" i="4"/>
  <c r="Y16" i="4"/>
  <c r="U17" i="4"/>
  <c r="V17" i="4"/>
  <c r="Y17" i="4"/>
  <c r="U18" i="4"/>
  <c r="V18" i="4"/>
  <c r="U19" i="4"/>
  <c r="V19" i="4"/>
  <c r="U20" i="4"/>
  <c r="V20" i="4"/>
  <c r="U21" i="4"/>
  <c r="V21" i="4"/>
  <c r="U22" i="4"/>
  <c r="V22" i="4"/>
  <c r="U23" i="4"/>
  <c r="V23" i="4"/>
  <c r="Y23" i="4"/>
  <c r="U24" i="4"/>
  <c r="V24" i="4"/>
  <c r="Y24" i="4"/>
  <c r="U25" i="4"/>
  <c r="V25" i="4"/>
  <c r="Y25" i="4"/>
  <c r="U26" i="4"/>
  <c r="V26" i="4"/>
  <c r="Y26" i="4"/>
  <c r="U27" i="4"/>
  <c r="V27" i="4"/>
  <c r="Y27" i="4"/>
  <c r="U28" i="4"/>
  <c r="V28" i="4"/>
  <c r="Y28" i="4"/>
  <c r="U29" i="4"/>
  <c r="V29" i="4"/>
  <c r="Y29" i="4"/>
  <c r="U30" i="4"/>
  <c r="V30" i="4"/>
  <c r="Y30" i="4"/>
  <c r="U31" i="4"/>
  <c r="V31" i="4"/>
  <c r="Y31" i="4"/>
  <c r="U32" i="4"/>
  <c r="V32" i="4"/>
  <c r="Y32" i="4"/>
  <c r="U33" i="4"/>
  <c r="V33" i="4"/>
  <c r="Y33" i="4"/>
  <c r="U34" i="4"/>
  <c r="V34" i="4"/>
  <c r="Y34" i="4"/>
  <c r="U35" i="4"/>
  <c r="V35" i="4"/>
  <c r="Y35" i="4"/>
  <c r="U36" i="4"/>
  <c r="V36" i="4"/>
  <c r="Y36" i="4"/>
  <c r="U37" i="4"/>
  <c r="V37" i="4"/>
  <c r="Y37" i="4"/>
  <c r="U38" i="4"/>
  <c r="V38" i="4"/>
  <c r="Y38" i="4"/>
  <c r="U39" i="4"/>
  <c r="V39" i="4"/>
  <c r="U40" i="4"/>
  <c r="V40" i="4"/>
  <c r="U41" i="4"/>
  <c r="V41" i="4"/>
  <c r="U42" i="4"/>
  <c r="V42" i="4"/>
  <c r="U43" i="4"/>
  <c r="V43" i="4"/>
  <c r="U44" i="4"/>
  <c r="V44" i="4"/>
  <c r="Y44" i="4"/>
  <c r="U45" i="4"/>
  <c r="V45" i="4"/>
  <c r="Y45" i="4"/>
  <c r="U46" i="4"/>
  <c r="V46" i="4"/>
  <c r="Y46" i="4"/>
  <c r="U47" i="4"/>
  <c r="V47" i="4"/>
  <c r="Y47" i="4"/>
  <c r="U48" i="4"/>
  <c r="V48" i="4"/>
  <c r="Y48" i="4"/>
  <c r="U49" i="4"/>
  <c r="V49" i="4"/>
  <c r="Y49" i="4"/>
  <c r="U50" i="4"/>
  <c r="V50" i="4"/>
  <c r="Y50" i="4"/>
  <c r="U51" i="4"/>
  <c r="V51" i="4"/>
  <c r="Y51" i="4"/>
  <c r="U52" i="4"/>
  <c r="V52" i="4"/>
  <c r="Y52" i="4"/>
  <c r="Y53" i="4"/>
  <c r="AC53" i="4"/>
  <c r="U54" i="4"/>
  <c r="V54" i="4"/>
  <c r="Y54" i="4"/>
  <c r="U55" i="4"/>
  <c r="V55" i="4"/>
  <c r="Y55" i="4"/>
  <c r="U56" i="4"/>
  <c r="V56" i="4"/>
  <c r="Y56" i="4"/>
  <c r="U57" i="4"/>
  <c r="V57" i="4"/>
  <c r="Y57" i="4"/>
  <c r="U58" i="4"/>
  <c r="V58" i="4"/>
  <c r="Y58" i="4"/>
  <c r="U59" i="4"/>
  <c r="V59" i="4"/>
  <c r="Y59" i="4"/>
  <c r="U60" i="4"/>
  <c r="V60" i="4"/>
  <c r="U61" i="4"/>
  <c r="V61" i="4"/>
  <c r="U62" i="4"/>
  <c r="V62" i="4"/>
  <c r="U63" i="4"/>
  <c r="V63" i="4"/>
  <c r="U64" i="4"/>
  <c r="V64" i="4"/>
  <c r="U65" i="4"/>
  <c r="AC65" i="4"/>
  <c r="V65" i="4"/>
  <c r="Y65" i="4"/>
  <c r="U66" i="4"/>
  <c r="AC66" i="4"/>
  <c r="AD66" i="4"/>
  <c r="V66" i="4"/>
  <c r="Y66" i="4"/>
  <c r="U67" i="4"/>
  <c r="AC67" i="4"/>
  <c r="V67" i="4"/>
  <c r="Y67" i="4"/>
  <c r="U68" i="4"/>
  <c r="AC68" i="4"/>
  <c r="AD68" i="4"/>
  <c r="V68" i="4"/>
  <c r="Y68" i="4"/>
  <c r="U69" i="4"/>
  <c r="AC69" i="4"/>
  <c r="V69" i="4"/>
  <c r="Y69" i="4"/>
  <c r="U70" i="4"/>
  <c r="AC70" i="4"/>
  <c r="AD70" i="4"/>
  <c r="V70" i="4"/>
  <c r="Y70" i="4"/>
  <c r="U71" i="4"/>
  <c r="AC71" i="4"/>
  <c r="V71" i="4"/>
  <c r="Y71" i="4"/>
  <c r="U72" i="4"/>
  <c r="AC72" i="4"/>
  <c r="AD72" i="4"/>
  <c r="V72" i="4"/>
  <c r="Y72" i="4"/>
  <c r="U73" i="4"/>
  <c r="AC73" i="4"/>
  <c r="V73" i="4"/>
  <c r="Y73" i="4"/>
  <c r="U74" i="4"/>
  <c r="AC74" i="4"/>
  <c r="AD74" i="4"/>
  <c r="V74" i="4"/>
  <c r="Y74" i="4"/>
  <c r="U75" i="4"/>
  <c r="AC75" i="4"/>
  <c r="V75" i="4"/>
  <c r="Y75" i="4"/>
  <c r="U76" i="4"/>
  <c r="AC76" i="4"/>
  <c r="AD76" i="4"/>
  <c r="V76" i="4"/>
  <c r="Y76" i="4"/>
  <c r="U77" i="4"/>
  <c r="AC77" i="4"/>
  <c r="V77" i="4"/>
  <c r="Y77" i="4"/>
  <c r="U78" i="4"/>
  <c r="AC78" i="4"/>
  <c r="AD78" i="4"/>
  <c r="V78" i="4"/>
  <c r="Y78" i="4"/>
  <c r="U79" i="4"/>
  <c r="AC79" i="4"/>
  <c r="V79" i="4"/>
  <c r="Y79" i="4"/>
  <c r="U80" i="4"/>
  <c r="AC80" i="4"/>
  <c r="AD80" i="4"/>
  <c r="V80" i="4"/>
  <c r="Y80" i="4"/>
  <c r="U81" i="4"/>
  <c r="V81" i="4"/>
  <c r="U82" i="4"/>
  <c r="V82" i="4"/>
  <c r="U83" i="4"/>
  <c r="V83" i="4"/>
  <c r="U84" i="4"/>
  <c r="V84" i="4"/>
  <c r="U85" i="4"/>
  <c r="V85" i="4"/>
  <c r="U86" i="4"/>
  <c r="AC86" i="4"/>
  <c r="AD86" i="4"/>
  <c r="V86" i="4"/>
  <c r="Y86" i="4"/>
  <c r="U87" i="4"/>
  <c r="AC87" i="4"/>
  <c r="V87" i="4"/>
  <c r="Y87" i="4"/>
  <c r="U88" i="4"/>
  <c r="AC88" i="4"/>
  <c r="AD88" i="4"/>
  <c r="V88" i="4"/>
  <c r="Y88" i="4"/>
  <c r="U89" i="4"/>
  <c r="AC89" i="4"/>
  <c r="V89" i="4"/>
  <c r="Y89" i="4"/>
  <c r="U90" i="4"/>
  <c r="AC90" i="4"/>
  <c r="AD90" i="4"/>
  <c r="V90" i="4"/>
  <c r="Y90" i="4"/>
  <c r="U91" i="4"/>
  <c r="AC91" i="4"/>
  <c r="V91" i="4"/>
  <c r="Y91" i="4"/>
  <c r="U92" i="4"/>
  <c r="AC92" i="4"/>
  <c r="AD92" i="4"/>
  <c r="V92" i="4"/>
  <c r="Y92" i="4"/>
  <c r="U93" i="4"/>
  <c r="AC93" i="4"/>
  <c r="V93" i="4"/>
  <c r="Y93" i="4"/>
  <c r="U94" i="4"/>
  <c r="V94" i="4"/>
  <c r="U95" i="4"/>
  <c r="V95" i="4"/>
  <c r="U96" i="4"/>
  <c r="V96" i="4"/>
  <c r="U97" i="4"/>
  <c r="V97" i="4"/>
  <c r="U98" i="4"/>
  <c r="V98" i="4"/>
  <c r="U99" i="4"/>
  <c r="AC99" i="4"/>
  <c r="V99" i="4"/>
  <c r="Y99" i="4"/>
  <c r="U100" i="4"/>
  <c r="AC100" i="4"/>
  <c r="AD100" i="4"/>
  <c r="V100" i="4"/>
  <c r="Y100" i="4"/>
  <c r="U101" i="4"/>
  <c r="AC101" i="4"/>
  <c r="V101" i="4"/>
  <c r="Y101" i="4"/>
  <c r="U102" i="4"/>
  <c r="AC102" i="4"/>
  <c r="AD102" i="4"/>
  <c r="V102" i="4"/>
  <c r="Y102" i="4"/>
  <c r="U103" i="4"/>
  <c r="AC103" i="4"/>
  <c r="V103" i="4"/>
  <c r="Y103" i="4"/>
  <c r="U104" i="4"/>
  <c r="AC104" i="4"/>
  <c r="AD104" i="4"/>
  <c r="V104" i="4"/>
  <c r="Y104" i="4"/>
  <c r="U105" i="4"/>
  <c r="AC105" i="4"/>
  <c r="V105" i="4"/>
  <c r="Y105" i="4"/>
  <c r="U106" i="4"/>
  <c r="AC106" i="4"/>
  <c r="AD106" i="4"/>
  <c r="V106" i="4"/>
  <c r="Y106" i="4"/>
  <c r="U107" i="4"/>
  <c r="AC107" i="4"/>
  <c r="V107" i="4"/>
  <c r="Y107" i="4"/>
  <c r="U108" i="4"/>
  <c r="AC108" i="4"/>
  <c r="AD108" i="4"/>
  <c r="V108" i="4"/>
  <c r="Y108" i="4"/>
  <c r="U109" i="4"/>
  <c r="AC109" i="4"/>
  <c r="V109" i="4"/>
  <c r="Y109" i="4"/>
  <c r="U110" i="4"/>
  <c r="AC110" i="4"/>
  <c r="AD110" i="4"/>
  <c r="V110" i="4"/>
  <c r="Y110" i="4"/>
  <c r="U111" i="4"/>
  <c r="AC111" i="4"/>
  <c r="V111" i="4"/>
  <c r="Y111" i="4"/>
  <c r="U112" i="4"/>
  <c r="AC112" i="4"/>
  <c r="AD112" i="4"/>
  <c r="V112" i="4"/>
  <c r="Y112" i="4"/>
  <c r="U113" i="4"/>
  <c r="AC113" i="4"/>
  <c r="V113" i="4"/>
  <c r="Y113" i="4"/>
  <c r="U114" i="4"/>
  <c r="AC114" i="4"/>
  <c r="AD114" i="4"/>
  <c r="V114" i="4"/>
  <c r="Y114" i="4"/>
  <c r="U115" i="4"/>
  <c r="V115" i="4"/>
  <c r="U116" i="4"/>
  <c r="V116" i="4"/>
  <c r="U117" i="4"/>
  <c r="V117" i="4"/>
  <c r="U118" i="4"/>
  <c r="V118" i="4"/>
  <c r="U119" i="4"/>
  <c r="V119" i="4"/>
  <c r="U120" i="4"/>
  <c r="AC120" i="4"/>
  <c r="AD120" i="4"/>
  <c r="V120" i="4"/>
  <c r="Y120" i="4"/>
  <c r="U121" i="4"/>
  <c r="AC121" i="4"/>
  <c r="V121" i="4"/>
  <c r="Y121" i="4"/>
  <c r="U122" i="4"/>
  <c r="AC122" i="4"/>
  <c r="AD122" i="4"/>
  <c r="V122" i="4"/>
  <c r="Y122" i="4"/>
  <c r="U123" i="4"/>
  <c r="AC123" i="4"/>
  <c r="V123" i="4"/>
  <c r="Y123" i="4"/>
  <c r="U124" i="4"/>
  <c r="AC124" i="4"/>
  <c r="AD124" i="4"/>
  <c r="V124" i="4"/>
  <c r="Y124" i="4"/>
  <c r="U125" i="4"/>
  <c r="AC125" i="4"/>
  <c r="V125" i="4"/>
  <c r="Y125" i="4"/>
  <c r="U126" i="4"/>
  <c r="AC126" i="4"/>
  <c r="AD126" i="4"/>
  <c r="V126" i="4"/>
  <c r="Y126" i="4"/>
  <c r="U127" i="4"/>
  <c r="AC127" i="4"/>
  <c r="V127" i="4"/>
  <c r="Y127" i="4"/>
  <c r="U128" i="4"/>
  <c r="V128" i="4"/>
  <c r="U129" i="4"/>
  <c r="V129" i="4"/>
  <c r="U130" i="4"/>
  <c r="V130" i="4"/>
  <c r="U131" i="4"/>
  <c r="V131" i="4"/>
  <c r="U132" i="4"/>
  <c r="V132" i="4"/>
  <c r="U133" i="4"/>
  <c r="AC133" i="4"/>
  <c r="V133" i="4"/>
  <c r="Y133" i="4"/>
  <c r="U134" i="4"/>
  <c r="AC134" i="4"/>
  <c r="AD134" i="4"/>
  <c r="V134" i="4"/>
  <c r="Y134" i="4"/>
  <c r="U135" i="4"/>
  <c r="AC135" i="4"/>
  <c r="V135" i="4"/>
  <c r="Y135" i="4"/>
  <c r="U136" i="4"/>
  <c r="AC136" i="4"/>
  <c r="AD136" i="4"/>
  <c r="V136" i="4"/>
  <c r="Y136" i="4"/>
  <c r="U137" i="4"/>
  <c r="AC137" i="4"/>
  <c r="V137" i="4"/>
  <c r="Y137" i="4"/>
  <c r="U138" i="4"/>
  <c r="AC138" i="4"/>
  <c r="AD138" i="4"/>
  <c r="V138" i="4"/>
  <c r="Y138" i="4"/>
  <c r="U139" i="4"/>
  <c r="AC139" i="4"/>
  <c r="V139" i="4"/>
  <c r="Y139" i="4"/>
  <c r="U140" i="4"/>
  <c r="AC140" i="4"/>
  <c r="AD140" i="4"/>
  <c r="V140" i="4"/>
  <c r="Y140" i="4"/>
  <c r="U141" i="4"/>
  <c r="V141" i="4"/>
  <c r="U142" i="4"/>
  <c r="V142" i="4"/>
  <c r="U143" i="4"/>
  <c r="V143" i="4"/>
  <c r="U144" i="4"/>
  <c r="V144" i="4"/>
  <c r="U145" i="4"/>
  <c r="V145" i="4"/>
  <c r="U146" i="4"/>
  <c r="AC146" i="4"/>
  <c r="AD146" i="4"/>
  <c r="V146" i="4"/>
  <c r="Y146" i="4"/>
  <c r="U147" i="4"/>
  <c r="AC147" i="4"/>
  <c r="V147" i="4"/>
  <c r="Y147" i="4"/>
  <c r="U148" i="4"/>
  <c r="AC148" i="4"/>
  <c r="AD148" i="4"/>
  <c r="V148" i="4"/>
  <c r="Y148" i="4"/>
  <c r="U149" i="4"/>
  <c r="AC149" i="4"/>
  <c r="V149" i="4"/>
  <c r="Y149" i="4"/>
  <c r="U150" i="4"/>
  <c r="AC150" i="4"/>
  <c r="AD150" i="4"/>
  <c r="V150" i="4"/>
  <c r="Y150" i="4"/>
  <c r="U151" i="4"/>
  <c r="AC151" i="4"/>
  <c r="V151" i="4"/>
  <c r="Y151" i="4"/>
  <c r="U152" i="4"/>
  <c r="AC152" i="4"/>
  <c r="AD152" i="4"/>
  <c r="V152" i="4"/>
  <c r="Y152" i="4"/>
  <c r="U153" i="4"/>
  <c r="AC153" i="4"/>
  <c r="V153" i="4"/>
  <c r="Y153" i="4"/>
  <c r="U154" i="4"/>
  <c r="V154" i="4"/>
  <c r="U155" i="4"/>
  <c r="V155" i="4"/>
  <c r="U156" i="4"/>
  <c r="V156" i="4"/>
  <c r="U157" i="4"/>
  <c r="V157" i="4"/>
  <c r="U158" i="4"/>
  <c r="V158" i="4"/>
  <c r="U159" i="4"/>
  <c r="AC159" i="4"/>
  <c r="V159" i="4"/>
  <c r="Y159" i="4"/>
  <c r="U160" i="4"/>
  <c r="AC160" i="4"/>
  <c r="AD160" i="4"/>
  <c r="V160" i="4"/>
  <c r="Y160" i="4"/>
  <c r="U161" i="4"/>
  <c r="AC161" i="4"/>
  <c r="V161" i="4"/>
  <c r="Y161" i="4"/>
  <c r="U162" i="4"/>
  <c r="V162" i="4"/>
  <c r="U163" i="4"/>
  <c r="V163" i="4"/>
  <c r="U164" i="4"/>
  <c r="V164" i="4"/>
  <c r="P3" i="4"/>
  <c r="Q3" i="4"/>
  <c r="X3" i="4"/>
  <c r="P4" i="4"/>
  <c r="AB4" i="4"/>
  <c r="Q4" i="4"/>
  <c r="X4" i="4"/>
  <c r="P5" i="4"/>
  <c r="Q5" i="4"/>
  <c r="X5" i="4"/>
  <c r="P6" i="4"/>
  <c r="AB6" i="4"/>
  <c r="Q6" i="4"/>
  <c r="X6" i="4"/>
  <c r="P7" i="4"/>
  <c r="Q7" i="4"/>
  <c r="X7" i="4"/>
  <c r="P8" i="4"/>
  <c r="AB8" i="4"/>
  <c r="Q8" i="4"/>
  <c r="X8" i="4"/>
  <c r="P9" i="4"/>
  <c r="Q9" i="4"/>
  <c r="X9" i="4"/>
  <c r="P10" i="4"/>
  <c r="AB10" i="4"/>
  <c r="Q10" i="4"/>
  <c r="X10" i="4"/>
  <c r="P11" i="4"/>
  <c r="Q11" i="4"/>
  <c r="X11" i="4"/>
  <c r="P12" i="4"/>
  <c r="AB12" i="4"/>
  <c r="Q12" i="4"/>
  <c r="X12" i="4"/>
  <c r="P13" i="4"/>
  <c r="Q13" i="4"/>
  <c r="X13" i="4"/>
  <c r="P14" i="4"/>
  <c r="AB14" i="4"/>
  <c r="Q14" i="4"/>
  <c r="X14" i="4"/>
  <c r="P15" i="4"/>
  <c r="Q15" i="4"/>
  <c r="X15" i="4"/>
  <c r="P16" i="4"/>
  <c r="AB16" i="4"/>
  <c r="Q16" i="4"/>
  <c r="X16" i="4"/>
  <c r="P17" i="4"/>
  <c r="Q17" i="4"/>
  <c r="X17" i="4"/>
  <c r="P19" i="4"/>
  <c r="Q19" i="4"/>
  <c r="P20" i="4"/>
  <c r="Q20" i="4"/>
  <c r="P21" i="4"/>
  <c r="Q21" i="4"/>
  <c r="P22" i="4"/>
  <c r="Q22" i="4"/>
  <c r="P23" i="4"/>
  <c r="AB23" i="4"/>
  <c r="Q23" i="4"/>
  <c r="X23" i="4"/>
  <c r="P24" i="4"/>
  <c r="Q24" i="4"/>
  <c r="X24" i="4"/>
  <c r="P25" i="4"/>
  <c r="AB25" i="4"/>
  <c r="Q25" i="4"/>
  <c r="X25" i="4"/>
  <c r="P26" i="4"/>
  <c r="Q26" i="4"/>
  <c r="X26" i="4"/>
  <c r="P27" i="4"/>
  <c r="AB27" i="4"/>
  <c r="Q27" i="4"/>
  <c r="X27" i="4"/>
  <c r="P28" i="4"/>
  <c r="Q28" i="4"/>
  <c r="X28" i="4"/>
  <c r="P29" i="4"/>
  <c r="AB29" i="4"/>
  <c r="Q29" i="4"/>
  <c r="X29" i="4"/>
  <c r="P30" i="4"/>
  <c r="AB30" i="4"/>
  <c r="Q30" i="4"/>
  <c r="X30" i="4"/>
  <c r="P31" i="4"/>
  <c r="AB31" i="4"/>
  <c r="Q31" i="4"/>
  <c r="X31" i="4"/>
  <c r="P32" i="4"/>
  <c r="AB32" i="4"/>
  <c r="Q32" i="4"/>
  <c r="X32" i="4"/>
  <c r="P33" i="4"/>
  <c r="AB33" i="4"/>
  <c r="Q33" i="4"/>
  <c r="X33" i="4"/>
  <c r="P34" i="4"/>
  <c r="AB34" i="4"/>
  <c r="Q34" i="4"/>
  <c r="X34" i="4"/>
  <c r="P35" i="4"/>
  <c r="AB35" i="4"/>
  <c r="Q35" i="4"/>
  <c r="X35" i="4"/>
  <c r="P36" i="4"/>
  <c r="AB36" i="4"/>
  <c r="Q36" i="4"/>
  <c r="X36" i="4"/>
  <c r="P37" i="4"/>
  <c r="AB37" i="4"/>
  <c r="Q37" i="4"/>
  <c r="X37" i="4"/>
  <c r="P38" i="4"/>
  <c r="AB38" i="4"/>
  <c r="Q38" i="4"/>
  <c r="X38" i="4"/>
  <c r="P39" i="4"/>
  <c r="Q39" i="4"/>
  <c r="P40" i="4"/>
  <c r="Q40" i="4"/>
  <c r="P41" i="4"/>
  <c r="Q41" i="4"/>
  <c r="P42" i="4"/>
  <c r="Q42" i="4"/>
  <c r="P43" i="4"/>
  <c r="Q43" i="4"/>
  <c r="P44" i="4"/>
  <c r="AB44" i="4"/>
  <c r="Q44" i="4"/>
  <c r="X44" i="4"/>
  <c r="P45" i="4"/>
  <c r="AB45" i="4"/>
  <c r="Q45" i="4"/>
  <c r="X45" i="4"/>
  <c r="P46" i="4"/>
  <c r="AB46" i="4"/>
  <c r="Q46" i="4"/>
  <c r="X46" i="4"/>
  <c r="P47" i="4"/>
  <c r="AB47" i="4"/>
  <c r="Q47" i="4"/>
  <c r="X47" i="4"/>
  <c r="P48" i="4"/>
  <c r="AB48" i="4"/>
  <c r="Q48" i="4"/>
  <c r="X48" i="4"/>
  <c r="P49" i="4"/>
  <c r="AB49" i="4"/>
  <c r="Q49" i="4"/>
  <c r="X49" i="4"/>
  <c r="P50" i="4"/>
  <c r="AB50" i="4"/>
  <c r="Q50" i="4"/>
  <c r="X50" i="4"/>
  <c r="P51" i="4"/>
  <c r="AB51" i="4"/>
  <c r="Q51" i="4"/>
  <c r="X51" i="4"/>
  <c r="P52" i="4"/>
  <c r="AB52" i="4"/>
  <c r="Q52" i="4"/>
  <c r="X52" i="4"/>
  <c r="P53" i="4"/>
  <c r="Q53" i="4"/>
  <c r="X53" i="4"/>
  <c r="P54" i="4"/>
  <c r="Q54" i="4"/>
  <c r="X54" i="4"/>
  <c r="P55" i="4"/>
  <c r="Q55" i="4"/>
  <c r="X55" i="4"/>
  <c r="P56" i="4"/>
  <c r="Q56" i="4"/>
  <c r="X56" i="4"/>
  <c r="P57" i="4"/>
  <c r="Q57" i="4"/>
  <c r="X57" i="4"/>
  <c r="P58" i="4"/>
  <c r="Q58" i="4"/>
  <c r="X58" i="4"/>
  <c r="P59" i="4"/>
  <c r="Q59" i="4"/>
  <c r="X59" i="4"/>
  <c r="P60" i="4"/>
  <c r="Q60" i="4"/>
  <c r="P61" i="4"/>
  <c r="Q61" i="4"/>
  <c r="P62" i="4"/>
  <c r="Q62" i="4"/>
  <c r="P63" i="4"/>
  <c r="Q63" i="4"/>
  <c r="P64" i="4"/>
  <c r="Q64" i="4"/>
  <c r="P65" i="4"/>
  <c r="AB65" i="4"/>
  <c r="Q65" i="4"/>
  <c r="X65" i="4"/>
  <c r="P66" i="4"/>
  <c r="AB66" i="4"/>
  <c r="Q66" i="4"/>
  <c r="X66" i="4"/>
  <c r="P67" i="4"/>
  <c r="AB67" i="4"/>
  <c r="Q67" i="4"/>
  <c r="X67" i="4"/>
  <c r="P68" i="4"/>
  <c r="AB68" i="4"/>
  <c r="Q68" i="4"/>
  <c r="X68" i="4"/>
  <c r="P69" i="4"/>
  <c r="AB69" i="4"/>
  <c r="Q69" i="4"/>
  <c r="X69" i="4"/>
  <c r="P70" i="4"/>
  <c r="AB70" i="4"/>
  <c r="Q70" i="4"/>
  <c r="X70" i="4"/>
  <c r="P71" i="4"/>
  <c r="AB71" i="4"/>
  <c r="Q71" i="4"/>
  <c r="X71" i="4"/>
  <c r="P72" i="4"/>
  <c r="AB72" i="4"/>
  <c r="Q72" i="4"/>
  <c r="X72" i="4"/>
  <c r="P73" i="4"/>
  <c r="AB73" i="4"/>
  <c r="Q73" i="4"/>
  <c r="X73" i="4"/>
  <c r="P74" i="4"/>
  <c r="AB74" i="4"/>
  <c r="Q74" i="4"/>
  <c r="X74" i="4"/>
  <c r="P75" i="4"/>
  <c r="AB75" i="4"/>
  <c r="Q75" i="4"/>
  <c r="X75" i="4"/>
  <c r="P76" i="4"/>
  <c r="AB76" i="4"/>
  <c r="Q76" i="4"/>
  <c r="X76" i="4"/>
  <c r="P77" i="4"/>
  <c r="AB77" i="4"/>
  <c r="Q77" i="4"/>
  <c r="X77" i="4"/>
  <c r="P78" i="4"/>
  <c r="AB78" i="4"/>
  <c r="Q78" i="4"/>
  <c r="X78" i="4"/>
  <c r="P79" i="4"/>
  <c r="AB79" i="4"/>
  <c r="Q79" i="4"/>
  <c r="X79" i="4"/>
  <c r="P80" i="4"/>
  <c r="AB80" i="4"/>
  <c r="Q80" i="4"/>
  <c r="X80" i="4"/>
  <c r="P81" i="4"/>
  <c r="Q81" i="4"/>
  <c r="P82" i="4"/>
  <c r="Q82" i="4"/>
  <c r="P83" i="4"/>
  <c r="Q83" i="4"/>
  <c r="P84" i="4"/>
  <c r="Q84" i="4"/>
  <c r="P85" i="4"/>
  <c r="Q85" i="4"/>
  <c r="P86" i="4"/>
  <c r="AB86" i="4"/>
  <c r="Q86" i="4"/>
  <c r="X86" i="4"/>
  <c r="P87" i="4"/>
  <c r="AB87" i="4"/>
  <c r="Q87" i="4"/>
  <c r="X87" i="4"/>
  <c r="P88" i="4"/>
  <c r="AB88" i="4"/>
  <c r="Q88" i="4"/>
  <c r="X88" i="4"/>
  <c r="P89" i="4"/>
  <c r="AB89" i="4"/>
  <c r="Q89" i="4"/>
  <c r="X89" i="4"/>
  <c r="P90" i="4"/>
  <c r="AB90" i="4"/>
  <c r="Q90" i="4"/>
  <c r="X90" i="4"/>
  <c r="P91" i="4"/>
  <c r="AB91" i="4"/>
  <c r="Q91" i="4"/>
  <c r="X91" i="4"/>
  <c r="P92" i="4"/>
  <c r="AB92" i="4"/>
  <c r="Q92" i="4"/>
  <c r="X92" i="4"/>
  <c r="P93" i="4"/>
  <c r="AB93" i="4"/>
  <c r="Q93" i="4"/>
  <c r="X93" i="4"/>
  <c r="P94" i="4"/>
  <c r="Q94" i="4"/>
  <c r="P95" i="4"/>
  <c r="Q95" i="4"/>
  <c r="P96" i="4"/>
  <c r="Q96" i="4"/>
  <c r="P97" i="4"/>
  <c r="Q97" i="4"/>
  <c r="P98" i="4"/>
  <c r="Q98" i="4"/>
  <c r="P99" i="4"/>
  <c r="AB99" i="4"/>
  <c r="Q99" i="4"/>
  <c r="X99" i="4"/>
  <c r="P100" i="4"/>
  <c r="AB100" i="4"/>
  <c r="Q100" i="4"/>
  <c r="X100" i="4"/>
  <c r="P101" i="4"/>
  <c r="AB101" i="4"/>
  <c r="Q101" i="4"/>
  <c r="X101" i="4"/>
  <c r="P102" i="4"/>
  <c r="AB102" i="4"/>
  <c r="Q102" i="4"/>
  <c r="X102" i="4"/>
  <c r="P103" i="4"/>
  <c r="AB103" i="4"/>
  <c r="Q103" i="4"/>
  <c r="X103" i="4"/>
  <c r="P104" i="4"/>
  <c r="AB104" i="4"/>
  <c r="Q104" i="4"/>
  <c r="X104" i="4"/>
  <c r="P105" i="4"/>
  <c r="AB105" i="4"/>
  <c r="Q105" i="4"/>
  <c r="X105" i="4"/>
  <c r="P106" i="4"/>
  <c r="AB106" i="4"/>
  <c r="Q106" i="4"/>
  <c r="X106" i="4"/>
  <c r="P107" i="4"/>
  <c r="AB107" i="4"/>
  <c r="Q107" i="4"/>
  <c r="X107" i="4"/>
  <c r="P108" i="4"/>
  <c r="AB108" i="4"/>
  <c r="Q108" i="4"/>
  <c r="X108" i="4"/>
  <c r="P109" i="4"/>
  <c r="AB109" i="4"/>
  <c r="Q109" i="4"/>
  <c r="X109" i="4"/>
  <c r="P110" i="4"/>
  <c r="AB110" i="4"/>
  <c r="Q110" i="4"/>
  <c r="X110" i="4"/>
  <c r="P111" i="4"/>
  <c r="AB111" i="4"/>
  <c r="Q111" i="4"/>
  <c r="X111" i="4"/>
  <c r="P112" i="4"/>
  <c r="AB112" i="4"/>
  <c r="Q112" i="4"/>
  <c r="X112" i="4"/>
  <c r="P113" i="4"/>
  <c r="AB113" i="4"/>
  <c r="Q113" i="4"/>
  <c r="X113" i="4"/>
  <c r="P114" i="4"/>
  <c r="AB114" i="4"/>
  <c r="Q114" i="4"/>
  <c r="X114" i="4"/>
  <c r="P115" i="4"/>
  <c r="Q115" i="4"/>
  <c r="P116" i="4"/>
  <c r="Q116" i="4"/>
  <c r="P117" i="4"/>
  <c r="Q117" i="4"/>
  <c r="P118" i="4"/>
  <c r="Q118" i="4"/>
  <c r="P119" i="4"/>
  <c r="Q119" i="4"/>
  <c r="P120" i="4"/>
  <c r="AB120" i="4"/>
  <c r="Q120" i="4"/>
  <c r="X120" i="4"/>
  <c r="P121" i="4"/>
  <c r="AB121" i="4"/>
  <c r="Q121" i="4"/>
  <c r="X121" i="4"/>
  <c r="P122" i="4"/>
  <c r="AB122" i="4"/>
  <c r="Q122" i="4"/>
  <c r="X122" i="4"/>
  <c r="P123" i="4"/>
  <c r="AB123" i="4"/>
  <c r="Q123" i="4"/>
  <c r="X123" i="4"/>
  <c r="P124" i="4"/>
  <c r="AB124" i="4"/>
  <c r="Q124" i="4"/>
  <c r="X124" i="4"/>
  <c r="P125" i="4"/>
  <c r="AB125" i="4"/>
  <c r="Q125" i="4"/>
  <c r="X125" i="4"/>
  <c r="P126" i="4"/>
  <c r="AB126" i="4"/>
  <c r="Q126" i="4"/>
  <c r="X126" i="4"/>
  <c r="P127" i="4"/>
  <c r="AB127" i="4"/>
  <c r="Q127" i="4"/>
  <c r="X127" i="4"/>
  <c r="P128" i="4"/>
  <c r="Q128" i="4"/>
  <c r="P129" i="4"/>
  <c r="Q129" i="4"/>
  <c r="P130" i="4"/>
  <c r="Q130" i="4"/>
  <c r="P131" i="4"/>
  <c r="Q131" i="4"/>
  <c r="P132" i="4"/>
  <c r="Q132" i="4"/>
  <c r="P133" i="4"/>
  <c r="AB133" i="4"/>
  <c r="Q133" i="4"/>
  <c r="X133" i="4"/>
  <c r="P134" i="4"/>
  <c r="AB134" i="4"/>
  <c r="Q134" i="4"/>
  <c r="X134" i="4"/>
  <c r="P135" i="4"/>
  <c r="AB135" i="4"/>
  <c r="Q135" i="4"/>
  <c r="X135" i="4"/>
  <c r="P136" i="4"/>
  <c r="AB136" i="4"/>
  <c r="Q136" i="4"/>
  <c r="X136" i="4"/>
  <c r="P137" i="4"/>
  <c r="AB137" i="4"/>
  <c r="Q137" i="4"/>
  <c r="X137" i="4"/>
  <c r="P138" i="4"/>
  <c r="AB138" i="4"/>
  <c r="Q138" i="4"/>
  <c r="X138" i="4"/>
  <c r="P139" i="4"/>
  <c r="AB139" i="4"/>
  <c r="Q139" i="4"/>
  <c r="X139" i="4"/>
  <c r="P140" i="4"/>
  <c r="AB140" i="4"/>
  <c r="Q140" i="4"/>
  <c r="X140" i="4"/>
  <c r="P141" i="4"/>
  <c r="Q141" i="4"/>
  <c r="P142" i="4"/>
  <c r="Q142" i="4"/>
  <c r="P143" i="4"/>
  <c r="Q143" i="4"/>
  <c r="P144" i="4"/>
  <c r="Q144" i="4"/>
  <c r="P145" i="4"/>
  <c r="Q145" i="4"/>
  <c r="P146" i="4"/>
  <c r="AB146" i="4"/>
  <c r="Q146" i="4"/>
  <c r="X146" i="4"/>
  <c r="P147" i="4"/>
  <c r="AB147" i="4"/>
  <c r="Q147" i="4"/>
  <c r="X147" i="4"/>
  <c r="P148" i="4"/>
  <c r="AB148" i="4"/>
  <c r="Q148" i="4"/>
  <c r="X148" i="4"/>
  <c r="P149" i="4"/>
  <c r="AB149" i="4"/>
  <c r="Q149" i="4"/>
  <c r="X149" i="4"/>
  <c r="P150" i="4"/>
  <c r="AB150" i="4"/>
  <c r="Q150" i="4"/>
  <c r="X150" i="4"/>
  <c r="P151" i="4"/>
  <c r="AB151" i="4"/>
  <c r="Q151" i="4"/>
  <c r="X151" i="4"/>
  <c r="P152" i="4"/>
  <c r="AB152" i="4"/>
  <c r="Q152" i="4"/>
  <c r="X152" i="4"/>
  <c r="P153" i="4"/>
  <c r="AB153" i="4"/>
  <c r="Q153" i="4"/>
  <c r="X153" i="4"/>
  <c r="P154" i="4"/>
  <c r="Q154" i="4"/>
  <c r="P155" i="4"/>
  <c r="Q155" i="4"/>
  <c r="P156" i="4"/>
  <c r="Q156" i="4"/>
  <c r="P157" i="4"/>
  <c r="Q157" i="4"/>
  <c r="P158" i="4"/>
  <c r="Q158" i="4"/>
  <c r="P159" i="4"/>
  <c r="AB159" i="4"/>
  <c r="Q159" i="4"/>
  <c r="X159" i="4"/>
  <c r="P160" i="4"/>
  <c r="AB160" i="4"/>
  <c r="Q160" i="4"/>
  <c r="X160" i="4"/>
  <c r="P161" i="4"/>
  <c r="AB161" i="4"/>
  <c r="Q161" i="4"/>
  <c r="X161" i="4"/>
  <c r="P162" i="4"/>
  <c r="Q162" i="4"/>
  <c r="P163" i="4"/>
  <c r="Q163" i="4"/>
  <c r="P164" i="4"/>
  <c r="Q164" i="4"/>
  <c r="K3" i="5"/>
  <c r="K4" i="5"/>
  <c r="K5" i="5"/>
  <c r="K6" i="5"/>
  <c r="K7" i="5"/>
  <c r="K8" i="5"/>
  <c r="K9" i="5"/>
  <c r="K58" i="5"/>
  <c r="K59" i="5"/>
  <c r="K60" i="5"/>
  <c r="K61" i="5"/>
  <c r="K62" i="5"/>
  <c r="K63" i="5"/>
  <c r="K64" i="5"/>
  <c r="K65" i="5"/>
  <c r="K69" i="5"/>
  <c r="K70" i="5"/>
  <c r="K71" i="5"/>
  <c r="K72" i="5"/>
  <c r="K73" i="5"/>
  <c r="K74" i="5"/>
  <c r="K75" i="5"/>
  <c r="K76" i="5"/>
  <c r="K93" i="5"/>
  <c r="K94" i="5"/>
  <c r="K95" i="5"/>
  <c r="K96" i="5"/>
  <c r="K97" i="5"/>
  <c r="K98" i="5"/>
  <c r="K99" i="5"/>
  <c r="K100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10" i="5"/>
  <c r="K11" i="5"/>
  <c r="K12" i="5"/>
  <c r="K13" i="5"/>
  <c r="K14" i="5"/>
  <c r="K15" i="5"/>
  <c r="K16" i="5"/>
  <c r="K17" i="5"/>
  <c r="K42" i="5"/>
  <c r="K43" i="5"/>
  <c r="K44" i="5"/>
  <c r="K45" i="5"/>
  <c r="K46" i="5"/>
  <c r="K47" i="5"/>
  <c r="K48" i="5"/>
  <c r="K49" i="5"/>
  <c r="K34" i="5"/>
  <c r="K35" i="5"/>
  <c r="K36" i="5"/>
  <c r="K37" i="5"/>
  <c r="K38" i="5"/>
  <c r="K39" i="5"/>
  <c r="K40" i="5"/>
  <c r="K41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50" i="5"/>
  <c r="K51" i="5"/>
  <c r="K52" i="5"/>
  <c r="K53" i="5"/>
  <c r="K54" i="5"/>
  <c r="K55" i="5"/>
  <c r="K56" i="5"/>
  <c r="K57" i="5"/>
  <c r="K66" i="5"/>
  <c r="K67" i="5"/>
  <c r="K68" i="5"/>
  <c r="J3" i="5"/>
  <c r="J4" i="5"/>
  <c r="J5" i="5"/>
  <c r="J6" i="5"/>
  <c r="J7" i="5"/>
  <c r="J8" i="5"/>
  <c r="J9" i="5"/>
  <c r="J58" i="5"/>
  <c r="J59" i="5"/>
  <c r="J60" i="5"/>
  <c r="J61" i="5"/>
  <c r="J62" i="5"/>
  <c r="J63" i="5"/>
  <c r="J64" i="5"/>
  <c r="J65" i="5"/>
  <c r="J69" i="5"/>
  <c r="J70" i="5"/>
  <c r="J71" i="5"/>
  <c r="J72" i="5"/>
  <c r="J73" i="5"/>
  <c r="J74" i="5"/>
  <c r="J75" i="5"/>
  <c r="J76" i="5"/>
  <c r="J93" i="5"/>
  <c r="J94" i="5"/>
  <c r="J95" i="5"/>
  <c r="J96" i="5"/>
  <c r="J97" i="5"/>
  <c r="J98" i="5"/>
  <c r="J99" i="5"/>
  <c r="J100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L30" i="5"/>
  <c r="J31" i="5"/>
  <c r="J32" i="5"/>
  <c r="J33" i="5"/>
  <c r="J77" i="5"/>
  <c r="L77" i="5"/>
  <c r="J78" i="5"/>
  <c r="J79" i="5"/>
  <c r="J80" i="5"/>
  <c r="J81" i="5"/>
  <c r="L81" i="5"/>
  <c r="J82" i="5"/>
  <c r="J83" i="5"/>
  <c r="J84" i="5"/>
  <c r="J85" i="5"/>
  <c r="L85" i="5"/>
  <c r="J86" i="5"/>
  <c r="J87" i="5"/>
  <c r="J88" i="5"/>
  <c r="J89" i="5"/>
  <c r="L89" i="5"/>
  <c r="J90" i="5"/>
  <c r="J91" i="5"/>
  <c r="J92" i="5"/>
  <c r="J10" i="5"/>
  <c r="L10" i="5"/>
  <c r="J11" i="5"/>
  <c r="J12" i="5"/>
  <c r="J13" i="5"/>
  <c r="J14" i="5"/>
  <c r="L14" i="5"/>
  <c r="J15" i="5"/>
  <c r="J16" i="5"/>
  <c r="J17" i="5"/>
  <c r="J42" i="5"/>
  <c r="L42" i="5"/>
  <c r="J43" i="5"/>
  <c r="J44" i="5"/>
  <c r="J45" i="5"/>
  <c r="J46" i="5"/>
  <c r="L46" i="5"/>
  <c r="J47" i="5"/>
  <c r="J48" i="5"/>
  <c r="J49" i="5"/>
  <c r="J34" i="5"/>
  <c r="L34" i="5"/>
  <c r="J35" i="5"/>
  <c r="J36" i="5"/>
  <c r="J37" i="5"/>
  <c r="J38" i="5"/>
  <c r="L38" i="5"/>
  <c r="J39" i="5"/>
  <c r="J40" i="5"/>
  <c r="J41" i="5"/>
  <c r="J101" i="5"/>
  <c r="L101" i="5"/>
  <c r="J102" i="5"/>
  <c r="J103" i="5"/>
  <c r="J104" i="5"/>
  <c r="J105" i="5"/>
  <c r="L105" i="5"/>
  <c r="J106" i="5"/>
  <c r="J107" i="5"/>
  <c r="J108" i="5"/>
  <c r="J109" i="5"/>
  <c r="L109" i="5"/>
  <c r="J110" i="5"/>
  <c r="J111" i="5"/>
  <c r="J112" i="5"/>
  <c r="J113" i="5"/>
  <c r="L113" i="5"/>
  <c r="J114" i="5"/>
  <c r="J115" i="5"/>
  <c r="J116" i="5"/>
  <c r="J50" i="5"/>
  <c r="L50" i="5"/>
  <c r="J51" i="5"/>
  <c r="J52" i="5"/>
  <c r="J53" i="5"/>
  <c r="J54" i="5"/>
  <c r="L54" i="5"/>
  <c r="J55" i="5"/>
  <c r="J56" i="5"/>
  <c r="J57" i="5"/>
  <c r="J66" i="5"/>
  <c r="L66" i="5"/>
  <c r="J67" i="5"/>
  <c r="J68" i="5"/>
  <c r="L2" i="5"/>
  <c r="K2" i="5"/>
  <c r="V2" i="4"/>
  <c r="Y2" i="4"/>
  <c r="U2" i="4"/>
  <c r="O2" i="7"/>
  <c r="Q2" i="7"/>
  <c r="N2" i="7"/>
  <c r="Q2" i="4"/>
  <c r="X2" i="4"/>
  <c r="P2" i="4"/>
  <c r="AB2" i="4"/>
  <c r="AC2" i="4"/>
  <c r="AD2" i="4"/>
  <c r="AB58" i="4"/>
  <c r="AB56" i="4"/>
  <c r="AC59" i="4"/>
  <c r="AC57" i="4"/>
  <c r="AD57" i="4"/>
  <c r="AC55" i="4"/>
  <c r="T161" i="1"/>
  <c r="U161" i="1"/>
  <c r="T159" i="1"/>
  <c r="U159" i="1"/>
  <c r="T153" i="1"/>
  <c r="U153" i="1"/>
  <c r="U151" i="1"/>
  <c r="T151" i="1"/>
  <c r="T149" i="1"/>
  <c r="U149" i="1"/>
  <c r="U147" i="1"/>
  <c r="T147" i="1"/>
  <c r="T139" i="1"/>
  <c r="U139" i="1"/>
  <c r="T137" i="1"/>
  <c r="U137" i="1"/>
  <c r="T135" i="1"/>
  <c r="U135" i="1"/>
  <c r="T133" i="1"/>
  <c r="U133" i="1"/>
  <c r="T127" i="1"/>
  <c r="U127" i="1"/>
  <c r="U125" i="1"/>
  <c r="T125" i="1"/>
  <c r="T123" i="1"/>
  <c r="U123" i="1"/>
  <c r="U121" i="1"/>
  <c r="T121" i="1"/>
  <c r="T113" i="1"/>
  <c r="U113" i="1"/>
  <c r="T111" i="1"/>
  <c r="U111" i="1"/>
  <c r="T109" i="1"/>
  <c r="U109" i="1"/>
  <c r="U107" i="1"/>
  <c r="T107" i="1"/>
  <c r="T105" i="1"/>
  <c r="U105" i="1"/>
  <c r="T103" i="1"/>
  <c r="U103" i="1"/>
  <c r="T101" i="1"/>
  <c r="U101" i="1"/>
  <c r="U99" i="1"/>
  <c r="T99" i="1"/>
  <c r="T93" i="1"/>
  <c r="U93" i="1"/>
  <c r="U91" i="1"/>
  <c r="T91" i="1"/>
  <c r="T89" i="1"/>
  <c r="U89" i="1"/>
  <c r="U87" i="1"/>
  <c r="T87" i="1"/>
  <c r="T79" i="1"/>
  <c r="U79" i="1"/>
  <c r="U77" i="1"/>
  <c r="T77" i="1"/>
  <c r="T75" i="1"/>
  <c r="U75" i="1"/>
  <c r="U73" i="1"/>
  <c r="T73" i="1"/>
  <c r="T71" i="1"/>
  <c r="U71" i="1"/>
  <c r="T69" i="1"/>
  <c r="U69" i="1"/>
  <c r="T67" i="1"/>
  <c r="U67" i="1"/>
  <c r="U65" i="1"/>
  <c r="T65" i="1"/>
  <c r="T59" i="1"/>
  <c r="U59" i="1"/>
  <c r="U57" i="1"/>
  <c r="T57" i="1"/>
  <c r="T55" i="1"/>
  <c r="U55" i="1"/>
  <c r="U53" i="1"/>
  <c r="T53" i="1"/>
  <c r="T51" i="1"/>
  <c r="U51" i="1"/>
  <c r="U49" i="1"/>
  <c r="T49" i="1"/>
  <c r="T47" i="1"/>
  <c r="U47" i="1"/>
  <c r="U45" i="1"/>
  <c r="T45" i="1"/>
  <c r="T37" i="1"/>
  <c r="U37" i="1"/>
  <c r="T35" i="1"/>
  <c r="U35" i="1"/>
  <c r="T33" i="1"/>
  <c r="U33" i="1"/>
  <c r="U31" i="1"/>
  <c r="T31" i="1"/>
  <c r="T29" i="1"/>
  <c r="U29" i="1"/>
  <c r="U27" i="1"/>
  <c r="T27" i="1"/>
  <c r="T25" i="1"/>
  <c r="U25" i="1"/>
  <c r="T23" i="1"/>
  <c r="U23" i="1"/>
  <c r="T17" i="1"/>
  <c r="U17" i="1"/>
  <c r="U15" i="1"/>
  <c r="T15" i="1"/>
  <c r="T13" i="1"/>
  <c r="U13" i="1"/>
  <c r="U11" i="1"/>
  <c r="T11" i="1"/>
  <c r="T9" i="1"/>
  <c r="U9" i="1"/>
  <c r="U7" i="1"/>
  <c r="T7" i="1"/>
  <c r="T5" i="1"/>
  <c r="U5" i="1"/>
  <c r="U3" i="1"/>
  <c r="T3" i="1"/>
  <c r="S142" i="7"/>
  <c r="S137" i="7"/>
  <c r="S135" i="7"/>
  <c r="S133" i="7"/>
  <c r="S131" i="7"/>
  <c r="S126" i="7"/>
  <c r="S124" i="7"/>
  <c r="S122" i="7"/>
  <c r="S120" i="7"/>
  <c r="S115" i="7"/>
  <c r="S113" i="7"/>
  <c r="S111" i="7"/>
  <c r="S109" i="7"/>
  <c r="S104" i="7"/>
  <c r="S102" i="7"/>
  <c r="S100" i="7"/>
  <c r="S98" i="7"/>
  <c r="S96" i="7"/>
  <c r="S94" i="7"/>
  <c r="S92" i="7"/>
  <c r="S90" i="7"/>
  <c r="S85" i="7"/>
  <c r="S83" i="7"/>
  <c r="S81" i="7"/>
  <c r="S79" i="7"/>
  <c r="S73" i="7"/>
  <c r="S71" i="7"/>
  <c r="S69" i="7"/>
  <c r="S67" i="7"/>
  <c r="S65" i="7"/>
  <c r="S63" i="7"/>
  <c r="S61" i="7"/>
  <c r="S59" i="7"/>
  <c r="S54" i="7"/>
  <c r="S52" i="7"/>
  <c r="S50" i="7"/>
  <c r="S48" i="7"/>
  <c r="S45" i="7"/>
  <c r="S42" i="7"/>
  <c r="S40" i="7"/>
  <c r="S35" i="7"/>
  <c r="S33" i="7"/>
  <c r="S31" i="7"/>
  <c r="S29" i="7"/>
  <c r="S27" i="7"/>
  <c r="S25" i="7"/>
  <c r="S23" i="7"/>
  <c r="S21" i="7"/>
  <c r="S16" i="7"/>
  <c r="S14" i="7"/>
  <c r="S12" i="7"/>
  <c r="S10" i="7"/>
  <c r="S8" i="7"/>
  <c r="S6" i="7"/>
  <c r="S4" i="7"/>
  <c r="AD161" i="4"/>
  <c r="AD159" i="4"/>
  <c r="AD153" i="4"/>
  <c r="AD151" i="4"/>
  <c r="AD149" i="4"/>
  <c r="AD147" i="4"/>
  <c r="AD139" i="4"/>
  <c r="AD137" i="4"/>
  <c r="AD135" i="4"/>
  <c r="AD133" i="4"/>
  <c r="AD127" i="4"/>
  <c r="AD125" i="4"/>
  <c r="AD123" i="4"/>
  <c r="AD121" i="4"/>
  <c r="AD113" i="4"/>
  <c r="AD111" i="4"/>
  <c r="AD109" i="4"/>
  <c r="AD107" i="4"/>
  <c r="AD105" i="4"/>
  <c r="AD103" i="4"/>
  <c r="AD101" i="4"/>
  <c r="AD99" i="4"/>
  <c r="AD93" i="4"/>
  <c r="AD91" i="4"/>
  <c r="AD89" i="4"/>
  <c r="AD87" i="4"/>
  <c r="AD79" i="4"/>
  <c r="AD77" i="4"/>
  <c r="AD75" i="4"/>
  <c r="AD73" i="4"/>
  <c r="AD71" i="4"/>
  <c r="AD69" i="4"/>
  <c r="AD67" i="4"/>
  <c r="AD65" i="4"/>
  <c r="S2" i="7"/>
  <c r="AB59" i="4"/>
  <c r="AD59" i="4"/>
  <c r="AB57" i="4"/>
  <c r="AB55" i="4"/>
  <c r="AC58" i="4"/>
  <c r="AC56" i="4"/>
  <c r="AC54" i="4"/>
  <c r="AC52" i="4"/>
  <c r="AC50" i="4"/>
  <c r="AC48" i="4"/>
  <c r="AC46" i="4"/>
  <c r="AC44" i="4"/>
  <c r="AC38" i="4"/>
  <c r="AC36" i="4"/>
  <c r="AC34" i="4"/>
  <c r="AC32" i="4"/>
  <c r="AC30" i="4"/>
  <c r="AC28" i="4"/>
  <c r="AC26" i="4"/>
  <c r="AC24" i="4"/>
  <c r="AC16" i="4"/>
  <c r="AC14" i="4"/>
  <c r="AC12" i="4"/>
  <c r="AC10" i="4"/>
  <c r="AC8" i="4"/>
  <c r="AC6" i="4"/>
  <c r="AC4" i="4"/>
  <c r="U160" i="1"/>
  <c r="T160" i="1"/>
  <c r="T152" i="1"/>
  <c r="U152" i="1"/>
  <c r="T150" i="1"/>
  <c r="U150" i="1"/>
  <c r="T148" i="1"/>
  <c r="U148" i="1"/>
  <c r="T146" i="1"/>
  <c r="U146" i="1"/>
  <c r="T140" i="1"/>
  <c r="U140" i="1"/>
  <c r="U138" i="1"/>
  <c r="T138" i="1"/>
  <c r="T136" i="1"/>
  <c r="U136" i="1"/>
  <c r="U134" i="1"/>
  <c r="T134" i="1"/>
  <c r="T126" i="1"/>
  <c r="U126" i="1"/>
  <c r="T124" i="1"/>
  <c r="U124" i="1"/>
  <c r="T122" i="1"/>
  <c r="U122" i="1"/>
  <c r="T120" i="1"/>
  <c r="U120" i="1"/>
  <c r="T114" i="1"/>
  <c r="U114" i="1"/>
  <c r="U112" i="1"/>
  <c r="T112" i="1"/>
  <c r="T110" i="1"/>
  <c r="U110" i="1"/>
  <c r="U108" i="1"/>
  <c r="T108" i="1"/>
  <c r="T106" i="1"/>
  <c r="U106" i="1"/>
  <c r="U104" i="1"/>
  <c r="T104" i="1"/>
  <c r="T102" i="1"/>
  <c r="U102" i="1"/>
  <c r="U100" i="1"/>
  <c r="T100" i="1"/>
  <c r="T92" i="1"/>
  <c r="U92" i="1"/>
  <c r="U90" i="1"/>
  <c r="T90" i="1"/>
  <c r="T88" i="1"/>
  <c r="U88" i="1"/>
  <c r="T86" i="1"/>
  <c r="U86" i="1"/>
  <c r="T80" i="1"/>
  <c r="U80" i="1"/>
  <c r="U78" i="1"/>
  <c r="T78" i="1"/>
  <c r="T76" i="1"/>
  <c r="U76" i="1"/>
  <c r="U74" i="1"/>
  <c r="T74" i="1"/>
  <c r="T72" i="1"/>
  <c r="U72" i="1"/>
  <c r="U70" i="1"/>
  <c r="T70" i="1"/>
  <c r="T68" i="1"/>
  <c r="U68" i="1"/>
  <c r="U66" i="1"/>
  <c r="T66" i="1"/>
  <c r="T58" i="1"/>
  <c r="U58" i="1"/>
  <c r="U56" i="1"/>
  <c r="T56" i="1"/>
  <c r="T54" i="1"/>
  <c r="U54" i="1"/>
  <c r="T52" i="1"/>
  <c r="U52" i="1"/>
  <c r="T50" i="1"/>
  <c r="U50" i="1"/>
  <c r="U48" i="1"/>
  <c r="T48" i="1"/>
  <c r="T46" i="1"/>
  <c r="U46" i="1"/>
  <c r="U44" i="1"/>
  <c r="T44" i="1"/>
  <c r="T38" i="1"/>
  <c r="U38" i="1"/>
  <c r="U36" i="1"/>
  <c r="T36" i="1"/>
  <c r="T34" i="1"/>
  <c r="U34" i="1"/>
  <c r="U32" i="1"/>
  <c r="T32" i="1"/>
  <c r="T30" i="1"/>
  <c r="U30" i="1"/>
  <c r="U28" i="1"/>
  <c r="T28" i="1"/>
  <c r="T26" i="1"/>
  <c r="U26" i="1"/>
  <c r="U24" i="1"/>
  <c r="T24" i="1"/>
  <c r="T16" i="1"/>
  <c r="U16" i="1"/>
  <c r="T14" i="1"/>
  <c r="U14" i="1"/>
  <c r="T12" i="1"/>
  <c r="U12" i="1"/>
  <c r="U10" i="1"/>
  <c r="T10" i="1"/>
  <c r="T8" i="1"/>
  <c r="U8" i="1"/>
  <c r="U6" i="1"/>
  <c r="T6" i="1"/>
  <c r="T4" i="1"/>
  <c r="U4" i="1"/>
  <c r="S143" i="7"/>
  <c r="S141" i="7"/>
  <c r="S136" i="7"/>
  <c r="S134" i="7"/>
  <c r="S132" i="7"/>
  <c r="S130" i="7"/>
  <c r="S125" i="7"/>
  <c r="S123" i="7"/>
  <c r="S121" i="7"/>
  <c r="S119" i="7"/>
  <c r="S114" i="7"/>
  <c r="S112" i="7"/>
  <c r="S110" i="7"/>
  <c r="S108" i="7"/>
  <c r="S103" i="7"/>
  <c r="S101" i="7"/>
  <c r="S99" i="7"/>
  <c r="S97" i="7"/>
  <c r="S95" i="7"/>
  <c r="S93" i="7"/>
  <c r="S91" i="7"/>
  <c r="S89" i="7"/>
  <c r="S84" i="7"/>
  <c r="S82" i="7"/>
  <c r="S80" i="7"/>
  <c r="S74" i="7"/>
  <c r="S72" i="7"/>
  <c r="S70" i="7"/>
  <c r="S68" i="7"/>
  <c r="S66" i="7"/>
  <c r="S64" i="7"/>
  <c r="S62" i="7"/>
  <c r="S60" i="7"/>
  <c r="S55" i="7"/>
  <c r="S53" i="7"/>
  <c r="S51" i="7"/>
  <c r="S49" i="7"/>
  <c r="S46" i="7"/>
  <c r="S43" i="7"/>
  <c r="S41" i="7"/>
  <c r="S36" i="7"/>
  <c r="S34" i="7"/>
  <c r="S32" i="7"/>
  <c r="S30" i="7"/>
  <c r="S28" i="7"/>
  <c r="S26" i="7"/>
  <c r="S24" i="7"/>
  <c r="S22" i="7"/>
  <c r="S17" i="7"/>
  <c r="S15" i="7"/>
  <c r="S13" i="7"/>
  <c r="S11" i="7"/>
  <c r="S9" i="7"/>
  <c r="S7" i="7"/>
  <c r="S5" i="7"/>
  <c r="S3" i="7"/>
  <c r="AB54" i="4"/>
  <c r="AD54" i="4"/>
  <c r="AB28" i="4"/>
  <c r="AB53" i="4"/>
  <c r="AD55" i="4"/>
  <c r="AD53" i="4"/>
  <c r="AC51" i="4"/>
  <c r="AD51" i="4"/>
  <c r="AC49" i="4"/>
  <c r="AD49" i="4"/>
  <c r="AC47" i="4"/>
  <c r="AD47" i="4"/>
  <c r="AC45" i="4"/>
  <c r="AD45" i="4"/>
  <c r="AC37" i="4"/>
  <c r="AD37" i="4"/>
  <c r="AC35" i="4"/>
  <c r="AD35" i="4"/>
  <c r="AC33" i="4"/>
  <c r="AD33" i="4"/>
  <c r="AC31" i="4"/>
  <c r="AD31" i="4"/>
  <c r="AC29" i="4"/>
  <c r="AD29" i="4"/>
  <c r="AC27" i="4"/>
  <c r="AD27" i="4"/>
  <c r="AC25" i="4"/>
  <c r="AD25" i="4"/>
  <c r="AC23" i="4"/>
  <c r="AD23" i="4"/>
  <c r="AC17" i="4"/>
  <c r="AC15" i="4"/>
  <c r="AC13" i="4"/>
  <c r="AC11" i="4"/>
  <c r="AD11" i="4"/>
  <c r="AC9" i="4"/>
  <c r="AC7" i="4"/>
  <c r="AC5" i="4"/>
  <c r="AC3" i="4"/>
  <c r="AD3" i="4"/>
  <c r="AB26" i="4"/>
  <c r="AB24" i="4"/>
  <c r="AB17" i="4"/>
  <c r="AB15" i="4"/>
  <c r="AB13" i="4"/>
  <c r="AB11" i="4"/>
  <c r="AB9" i="4"/>
  <c r="AB7" i="4"/>
  <c r="AB5" i="4"/>
  <c r="AB3" i="4"/>
  <c r="AD58" i="4"/>
  <c r="AD56" i="4"/>
  <c r="AD52" i="4"/>
  <c r="AD50" i="4"/>
  <c r="AD48" i="4"/>
  <c r="AD46" i="4"/>
  <c r="AD44" i="4"/>
  <c r="AD38" i="4"/>
  <c r="AD36" i="4"/>
  <c r="AD34" i="4"/>
  <c r="AD32" i="4"/>
  <c r="AD30" i="4"/>
  <c r="AD28" i="4"/>
  <c r="AD26" i="4"/>
  <c r="AD24" i="4"/>
  <c r="AD16" i="4"/>
  <c r="AD14" i="4"/>
  <c r="AD12" i="4"/>
  <c r="AD10" i="4"/>
  <c r="AD8" i="4"/>
  <c r="AD6" i="4"/>
  <c r="AD4" i="4"/>
  <c r="M2" i="5"/>
  <c r="L67" i="5"/>
  <c r="L55" i="5"/>
  <c r="L51" i="5"/>
  <c r="L114" i="5"/>
  <c r="L110" i="5"/>
  <c r="L106" i="5"/>
  <c r="L102" i="5"/>
  <c r="L39" i="5"/>
  <c r="L35" i="5"/>
  <c r="L47" i="5"/>
  <c r="L43" i="5"/>
  <c r="L15" i="5"/>
  <c r="L11" i="5"/>
  <c r="L90" i="5"/>
  <c r="L86" i="5"/>
  <c r="L82" i="5"/>
  <c r="L78" i="5"/>
  <c r="L31" i="5"/>
  <c r="L27" i="5"/>
  <c r="L23" i="5"/>
  <c r="L19" i="5"/>
  <c r="L98" i="5"/>
  <c r="L94" i="5"/>
  <c r="L74" i="5"/>
  <c r="L70" i="5"/>
  <c r="L63" i="5"/>
  <c r="L59" i="5"/>
  <c r="L7" i="5"/>
  <c r="L3" i="5"/>
  <c r="L26" i="5"/>
  <c r="L18" i="5"/>
  <c r="L93" i="5"/>
  <c r="L69" i="5"/>
  <c r="L6" i="5"/>
  <c r="L22" i="5"/>
  <c r="L97" i="5"/>
  <c r="L73" i="5"/>
  <c r="L62" i="5"/>
  <c r="L58" i="5"/>
  <c r="L68" i="5"/>
  <c r="L56" i="5"/>
  <c r="L52" i="5"/>
  <c r="L115" i="5"/>
  <c r="L111" i="5"/>
  <c r="L107" i="5"/>
  <c r="L103" i="5"/>
  <c r="L40" i="5"/>
  <c r="L36" i="5"/>
  <c r="L48" i="5"/>
  <c r="L44" i="5"/>
  <c r="L16" i="5"/>
  <c r="L12" i="5"/>
  <c r="L91" i="5"/>
  <c r="L87" i="5"/>
  <c r="L83" i="5"/>
  <c r="L79" i="5"/>
  <c r="L32" i="5"/>
  <c r="L28" i="5"/>
  <c r="L24" i="5"/>
  <c r="L20" i="5"/>
  <c r="L99" i="5"/>
  <c r="L95" i="5"/>
  <c r="L75" i="5"/>
  <c r="L71" i="5"/>
  <c r="L64" i="5"/>
  <c r="L60" i="5"/>
  <c r="L8" i="5"/>
  <c r="L4" i="5"/>
  <c r="M42" i="5"/>
  <c r="M89" i="5"/>
  <c r="M30" i="5"/>
  <c r="M97" i="5"/>
  <c r="M62" i="5"/>
  <c r="M53" i="5"/>
  <c r="M104" i="5"/>
  <c r="M66" i="5"/>
  <c r="M54" i="5"/>
  <c r="M50" i="5"/>
  <c r="M113" i="5"/>
  <c r="M109" i="5"/>
  <c r="M105" i="5"/>
  <c r="M101" i="5"/>
  <c r="M38" i="5"/>
  <c r="M34" i="5"/>
  <c r="M46" i="5"/>
  <c r="M14" i="5"/>
  <c r="M10" i="5"/>
  <c r="M85" i="5"/>
  <c r="M81" i="5"/>
  <c r="M77" i="5"/>
  <c r="M26" i="5"/>
  <c r="M22" i="5"/>
  <c r="M18" i="5"/>
  <c r="M93" i="5"/>
  <c r="M73" i="5"/>
  <c r="M69" i="5"/>
  <c r="M58" i="5"/>
  <c r="M6" i="5"/>
  <c r="M57" i="5"/>
  <c r="M116" i="5"/>
  <c r="M112" i="5"/>
  <c r="M108" i="5"/>
  <c r="M41" i="5"/>
  <c r="M37" i="5"/>
  <c r="M49" i="5"/>
  <c r="M45" i="5"/>
  <c r="M17" i="5"/>
  <c r="M13" i="5"/>
  <c r="M92" i="5"/>
  <c r="M88" i="5"/>
  <c r="M84" i="5"/>
  <c r="M80" i="5"/>
  <c r="M33" i="5"/>
  <c r="M29" i="5"/>
  <c r="M25" i="5"/>
  <c r="M21" i="5"/>
  <c r="M100" i="5"/>
  <c r="M96" i="5"/>
  <c r="M76" i="5"/>
  <c r="M72" i="5"/>
  <c r="M65" i="5"/>
  <c r="M61" i="5"/>
  <c r="M9" i="5"/>
  <c r="M5" i="5"/>
  <c r="M68" i="5"/>
  <c r="M56" i="5"/>
  <c r="M52" i="5"/>
  <c r="M115" i="5"/>
  <c r="M111" i="5"/>
  <c r="M107" i="5"/>
  <c r="M103" i="5"/>
  <c r="M40" i="5"/>
  <c r="M36" i="5"/>
  <c r="L57" i="5"/>
  <c r="L53" i="5"/>
  <c r="L116" i="5"/>
  <c r="L112" i="5"/>
  <c r="L108" i="5"/>
  <c r="L104" i="5"/>
  <c r="L41" i="5"/>
  <c r="L37" i="5"/>
  <c r="L49" i="5"/>
  <c r="L45" i="5"/>
  <c r="L17" i="5"/>
  <c r="L13" i="5"/>
  <c r="L92" i="5"/>
  <c r="L88" i="5"/>
  <c r="L84" i="5"/>
  <c r="L80" i="5"/>
  <c r="L33" i="5"/>
  <c r="L29" i="5"/>
  <c r="L25" i="5"/>
  <c r="L21" i="5"/>
  <c r="L100" i="5"/>
  <c r="L96" i="5"/>
  <c r="L76" i="5"/>
  <c r="L72" i="5"/>
  <c r="L65" i="5"/>
  <c r="L61" i="5"/>
  <c r="L9" i="5"/>
  <c r="L5" i="5"/>
  <c r="M67" i="5"/>
  <c r="M55" i="5"/>
  <c r="M51" i="5"/>
  <c r="M114" i="5"/>
  <c r="M110" i="5"/>
  <c r="M106" i="5"/>
  <c r="M102" i="5"/>
  <c r="M39" i="5"/>
  <c r="M35" i="5"/>
  <c r="M47" i="5"/>
  <c r="M48" i="5"/>
  <c r="M44" i="5"/>
  <c r="M16" i="5"/>
  <c r="M12" i="5"/>
  <c r="M91" i="5"/>
  <c r="M87" i="5"/>
  <c r="M83" i="5"/>
  <c r="M79" i="5"/>
  <c r="M32" i="5"/>
  <c r="M28" i="5"/>
  <c r="M24" i="5"/>
  <c r="M20" i="5"/>
  <c r="M99" i="5"/>
  <c r="M95" i="5"/>
  <c r="M75" i="5"/>
  <c r="M71" i="5"/>
  <c r="M64" i="5"/>
  <c r="M60" i="5"/>
  <c r="M8" i="5"/>
  <c r="M4" i="5"/>
  <c r="M43" i="5"/>
  <c r="M15" i="5"/>
  <c r="M11" i="5"/>
  <c r="M90" i="5"/>
  <c r="M86" i="5"/>
  <c r="M82" i="5"/>
  <c r="M78" i="5"/>
  <c r="M31" i="5"/>
  <c r="M27" i="5"/>
  <c r="M23" i="5"/>
  <c r="M19" i="5"/>
  <c r="M98" i="5"/>
  <c r="M94" i="5"/>
  <c r="M74" i="5"/>
  <c r="M70" i="5"/>
  <c r="M63" i="5"/>
  <c r="M59" i="5"/>
  <c r="M7" i="5"/>
  <c r="M3" i="5"/>
  <c r="AD5" i="4"/>
  <c r="AD13" i="4"/>
  <c r="AD7" i="4"/>
  <c r="AD15" i="4"/>
  <c r="AD9" i="4"/>
  <c r="AD17" i="4"/>
  <c r="Q44" i="7"/>
  <c r="S44" i="7"/>
  <c r="Q78" i="7"/>
  <c r="S78" i="7"/>
  <c r="S47" i="7"/>
  <c r="Q47" i="7"/>
  <c r="V5" i="1"/>
  <c r="V9" i="1"/>
  <c r="V13" i="1"/>
  <c r="V17" i="1"/>
  <c r="V25" i="1"/>
  <c r="V29" i="1"/>
  <c r="V33" i="1"/>
  <c r="V37" i="1"/>
  <c r="V47" i="1"/>
  <c r="V51" i="1"/>
  <c r="V55" i="1"/>
  <c r="V59" i="1"/>
  <c r="V67" i="1"/>
  <c r="V71" i="1"/>
  <c r="V75" i="1"/>
  <c r="V79" i="1"/>
  <c r="V89" i="1"/>
  <c r="V93" i="1"/>
  <c r="V101" i="1"/>
  <c r="V105" i="1"/>
  <c r="V109" i="1"/>
  <c r="V113" i="1"/>
  <c r="V123" i="1"/>
  <c r="V127" i="1"/>
  <c r="V135" i="1"/>
  <c r="V139" i="1"/>
  <c r="V149" i="1"/>
  <c r="V153" i="1"/>
  <c r="V161" i="1"/>
  <c r="V3" i="1"/>
  <c r="V7" i="1"/>
  <c r="V11" i="1"/>
  <c r="V15" i="1"/>
  <c r="V23" i="1"/>
  <c r="V27" i="1"/>
  <c r="V31" i="1"/>
  <c r="V35" i="1"/>
  <c r="V45" i="1"/>
  <c r="V49" i="1"/>
  <c r="V53" i="1"/>
  <c r="V57" i="1"/>
  <c r="V65" i="1"/>
  <c r="V69" i="1"/>
  <c r="V73" i="1"/>
  <c r="V77" i="1"/>
  <c r="V87" i="1"/>
  <c r="V91" i="1"/>
  <c r="V99" i="1"/>
  <c r="V103" i="1"/>
  <c r="V107" i="1"/>
  <c r="V111" i="1"/>
  <c r="V121" i="1"/>
  <c r="V125" i="1"/>
  <c r="V133" i="1"/>
  <c r="V137" i="1"/>
  <c r="V147" i="1"/>
  <c r="V151" i="1"/>
  <c r="V159" i="1"/>
  <c r="V140" i="1"/>
  <c r="V110" i="1"/>
  <c r="V92" i="1"/>
  <c r="V72" i="1"/>
  <c r="V46" i="1"/>
  <c r="V26" i="1"/>
  <c r="V8" i="1"/>
  <c r="V120" i="1"/>
  <c r="V100" i="1"/>
  <c r="V78" i="1"/>
  <c r="V52" i="1"/>
  <c r="V32" i="1"/>
  <c r="V134" i="1"/>
  <c r="V112" i="1"/>
  <c r="V6" i="1"/>
  <c r="V152" i="1"/>
  <c r="V122" i="1"/>
  <c r="V102" i="1"/>
  <c r="V80" i="1"/>
  <c r="V54" i="1"/>
  <c r="V34" i="1"/>
  <c r="V16" i="1"/>
  <c r="V160" i="1"/>
  <c r="V138" i="1"/>
  <c r="V108" i="1"/>
  <c r="V70" i="1"/>
  <c r="V44" i="1"/>
  <c r="V114" i="1"/>
  <c r="V30" i="1"/>
  <c r="V148" i="1"/>
  <c r="V126" i="1"/>
  <c r="V76" i="1"/>
  <c r="V58" i="1"/>
  <c r="V38" i="1"/>
  <c r="V12" i="1"/>
  <c r="V146" i="1"/>
  <c r="V124" i="1"/>
  <c r="V104" i="1"/>
  <c r="V74" i="1"/>
  <c r="V56" i="1"/>
  <c r="V36" i="1"/>
  <c r="V10" i="1"/>
  <c r="V150" i="1"/>
  <c r="V14" i="1"/>
  <c r="V86" i="1"/>
  <c r="V66" i="1"/>
  <c r="V48" i="1"/>
  <c r="V28" i="1"/>
  <c r="V90" i="1"/>
  <c r="V106" i="1"/>
  <c r="V24" i="1"/>
  <c r="V136" i="1"/>
  <c r="V88" i="1"/>
  <c r="V68" i="1"/>
  <c r="V50" i="1"/>
  <c r="V4" i="1"/>
</calcChain>
</file>

<file path=xl/sharedStrings.xml><?xml version="1.0" encoding="utf-8"?>
<sst xmlns="http://schemas.openxmlformats.org/spreadsheetml/2006/main" count="22750" uniqueCount="1424">
  <si>
    <t>Date</t>
  </si>
  <si>
    <t>Cup wt (g)</t>
  </si>
  <si>
    <t>Cup+KCl+soil wt (g)</t>
  </si>
  <si>
    <t>KCl wt (g)</t>
  </si>
  <si>
    <t>Fresh soil (g)</t>
  </si>
  <si>
    <t>Dry soil (g)</t>
  </si>
  <si>
    <t>NH4 (ug/g)</t>
  </si>
  <si>
    <t>NO3 (ug/g)</t>
  </si>
  <si>
    <t>TIN</t>
  </si>
  <si>
    <t>Initials</t>
  </si>
  <si>
    <t>UNFUM Tube+K2SO4 wt (g)</t>
  </si>
  <si>
    <t>UNFUM Tube+K2SO4+soil wt (g)</t>
  </si>
  <si>
    <t>UNFUM K2SO4 wt (g)</t>
  </si>
  <si>
    <t>UNFUM Fresh soil (g)</t>
  </si>
  <si>
    <t>tin wt (g)</t>
  </si>
  <si>
    <t>fresh wt + tin (g)</t>
  </si>
  <si>
    <t>dry wt + tin (g)</t>
  </si>
  <si>
    <t>fresh wt soil  (g)</t>
  </si>
  <si>
    <t>dry wt soil (g)</t>
  </si>
  <si>
    <t>moisture multiplier (dry/fresh)</t>
  </si>
  <si>
    <t>gravimetric soil water content (g water / g dry soil)</t>
  </si>
  <si>
    <t xml:space="preserve"> UNFUM Dry soil (g)</t>
  </si>
  <si>
    <t>UNFUM  Tube wt (g)</t>
  </si>
  <si>
    <t>FUM  Tube wt (g)</t>
  </si>
  <si>
    <t>FUM K2SO4 wt (g)</t>
  </si>
  <si>
    <t>FUM Fresh soil (g)</t>
  </si>
  <si>
    <t xml:space="preserve"> FUM Dry soil (g)</t>
  </si>
  <si>
    <t>Intials</t>
  </si>
  <si>
    <t>Notes</t>
  </si>
  <si>
    <t>UNFUM C (ug/g)</t>
  </si>
  <si>
    <t>FUM C (ug/g)</t>
  </si>
  <si>
    <t>MBC (fum-unfum)</t>
  </si>
  <si>
    <t>Cup+H2O wt (g)</t>
  </si>
  <si>
    <t>Cup+H2O+soil wt (g)</t>
  </si>
  <si>
    <t>H2O wt (g)</t>
  </si>
  <si>
    <t>P (ug/g)</t>
  </si>
  <si>
    <t>FUM Tube+soilwt (g)</t>
  </si>
  <si>
    <t>FUM Tube+soil +K2SO4 wt (g)</t>
  </si>
  <si>
    <t>Time on shaker</t>
  </si>
  <si>
    <t>Time off shaker</t>
  </si>
  <si>
    <t>Site</t>
  </si>
  <si>
    <t>BRF-ONE-COM</t>
  </si>
  <si>
    <t>LWR-BHO-NCS</t>
  </si>
  <si>
    <t>MHC-ONE-NCD</t>
  </si>
  <si>
    <t>SFA-ONE-PRO</t>
  </si>
  <si>
    <t>CGF-MON-PRO</t>
  </si>
  <si>
    <t>CGF-MXG-PRO</t>
  </si>
  <si>
    <t>OTO-MON-NCD</t>
  </si>
  <si>
    <t>OTO-MXT-NCD</t>
  </si>
  <si>
    <t>CCR-ONE-NCD</t>
  </si>
  <si>
    <t>CRE-MXT-NCD</t>
  </si>
  <si>
    <t>CRE-MXG-NCD</t>
  </si>
  <si>
    <t>UCP-MXG-NCD</t>
  </si>
  <si>
    <t>WBI-NRT-NCS</t>
  </si>
  <si>
    <t>LCO-MXT-COM</t>
  </si>
  <si>
    <t>MAF-ONE-PRO</t>
  </si>
  <si>
    <t>Blank</t>
  </si>
  <si>
    <t>Cup+lid wt (g)</t>
  </si>
  <si>
    <t>Cup+lid+KCl wt (g)</t>
  </si>
  <si>
    <t>Samp</t>
  </si>
  <si>
    <t>ML</t>
  </si>
  <si>
    <t>3:25pm</t>
  </si>
  <si>
    <t>4:25pm</t>
  </si>
  <si>
    <t>4:08pm</t>
  </si>
  <si>
    <t>5:08pm</t>
  </si>
  <si>
    <t>filled samp7 soil in samp8 cup, so changed label and swaped col H and I data</t>
  </si>
  <si>
    <t>11:13am</t>
  </si>
  <si>
    <t>12:13pm</t>
  </si>
  <si>
    <t>10:25am</t>
  </si>
  <si>
    <t>11:25am</t>
  </si>
  <si>
    <t>12:40pm</t>
  </si>
  <si>
    <t>1:40pm</t>
  </si>
  <si>
    <t>10:40am</t>
  </si>
  <si>
    <t>11:40am</t>
  </si>
  <si>
    <t>11:00am</t>
  </si>
  <si>
    <t>12:00pm</t>
  </si>
  <si>
    <t>10:53am</t>
  </si>
  <si>
    <t>11:53am</t>
  </si>
  <si>
    <t>10:50am</t>
  </si>
  <si>
    <t>11:50am</t>
  </si>
  <si>
    <t>only used 3 blanks for 3 samples</t>
  </si>
  <si>
    <t>5:00pm</t>
  </si>
  <si>
    <t>9:00am</t>
  </si>
  <si>
    <t>5:30pm</t>
  </si>
  <si>
    <t>11:30am</t>
  </si>
  <si>
    <t>6:00pm</t>
  </si>
  <si>
    <t>NA</t>
  </si>
  <si>
    <t>3:00pm</t>
  </si>
  <si>
    <t>4:30pm</t>
  </si>
  <si>
    <t>9:30am</t>
  </si>
  <si>
    <t>4:10pm</t>
  </si>
  <si>
    <t>9:20am</t>
  </si>
  <si>
    <t>3:30pm</t>
  </si>
  <si>
    <t>8:30am</t>
  </si>
  <si>
    <t>1:00pm</t>
  </si>
  <si>
    <t>12:30pm</t>
  </si>
  <si>
    <t>UNFUM Time on shaker</t>
  </si>
  <si>
    <t>UNFUM Time off shaker</t>
  </si>
  <si>
    <t>FUM Time on shaker</t>
  </si>
  <si>
    <t>FUM Time off shaker</t>
  </si>
  <si>
    <t>1:30pm</t>
  </si>
  <si>
    <t>filled FUM tube samp4 w/ samp3 soil so switched preceeding data</t>
  </si>
  <si>
    <t>1:07pm</t>
  </si>
  <si>
    <t>2:07pm</t>
  </si>
  <si>
    <t>5:10pm</t>
  </si>
  <si>
    <t>switched 2 and 3 at soil addition</t>
  </si>
  <si>
    <t>1:10pm</t>
  </si>
  <si>
    <t>2:10pm</t>
  </si>
  <si>
    <t>12:50pm</t>
  </si>
  <si>
    <t>2:00pm</t>
  </si>
  <si>
    <t>12:45pm</t>
  </si>
  <si>
    <t>1:45pm</t>
  </si>
  <si>
    <t>pH1</t>
  </si>
  <si>
    <t>pH2</t>
  </si>
  <si>
    <t>pH</t>
  </si>
  <si>
    <t>Soil Mass (g)</t>
  </si>
  <si>
    <t>Time on Shaker</t>
  </si>
  <si>
    <t>Measurement Time I</t>
  </si>
  <si>
    <t>Measurement Time II</t>
  </si>
  <si>
    <t>Blank Read</t>
  </si>
  <si>
    <t xml:space="preserve">Blank Temp (ºC) </t>
  </si>
  <si>
    <t>Temp adj Blank</t>
  </si>
  <si>
    <t xml:space="preserve">Initial soln Temp. (ºC) </t>
  </si>
  <si>
    <t>1st 40 sec R</t>
  </si>
  <si>
    <t>2nd 40 sec R</t>
  </si>
  <si>
    <t>3rd 40 sec R</t>
  </si>
  <si>
    <t>4th 40 sec R</t>
  </si>
  <si>
    <t>Avg 40 sec Read</t>
  </si>
  <si>
    <t>Amyl drops</t>
  </si>
  <si>
    <t>Temp adj. 40sec Read</t>
  </si>
  <si>
    <t>2 Hr. Read</t>
  </si>
  <si>
    <t>Temp adj. 2Hr Read</t>
  </si>
  <si>
    <t>Hydrometer used</t>
  </si>
  <si>
    <t>Tin Wt (g)</t>
  </si>
  <si>
    <t>Tin +  Fresh soil (g)</t>
  </si>
  <si>
    <t>Tin +  Dried soil (g)</t>
  </si>
  <si>
    <t>Dried soil (g)</t>
  </si>
  <si>
    <t xml:space="preserve">Soil Moist Correction (dry/fresh) </t>
  </si>
  <si>
    <t>Dry Soil mass (g)</t>
  </si>
  <si>
    <t>% silt+clay</t>
  </si>
  <si>
    <t xml:space="preserve">% Sand </t>
  </si>
  <si>
    <t>very few roots</t>
  </si>
  <si>
    <t>very browned/decayed</t>
  </si>
  <si>
    <t>very few roots, most large diameter and browned/decayed</t>
  </si>
  <si>
    <t>few roots useable, very browned/decayed</t>
  </si>
  <si>
    <t>3:15p</t>
  </si>
  <si>
    <t>3:30p</t>
  </si>
  <si>
    <t>3:45p</t>
  </si>
  <si>
    <t>4:00p</t>
  </si>
  <si>
    <t>4:15p</t>
  </si>
  <si>
    <t>4:30p</t>
  </si>
  <si>
    <t>4:45p</t>
  </si>
  <si>
    <t>5:00p</t>
  </si>
  <si>
    <t>9:15a</t>
  </si>
  <si>
    <t>9:30a</t>
  </si>
  <si>
    <t>9:45a</t>
  </si>
  <si>
    <t>10:00a</t>
  </si>
  <si>
    <t>10:15a</t>
  </si>
  <si>
    <t>10:30a</t>
  </si>
  <si>
    <t>10:45a</t>
  </si>
  <si>
    <t>11:00a</t>
  </si>
  <si>
    <t>9:27a</t>
  </si>
  <si>
    <t>9:41a</t>
  </si>
  <si>
    <t>9:55a</t>
  </si>
  <si>
    <t>10:10a</t>
  </si>
  <si>
    <t>10:26a</t>
  </si>
  <si>
    <t>10:41a</t>
  </si>
  <si>
    <t>10:56a</t>
  </si>
  <si>
    <t>11:10a</t>
  </si>
  <si>
    <t>9:46a</t>
  </si>
  <si>
    <t>9:59a</t>
  </si>
  <si>
    <t>10:12a</t>
  </si>
  <si>
    <t>11:12a</t>
  </si>
  <si>
    <t>2</t>
  </si>
  <si>
    <t>21</t>
  </si>
  <si>
    <t>20</t>
  </si>
  <si>
    <t>0</t>
  </si>
  <si>
    <t>3</t>
  </si>
  <si>
    <t>4</t>
  </si>
  <si>
    <t xml:space="preserve">2 Hr. Temp. (ºC) </t>
  </si>
  <si>
    <t xml:space="preserve">8 Hr. Temp. (ºC) </t>
  </si>
  <si>
    <t>8 Hr. Read</t>
  </si>
  <si>
    <t>Temp adj. 8Hr Read</t>
  </si>
  <si>
    <t>H1</t>
  </si>
  <si>
    <t xml:space="preserve">% Clay -- 2hrs  </t>
  </si>
  <si>
    <t xml:space="preserve">% Silt  -- 2hrs </t>
  </si>
  <si>
    <t xml:space="preserve">% Clay -- 8hrs  </t>
  </si>
  <si>
    <t xml:space="preserve">% Silt  -- 8hrs </t>
  </si>
  <si>
    <t>5:15p</t>
  </si>
  <si>
    <t>10:01a</t>
  </si>
  <si>
    <t>10:16a</t>
  </si>
  <si>
    <t>11:15a</t>
  </si>
  <si>
    <t>9:43a</t>
  </si>
  <si>
    <t>10:28a</t>
  </si>
  <si>
    <t>10:43a</t>
  </si>
  <si>
    <t>11:26a</t>
  </si>
  <si>
    <t>lost about 0.5cm of liquid in the cyclinder during inversions</t>
  </si>
  <si>
    <t>why is the difference between 2 and 8hrs negative?</t>
  </si>
  <si>
    <t>diff</t>
  </si>
  <si>
    <t>% diff</t>
  </si>
  <si>
    <t>4:01p</t>
  </si>
  <si>
    <t>5:30p</t>
  </si>
  <si>
    <t>5:45p</t>
  </si>
  <si>
    <t>11:30a</t>
  </si>
  <si>
    <t>11:45a</t>
  </si>
  <si>
    <t>11:41a</t>
  </si>
  <si>
    <t>11:55a</t>
  </si>
  <si>
    <t xml:space="preserve">6 Hr. Temp. (ºC) </t>
  </si>
  <si>
    <t>6 Hr. Read</t>
  </si>
  <si>
    <t>Temp adj. 6Hr Read</t>
  </si>
  <si>
    <t>added about 0.25 cm too much liquid</t>
  </si>
  <si>
    <t>9:57a</t>
  </si>
  <si>
    <t>10:40a</t>
  </si>
  <si>
    <t>11:27a</t>
  </si>
  <si>
    <t>SiteSamp</t>
  </si>
  <si>
    <t>spilled UNFUM sample, so this shows redo vals</t>
  </si>
  <si>
    <t>IM</t>
  </si>
  <si>
    <t>1 min</t>
  </si>
  <si>
    <t>40 sec</t>
  </si>
  <si>
    <t>50 sec</t>
  </si>
  <si>
    <t>55 sec</t>
  </si>
  <si>
    <t>54 sec</t>
  </si>
  <si>
    <t>Calibrate</t>
  </si>
  <si>
    <t>Check 7/OK</t>
  </si>
  <si>
    <t>5:28p</t>
  </si>
  <si>
    <t>10:05a</t>
  </si>
  <si>
    <t>10:19a</t>
  </si>
  <si>
    <t>10:32a</t>
  </si>
  <si>
    <t>10:48a</t>
  </si>
  <si>
    <t>11:01a</t>
  </si>
  <si>
    <t>H2</t>
  </si>
  <si>
    <t>1-2 drops came out of cyclinder while shaking</t>
  </si>
  <si>
    <t>9:26a</t>
  </si>
  <si>
    <t>10:11a</t>
  </si>
  <si>
    <t>9:31a</t>
  </si>
  <si>
    <t>9:44a</t>
  </si>
  <si>
    <t>9:56a</t>
  </si>
  <si>
    <t>10:13a</t>
  </si>
  <si>
    <t>6:00p</t>
  </si>
  <si>
    <t>10:14a</t>
  </si>
  <si>
    <t>10:27a</t>
  </si>
  <si>
    <t>9:42a</t>
  </si>
  <si>
    <t>9:00a</t>
  </si>
  <si>
    <t>9:14a</t>
  </si>
  <si>
    <t>9:29a</t>
  </si>
  <si>
    <t>9:13a</t>
  </si>
  <si>
    <t>9:53a</t>
  </si>
  <si>
    <t>10:57a</t>
  </si>
  <si>
    <t>9:12a</t>
  </si>
  <si>
    <t>9:54a</t>
  </si>
  <si>
    <t>10:42a</t>
  </si>
  <si>
    <t>too much liquid leaked out during shaking; needs redo</t>
  </si>
  <si>
    <t>filled with too much water; needs redo</t>
  </si>
  <si>
    <t>6:30p</t>
  </si>
  <si>
    <t>6:45p</t>
  </si>
  <si>
    <t>6:15p</t>
  </si>
  <si>
    <t>8:45a</t>
  </si>
  <si>
    <t>8:59a</t>
  </si>
  <si>
    <t>10:58a</t>
  </si>
  <si>
    <t>9:28a</t>
  </si>
  <si>
    <t>NY</t>
  </si>
  <si>
    <t>soil moisture data copied from 3/1/19</t>
  </si>
  <si>
    <t>mean_pH</t>
  </si>
  <si>
    <t>IM, ML</t>
  </si>
  <si>
    <t>spilled HCl extract, but there is still about 10ml left</t>
  </si>
  <si>
    <t>HM%</t>
  </si>
  <si>
    <t>W/V</t>
  </si>
  <si>
    <t>BS%</t>
  </si>
  <si>
    <t>Ac</t>
  </si>
  <si>
    <t>CEC</t>
  </si>
  <si>
    <t>Na</t>
  </si>
  <si>
    <t>P</t>
  </si>
  <si>
    <t>K</t>
  </si>
  <si>
    <t>Ca</t>
  </si>
  <si>
    <t>Mg</t>
  </si>
  <si>
    <t>S</t>
  </si>
  <si>
    <t>Mn</t>
  </si>
  <si>
    <t>Cu</t>
  </si>
  <si>
    <t>Zn</t>
  </si>
  <si>
    <t>BRFO1</t>
  </si>
  <si>
    <t>BRFO2</t>
  </si>
  <si>
    <t>BRFO3</t>
  </si>
  <si>
    <t>BRFO4</t>
  </si>
  <si>
    <t>BRFO5</t>
  </si>
  <si>
    <t>BRFO6</t>
  </si>
  <si>
    <t>BRFO7</t>
  </si>
  <si>
    <t>BRFO8</t>
  </si>
  <si>
    <t>LWRB1</t>
  </si>
  <si>
    <t>LWRB2</t>
  </si>
  <si>
    <t>LWRB3</t>
  </si>
  <si>
    <t>LWRB4</t>
  </si>
  <si>
    <t>LWRB5</t>
  </si>
  <si>
    <t>LWRB6</t>
  </si>
  <si>
    <t>LWRB7</t>
  </si>
  <si>
    <t>LWRB8</t>
  </si>
  <si>
    <t>MHCO1</t>
  </si>
  <si>
    <t>MHCO2</t>
  </si>
  <si>
    <t>MHCO3</t>
  </si>
  <si>
    <t>MHCO4</t>
  </si>
  <si>
    <t>MHCO5</t>
  </si>
  <si>
    <t>MHCO6</t>
  </si>
  <si>
    <t>MHCO7</t>
  </si>
  <si>
    <t>MHCO8</t>
  </si>
  <si>
    <t>SFAO1</t>
  </si>
  <si>
    <t>SFAO2</t>
  </si>
  <si>
    <t>SFAO3</t>
  </si>
  <si>
    <t>SFAO4</t>
  </si>
  <si>
    <t>SFAO5</t>
  </si>
  <si>
    <t>SFAO6</t>
  </si>
  <si>
    <t>SFAO7</t>
  </si>
  <si>
    <t>SFAO8</t>
  </si>
  <si>
    <t>CGFO1</t>
  </si>
  <si>
    <t>CGFO2</t>
  </si>
  <si>
    <t>CGFO3</t>
  </si>
  <si>
    <t>CGFO4</t>
  </si>
  <si>
    <t>CGFO5</t>
  </si>
  <si>
    <t>CGFO6</t>
  </si>
  <si>
    <t>CGFO7</t>
  </si>
  <si>
    <t>CGFO8</t>
  </si>
  <si>
    <t>CGFG1</t>
  </si>
  <si>
    <t>CGFG2</t>
  </si>
  <si>
    <t>CGFG3</t>
  </si>
  <si>
    <t>CGFG4</t>
  </si>
  <si>
    <t>CGFG5</t>
  </si>
  <si>
    <t>CGFG6</t>
  </si>
  <si>
    <t>CGFG7</t>
  </si>
  <si>
    <t>CGFG8</t>
  </si>
  <si>
    <t>OTOO1</t>
  </si>
  <si>
    <t>OTOO2</t>
  </si>
  <si>
    <t>OTOO3</t>
  </si>
  <si>
    <t>OTOO4</t>
  </si>
  <si>
    <t>OTOO5</t>
  </si>
  <si>
    <t>OTOO6</t>
  </si>
  <si>
    <t>OTOO7</t>
  </si>
  <si>
    <t>OTOO8</t>
  </si>
  <si>
    <t>OTOT1</t>
  </si>
  <si>
    <t>OTOT2</t>
  </si>
  <si>
    <t>OTOT3</t>
  </si>
  <si>
    <t>OTOT4</t>
  </si>
  <si>
    <t>OTOT5</t>
  </si>
  <si>
    <t>OTOT6</t>
  </si>
  <si>
    <t>OTOT7</t>
  </si>
  <si>
    <t>OTOT8</t>
  </si>
  <si>
    <t>CCRO1</t>
  </si>
  <si>
    <t>CCRO2</t>
  </si>
  <si>
    <t>CCRO3</t>
  </si>
  <si>
    <t>CCRO4</t>
  </si>
  <si>
    <t>CCRO5</t>
  </si>
  <si>
    <t>CCRO6</t>
  </si>
  <si>
    <t>CCRO7</t>
  </si>
  <si>
    <t>CCRO8</t>
  </si>
  <si>
    <t>CREG1</t>
  </si>
  <si>
    <t>CREG2</t>
  </si>
  <si>
    <t>CREG3</t>
  </si>
  <si>
    <t>CREG4</t>
  </si>
  <si>
    <t>CREG5</t>
  </si>
  <si>
    <t>CREG6</t>
  </si>
  <si>
    <t>CREG7</t>
  </si>
  <si>
    <t>CREG8</t>
  </si>
  <si>
    <t>UCPG1</t>
  </si>
  <si>
    <t>UCPG2</t>
  </si>
  <si>
    <t>UCPG3</t>
  </si>
  <si>
    <t>UCPG4</t>
  </si>
  <si>
    <t>UCPG5</t>
  </si>
  <si>
    <t>UCPG6</t>
  </si>
  <si>
    <t>UCPG7</t>
  </si>
  <si>
    <t>UCPG8</t>
  </si>
  <si>
    <t>WBIN1</t>
  </si>
  <si>
    <t>WBIN2</t>
  </si>
  <si>
    <t>WBIN3</t>
  </si>
  <si>
    <t>WBIN4</t>
  </si>
  <si>
    <t>WBIN5</t>
  </si>
  <si>
    <t>WBIN6</t>
  </si>
  <si>
    <t>WBIN7</t>
  </si>
  <si>
    <t>WBIN8</t>
  </si>
  <si>
    <t>LCOT1</t>
  </si>
  <si>
    <t>LCOT2</t>
  </si>
  <si>
    <t>LCOT3</t>
  </si>
  <si>
    <t>LCOT4</t>
  </si>
  <si>
    <t>LCOT5</t>
  </si>
  <si>
    <t>LCOT6</t>
  </si>
  <si>
    <t>LCOT7</t>
  </si>
  <si>
    <t>LCOT8</t>
  </si>
  <si>
    <t>MAFO1</t>
  </si>
  <si>
    <t>MAFO2</t>
  </si>
  <si>
    <t>MAFO3</t>
  </si>
  <si>
    <t>NCDA&amp;CS</t>
  </si>
  <si>
    <t>CRET1</t>
  </si>
  <si>
    <t>CRET2</t>
  </si>
  <si>
    <t>CRET3</t>
  </si>
  <si>
    <t>CRET4</t>
  </si>
  <si>
    <t>CRET5</t>
  </si>
  <si>
    <t>CRET6</t>
  </si>
  <si>
    <t>CRET7</t>
  </si>
  <si>
    <t>CRET8</t>
  </si>
  <si>
    <t>Cup</t>
  </si>
  <si>
    <t>soil wt (g)</t>
  </si>
  <si>
    <t>tin</t>
  </si>
  <si>
    <t>Tube</t>
  </si>
  <si>
    <t>Tin</t>
  </si>
  <si>
    <t>Hydro</t>
  </si>
  <si>
    <t>There are only 3 samples from site MAF-ONE-PRO because we only found 3 switchgrass individuals at this site</t>
  </si>
  <si>
    <t>For conversions to kg/ha, lb/acre etc. see https://www.ncagr.gov/agronomi/obt14.htm</t>
  </si>
  <si>
    <t>dm = decimeter</t>
  </si>
  <si>
    <t>For the correct orientation of the number on the soil tins, the tab should be pointed toward your belly button</t>
  </si>
  <si>
    <t>Calculations are highlighted in gray; final numbers to report are in yellow</t>
  </si>
  <si>
    <t>All cup and tube weights include the cap, unless otherwise specified</t>
  </si>
  <si>
    <t>Raw data files</t>
  </si>
  <si>
    <t>Unit</t>
  </si>
  <si>
    <t>Tube number</t>
  </si>
  <si>
    <t>Columns</t>
  </si>
  <si>
    <t>Description</t>
  </si>
  <si>
    <t>RootStaining</t>
  </si>
  <si>
    <t>Worksheet name</t>
  </si>
  <si>
    <t>%</t>
  </si>
  <si>
    <t>g</t>
  </si>
  <si>
    <t>g/g</t>
  </si>
  <si>
    <t>deg C</t>
  </si>
  <si>
    <t>drop</t>
  </si>
  <si>
    <t>hour and minute AM/PM</t>
  </si>
  <si>
    <t>Calculated as %silt+clay minus %clay based on 8hr reading</t>
  </si>
  <si>
    <t>Calculated as %silt+clay minus %clay based on 2hr reading</t>
  </si>
  <si>
    <t>Percent change in clay estimate based on 2hr versus 8 hr time point</t>
  </si>
  <si>
    <t>Difference in %clay estimate calculated as %clay 2hrs minus %clay 8hrs</t>
  </si>
  <si>
    <t>Calculated as Temp adj 8h minus Temp adj Blank, divided by dry soil mass</t>
  </si>
  <si>
    <t>Calculated as Temp adj 2h minus Temp adj Blank, divided by dry soil mass</t>
  </si>
  <si>
    <t>Calculated as 100% minus %silt+clay</t>
  </si>
  <si>
    <t>Calculated as Temp adj 40sec minus Temp adj Blank, divided by dry soil mass</t>
  </si>
  <si>
    <t>Dry soil mass added to the hydrometer calculated as dry soil added to hydrometer multiplied by the soil moisture correction value</t>
  </si>
  <si>
    <t>Calculated as dry divided by fresh soil weight</t>
  </si>
  <si>
    <t>Dried soil weight calculated as tin+dried minus tin</t>
  </si>
  <si>
    <t>Fresh soil weight calculated as tin+fresh minus tin</t>
  </si>
  <si>
    <t>Tin and oven-dried soil weight in grams</t>
  </si>
  <si>
    <t>Tin and fresh soil weight in grams</t>
  </si>
  <si>
    <t>Tin weight in grams</t>
  </si>
  <si>
    <t>Tin number</t>
  </si>
  <si>
    <t>Identity of the hydrometer used</t>
  </si>
  <si>
    <t>Temperature-adjusted 8hr reading</t>
  </si>
  <si>
    <t>8hr hydrometer reading</t>
  </si>
  <si>
    <t>Temperature of soil solution after 8hrs</t>
  </si>
  <si>
    <t>Temperature-adjusted 6hr reading</t>
  </si>
  <si>
    <t>6hr hydrometer reading</t>
  </si>
  <si>
    <t>Temperature of soil solution after 6hrs</t>
  </si>
  <si>
    <t>Temperature-adjusted 2hr reading</t>
  </si>
  <si>
    <t>2hr hydrometer reading</t>
  </si>
  <si>
    <t>Temperature of soil solution after 2hrs</t>
  </si>
  <si>
    <t>Temperature-adjusted 40sec reading</t>
  </si>
  <si>
    <t>Number of drops of amy-isoalcohol used to reduce foam</t>
  </si>
  <si>
    <t>Average 40 sec hydrometer reading</t>
  </si>
  <si>
    <t>Fourth 40sec hydrometer reading</t>
  </si>
  <si>
    <t>Third 40sec hydrometer reading</t>
  </si>
  <si>
    <t>Second 40sec hydrometer reading</t>
  </si>
  <si>
    <t>First 40sec hydrometer reading</t>
  </si>
  <si>
    <t>Temperature of the initial soil solution</t>
  </si>
  <si>
    <t>Temperature-adjusted blank reading</t>
  </si>
  <si>
    <t>Temperature of  blank</t>
  </si>
  <si>
    <t>Hydrometer reading on blank</t>
  </si>
  <si>
    <t>Time of the final 40s measurement</t>
  </si>
  <si>
    <t>Time that the cup was removed from the shaker</t>
  </si>
  <si>
    <t>Time that the cup started shaking</t>
  </si>
  <si>
    <t>Weight of soil added to the cup for shaking in grams</t>
  </si>
  <si>
    <t>Hydrometer number</t>
  </si>
  <si>
    <t>Date that soil was weighed into cups for shaking</t>
  </si>
  <si>
    <t>Texture</t>
  </si>
  <si>
    <t>Month/Day/Year</t>
  </si>
  <si>
    <t>Dry soil is calculated as fresh x moisture mulitplier (dry/fresh)</t>
  </si>
  <si>
    <t>Copied from worksheet = Moisture</t>
  </si>
  <si>
    <t>Fresh soil weight is calculated as Cup+H2O+soil minus Cup+H2O</t>
  </si>
  <si>
    <t>Water weight is calculated as Cup+H20 minus Cup</t>
  </si>
  <si>
    <t>Cup and water and soil weight in grams</t>
  </si>
  <si>
    <t>Cup and water weight in grams</t>
  </si>
  <si>
    <t>Cup weight in grams</t>
  </si>
  <si>
    <t>Time that the cup stopped shaking</t>
  </si>
  <si>
    <t>Date of soil phosphate extraction</t>
  </si>
  <si>
    <t>P resin</t>
  </si>
  <si>
    <t>Fresh soil weight is calculated as tube+K2SO2+soil minus tube+K2SO4</t>
  </si>
  <si>
    <t>K2SO4 weight is calculated as tube+K2SO4 minus tube</t>
  </si>
  <si>
    <t>Fumigated tube, soil, and K2SO4 weight in grams</t>
  </si>
  <si>
    <t>Fumigated tube plus soil weight in grams</t>
  </si>
  <si>
    <t>Fumigated tube weight in grams</t>
  </si>
  <si>
    <t>Unfumigated sample tube, K2SO4, and soil weight in grams</t>
  </si>
  <si>
    <t>Unfumigated sample tube and K2SO4 weight in grams</t>
  </si>
  <si>
    <t>Unfumigated sample tube weight in grams</t>
  </si>
  <si>
    <t>Date of Unfumigated K2SO4 extraction</t>
  </si>
  <si>
    <t>K2SO4</t>
  </si>
  <si>
    <t>Calculated as Cup+lid+KCl+soil minus Cup+lid+KCl</t>
  </si>
  <si>
    <t>Calculated as Cup+lid+KCl minus Cup+lid</t>
  </si>
  <si>
    <t>Cup, lid, KCl, and fresh soil weight</t>
  </si>
  <si>
    <t>Cup, lid, and KCl weight</t>
  </si>
  <si>
    <t>Cup and lid weight</t>
  </si>
  <si>
    <t>Date of KCl extraction</t>
  </si>
  <si>
    <t>KCl</t>
  </si>
  <si>
    <t>Moisture multiplier (dry/fresh)</t>
  </si>
  <si>
    <t>Gravimetric soil water content (g water / g dry soil)</t>
  </si>
  <si>
    <t>Dry soil weight is calculated as dry+tin minus tin</t>
  </si>
  <si>
    <t>Fresh soil weight is calculated as fresh+tin minus tin</t>
  </si>
  <si>
    <t>Oven-dried soil plus tin weight in grams</t>
  </si>
  <si>
    <t>Fresh soil plus tin weight in grams</t>
  </si>
  <si>
    <t>Date that fresh soils were weighed into tins</t>
  </si>
  <si>
    <t>Moisture</t>
  </si>
  <si>
    <t>average(pH1, pH2)</t>
  </si>
  <si>
    <t>soil ph measurement 2</t>
  </si>
  <si>
    <t>soil ph measurement 1</t>
  </si>
  <si>
    <t>Soil weight in cup; air-dried soil</t>
  </si>
  <si>
    <t>Cup number</t>
  </si>
  <si>
    <t>Date of soil pH measurement</t>
  </si>
  <si>
    <t xml:space="preserve">Cation exchange capacity (CEC) is determined by summation of basic cations (excluding sodium) and buffer acidity (Mehlich and others 1976) </t>
  </si>
  <si>
    <t>exchangeable acidity</t>
  </si>
  <si>
    <t>Percent base saturation</t>
  </si>
  <si>
    <t>Soil pH determined on a 1:1 soil/water volume ratio</t>
  </si>
  <si>
    <t>bulk density (weight/volume)</t>
  </si>
  <si>
    <t>Percent humic matter determined using a NaOH digestion with colorimetric determination (Mehlich 1984)</t>
  </si>
  <si>
    <t>NOTE -- MRL needs to update this as of 3/18/19</t>
  </si>
  <si>
    <t>Soil texture batch</t>
  </si>
  <si>
    <t>All samples</t>
  </si>
  <si>
    <t>Root transfered from KOH to DI-water</t>
  </si>
  <si>
    <t>Roots in KOH</t>
  </si>
  <si>
    <t>10:30am</t>
  </si>
  <si>
    <t>4 trays (15 samples/tray)</t>
  </si>
  <si>
    <t>Soil moisture, out of the oven</t>
  </si>
  <si>
    <t>5pm</t>
  </si>
  <si>
    <t>Soil moisture, in the oven</t>
  </si>
  <si>
    <t>HCl extraction of resin strips</t>
  </si>
  <si>
    <t>End resin P shaking</t>
  </si>
  <si>
    <t>FUM K2SO4 extraction</t>
  </si>
  <si>
    <t>Start resin P shaking</t>
  </si>
  <si>
    <t>Soil wet weight</t>
  </si>
  <si>
    <t>KCl extraction</t>
  </si>
  <si>
    <t>UNFUM K2SO4 extraction</t>
  </si>
  <si>
    <t>CRE-MXT-NCD, CRE-MXG-NCD</t>
  </si>
  <si>
    <t>OTO-MON-NCD, OTO-MXT-NCD</t>
  </si>
  <si>
    <t>CGF-MON-PRO, CGF-MXG-PRO</t>
  </si>
  <si>
    <t>MHC-ONE-NCD, SFA-ONE-PRO</t>
  </si>
  <si>
    <t>BRF-ONE-COM, LWR-BHO-NCS</t>
  </si>
  <si>
    <t>Time</t>
  </si>
  <si>
    <t>9:25a</t>
  </si>
  <si>
    <t>9:38a</t>
  </si>
  <si>
    <t>9:40a</t>
  </si>
  <si>
    <t>9:37a</t>
  </si>
  <si>
    <t>9:49a</t>
  </si>
  <si>
    <t>Software Version</t>
  </si>
  <si>
    <t>2.03.1</t>
  </si>
  <si>
    <t>Experiment File Path:</t>
  </si>
  <si>
    <t>C:\Users\Public\Documents\Experiments\LeeMR\Ammonium-A-R1_012219.xpt</t>
  </si>
  <si>
    <t>Protocol File Path:</t>
  </si>
  <si>
    <t>C:\Users\Public\Documents\Protocols\Hawkes\microplates_ammonium.prt</t>
  </si>
  <si>
    <t>Plate Number</t>
  </si>
  <si>
    <t>Plate 1</t>
  </si>
  <si>
    <t>Plate 2</t>
  </si>
  <si>
    <t>Plate 3</t>
  </si>
  <si>
    <t>Plate 4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</si>
  <si>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</si>
  <si>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</si>
  <si>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</si>
  <si>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</si>
  <si>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</si>
  <si>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</si>
  <si>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</si>
  <si>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</si>
  <si>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Read</t>
  </si>
  <si>
    <t>Absorbance Endpoint</t>
  </si>
  <si>
    <t>Full Plate</t>
  </si>
  <si>
    <t>Wavelengths: 667, 650</t>
  </si>
  <si>
    <t>Read Speed: Normal, Delay: 100 msec,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</si>
  <si>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</si>
  <si>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</si>
  <si>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</si>
  <si>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</si>
  <si>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</si>
  <si>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</si>
  <si>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</si>
  <si>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</si>
  <si>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</si>
  <si>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</si>
  <si>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QC</t>
  </si>
  <si>
    <t>FB</t>
  </si>
  <si>
    <t>Array Formula</t>
  </si>
  <si>
    <t>R1</t>
  </si>
  <si>
    <t>Slope</t>
  </si>
  <si>
    <t>R2</t>
  </si>
  <si>
    <t>Y-Int</t>
  </si>
  <si>
    <t>Plate</t>
  </si>
  <si>
    <t>BRF-ONE-COM-1</t>
  </si>
  <si>
    <t>Blank-17</t>
  </si>
  <si>
    <t>BRF-ONE-COM-2</t>
  </si>
  <si>
    <t>Blank-18</t>
  </si>
  <si>
    <t>BRF-ONE-COM-3</t>
  </si>
  <si>
    <t>Blank-19</t>
  </si>
  <si>
    <t>BRF-ONE-COM-4</t>
  </si>
  <si>
    <t>Blank-20</t>
  </si>
  <si>
    <t>BRF-ONE-COM-5</t>
  </si>
  <si>
    <t>CCR-ONE-NCD-1</t>
  </si>
  <si>
    <t>BRF-ONE-COM-6</t>
  </si>
  <si>
    <t>CCR-ONE-NCD-2</t>
  </si>
  <si>
    <t>BRF-ONE-COM-7</t>
  </si>
  <si>
    <t>CCR-ONE-NCD-3</t>
  </si>
  <si>
    <t>BRF-ONE-COM-8</t>
  </si>
  <si>
    <t>CCR-ONE-NCD-4</t>
  </si>
  <si>
    <t>LWR-BHO-NCS-1</t>
  </si>
  <si>
    <t>CCR-ONE-NCD-5</t>
  </si>
  <si>
    <t>LWR-BHO-NCS-2</t>
  </si>
  <si>
    <t>CCR-ONE-NCD-6</t>
  </si>
  <si>
    <t>LWR-BHO-NCS-3</t>
  </si>
  <si>
    <t>CCR-ONE-NCD-7</t>
  </si>
  <si>
    <t>LWR-BHO-NCS-4</t>
  </si>
  <si>
    <t>CCR-ONE-NCD-8</t>
  </si>
  <si>
    <t>LWR-BHO-NCS-5</t>
  </si>
  <si>
    <t>Blank-21</t>
  </si>
  <si>
    <t>LWR-BHO-NCS-6</t>
  </si>
  <si>
    <t>Blank-22</t>
  </si>
  <si>
    <t>LWR-BHO-NCS-7</t>
  </si>
  <si>
    <t>Blank-23</t>
  </si>
  <si>
    <t>LWR-BHO-NCS-8</t>
  </si>
  <si>
    <t>Blank-24</t>
  </si>
  <si>
    <t>Blank-1</t>
  </si>
  <si>
    <t>Blank-25</t>
  </si>
  <si>
    <t>Blank-2</t>
  </si>
  <si>
    <t>CRE-MXG-NCD-1</t>
  </si>
  <si>
    <t>Blank-3</t>
  </si>
  <si>
    <t>CRE-MXG-NCD-2</t>
  </si>
  <si>
    <t>Blank-4</t>
  </si>
  <si>
    <t>CRE-MXG-NCD-3</t>
  </si>
  <si>
    <t>Blank-5</t>
  </si>
  <si>
    <t>CRE-MXG-NCD-4</t>
  </si>
  <si>
    <t>MHC-ONE-NCD-1</t>
  </si>
  <si>
    <t>CRE-MXG-NCD-5</t>
  </si>
  <si>
    <t>MHC-ONE-NCD-2</t>
  </si>
  <si>
    <t>CRE-MXG-NCD-6</t>
  </si>
  <si>
    <t>MHC-ONE-NCD-3</t>
  </si>
  <si>
    <t>CRE-MXG-NCD-7</t>
  </si>
  <si>
    <t>MHC-ONE-NCD-4</t>
  </si>
  <si>
    <t>CRE-MXG-NCD-8</t>
  </si>
  <si>
    <t>MHC-ONE-NCD-5</t>
  </si>
  <si>
    <t>CRE-MXT-NCD-1</t>
  </si>
  <si>
    <t>MHC-ONE-NCD-6</t>
  </si>
  <si>
    <t>CRE-MXT-NCD-2</t>
  </si>
  <si>
    <t>MHC-ONE-NCD-7</t>
  </si>
  <si>
    <t>CRE-MXT-NCD-3</t>
  </si>
  <si>
    <t>MHC-ONE-NCD-8</t>
  </si>
  <si>
    <t>CRE-MXT-NCD-4</t>
  </si>
  <si>
    <t>SFA-ONE-PRO-1</t>
  </si>
  <si>
    <t>CRE-MXT-NCD-5</t>
  </si>
  <si>
    <t>SFA-ONE-PRO-2</t>
  </si>
  <si>
    <t>CRE-MXT-NCD-6</t>
  </si>
  <si>
    <t>SFA-ONE-PRO-3</t>
  </si>
  <si>
    <t>CRE-MXT-NCD-7</t>
  </si>
  <si>
    <t>SFA-ONE-PRO-4</t>
  </si>
  <si>
    <t>CRE-MXT-NCD-8</t>
  </si>
  <si>
    <t>SFA-ONE-PRO-5</t>
  </si>
  <si>
    <t>Blank-26</t>
  </si>
  <si>
    <t>SFA-ONE-PRO-6</t>
  </si>
  <si>
    <t>Blank-27</t>
  </si>
  <si>
    <t>SFA-ONE-PRO-7</t>
  </si>
  <si>
    <t>Blank-28</t>
  </si>
  <si>
    <t>SFA-ONE-PRO-8</t>
  </si>
  <si>
    <t>Blank-29</t>
  </si>
  <si>
    <t>Blank-6</t>
  </si>
  <si>
    <t>Blank-30</t>
  </si>
  <si>
    <t>Blank-7</t>
  </si>
  <si>
    <t>UCP-MXG-NCD-1</t>
  </si>
  <si>
    <t>Blank-8</t>
  </si>
  <si>
    <t>UCP-MXG-NCD-2</t>
  </si>
  <si>
    <t>Blank-9</t>
  </si>
  <si>
    <t>UCP-MXG-NCD-3</t>
  </si>
  <si>
    <t>Blank-10</t>
  </si>
  <si>
    <t>UCP-MXG-NCD-4</t>
  </si>
  <si>
    <t>CGF-MON-PRO-1</t>
  </si>
  <si>
    <t>UCP-MXG-NCD-5</t>
  </si>
  <si>
    <t>CGF-MON-PRO-2</t>
  </si>
  <si>
    <t>UCP-MXG-NCD-6</t>
  </si>
  <si>
    <t>CGF-MON-PRO-3</t>
  </si>
  <si>
    <t>UCP-MXG-NCD-7</t>
  </si>
  <si>
    <t>CGF-MON-PRO-4</t>
  </si>
  <si>
    <t>UCP-MXG-NCD-8</t>
  </si>
  <si>
    <t>CGF-MON-PRO-5</t>
  </si>
  <si>
    <t>Blank-31</t>
  </si>
  <si>
    <t>CGF-MON-PRO-6</t>
  </si>
  <si>
    <t>Blank-32</t>
  </si>
  <si>
    <t>CGF-MON-PRO-7</t>
  </si>
  <si>
    <t>Blank-33</t>
  </si>
  <si>
    <t>CGF-MON-PRO-8</t>
  </si>
  <si>
    <t>Blank-34</t>
  </si>
  <si>
    <t>CGF-MXG-PRO-1</t>
  </si>
  <si>
    <t>Blank-35</t>
  </si>
  <si>
    <t>CGF-MXG-PRO-2</t>
  </si>
  <si>
    <t>WBI-NRT-NCS-1</t>
  </si>
  <si>
    <t>CGF-MXG-PRO-3</t>
  </si>
  <si>
    <t>WBI-NRT-NCS-2</t>
  </si>
  <si>
    <t>CGF-MXG-PRO-4</t>
  </si>
  <si>
    <t>WBI-NRT-NCS-3</t>
  </si>
  <si>
    <t>CGF-MXG-PRO-5</t>
  </si>
  <si>
    <t>WBI-NRT-NCS-4</t>
  </si>
  <si>
    <t>CGF-MXG-PRO-6</t>
  </si>
  <si>
    <t>WBI-NRT-NCS-5</t>
  </si>
  <si>
    <t>CGF-MXG-PRO-7</t>
  </si>
  <si>
    <t>WBI-NRT-NCS-6</t>
  </si>
  <si>
    <t>CGF-MXG-PRO-8</t>
  </si>
  <si>
    <t>WBI-NRT-NCS-7</t>
  </si>
  <si>
    <t>Blank-11</t>
  </si>
  <si>
    <t>WBI-NRT-NCS-8</t>
  </si>
  <si>
    <t>Blank-12</t>
  </si>
  <si>
    <t>Blank-36</t>
  </si>
  <si>
    <t>Blank-13</t>
  </si>
  <si>
    <t>Blank-37</t>
  </si>
  <si>
    <t>Blank-14</t>
  </si>
  <si>
    <t>Blank-38</t>
  </si>
  <si>
    <t>Blank-15</t>
  </si>
  <si>
    <t>Blank-39</t>
  </si>
  <si>
    <t>OTO-MON-NCD-1</t>
  </si>
  <si>
    <t>Blank-40</t>
  </si>
  <si>
    <t>OTO-MON-NCD-2</t>
  </si>
  <si>
    <t>LCO-MXT-COM-1</t>
  </si>
  <si>
    <t>OTO-MON-NCD-3</t>
  </si>
  <si>
    <t>LCO-MXT-COM-2</t>
  </si>
  <si>
    <t>OTO-MON-NCD-4</t>
  </si>
  <si>
    <t>LCO-MXT-COM-3</t>
  </si>
  <si>
    <t>OTO-MON-NCD-5</t>
  </si>
  <si>
    <t>LCO-MXT-COM-4</t>
  </si>
  <si>
    <t>OTO-MON-NCD-6</t>
  </si>
  <si>
    <t>LCO-MXT-COM-5</t>
  </si>
  <si>
    <t>OTO-MON-NCD-7</t>
  </si>
  <si>
    <t>LCO-MXT-COM-6</t>
  </si>
  <si>
    <t>OTO-MON-NCD-8</t>
  </si>
  <si>
    <t>LCO-MXT-COM-7</t>
  </si>
  <si>
    <t>OTO-MXT-NCD-1</t>
  </si>
  <si>
    <t>LCO-MXT-COM-8</t>
  </si>
  <si>
    <t>OTO-MXT-NCD-2</t>
  </si>
  <si>
    <t>Blank-41</t>
  </si>
  <si>
    <t>OTO-MXT-NCD-3</t>
  </si>
  <si>
    <t>Blank-42</t>
  </si>
  <si>
    <t>OTO-MXT-NCD-4</t>
  </si>
  <si>
    <t>Blank-43</t>
  </si>
  <si>
    <t>OTO-MXT-NCD-5</t>
  </si>
  <si>
    <t>Blank-44</t>
  </si>
  <si>
    <t>OTO-MXT-NCD-6</t>
  </si>
  <si>
    <t>Blank-45</t>
  </si>
  <si>
    <t>OTO-MXT-NCD-7</t>
  </si>
  <si>
    <t>MAF-ONE-PRO-1</t>
  </si>
  <si>
    <t>OTO-MXT-NCD-8</t>
  </si>
  <si>
    <t>MAF-ONE-PRO-2</t>
  </si>
  <si>
    <t>Blank-16</t>
  </si>
  <si>
    <t>MAF-ONE-PRO-3</t>
  </si>
  <si>
    <t>Standard curve</t>
  </si>
  <si>
    <t>mean</t>
  </si>
  <si>
    <t>sd</t>
  </si>
  <si>
    <t>blank adj</t>
  </si>
  <si>
    <t>blank avg</t>
  </si>
  <si>
    <t>zero adj</t>
  </si>
  <si>
    <t>NC Field Collections/Data/microplates_rawFiles/</t>
  </si>
  <si>
    <t>calcs_ammonium</t>
  </si>
  <si>
    <t>Timeline</t>
  </si>
  <si>
    <t>Calculations involved in processing microplate data; i.e. standard curve calculations, blank adjustments, and zero adjustments</t>
  </si>
  <si>
    <t>Plate data</t>
  </si>
  <si>
    <t>(3) Standard curve</t>
  </si>
  <si>
    <t>(4) Sample concentrations</t>
  </si>
  <si>
    <t>(2) Plate map</t>
  </si>
  <si>
    <t>(1) Plate data</t>
  </si>
  <si>
    <t>(5) Adjustments</t>
  </si>
  <si>
    <t>Structure</t>
  </si>
  <si>
    <t>Plate map</t>
  </si>
  <si>
    <t>Sample concentrations</t>
  </si>
  <si>
    <t>Adjustments</t>
  </si>
  <si>
    <t>Output</t>
  </si>
  <si>
    <t>Raw data path</t>
  </si>
  <si>
    <t>Ammonium-A-R1_012219.xlsx</t>
  </si>
  <si>
    <t>Ammonium-A-R2_012219.xlsx</t>
  </si>
  <si>
    <t>Ammonium-B-R1_012219.xlsx</t>
  </si>
  <si>
    <t>Ammonium-B-R2_012219.xlsx</t>
  </si>
  <si>
    <t>calcs_nitrate</t>
  </si>
  <si>
    <t>Nitrate-A-R1_021819.xlsx</t>
  </si>
  <si>
    <t>Nitrate-A-R2_021819.xlsx</t>
  </si>
  <si>
    <t>Nitrate-B-R1_021819.xlsx</t>
  </si>
  <si>
    <t>Nitrate-B-R2_021819.xlsx</t>
  </si>
  <si>
    <t>calcs_unfum</t>
  </si>
  <si>
    <t>Carbon-A-UNFUM-R1_020119.xlsx</t>
  </si>
  <si>
    <t>Carbon-A-UNFUM-R2_020119.xlsx</t>
  </si>
  <si>
    <t>Carbon-A-UNFUM-R3_020119.xlsx</t>
  </si>
  <si>
    <t>Carbon-B-UNFUM-R1_020119.xlsx</t>
  </si>
  <si>
    <t>Carbon-B-UNFUM-R2_020119.xlsx</t>
  </si>
  <si>
    <t>Carbon-B-UNFUM-R3_020119.xlsx</t>
  </si>
  <si>
    <t>calcs_fum</t>
  </si>
  <si>
    <t>Carbon-A-FUM-R1_1x_021819.xlsx</t>
  </si>
  <si>
    <t>Carbon-A-FUM-R1_2x_021819.xlsx</t>
  </si>
  <si>
    <t>Carbon-A-FUM-R2_1x_021819.xlsx</t>
  </si>
  <si>
    <t>Carbon-A-FUM-R2_2x_021819.xlsx</t>
  </si>
  <si>
    <t>Carbon-A-FUM-R3_1x_021819.xlsx</t>
  </si>
  <si>
    <t>Carbon-A-FUM-R3_2x_021819.xlsx</t>
  </si>
  <si>
    <t>Carbon-B-FUM-R1_1x_021819.xlsx</t>
  </si>
  <si>
    <t>Carbon-B-FUM-R1_2x_021819.xlsx</t>
  </si>
  <si>
    <t>Carbon-B-FUM-R2_1x_021819.xlsx</t>
  </si>
  <si>
    <t>Carbon-B-FUM-R2_2x_021819.xlsx</t>
  </si>
  <si>
    <t>Carbon-B-FUM-R3_1x_021819.xlsx</t>
  </si>
  <si>
    <t>Carbon-B-FUM-R3_2x_021819.xlsx</t>
  </si>
  <si>
    <t xml:space="preserve">Samples: </t>
  </si>
  <si>
    <t>Plate A-R1</t>
  </si>
  <si>
    <t>Plate A-R2</t>
  </si>
  <si>
    <t>Plate B-R1</t>
  </si>
  <si>
    <t>Plate B-R2</t>
  </si>
  <si>
    <t>Raw file:</t>
  </si>
  <si>
    <t>Phosphate-A-R1_032719.xlsx</t>
  </si>
  <si>
    <t>Phosphate-A-R2_032719.xlsx</t>
  </si>
  <si>
    <t>Phosphate-B-R1_032719_redo.xlsx</t>
  </si>
  <si>
    <t>Phosphate-B-R2_032719_redo.xlsx</t>
  </si>
  <si>
    <t>Name of preparer:</t>
  </si>
  <si>
    <t>Date:</t>
  </si>
  <si>
    <t>Time finished preparing:</t>
  </si>
  <si>
    <t>Time run on plate reader:</t>
  </si>
  <si>
    <t>C:\Users\Public\Documents\Experiments\LeeMR\Phosphate-A-R1_032719.xpt</t>
  </si>
  <si>
    <t>C:\Users\Public\Documents\Protocols\Hawkes\microplates_phosphate.prt</t>
  </si>
  <si>
    <t>Plate 6</t>
  </si>
  <si>
    <t>Plate 7</t>
  </si>
  <si>
    <t>Unknown</t>
  </si>
  <si>
    <t>Wavelengths: 630</t>
  </si>
  <si>
    <t>Layout</t>
  </si>
  <si>
    <t>SPL1</t>
  </si>
  <si>
    <t>SPL9</t>
  </si>
  <si>
    <t>SPL17</t>
  </si>
  <si>
    <t>SPL25</t>
  </si>
  <si>
    <t>SPL33</t>
  </si>
  <si>
    <t>SPL41</t>
  </si>
  <si>
    <t>SPL49</t>
  </si>
  <si>
    <t>SPL57</t>
  </si>
  <si>
    <t>SPL65</t>
  </si>
  <si>
    <t>SPL73</t>
  </si>
  <si>
    <t>SPL81</t>
  </si>
  <si>
    <t>SPL89</t>
  </si>
  <si>
    <t>Well ID</t>
  </si>
  <si>
    <t>SPL2</t>
  </si>
  <si>
    <t>SPL10</t>
  </si>
  <si>
    <t>SPL18</t>
  </si>
  <si>
    <t>SPL26</t>
  </si>
  <si>
    <t>SPL34</t>
  </si>
  <si>
    <t>SPL42</t>
  </si>
  <si>
    <t>SPL50</t>
  </si>
  <si>
    <t>SPL58</t>
  </si>
  <si>
    <t>SPL66</t>
  </si>
  <si>
    <t>SPL74</t>
  </si>
  <si>
    <t>SPL82</t>
  </si>
  <si>
    <t>SPL90</t>
  </si>
  <si>
    <t>SPL3</t>
  </si>
  <si>
    <t>SPL11</t>
  </si>
  <si>
    <t>SPL19</t>
  </si>
  <si>
    <t>SPL27</t>
  </si>
  <si>
    <t>SPL35</t>
  </si>
  <si>
    <t>SPL43</t>
  </si>
  <si>
    <t>SPL51</t>
  </si>
  <si>
    <t>SPL59</t>
  </si>
  <si>
    <t>SPL67</t>
  </si>
  <si>
    <t>SPL75</t>
  </si>
  <si>
    <t>SPL83</t>
  </si>
  <si>
    <t>SPL91</t>
  </si>
  <si>
    <t>SPL4</t>
  </si>
  <si>
    <t>SPL12</t>
  </si>
  <si>
    <t>SPL20</t>
  </si>
  <si>
    <t>SPL28</t>
  </si>
  <si>
    <t>SPL36</t>
  </si>
  <si>
    <t>SPL44</t>
  </si>
  <si>
    <t>SPL52</t>
  </si>
  <si>
    <t>SPL60</t>
  </si>
  <si>
    <t>SPL68</t>
  </si>
  <si>
    <t>SPL76</t>
  </si>
  <si>
    <t>SPL84</t>
  </si>
  <si>
    <t>SPL92</t>
  </si>
  <si>
    <t>SPL5</t>
  </si>
  <si>
    <t>SPL13</t>
  </si>
  <si>
    <t>SPL21</t>
  </si>
  <si>
    <t>SPL29</t>
  </si>
  <si>
    <t>SPL37</t>
  </si>
  <si>
    <t>SPL45</t>
  </si>
  <si>
    <t>SPL53</t>
  </si>
  <si>
    <t>SPL61</t>
  </si>
  <si>
    <t>SPL69</t>
  </si>
  <si>
    <t>SPL77</t>
  </si>
  <si>
    <t>SPL85</t>
  </si>
  <si>
    <t>SPL93</t>
  </si>
  <si>
    <t>SPL6</t>
  </si>
  <si>
    <t>SPL14</t>
  </si>
  <si>
    <t>SPL22</t>
  </si>
  <si>
    <t>SPL30</t>
  </si>
  <si>
    <t>SPL38</t>
  </si>
  <si>
    <t>SPL46</t>
  </si>
  <si>
    <t>SPL54</t>
  </si>
  <si>
    <t>SPL62</t>
  </si>
  <si>
    <t>SPL70</t>
  </si>
  <si>
    <t>SPL78</t>
  </si>
  <si>
    <t>SPL86</t>
  </si>
  <si>
    <t>SPL94</t>
  </si>
  <si>
    <t>SPL7</t>
  </si>
  <si>
    <t>SPL15</t>
  </si>
  <si>
    <t>SPL23</t>
  </si>
  <si>
    <t>SPL31</t>
  </si>
  <si>
    <t>SPL39</t>
  </si>
  <si>
    <t>SPL47</t>
  </si>
  <si>
    <t>SPL55</t>
  </si>
  <si>
    <t>SPL63</t>
  </si>
  <si>
    <t>SPL71</t>
  </si>
  <si>
    <t>SPL79</t>
  </si>
  <si>
    <t>SPL87</t>
  </si>
  <si>
    <t>SPL95</t>
  </si>
  <si>
    <t>SPL8</t>
  </si>
  <si>
    <t>SPL16</t>
  </si>
  <si>
    <t>SPL24</t>
  </si>
  <si>
    <t>SPL32</t>
  </si>
  <si>
    <t>SPL40</t>
  </si>
  <si>
    <t>SPL48</t>
  </si>
  <si>
    <t>SPL56</t>
  </si>
  <si>
    <t>SPL64</t>
  </si>
  <si>
    <t>SPL72</t>
  </si>
  <si>
    <t>SPL80</t>
  </si>
  <si>
    <t>SPL88</t>
  </si>
  <si>
    <t>SPL96</t>
  </si>
  <si>
    <t>A-R1</t>
  </si>
  <si>
    <t>A-R2</t>
  </si>
  <si>
    <t>B-R1</t>
  </si>
  <si>
    <t>B-R2</t>
  </si>
  <si>
    <t>S1</t>
  </si>
  <si>
    <t>empty</t>
  </si>
  <si>
    <t>S2</t>
  </si>
  <si>
    <t>S3</t>
  </si>
  <si>
    <t>S4</t>
  </si>
  <si>
    <t>S5</t>
  </si>
  <si>
    <t>S6</t>
  </si>
  <si>
    <t>Removed outlier</t>
  </si>
  <si>
    <t>Std ID</t>
  </si>
  <si>
    <t>Column</t>
  </si>
  <si>
    <t>Row</t>
  </si>
  <si>
    <t>StdConc (ppm)</t>
  </si>
  <si>
    <t>Meas Absorbance</t>
  </si>
  <si>
    <t>StdConc</t>
  </si>
  <si>
    <t>Estim. Conc (ppm)</t>
  </si>
  <si>
    <t>Matrix</t>
  </si>
  <si>
    <t>Meas. Absorbance</t>
  </si>
  <si>
    <t>0.5M HCl</t>
  </si>
  <si>
    <t>blank zero adj</t>
  </si>
  <si>
    <t>calcs_phosphate</t>
  </si>
  <si>
    <t>Phosphate-A11-R1_040119.xlsx</t>
  </si>
  <si>
    <t>Plate A-R1-1:1</t>
  </si>
  <si>
    <t>C:\Users\Public\Documents\Experiments\LeeMR\Phosphate-A-R1_040119.xpt</t>
  </si>
  <si>
    <t>Plate A-R2-1:1</t>
  </si>
  <si>
    <t>Phosphate-A11-R2_040119.xlsx</t>
  </si>
  <si>
    <t>Plate A-R1-1:4</t>
  </si>
  <si>
    <t>Phosphate-A14-R1_040119.xlsx</t>
  </si>
  <si>
    <t>Plate A-R2-1:4</t>
  </si>
  <si>
    <t>Phosphate-A14-R2_040119.xlsx</t>
  </si>
  <si>
    <t>Plate B-R1-1:1</t>
  </si>
  <si>
    <t>Phosphate-B11-R1_040119.xlsx</t>
  </si>
  <si>
    <t>Plate B-R2-1:1</t>
  </si>
  <si>
    <t>Phosphate-B11-R2_040119.xlsx</t>
  </si>
  <si>
    <t>Plate 5</t>
  </si>
  <si>
    <t>Plate B-R1-1:4</t>
  </si>
  <si>
    <t>Phosphate-B14-R1_040119.xlsx</t>
  </si>
  <si>
    <t>Plate 8</t>
  </si>
  <si>
    <t>Plate B-R2-1:4</t>
  </si>
  <si>
    <t>Phosphate-B14-R2_040119.xlsx</t>
  </si>
  <si>
    <t>Redos</t>
  </si>
  <si>
    <t>Redos -- 3 samples from Plate B that exceeded the standard curve after 1:4 dilution</t>
  </si>
  <si>
    <t>Phosphate-redos_040519.xlsx</t>
  </si>
  <si>
    <t>C:\Users\Public\Documents\Experiments\LeeMR\Phosphate-redos_040519.xpt</t>
  </si>
  <si>
    <t>A-R1-1:1</t>
  </si>
  <si>
    <t>A-R2-1:1</t>
  </si>
  <si>
    <t>B-R1-1:1</t>
  </si>
  <si>
    <t>A-R1-1:4</t>
  </si>
  <si>
    <t>A-R2-1:4</t>
  </si>
  <si>
    <t>B-R2-1:1</t>
  </si>
  <si>
    <t>B-R1-1:4</t>
  </si>
  <si>
    <t>B-R2-1:4</t>
  </si>
  <si>
    <t>dil0, CCR-ONE-NCD-5</t>
  </si>
  <si>
    <t>dil1:1, CCR-ONE-NCD-5</t>
  </si>
  <si>
    <t>dil1:4, CCR-ONE-NCD-5</t>
  </si>
  <si>
    <t>dil1:9, CCR-ONE-NCD-5</t>
  </si>
  <si>
    <t>dil1:14, CCR-ONE-NCD-5</t>
  </si>
  <si>
    <t>dil0, CCR-ONE-NCD-7</t>
  </si>
  <si>
    <t>dil1:1, CCR-ONE-NCD-7</t>
  </si>
  <si>
    <t>dil1:4, CCR-ONE-NCD-7</t>
  </si>
  <si>
    <t>dil1:9, CCR-ONE-NCD-7</t>
  </si>
  <si>
    <t>dil1:14, CCR-ONE-NCD-7</t>
  </si>
  <si>
    <t>dil0, WBI-NRT-NCS-5</t>
  </si>
  <si>
    <t>dil1:1, WBI-NRT-NCS-5</t>
  </si>
  <si>
    <t>dil1:4, WBI-NRT-NCS-5</t>
  </si>
  <si>
    <t>dil1:9, WBI-NRT-NCS-5</t>
  </si>
  <si>
    <t>dil1:14, WBI-NRT-NCS-5</t>
  </si>
  <si>
    <t>Dilution</t>
  </si>
  <si>
    <t>1:1 dilution = 2</t>
  </si>
  <si>
    <t>1:4 dilution = 5</t>
  </si>
  <si>
    <t>no dilution = 1</t>
  </si>
  <si>
    <t>no dilution = 1; 1:1 dilution = 2; 1:4 dilution = 5; 1:9 dilution = 10; 1:14 dilution = 15</t>
  </si>
  <si>
    <t>R1-1:1</t>
  </si>
  <si>
    <t>R2-1:1</t>
  </si>
  <si>
    <t>R1-1:4</t>
  </si>
  <si>
    <t>R2-1:4</t>
  </si>
  <si>
    <t>Redos-R1</t>
  </si>
  <si>
    <t>Redos-R2</t>
  </si>
  <si>
    <t>mean(R1, R2)</t>
  </si>
  <si>
    <t>sd(R1, R2)</t>
  </si>
  <si>
    <t>1:9 dilution</t>
  </si>
  <si>
    <t>NA indicates that the measured absorbance exceeded the range of the standard curve</t>
  </si>
  <si>
    <t>Select appropriate dilution</t>
  </si>
  <si>
    <t>dil. adj</t>
  </si>
  <si>
    <t>8:30a</t>
  </si>
  <si>
    <t>9:18a</t>
  </si>
  <si>
    <t>8:39a</t>
  </si>
  <si>
    <t>8:50a</t>
  </si>
  <si>
    <t>8:57a</t>
  </si>
  <si>
    <t>2M KCl</t>
  </si>
  <si>
    <t>C:\Users\Public\Documents\Experiments\LeeMR\Nitrate-A-R1_021819.xpt</t>
  </si>
  <si>
    <t>C:\Users\Public\Documents\Protocols\Hawkes\microplates_nitrate.prt</t>
  </si>
  <si>
    <t>Wavelengths: 540</t>
  </si>
  <si>
    <t>12:25p</t>
  </si>
  <si>
    <t>2:31p</t>
  </si>
  <si>
    <t>2:33p</t>
  </si>
  <si>
    <t>12:34p</t>
  </si>
  <si>
    <t>2:35p</t>
  </si>
  <si>
    <t>2:38p</t>
  </si>
  <si>
    <t>redo</t>
  </si>
  <si>
    <t>NA = measure absorbance exceeded the range of the standard curve</t>
  </si>
  <si>
    <t>Measured concentration for each sample see calcs sheet. Adjusted for dilution and blanks</t>
  </si>
  <si>
    <t>ppm</t>
  </si>
  <si>
    <t>ug/g</t>
  </si>
  <si>
    <t>Calculated as P (ppm) * H2O wt (g), all divided by Dry soil (g)</t>
  </si>
  <si>
    <t>changed N62 from 4 to 54 EJH 3/28/19</t>
  </si>
  <si>
    <t>changed I64 from 3 to 63 EJH 3/28/19</t>
  </si>
  <si>
    <t>changed r77 from 998 to 99.8 EJH 3/28/19</t>
  </si>
  <si>
    <t>changed j79 from 14 to 1.4 EJH 3/28/19</t>
  </si>
  <si>
    <t>Loamy Fine Sand</t>
  </si>
  <si>
    <t>Clay</t>
  </si>
  <si>
    <t>Sandy Clay Loam</t>
  </si>
  <si>
    <t>changed the time in I11 from 9:30a to 9:31a EJH 3/28/19</t>
  </si>
  <si>
    <t>9:47a</t>
  </si>
  <si>
    <t>Clay Loam</t>
  </si>
  <si>
    <t>changed the time in l12 from 9:45a to 9:47a EJH 3/28/19</t>
  </si>
  <si>
    <t>Sandy Loam</t>
  </si>
  <si>
    <t>changed the time in I21 from 10:15a to 10:16a</t>
  </si>
  <si>
    <t>Silt Loam</t>
  </si>
  <si>
    <t>Loam</t>
  </si>
  <si>
    <t xml:space="preserve">Silt Loam </t>
  </si>
  <si>
    <t>9:32a</t>
  </si>
  <si>
    <t>changed the time from 9:30a to 9:32a</t>
  </si>
  <si>
    <t>10:29a</t>
  </si>
  <si>
    <t>soil moisture data copied from 3/1/19, changed amyl drops from 5 to 6 EJH 3/28/19</t>
  </si>
  <si>
    <t>USDA Soil Classification</t>
  </si>
  <si>
    <t>USDA %Silt</t>
  </si>
  <si>
    <t>soil mass typo updated ML on 3/22/19</t>
  </si>
  <si>
    <t>8hr read typo updated ML 3/22/19, Changed the time from 9:30a to 9:31 a EJH 3/28/19</t>
  </si>
  <si>
    <t>8hr read typo updated ML 3/22/19</t>
  </si>
  <si>
    <t>blank read typo updated ML 3/22/19</t>
  </si>
  <si>
    <t>soil mass typo updated ML 3/22/19</t>
  </si>
  <si>
    <t>changed time from 10:30a to 10:29a EJH 3/28/19</t>
  </si>
  <si>
    <t>Plate A-R1-1x</t>
  </si>
  <si>
    <t>Plate A-R1-2x</t>
  </si>
  <si>
    <t>Plate A-R2-1x</t>
  </si>
  <si>
    <t>Plate A-R2-2x</t>
  </si>
  <si>
    <t>Plate A-R3-1x</t>
  </si>
  <si>
    <t>Plate A-R3-2x</t>
  </si>
  <si>
    <t>Plate B-R1-1x</t>
  </si>
  <si>
    <t>Plate B-R1-2x</t>
  </si>
  <si>
    <t>Plate B-R2-1x</t>
  </si>
  <si>
    <t>Plate B-R2-2x</t>
  </si>
  <si>
    <t>Plate B-R3-1x</t>
  </si>
  <si>
    <t>Plate B-R3-2x</t>
  </si>
  <si>
    <t>C:\Users\Public\Documents\Experiments\LeeMR\Carbon-A-FUM-R1_021819.xpt</t>
  </si>
  <si>
    <t>C:\Users\Public\Documents\Protocols\Hawkes\microplates_carbon.prt</t>
  </si>
  <si>
    <t>Plate 10</t>
  </si>
  <si>
    <t>Plate 11</t>
  </si>
  <si>
    <t>Plate 9</t>
  </si>
  <si>
    <t>Plate 12</t>
  </si>
  <si>
    <t>Wavelengths: 495</t>
  </si>
  <si>
    <t>S7</t>
  </si>
  <si>
    <t>S8</t>
  </si>
  <si>
    <t>0.5M K2SO4</t>
  </si>
  <si>
    <t>R3</t>
  </si>
  <si>
    <t>mean(R1, R2, R3)</t>
  </si>
  <si>
    <t>sd(R1, R2, R3)</t>
  </si>
  <si>
    <t>1x</t>
  </si>
  <si>
    <t>2x</t>
  </si>
  <si>
    <t>Below high std</t>
  </si>
  <si>
    <t>Above low std</t>
  </si>
  <si>
    <t>deleted R2 outlier</t>
  </si>
  <si>
    <t>deleted R3 outlier</t>
  </si>
  <si>
    <t>C:\Users\Public\Documents\Experiments\LeeMR\Carbon-A-UNFUM-R1_020119.xpt</t>
  </si>
  <si>
    <t>Carbon-A-UNFUM-R1_1x_020119.xlsx</t>
  </si>
  <si>
    <t>Plate A-R3</t>
  </si>
  <si>
    <t>Plate B-R3</t>
  </si>
  <si>
    <t>deleted R1 outlier</t>
  </si>
  <si>
    <t>MBC Constant = 0.45</t>
  </si>
  <si>
    <t>blank and zero adj NH4 ppm (copied from calc page)</t>
  </si>
  <si>
    <t>blank and zero adj NO3 ppm (copied from calc page)</t>
  </si>
  <si>
    <t>blank and zero adj NH4 ppm (copied to KCl sheet)</t>
  </si>
  <si>
    <t>blank and zero adj NO3 ppm (copied to KCl sheet)</t>
  </si>
  <si>
    <t>blank and zero adj UNFUM ppm C (copied from calc page)</t>
  </si>
  <si>
    <t>blank and zero adj FUM ppm C (copied from calc page)</t>
  </si>
  <si>
    <t>NA indicates that the measured absorbance exceeded the range of the standard curve, or that the well was empty</t>
  </si>
  <si>
    <t>copied below</t>
  </si>
  <si>
    <t>blank and zero adj P ppm (copied from calc page)</t>
  </si>
  <si>
    <t>blank and zero adj P ppm (copied to calc page)</t>
  </si>
  <si>
    <t>(6) Misc calculations</t>
  </si>
  <si>
    <t>For samples that I did not take the weight for Cup+H2O, calculate the mean H2O weight from blanks entered</t>
  </si>
  <si>
    <t>Did not take the weight for Cup+H2O; mean H2O weight from blanks entered; new calc for fresh soil = Cup+H2O+soil - (Cup + estH2O)</t>
  </si>
  <si>
    <t>Missing blank cup info</t>
  </si>
  <si>
    <t>For sample that I did not take the weight for tube+soil, calculate the mean K2SO4 weight from blanks entered</t>
  </si>
  <si>
    <t>Blank-46</t>
  </si>
  <si>
    <t>Blank-47</t>
  </si>
  <si>
    <t>Blank-48</t>
  </si>
  <si>
    <t>Avg tube</t>
  </si>
  <si>
    <t>Avg K2SO4</t>
  </si>
  <si>
    <t>Did not take the weight for FUM tube+soil; mean K2SO4 weight from blanks entered; new calculation for soil wt  = tube+soil+K2SO4 - (tube + estK2SO4)</t>
  </si>
  <si>
    <t>NH4 ppm estimate after having been estimated colormetrically, blank adjusted, and zero-adjusted. All calculations can be found in  sheet = calcs_ammonium</t>
  </si>
  <si>
    <t>NO3 ppm estimate after having been estimated colormetrically, blank adjusted, and zero-adjusted. All calculations can be found in  sheet = calcs_nitrate</t>
  </si>
  <si>
    <t>Calculated as NH4 ppm x KCl wt / dry soil</t>
  </si>
  <si>
    <t>Calculated as NO3 ppm x KCl wt / dry soil</t>
  </si>
  <si>
    <t>Sum of NH4 and NO3</t>
  </si>
  <si>
    <t>Microplate ID</t>
  </si>
  <si>
    <t>Position in microplate</t>
  </si>
  <si>
    <t>UNFUM C ppm estimate after having been estimated colormetrically, blank adjusted, and zero-adjusted. All calculations can be found in  sheet = calcs_Cunfum</t>
  </si>
  <si>
    <t>FUM C ppm estimate after having been estimated colormetrically, blank adjusted, and zero-adjusted. All calculations can be found in  sheet = calcs_Cfum</t>
  </si>
  <si>
    <t>Calculated as C ppm x K2SO4 wt / dry soil</t>
  </si>
  <si>
    <t>Calculated as (FUM - UNFUM)/MBC Constant</t>
  </si>
  <si>
    <t>Microbial biomass C constant</t>
  </si>
  <si>
    <t>hydrometer units</t>
  </si>
  <si>
    <t>USDA calculation of silt% based on sand and clay entries (double check website entry)</t>
  </si>
  <si>
    <t>USDA Soil Classification using online entry</t>
  </si>
  <si>
    <t>BRF-ONE-1</t>
  </si>
  <si>
    <t>BRF-ONE-2</t>
  </si>
  <si>
    <t>BRF-ONE-3</t>
  </si>
  <si>
    <t>BRF-ONE-4</t>
  </si>
  <si>
    <t>BRF-ONE-5</t>
  </si>
  <si>
    <t>BRF-ONE-6</t>
  </si>
  <si>
    <t>BRF-ONE-7</t>
  </si>
  <si>
    <t>BRF-ONE-8</t>
  </si>
  <si>
    <t>LWR-BHO-1</t>
  </si>
  <si>
    <t>LWR-BHO-2</t>
  </si>
  <si>
    <t>LWR-BHO-3</t>
  </si>
  <si>
    <t>LWR-BHO-4</t>
  </si>
  <si>
    <t>LWR-BHO-5</t>
  </si>
  <si>
    <t>LWR-BHO-6</t>
  </si>
  <si>
    <t>LWR-BHO-7</t>
  </si>
  <si>
    <t>LWR-BHO-8</t>
  </si>
  <si>
    <t>MHC-ONE-1</t>
  </si>
  <si>
    <t>MHC-ONE-2</t>
  </si>
  <si>
    <t>MHC-ONE-3</t>
  </si>
  <si>
    <t>MHC-ONE-4</t>
  </si>
  <si>
    <t>MHC-ONE-5</t>
  </si>
  <si>
    <t>MHC-ONE-6</t>
  </si>
  <si>
    <t>MHC-ONE-7</t>
  </si>
  <si>
    <t>MHC-ONE-8</t>
  </si>
  <si>
    <t>SFA-ONE-1</t>
  </si>
  <si>
    <t>SFA-ONE-2</t>
  </si>
  <si>
    <t>SFA-ONE-3</t>
  </si>
  <si>
    <t>SFA-ONE-4</t>
  </si>
  <si>
    <t>SFA-ONE-5</t>
  </si>
  <si>
    <t>SFA-ONE-6</t>
  </si>
  <si>
    <t>SFA-ONE-7</t>
  </si>
  <si>
    <t>SFA-ONE-8</t>
  </si>
  <si>
    <t>CGF-MON-1</t>
  </si>
  <si>
    <t>CGF-MON-2</t>
  </si>
  <si>
    <t>CGF-MON-3</t>
  </si>
  <si>
    <t>CGF-MON-4</t>
  </si>
  <si>
    <t>CGF-MON-5</t>
  </si>
  <si>
    <t>CGF-MON-6</t>
  </si>
  <si>
    <t>CGF-MON-7</t>
  </si>
  <si>
    <t>CGF-MON-8</t>
  </si>
  <si>
    <t>CGF-MXG-1</t>
  </si>
  <si>
    <t>CGF-MXG-2</t>
  </si>
  <si>
    <t>CGF-MXG-3</t>
  </si>
  <si>
    <t>CGF-MXG-4</t>
  </si>
  <si>
    <t>CGF-MXG-5</t>
  </si>
  <si>
    <t>CGF-MXG-6</t>
  </si>
  <si>
    <t>CGF-MXG-7</t>
  </si>
  <si>
    <t>CGF-MXG-8</t>
  </si>
  <si>
    <t>OTO-MON-1</t>
  </si>
  <si>
    <t>OTO-MON-2</t>
  </si>
  <si>
    <t>OTO-MON-3</t>
  </si>
  <si>
    <t>OTO-MON-4</t>
  </si>
  <si>
    <t>OTO-MON-5</t>
  </si>
  <si>
    <t>OTO-MON-6</t>
  </si>
  <si>
    <t>OTO-MON-7</t>
  </si>
  <si>
    <t>OTO-MON-8</t>
  </si>
  <si>
    <t>OTO-MXT-1</t>
  </si>
  <si>
    <t>OTO-MXT-2</t>
  </si>
  <si>
    <t>OTO-MXT-3</t>
  </si>
  <si>
    <t>OTO-MXT-4</t>
  </si>
  <si>
    <t>OTO-MXT-5</t>
  </si>
  <si>
    <t>OTO-MXT-6</t>
  </si>
  <si>
    <t>OTO-MXT-7</t>
  </si>
  <si>
    <t>OTO-MXT-8</t>
  </si>
  <si>
    <t>CCR-ONE-1</t>
  </si>
  <si>
    <t>CCR-ONE-2</t>
  </si>
  <si>
    <t>CCR-ONE-3</t>
  </si>
  <si>
    <t>CCR-ONE-4</t>
  </si>
  <si>
    <t>CCR-ONE-5</t>
  </si>
  <si>
    <t>CCR-ONE-6</t>
  </si>
  <si>
    <t>CCR-ONE-7</t>
  </si>
  <si>
    <t>CCR-ONE-8</t>
  </si>
  <si>
    <t>CRE-MXT-1</t>
  </si>
  <si>
    <t>CRE-MXT-2</t>
  </si>
  <si>
    <t>CRE-MXT-3</t>
  </si>
  <si>
    <t>CRE-MXT-4</t>
  </si>
  <si>
    <t>CRE-MXT-5</t>
  </si>
  <si>
    <t>CRE-MXT-6</t>
  </si>
  <si>
    <t>CRE-MXT-7</t>
  </si>
  <si>
    <t>CRE-MXT-8</t>
  </si>
  <si>
    <t>CRE-MXG-1</t>
  </si>
  <si>
    <t>CRE-MXG-2</t>
  </si>
  <si>
    <t>CRE-MXG-3</t>
  </si>
  <si>
    <t>CRE-MXG-4</t>
  </si>
  <si>
    <t>CRE-MXG-5</t>
  </si>
  <si>
    <t>CRE-MXG-6</t>
  </si>
  <si>
    <t>CRE-MXG-7</t>
  </si>
  <si>
    <t>CRE-MXG-8</t>
  </si>
  <si>
    <t>UCP-MXG-1</t>
  </si>
  <si>
    <t>UCP-MXG-2</t>
  </si>
  <si>
    <t>UCP-MXG-3</t>
  </si>
  <si>
    <t>UCP-MXG-4</t>
  </si>
  <si>
    <t>UCP-MXG-5</t>
  </si>
  <si>
    <t>UCP-MXG-6</t>
  </si>
  <si>
    <t>UCP-MXG-7</t>
  </si>
  <si>
    <t>UCP-MXG-8</t>
  </si>
  <si>
    <t>WBI-NRT-1</t>
  </si>
  <si>
    <t>WBI-NRT-2</t>
  </si>
  <si>
    <t>WBI-NRT-3</t>
  </si>
  <si>
    <t>WBI-NRT-4</t>
  </si>
  <si>
    <t>WBI-NRT-5</t>
  </si>
  <si>
    <t>WBI-NRT-6</t>
  </si>
  <si>
    <t>WBI-NRT-7</t>
  </si>
  <si>
    <t>WBI-NRT-8</t>
  </si>
  <si>
    <t>LCO-MXT-1</t>
  </si>
  <si>
    <t>LCO-MXT-2</t>
  </si>
  <si>
    <t>LCO-MXT-3</t>
  </si>
  <si>
    <t>LCO-MXT-4</t>
  </si>
  <si>
    <t>LCO-MXT-5</t>
  </si>
  <si>
    <t>LCO-MXT-6</t>
  </si>
  <si>
    <t>LCO-MXT-7</t>
  </si>
  <si>
    <t>LCO-MXT-8</t>
  </si>
  <si>
    <t>MAF-ONE-1</t>
  </si>
  <si>
    <t>MAF-ONE-2</t>
  </si>
  <si>
    <t>MAF-ONE-3</t>
  </si>
  <si>
    <t>Metadata</t>
  </si>
  <si>
    <t>Project</t>
  </si>
  <si>
    <t>Name</t>
  </si>
  <si>
    <t>People</t>
  </si>
  <si>
    <t>NC-DOE-FIELD</t>
  </si>
  <si>
    <t>Sept/Oct 2018</t>
  </si>
  <si>
    <t>Sheets</t>
  </si>
  <si>
    <t>Data type</t>
  </si>
  <si>
    <t>Hard copy location</t>
  </si>
  <si>
    <t>Version info</t>
  </si>
  <si>
    <t>Previous versions</t>
  </si>
  <si>
    <t>Not raw</t>
  </si>
  <si>
    <t>Raw</t>
  </si>
  <si>
    <t>Project binder on ML's desk</t>
  </si>
  <si>
    <t>Repeated across sheets</t>
  </si>
  <si>
    <t>Sheet</t>
  </si>
  <si>
    <t>Initials of the data collectors</t>
  </si>
  <si>
    <t>yes</t>
  </si>
  <si>
    <t>Unique 9 digit code for each site sampled</t>
  </si>
  <si>
    <t>day</t>
  </si>
  <si>
    <t>no</t>
  </si>
  <si>
    <t>month</t>
  </si>
  <si>
    <t>year</t>
  </si>
  <si>
    <t>notes</t>
  </si>
  <si>
    <t>Number 1-8 corresponding to the plant sampled</t>
  </si>
  <si>
    <t>Updated metadata on 1/13/20</t>
  </si>
  <si>
    <t>tin ID</t>
  </si>
  <si>
    <t>ML = Marissa Lee, NY = Nathaniel Yang, IM = Isaiah McBryde, JC = Jacalyn Czel</t>
  </si>
  <si>
    <t>soilCN</t>
  </si>
  <si>
    <t>calcs_Cunfum</t>
  </si>
  <si>
    <t>calcs_Cfum</t>
  </si>
  <si>
    <t>ML's notebook</t>
  </si>
  <si>
    <t>note data not yet received from EATS</t>
  </si>
  <si>
    <t>see sheet = calcs_ammonium and calcs_nitrate</t>
  </si>
  <si>
    <t>see sheet = calcs_phosphate</t>
  </si>
  <si>
    <t>see sheet = calcs_Cunfum and calcs_cfum</t>
  </si>
  <si>
    <t>log.month</t>
  </si>
  <si>
    <t>log.day</t>
  </si>
  <si>
    <t>log.year</t>
  </si>
  <si>
    <t>log.time</t>
  </si>
  <si>
    <t>activity</t>
  </si>
  <si>
    <t>relevant samples</t>
  </si>
  <si>
    <t>Log of lab activities involved with collecting biogeochemical data</t>
  </si>
  <si>
    <t>Month of the lab activity</t>
  </si>
  <si>
    <t>time of day</t>
  </si>
  <si>
    <t>Day of lab activity</t>
  </si>
  <si>
    <t>Year of lab activity</t>
  </si>
  <si>
    <t>Time of day for lab activity</t>
  </si>
  <si>
    <t>Description of lab activity</t>
  </si>
  <si>
    <t>Description of samples that were involved in the lab activity</t>
  </si>
  <si>
    <t>Concatenated Site and Samp columns</t>
  </si>
  <si>
    <t>ncda.Sample ID</t>
  </si>
  <si>
    <t>ncdda.notes</t>
  </si>
  <si>
    <t>Shortened code used to identity each soil sample submitted to NCDA&amp;CS for analysis</t>
  </si>
  <si>
    <t>notes related to NCDA&amp;CS soil analysis data</t>
  </si>
  <si>
    <t>IM, JC, ML</t>
  </si>
  <si>
    <t>EATS.Sample ID</t>
  </si>
  <si>
    <t>Tin number associated with each soil sample</t>
  </si>
  <si>
    <t>Sample ID shortened for the EATS lab</t>
  </si>
  <si>
    <t>EATS</t>
  </si>
  <si>
    <t>ph.Notes</t>
  </si>
  <si>
    <t>moisture.Notes</t>
  </si>
  <si>
    <t>notes related to soil moisture measurements</t>
  </si>
  <si>
    <t>KCl.Notes</t>
  </si>
  <si>
    <t>Notes related to KCl assays</t>
  </si>
  <si>
    <t>K2SO4.Notes</t>
  </si>
  <si>
    <t>Notes related to K2SO4 assays</t>
  </si>
  <si>
    <t>Presin.Notes</t>
  </si>
  <si>
    <t>Notes related to P resin assays</t>
  </si>
  <si>
    <t>Texture.Notes</t>
  </si>
  <si>
    <t>RootStaining.Notes</t>
  </si>
  <si>
    <t>EATS.ID</t>
  </si>
  <si>
    <t>RR7481</t>
  </si>
  <si>
    <t>RR7482</t>
  </si>
  <si>
    <t>RR7483</t>
  </si>
  <si>
    <t>RR7484</t>
  </si>
  <si>
    <t>RR7485</t>
  </si>
  <si>
    <t>RR7486</t>
  </si>
  <si>
    <t>RR7487</t>
  </si>
  <si>
    <t>RR7488</t>
  </si>
  <si>
    <t>RR7489</t>
  </si>
  <si>
    <t>RR7490</t>
  </si>
  <si>
    <t>RR7491</t>
  </si>
  <si>
    <t>RR7492</t>
  </si>
  <si>
    <t>RR7493</t>
  </si>
  <si>
    <t>RR7494</t>
  </si>
  <si>
    <t>RR7495</t>
  </si>
  <si>
    <t>RR7496</t>
  </si>
  <si>
    <t>RR7497</t>
  </si>
  <si>
    <t>RR7498</t>
  </si>
  <si>
    <t>RR7499</t>
  </si>
  <si>
    <t>RR7500</t>
  </si>
  <si>
    <t>RR7501</t>
  </si>
  <si>
    <t>RR7502</t>
  </si>
  <si>
    <t>RR7503</t>
  </si>
  <si>
    <t>RR7504</t>
  </si>
  <si>
    <t>RR7505</t>
  </si>
  <si>
    <t>RR7506</t>
  </si>
  <si>
    <t>RR7507</t>
  </si>
  <si>
    <t>RR7508</t>
  </si>
  <si>
    <t>RR7509</t>
  </si>
  <si>
    <t>RR7510</t>
  </si>
  <si>
    <t>RR7511</t>
  </si>
  <si>
    <t>RR7512</t>
  </si>
  <si>
    <t>RR7513</t>
  </si>
  <si>
    <t>RR7514</t>
  </si>
  <si>
    <t>RR7515</t>
  </si>
  <si>
    <t>RR7516</t>
  </si>
  <si>
    <t>RR7517</t>
  </si>
  <si>
    <t>RR7518</t>
  </si>
  <si>
    <t>RR7519</t>
  </si>
  <si>
    <t>RR7520</t>
  </si>
  <si>
    <t>RR7521</t>
  </si>
  <si>
    <t>RR7522</t>
  </si>
  <si>
    <t>RR7523</t>
  </si>
  <si>
    <t>RR7524</t>
  </si>
  <si>
    <t>RR7525</t>
  </si>
  <si>
    <t>RR7526</t>
  </si>
  <si>
    <t>RR7527</t>
  </si>
  <si>
    <t>RR7528</t>
  </si>
  <si>
    <t>RR7529</t>
  </si>
  <si>
    <t>RR7530</t>
  </si>
  <si>
    <t>RR7531</t>
  </si>
  <si>
    <t>RR7532</t>
  </si>
  <si>
    <t>RR7533</t>
  </si>
  <si>
    <t>RR7534</t>
  </si>
  <si>
    <t>RR7535</t>
  </si>
  <si>
    <t>RR7536</t>
  </si>
  <si>
    <t>RR7537</t>
  </si>
  <si>
    <t>RR7538</t>
  </si>
  <si>
    <t>RR7539</t>
  </si>
  <si>
    <t>RR7540</t>
  </si>
  <si>
    <t>RR7541</t>
  </si>
  <si>
    <t>RR7542</t>
  </si>
  <si>
    <t>RR7543</t>
  </si>
  <si>
    <t>RR7544</t>
  </si>
  <si>
    <t>RR7545</t>
  </si>
  <si>
    <t>RR7546</t>
  </si>
  <si>
    <t>RR7547</t>
  </si>
  <si>
    <t>RR7548</t>
  </si>
  <si>
    <t>RR7549</t>
  </si>
  <si>
    <t>RR7550</t>
  </si>
  <si>
    <t>RR7551</t>
  </si>
  <si>
    <t>RR7552</t>
  </si>
  <si>
    <t>RR7553</t>
  </si>
  <si>
    <t>RR7554</t>
  </si>
  <si>
    <t>RR7555</t>
  </si>
  <si>
    <t>RR7556</t>
  </si>
  <si>
    <t>RR7557</t>
  </si>
  <si>
    <t>RR7558</t>
  </si>
  <si>
    <t>RR7559</t>
  </si>
  <si>
    <t>RR7560</t>
  </si>
  <si>
    <t>RR7561</t>
  </si>
  <si>
    <t>RR7562</t>
  </si>
  <si>
    <t>RR7563</t>
  </si>
  <si>
    <t>RR7564</t>
  </si>
  <si>
    <t>RR7565</t>
  </si>
  <si>
    <t>RR7566</t>
  </si>
  <si>
    <t>RR7567</t>
  </si>
  <si>
    <t>RR7568</t>
  </si>
  <si>
    <t>RR7569</t>
  </si>
  <si>
    <t>RR7570</t>
  </si>
  <si>
    <t>RR7571</t>
  </si>
  <si>
    <t>RR7572</t>
  </si>
  <si>
    <t>RR7573</t>
  </si>
  <si>
    <t>RR7574</t>
  </si>
  <si>
    <t>RR7575</t>
  </si>
  <si>
    <t>RR7576</t>
  </si>
  <si>
    <t>RR7577</t>
  </si>
  <si>
    <t>RR7578</t>
  </si>
  <si>
    <t>RR7579</t>
  </si>
  <si>
    <t>RR7580</t>
  </si>
  <si>
    <t>RR7581</t>
  </si>
  <si>
    <t>RR7582</t>
  </si>
  <si>
    <t>RR7583</t>
  </si>
  <si>
    <t>RR7584</t>
  </si>
  <si>
    <t>RR7585</t>
  </si>
  <si>
    <t>RR7586</t>
  </si>
  <si>
    <t>RR7587</t>
  </si>
  <si>
    <t>RR7588</t>
  </si>
  <si>
    <t>RR7589</t>
  </si>
  <si>
    <t>RR7590</t>
  </si>
  <si>
    <t>RR7591</t>
  </si>
  <si>
    <t>RR7592</t>
  </si>
  <si>
    <t>perc.C</t>
  </si>
  <si>
    <t>perc.N</t>
  </si>
  <si>
    <t>Unique ID generated by EATS to track samples</t>
  </si>
  <si>
    <t>Percent soil C by weight</t>
  </si>
  <si>
    <t>Percent soil N by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</si>
</sst>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m/d/yy;@"/>
    <numFmt numFmtId="167" formatCode="[$-F400]h:mm:ss\ AM/PM"/>
    <numFmt numFmtId="168" formatCode="0.00000000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Unicode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i/>
      <sz val="10"/>
      <name val="Calibri"/>
      <family val="2"/>
    </font>
    <font>
      <b/>
      <i/>
      <sz val="10"/>
      <name val="Calibri"/>
      <family val="2"/>
      <scheme val="minor"/>
    </font>
    <font>
      <b/>
      <u/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sz val="10"/>
      <name val="Arial"/>
      <family val="2"/>
    </font>
    <font>
      <i/>
      <sz val="10"/>
      <name val="Calibri"/>
      <family val="2"/>
    </font>
    <font>
      <sz val="10"/>
      <color theme="1"/>
      <name val="Calibri (Body)"/>
    </font>
    <font>
      <sz val="10"/>
      <color rgb="FF000000"/>
      <name val="Calibri (Body)"/>
    </font>
    <font>
      <sz val="11"/>
      <color rgb="FF000000"/>
      <name val="Calibri"/>
      <family val="2"/>
      <scheme val="minor"/>
    </font>
    <font>
      <sz val="24"/>
      <color rgb="FFFF0000"/>
      <name val="Calibri"/>
      <family val="2"/>
      <scheme val="minor"/>
    </font>
    <font>
      <sz val="10"/>
      <name val="Calibri (Body)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 (Body)"/>
    </font>
    <font>
      <b/>
      <sz val="10"/>
      <color theme="1"/>
      <name val="Calibri (Body)"/>
    </font>
    <font>
      <b/>
      <sz val="10"/>
      <color rgb="FF000000"/>
      <name val="Calibri"/>
      <family val="2"/>
    </font>
    <font>
      <sz val="1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A6CAF0"/>
        <bgColor rgb="FF000000"/>
      </patternFill>
    </fill>
    <fill>
      <patternFill patternType="solid">
        <fgColor rgb="FFE8F3FF"/>
        <bgColor rgb="FF000000"/>
      </patternFill>
    </fill>
    <fill>
      <patternFill patternType="solid">
        <fgColor rgb="FFD8E9F9"/>
        <bgColor rgb="FF000000"/>
      </patternFill>
    </fill>
    <fill>
      <patternFill patternType="solid">
        <fgColor rgb="FFC9E0F4"/>
        <bgColor rgb="FF000000"/>
      </patternFill>
    </fill>
    <fill>
      <patternFill patternType="solid">
        <fgColor rgb="FF60A0D1"/>
        <bgColor rgb="FF000000"/>
      </patternFill>
    </fill>
    <fill>
      <patternFill patternType="solid">
        <fgColor rgb="FF247CBD"/>
        <bgColor rgb="FF000000"/>
      </patternFill>
    </fill>
    <fill>
      <patternFill patternType="solid">
        <fgColor rgb="FF428EC7"/>
        <bgColor rgb="FF000000"/>
      </patternFill>
    </fill>
    <fill>
      <patternFill patternType="solid">
        <fgColor rgb="FFBAD7EF"/>
        <bgColor rgb="FF000000"/>
      </patternFill>
    </fill>
    <fill>
      <patternFill patternType="solid">
        <fgColor rgb="FF6FA9D6"/>
        <bgColor rgb="FF000000"/>
      </patternFill>
    </fill>
    <fill>
      <patternFill patternType="solid">
        <fgColor rgb="FF7EB2DB"/>
        <bgColor rgb="FF000000"/>
      </patternFill>
    </fill>
    <fill>
      <patternFill patternType="solid">
        <fgColor rgb="FFABCEEA"/>
        <bgColor rgb="FF000000"/>
      </patternFill>
    </fill>
    <fill>
      <patternFill patternType="solid">
        <fgColor rgb="FF8DBCE0"/>
        <bgColor rgb="FF000000"/>
      </patternFill>
    </fill>
    <fill>
      <patternFill patternType="solid">
        <fgColor rgb="FF9CC5E5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958">
    <xf numFmtId="0" fontId="0" fillId="0" borderId="0"/>
    <xf numFmtId="0" fontId="2" fillId="0" borderId="0" applyNumberFormat="0" applyFill="0" applyBorder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/>
    <xf numFmtId="0" fontId="8" fillId="0" borderId="0"/>
    <xf numFmtId="0" fontId="7" fillId="0" borderId="0"/>
    <xf numFmtId="0" fontId="31" fillId="0" borderId="0"/>
    <xf numFmtId="0" fontId="1" fillId="0" borderId="0"/>
  </cellStyleXfs>
  <cellXfs count="274">
    <xf numFmtId="0" fontId="0" fillId="0" borderId="0" xfId="0"/>
    <xf numFmtId="0" fontId="11" fillId="0" borderId="0" xfId="0" applyFont="1" applyBorder="1" applyAlignment="1">
      <alignment horizontal="left" vertical="top" wrapText="1"/>
    </xf>
    <xf numFmtId="0" fontId="12" fillId="3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Border="1" applyAlignment="1">
      <alignment horizontal="left" vertical="top" wrapText="1"/>
    </xf>
    <xf numFmtId="2" fontId="13" fillId="0" borderId="0" xfId="0" applyNumberFormat="1" applyFont="1" applyFill="1" applyBorder="1" applyAlignment="1">
      <alignment horizontal="left" vertical="top"/>
    </xf>
    <xf numFmtId="2" fontId="13" fillId="0" borderId="0" xfId="0" applyNumberFormat="1" applyFont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12" fillId="4" borderId="0" xfId="0" applyFont="1" applyFill="1" applyBorder="1" applyAlignment="1">
      <alignment horizontal="left" vertical="top" wrapText="1"/>
    </xf>
    <xf numFmtId="0" fontId="11" fillId="4" borderId="0" xfId="0" applyFont="1" applyFill="1" applyBorder="1" applyAlignment="1">
      <alignment horizontal="left" vertical="top"/>
    </xf>
    <xf numFmtId="14" fontId="13" fillId="0" borderId="0" xfId="0" applyNumberFormat="1" applyFont="1" applyBorder="1" applyAlignment="1">
      <alignment horizontal="left" vertical="top"/>
    </xf>
    <xf numFmtId="14" fontId="12" fillId="0" borderId="0" xfId="0" applyNumberFormat="1" applyFont="1" applyBorder="1" applyAlignment="1">
      <alignment horizontal="left" vertical="top"/>
    </xf>
    <xf numFmtId="14" fontId="11" fillId="0" borderId="0" xfId="0" applyNumberFormat="1" applyFont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0" xfId="0" applyFont="1" applyBorder="1" applyAlignment="1"/>
    <xf numFmtId="0" fontId="14" fillId="0" borderId="0" xfId="724" applyFont="1" applyBorder="1" applyAlignment="1">
      <alignment horizontal="left" vertical="top"/>
    </xf>
    <xf numFmtId="14" fontId="14" fillId="0" borderId="0" xfId="724" applyNumberFormat="1" applyFont="1" applyBorder="1" applyAlignment="1">
      <alignment horizontal="left" vertical="top"/>
    </xf>
    <xf numFmtId="0" fontId="14" fillId="0" borderId="0" xfId="724" applyFont="1" applyFill="1" applyBorder="1" applyAlignment="1">
      <alignment horizontal="left" vertical="top"/>
    </xf>
    <xf numFmtId="0" fontId="12" fillId="0" borderId="0" xfId="724" applyFont="1" applyBorder="1" applyAlignment="1">
      <alignment horizontal="left" vertical="top" wrapText="1"/>
    </xf>
    <xf numFmtId="165" fontId="12" fillId="4" borderId="0" xfId="724" applyNumberFormat="1" applyFont="1" applyFill="1" applyBorder="1" applyAlignment="1">
      <alignment horizontal="left" vertical="top" wrapText="1"/>
    </xf>
    <xf numFmtId="167" fontId="12" fillId="0" borderId="0" xfId="1" applyNumberFormat="1" applyFont="1" applyBorder="1" applyAlignment="1">
      <alignment horizontal="left" vertical="top" wrapText="1"/>
    </xf>
    <xf numFmtId="167" fontId="13" fillId="0" borderId="0" xfId="0" applyNumberFormat="1" applyFont="1" applyBorder="1" applyAlignment="1">
      <alignment horizontal="left" vertical="top"/>
    </xf>
    <xf numFmtId="2" fontId="12" fillId="0" borderId="0" xfId="0" applyNumberFormat="1" applyFont="1" applyBorder="1" applyAlignment="1">
      <alignment horizontal="left" vertical="top" wrapText="1"/>
    </xf>
    <xf numFmtId="2" fontId="12" fillId="4" borderId="0" xfId="0" applyNumberFormat="1" applyFont="1" applyFill="1" applyBorder="1" applyAlignment="1">
      <alignment horizontal="left" vertical="top" wrapText="1"/>
    </xf>
    <xf numFmtId="0" fontId="13" fillId="0" borderId="0" xfId="0" applyFont="1"/>
    <xf numFmtId="0" fontId="13" fillId="7" borderId="0" xfId="0" applyFont="1" applyFill="1"/>
    <xf numFmtId="0" fontId="14" fillId="0" borderId="0" xfId="0" applyFont="1" applyAlignment="1">
      <alignment horizontal="left" vertical="top"/>
    </xf>
    <xf numFmtId="0" fontId="14" fillId="8" borderId="0" xfId="0" applyFont="1" applyFill="1" applyAlignment="1">
      <alignment horizontal="left" vertical="top"/>
    </xf>
    <xf numFmtId="0" fontId="13" fillId="8" borderId="0" xfId="0" applyFont="1" applyFill="1"/>
    <xf numFmtId="0" fontId="14" fillId="0" borderId="0" xfId="0" applyFont="1"/>
    <xf numFmtId="0" fontId="11" fillId="0" borderId="0" xfId="0" applyFont="1"/>
    <xf numFmtId="0" fontId="16" fillId="0" borderId="0" xfId="724" applyFont="1" applyAlignment="1">
      <alignment horizontal="left"/>
    </xf>
    <xf numFmtId="0" fontId="13" fillId="0" borderId="0" xfId="0" applyFont="1" applyAlignment="1">
      <alignment horizontal="right"/>
    </xf>
    <xf numFmtId="0" fontId="14" fillId="0" borderId="0" xfId="954" applyFont="1"/>
    <xf numFmtId="0" fontId="13" fillId="0" borderId="0" xfId="954" applyFont="1"/>
    <xf numFmtId="0" fontId="8" fillId="0" borderId="0" xfId="954"/>
    <xf numFmtId="0" fontId="18" fillId="0" borderId="0" xfId="954" applyFont="1"/>
    <xf numFmtId="0" fontId="14" fillId="4" borderId="0" xfId="954" applyFont="1" applyFill="1"/>
    <xf numFmtId="0" fontId="14" fillId="5" borderId="0" xfId="954" applyFont="1" applyFill="1"/>
    <xf numFmtId="0" fontId="14" fillId="0" borderId="0" xfId="0" applyFont="1" applyFill="1" applyAlignment="1">
      <alignment horizontal="left" vertical="top"/>
    </xf>
    <xf numFmtId="0" fontId="13" fillId="0" borderId="0" xfId="0" applyFont="1" applyFill="1"/>
    <xf numFmtId="0" fontId="12" fillId="9" borderId="0" xfId="954" applyFont="1" applyFill="1" applyAlignment="1">
      <alignment vertical="center"/>
    </xf>
    <xf numFmtId="0" fontId="14" fillId="9" borderId="0" xfId="954" applyFont="1" applyFill="1" applyAlignment="1">
      <alignment vertical="center"/>
    </xf>
    <xf numFmtId="0" fontId="14" fillId="9" borderId="0" xfId="954" applyFont="1" applyFill="1"/>
    <xf numFmtId="0" fontId="12" fillId="0" borderId="0" xfId="954" applyFont="1"/>
    <xf numFmtId="0" fontId="14" fillId="0" borderId="0" xfId="954" applyFont="1" applyAlignment="1">
      <alignment horizontal="left" vertical="center"/>
    </xf>
    <xf numFmtId="0" fontId="12" fillId="0" borderId="0" xfId="954" applyFont="1" applyAlignment="1">
      <alignment vertical="center"/>
    </xf>
    <xf numFmtId="14" fontId="14" fillId="0" borderId="0" xfId="954" applyNumberFormat="1" applyFont="1"/>
    <xf numFmtId="0" fontId="12" fillId="0" borderId="0" xfId="954" applyFont="1" applyAlignment="1">
      <alignment horizontal="left" vertical="center"/>
    </xf>
    <xf numFmtId="0" fontId="14" fillId="0" borderId="0" xfId="954" applyFont="1" applyAlignment="1">
      <alignment vertical="center"/>
    </xf>
    <xf numFmtId="0" fontId="17" fillId="0" borderId="0" xfId="954" applyFont="1" applyAlignment="1">
      <alignment horizontal="left" vertical="center"/>
    </xf>
    <xf numFmtId="14" fontId="17" fillId="0" borderId="0" xfId="954" applyNumberFormat="1" applyFont="1" applyAlignment="1">
      <alignment horizontal="left" vertical="center"/>
    </xf>
    <xf numFmtId="19" fontId="17" fillId="0" borderId="0" xfId="954" applyNumberFormat="1" applyFont="1" applyAlignment="1">
      <alignment horizontal="left" vertical="center"/>
    </xf>
    <xf numFmtId="0" fontId="20" fillId="0" borderId="0" xfId="954" applyFont="1" applyAlignment="1">
      <alignment horizontal="left" vertical="center"/>
    </xf>
    <xf numFmtId="0" fontId="8" fillId="10" borderId="1" xfId="954" applyFill="1" applyBorder="1" applyAlignment="1">
      <alignment vertical="center"/>
    </xf>
    <xf numFmtId="0" fontId="21" fillId="10" borderId="1" xfId="954" applyFont="1" applyFill="1" applyBorder="1" applyAlignment="1">
      <alignment horizontal="center" vertical="center"/>
    </xf>
    <xf numFmtId="0" fontId="17" fillId="25" borderId="1" xfId="954" applyFont="1" applyFill="1" applyBorder="1" applyAlignment="1">
      <alignment horizontal="center" vertical="center"/>
    </xf>
    <xf numFmtId="0" fontId="22" fillId="0" borderId="0" xfId="954" applyFont="1" applyAlignment="1">
      <alignment horizontal="left" vertical="center"/>
    </xf>
    <xf numFmtId="0" fontId="17" fillId="11" borderId="1" xfId="954" applyFont="1" applyFill="1" applyBorder="1" applyAlignment="1">
      <alignment horizontal="center" vertical="center"/>
    </xf>
    <xf numFmtId="0" fontId="17" fillId="18" borderId="1" xfId="954" applyFont="1" applyFill="1" applyBorder="1" applyAlignment="1">
      <alignment horizontal="center" vertical="center"/>
    </xf>
    <xf numFmtId="0" fontId="17" fillId="17" borderId="1" xfId="954" applyFont="1" applyFill="1" applyBorder="1" applyAlignment="1">
      <alignment horizontal="center" vertical="center"/>
    </xf>
    <xf numFmtId="0" fontId="17" fillId="14" borderId="1" xfId="954" applyFont="1" applyFill="1" applyBorder="1" applyAlignment="1">
      <alignment horizontal="center" vertical="center"/>
    </xf>
    <xf numFmtId="0" fontId="17" fillId="21" borderId="1" xfId="954" applyFont="1" applyFill="1" applyBorder="1" applyAlignment="1">
      <alignment horizontal="center" vertical="center"/>
    </xf>
    <xf numFmtId="0" fontId="17" fillId="16" borderId="1" xfId="954" applyFont="1" applyFill="1" applyBorder="1" applyAlignment="1">
      <alignment horizontal="center" vertical="center"/>
    </xf>
    <xf numFmtId="0" fontId="17" fillId="22" borderId="1" xfId="954" applyFont="1" applyFill="1" applyBorder="1" applyAlignment="1">
      <alignment horizontal="center" vertical="center"/>
    </xf>
    <xf numFmtId="0" fontId="17" fillId="12" borderId="1" xfId="954" applyFont="1" applyFill="1" applyBorder="1" applyAlignment="1">
      <alignment horizontal="center" vertical="center"/>
    </xf>
    <xf numFmtId="0" fontId="17" fillId="15" borderId="1" xfId="954" applyFont="1" applyFill="1" applyBorder="1" applyAlignment="1">
      <alignment horizontal="center" vertical="center"/>
    </xf>
    <xf numFmtId="0" fontId="17" fillId="20" borderId="1" xfId="954" applyFont="1" applyFill="1" applyBorder="1" applyAlignment="1">
      <alignment horizontal="center" vertical="center"/>
    </xf>
    <xf numFmtId="0" fontId="17" fillId="24" borderId="1" xfId="954" applyFont="1" applyFill="1" applyBorder="1" applyAlignment="1">
      <alignment horizontal="center" vertical="center"/>
    </xf>
    <xf numFmtId="0" fontId="17" fillId="19" borderId="1" xfId="954" applyFont="1" applyFill="1" applyBorder="1" applyAlignment="1">
      <alignment horizontal="center" vertical="center"/>
    </xf>
    <xf numFmtId="0" fontId="17" fillId="13" borderId="1" xfId="954" applyFont="1" applyFill="1" applyBorder="1" applyAlignment="1">
      <alignment horizontal="center" vertical="center"/>
    </xf>
    <xf numFmtId="0" fontId="17" fillId="23" borderId="1" xfId="954" applyFont="1" applyFill="1" applyBorder="1" applyAlignment="1">
      <alignment horizontal="center" vertical="center"/>
    </xf>
    <xf numFmtId="0" fontId="21" fillId="0" borderId="0" xfId="954" applyFont="1" applyAlignment="1">
      <alignment horizontal="center" vertical="center"/>
    </xf>
    <xf numFmtId="0" fontId="17" fillId="0" borderId="0" xfId="954" applyFont="1" applyAlignment="1">
      <alignment horizontal="center" vertical="center"/>
    </xf>
    <xf numFmtId="0" fontId="23" fillId="0" borderId="1" xfId="954" applyFont="1" applyBorder="1" applyAlignment="1">
      <alignment vertical="center"/>
    </xf>
    <xf numFmtId="0" fontId="21" fillId="0" borderId="1" xfId="954" applyFont="1" applyBorder="1" applyAlignment="1">
      <alignment horizontal="center" vertical="center"/>
    </xf>
    <xf numFmtId="0" fontId="17" fillId="0" borderId="1" xfId="954" applyFont="1" applyBorder="1" applyAlignment="1">
      <alignment horizontal="center" vertical="center"/>
    </xf>
    <xf numFmtId="0" fontId="12" fillId="0" borderId="0" xfId="954" applyFont="1" applyAlignment="1">
      <alignment horizontal="center" vertical="center"/>
    </xf>
    <xf numFmtId="0" fontId="14" fillId="0" borderId="0" xfId="954" applyFont="1" applyAlignment="1">
      <alignment horizontal="center" vertical="center"/>
    </xf>
    <xf numFmtId="0" fontId="24" fillId="5" borderId="0" xfId="954" applyFont="1" applyFill="1"/>
    <xf numFmtId="0" fontId="13" fillId="5" borderId="0" xfId="954" applyFont="1" applyFill="1"/>
    <xf numFmtId="0" fontId="16" fillId="0" borderId="0" xfId="954" applyFont="1" applyAlignment="1">
      <alignment horizontal="center" vertical="center"/>
    </xf>
    <xf numFmtId="0" fontId="16" fillId="5" borderId="0" xfId="954" applyFont="1" applyFill="1" applyAlignment="1">
      <alignment horizontal="center" vertical="center"/>
    </xf>
    <xf numFmtId="0" fontId="11" fillId="0" borderId="0" xfId="954" applyFont="1"/>
    <xf numFmtId="0" fontId="14" fillId="5" borderId="0" xfId="954" applyFont="1" applyFill="1" applyAlignment="1">
      <alignment horizontal="left"/>
    </xf>
    <xf numFmtId="0" fontId="14" fillId="8" borderId="0" xfId="954" applyFont="1" applyFill="1"/>
    <xf numFmtId="0" fontId="13" fillId="0" borderId="0" xfId="954" applyFont="1" applyAlignment="1">
      <alignment horizontal="left" vertical="top"/>
    </xf>
    <xf numFmtId="0" fontId="19" fillId="0" borderId="0" xfId="954" applyFont="1"/>
    <xf numFmtId="0" fontId="13" fillId="5" borderId="0" xfId="954" applyFont="1" applyFill="1" applyAlignment="1">
      <alignment horizontal="left" vertical="top"/>
    </xf>
    <xf numFmtId="0" fontId="17" fillId="0" borderId="0" xfId="0" applyFont="1" applyAlignment="1">
      <alignment horizontal="left" vertical="center" wrapText="1"/>
    </xf>
    <xf numFmtId="14" fontId="17" fillId="0" borderId="0" xfId="0" applyNumberFormat="1" applyFont="1" applyAlignment="1">
      <alignment horizontal="left" vertical="center" wrapText="1"/>
    </xf>
    <xf numFmtId="19" fontId="17" fillId="0" borderId="0" xfId="0" applyNumberFormat="1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21" fillId="10" borderId="1" xfId="0" applyFont="1" applyFill="1" applyBorder="1" applyAlignment="1">
      <alignment horizontal="center" vertical="center" wrapText="1"/>
    </xf>
    <xf numFmtId="0" fontId="17" fillId="25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 wrapText="1"/>
    </xf>
    <xf numFmtId="0" fontId="17" fillId="18" borderId="1" xfId="0" applyFont="1" applyFill="1" applyBorder="1" applyAlignment="1">
      <alignment horizontal="center" vertical="center" wrapText="1"/>
    </xf>
    <xf numFmtId="0" fontId="17" fillId="21" borderId="1" xfId="0" applyFont="1" applyFill="1" applyBorder="1" applyAlignment="1">
      <alignment horizontal="center" vertical="center" wrapText="1"/>
    </xf>
    <xf numFmtId="0" fontId="17" fillId="24" borderId="1" xfId="0" applyFont="1" applyFill="1" applyBorder="1" applyAlignment="1">
      <alignment horizontal="center" vertical="center" wrapText="1"/>
    </xf>
    <xf numFmtId="0" fontId="17" fillId="22" borderId="1" xfId="0" applyFont="1" applyFill="1" applyBorder="1" applyAlignment="1">
      <alignment horizontal="center" vertical="center" wrapText="1"/>
    </xf>
    <xf numFmtId="0" fontId="17" fillId="16" borderId="1" xfId="0" applyFont="1" applyFill="1" applyBorder="1" applyAlignment="1">
      <alignment horizontal="center" vertical="center" wrapText="1"/>
    </xf>
    <xf numFmtId="0" fontId="17" fillId="23" borderId="1" xfId="0" applyFont="1" applyFill="1" applyBorder="1" applyAlignment="1">
      <alignment horizontal="center" vertical="center" wrapText="1"/>
    </xf>
    <xf numFmtId="0" fontId="17" fillId="19" borderId="1" xfId="0" applyFont="1" applyFill="1" applyBorder="1" applyAlignment="1">
      <alignment horizontal="center" vertical="center" wrapText="1"/>
    </xf>
    <xf numFmtId="0" fontId="17" fillId="17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0" fontId="17" fillId="20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8" fillId="0" borderId="0" xfId="0" applyFont="1"/>
    <xf numFmtId="0" fontId="8" fillId="26" borderId="1" xfId="0" applyFont="1" applyFill="1" applyBorder="1" applyAlignment="1">
      <alignment vertical="center" wrapText="1"/>
    </xf>
    <xf numFmtId="0" fontId="21" fillId="26" borderId="4" xfId="0" applyFont="1" applyFill="1" applyBorder="1" applyAlignment="1">
      <alignment horizontal="center" vertical="center" wrapText="1"/>
    </xf>
    <xf numFmtId="0" fontId="21" fillId="26" borderId="3" xfId="0" applyFont="1" applyFill="1" applyBorder="1" applyAlignment="1">
      <alignment horizontal="center" vertical="center" wrapText="1"/>
    </xf>
    <xf numFmtId="0" fontId="17" fillId="27" borderId="5" xfId="0" applyFont="1" applyFill="1" applyBorder="1" applyAlignment="1">
      <alignment horizontal="center" vertical="center" wrapText="1"/>
    </xf>
    <xf numFmtId="0" fontId="17" fillId="28" borderId="5" xfId="0" applyFont="1" applyFill="1" applyBorder="1" applyAlignment="1">
      <alignment horizontal="center" vertical="center" wrapText="1"/>
    </xf>
    <xf numFmtId="0" fontId="17" fillId="29" borderId="5" xfId="0" applyFont="1" applyFill="1" applyBorder="1" applyAlignment="1">
      <alignment horizontal="center" vertical="center" wrapText="1"/>
    </xf>
    <xf numFmtId="0" fontId="17" fillId="30" borderId="5" xfId="0" applyFont="1" applyFill="1" applyBorder="1" applyAlignment="1">
      <alignment horizontal="center" vertical="center" wrapText="1"/>
    </xf>
    <xf numFmtId="0" fontId="17" fillId="31" borderId="5" xfId="0" applyFont="1" applyFill="1" applyBorder="1" applyAlignment="1">
      <alignment horizontal="center" vertical="center" wrapText="1"/>
    </xf>
    <xf numFmtId="0" fontId="17" fillId="32" borderId="5" xfId="0" applyFont="1" applyFill="1" applyBorder="1" applyAlignment="1">
      <alignment horizontal="center" vertical="center" wrapText="1"/>
    </xf>
    <xf numFmtId="0" fontId="17" fillId="33" borderId="5" xfId="0" applyFont="1" applyFill="1" applyBorder="1" applyAlignment="1">
      <alignment horizontal="center" vertical="center" wrapText="1"/>
    </xf>
    <xf numFmtId="0" fontId="17" fillId="34" borderId="5" xfId="0" applyFont="1" applyFill="1" applyBorder="1" applyAlignment="1">
      <alignment horizontal="center" vertical="center" wrapText="1"/>
    </xf>
    <xf numFmtId="0" fontId="17" fillId="35" borderId="5" xfId="0" applyFont="1" applyFill="1" applyBorder="1" applyAlignment="1">
      <alignment horizontal="center" vertical="center" wrapText="1"/>
    </xf>
    <xf numFmtId="0" fontId="17" fillId="36" borderId="5" xfId="0" applyFont="1" applyFill="1" applyBorder="1" applyAlignment="1">
      <alignment horizontal="center" vertical="center" wrapText="1"/>
    </xf>
    <xf numFmtId="0" fontId="17" fillId="37" borderId="5" xfId="0" applyFont="1" applyFill="1" applyBorder="1" applyAlignment="1">
      <alignment horizontal="center" vertical="center" wrapText="1"/>
    </xf>
    <xf numFmtId="0" fontId="17" fillId="38" borderId="5" xfId="0" applyFont="1" applyFill="1" applyBorder="1" applyAlignment="1">
      <alignment horizontal="center" vertical="center" wrapText="1"/>
    </xf>
    <xf numFmtId="0" fontId="17" fillId="39" borderId="5" xfId="0" applyFont="1" applyFill="1" applyBorder="1" applyAlignment="1">
      <alignment horizontal="center" vertical="center" wrapText="1"/>
    </xf>
    <xf numFmtId="0" fontId="17" fillId="15" borderId="1" xfId="0" applyFont="1" applyFill="1" applyBorder="1" applyAlignment="1">
      <alignment horizontal="center" vertical="center" wrapText="1"/>
    </xf>
    <xf numFmtId="1" fontId="14" fillId="0" borderId="0" xfId="954" applyNumberFormat="1" applyFont="1"/>
    <xf numFmtId="0" fontId="14" fillId="0" borderId="0" xfId="954" applyFont="1" applyFill="1"/>
    <xf numFmtId="0" fontId="13" fillId="0" borderId="0" xfId="954" applyFont="1" applyFill="1" applyAlignment="1">
      <alignment horizontal="left" vertical="top"/>
    </xf>
    <xf numFmtId="0" fontId="14" fillId="40" borderId="0" xfId="954" applyFont="1" applyFill="1"/>
    <xf numFmtId="0" fontId="14" fillId="7" borderId="0" xfId="954" applyFont="1" applyFill="1"/>
    <xf numFmtId="0" fontId="14" fillId="6" borderId="0" xfId="954" applyFont="1" applyFill="1"/>
    <xf numFmtId="0" fontId="17" fillId="11" borderId="2" xfId="0" applyFont="1" applyFill="1" applyBorder="1" applyAlignment="1">
      <alignment horizontal="center" vertical="center" wrapText="1"/>
    </xf>
    <xf numFmtId="0" fontId="17" fillId="12" borderId="2" xfId="0" applyFont="1" applyFill="1" applyBorder="1" applyAlignment="1">
      <alignment horizontal="center" vertical="center" wrapText="1"/>
    </xf>
    <xf numFmtId="0" fontId="17" fillId="13" borderId="2" xfId="0" applyFont="1" applyFill="1" applyBorder="1" applyAlignment="1">
      <alignment horizontal="center" vertical="center" wrapText="1"/>
    </xf>
    <xf numFmtId="0" fontId="17" fillId="14" borderId="2" xfId="0" applyFont="1" applyFill="1" applyBorder="1" applyAlignment="1">
      <alignment horizontal="center" vertical="center" wrapText="1"/>
    </xf>
    <xf numFmtId="0" fontId="17" fillId="15" borderId="2" xfId="0" applyFont="1" applyFill="1" applyBorder="1" applyAlignment="1">
      <alignment horizontal="center" vertical="center" wrapText="1"/>
    </xf>
    <xf numFmtId="0" fontId="17" fillId="16" borderId="2" xfId="0" applyFont="1" applyFill="1" applyBorder="1" applyAlignment="1">
      <alignment horizontal="center" vertical="center" wrapText="1"/>
    </xf>
    <xf numFmtId="0" fontId="17" fillId="20" borderId="2" xfId="0" applyFont="1" applyFill="1" applyBorder="1" applyAlignment="1">
      <alignment horizontal="center" vertical="center" wrapText="1"/>
    </xf>
    <xf numFmtId="0" fontId="17" fillId="18" borderId="2" xfId="0" applyFont="1" applyFill="1" applyBorder="1" applyAlignment="1">
      <alignment horizontal="center" vertical="center" wrapText="1"/>
    </xf>
    <xf numFmtId="0" fontId="17" fillId="19" borderId="2" xfId="0" applyFont="1" applyFill="1" applyBorder="1" applyAlignment="1">
      <alignment horizontal="center" vertical="center" wrapText="1"/>
    </xf>
    <xf numFmtId="0" fontId="17" fillId="17" borderId="2" xfId="0" applyFont="1" applyFill="1" applyBorder="1" applyAlignment="1">
      <alignment horizontal="center" vertical="center" wrapText="1"/>
    </xf>
    <xf numFmtId="0" fontId="17" fillId="22" borderId="2" xfId="0" applyFont="1" applyFill="1" applyBorder="1" applyAlignment="1">
      <alignment horizontal="center" vertical="center" wrapText="1"/>
    </xf>
    <xf numFmtId="0" fontId="17" fillId="23" borderId="2" xfId="0" applyFont="1" applyFill="1" applyBorder="1" applyAlignment="1">
      <alignment horizontal="center" vertical="center" wrapText="1"/>
    </xf>
    <xf numFmtId="0" fontId="17" fillId="24" borderId="2" xfId="0" applyFont="1" applyFill="1" applyBorder="1" applyAlignment="1">
      <alignment horizontal="center" vertical="center" wrapText="1"/>
    </xf>
    <xf numFmtId="0" fontId="17" fillId="21" borderId="2" xfId="0" applyFont="1" applyFill="1" applyBorder="1" applyAlignment="1">
      <alignment horizontal="center" vertical="center" wrapText="1"/>
    </xf>
    <xf numFmtId="0" fontId="14" fillId="0" borderId="0" xfId="0" applyFont="1" applyBorder="1"/>
    <xf numFmtId="0" fontId="14" fillId="0" borderId="0" xfId="0" applyFont="1" applyFill="1" applyBorder="1"/>
    <xf numFmtId="0" fontId="14" fillId="0" borderId="0" xfId="0" applyFont="1" applyFill="1"/>
    <xf numFmtId="0" fontId="14" fillId="0" borderId="0" xfId="954" applyFont="1" applyFill="1" applyAlignment="1">
      <alignment horizontal="left"/>
    </xf>
    <xf numFmtId="0" fontId="13" fillId="40" borderId="0" xfId="954" applyFont="1" applyFill="1" applyAlignment="1">
      <alignment horizontal="left" vertical="top"/>
    </xf>
    <xf numFmtId="0" fontId="21" fillId="0" borderId="0" xfId="954" applyFont="1" applyBorder="1" applyAlignment="1">
      <alignment horizontal="center" vertical="center"/>
    </xf>
    <xf numFmtId="0" fontId="17" fillId="0" borderId="0" xfId="954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15" fillId="0" borderId="0" xfId="0" applyFont="1"/>
    <xf numFmtId="165" fontId="12" fillId="0" borderId="0" xfId="0" applyNumberFormat="1" applyFont="1" applyFill="1" applyAlignment="1">
      <alignment horizontal="left" vertical="top" wrapText="1"/>
    </xf>
    <xf numFmtId="165" fontId="14" fillId="0" borderId="0" xfId="0" applyNumberFormat="1" applyFont="1" applyFill="1" applyAlignment="1">
      <alignment horizontal="left" vertical="top"/>
    </xf>
    <xf numFmtId="165" fontId="14" fillId="0" borderId="0" xfId="0" applyNumberFormat="1" applyFont="1" applyFill="1" applyBorder="1" applyAlignment="1">
      <alignment horizontal="left" vertical="top"/>
    </xf>
    <xf numFmtId="0" fontId="14" fillId="41" borderId="0" xfId="954" applyFont="1" applyFill="1"/>
    <xf numFmtId="0" fontId="13" fillId="0" borderId="0" xfId="724" applyFont="1" applyAlignment="1">
      <alignment horizontal="left"/>
    </xf>
    <xf numFmtId="0" fontId="13" fillId="5" borderId="0" xfId="724" applyFont="1" applyFill="1" applyAlignment="1">
      <alignment horizontal="left"/>
    </xf>
    <xf numFmtId="0" fontId="0" fillId="5" borderId="0" xfId="0" applyFill="1"/>
    <xf numFmtId="0" fontId="25" fillId="5" borderId="0" xfId="724" applyFont="1" applyFill="1" applyAlignment="1">
      <alignment horizontal="left"/>
    </xf>
    <xf numFmtId="0" fontId="26" fillId="5" borderId="0" xfId="954" applyFont="1" applyFill="1" applyAlignment="1">
      <alignment horizontal="center" vertical="center"/>
    </xf>
    <xf numFmtId="0" fontId="25" fillId="5" borderId="0" xfId="0" applyFont="1" applyFill="1"/>
    <xf numFmtId="0" fontId="27" fillId="0" borderId="0" xfId="0" applyFont="1"/>
    <xf numFmtId="0" fontId="0" fillId="40" borderId="0" xfId="0" applyFill="1"/>
    <xf numFmtId="0" fontId="27" fillId="40" borderId="0" xfId="0" applyFont="1" applyFill="1"/>
    <xf numFmtId="0" fontId="0" fillId="4" borderId="0" xfId="0" applyFill="1"/>
    <xf numFmtId="0" fontId="28" fillId="0" borderId="0" xfId="0" applyFont="1"/>
    <xf numFmtId="0" fontId="24" fillId="0" borderId="0" xfId="954" applyFont="1" applyFill="1"/>
    <xf numFmtId="0" fontId="13" fillId="0" borderId="0" xfId="954" applyFont="1" applyFill="1"/>
    <xf numFmtId="0" fontId="13" fillId="0" borderId="0" xfId="724" applyFont="1" applyFill="1" applyAlignment="1">
      <alignment horizontal="left"/>
    </xf>
    <xf numFmtId="0" fontId="16" fillId="0" borderId="0" xfId="954" applyFont="1" applyFill="1" applyAlignment="1">
      <alignment horizontal="center" vertical="center"/>
    </xf>
    <xf numFmtId="0" fontId="11" fillId="0" borderId="0" xfId="954" applyFont="1" applyFill="1"/>
    <xf numFmtId="0" fontId="0" fillId="0" borderId="0" xfId="0" applyFill="1"/>
    <xf numFmtId="166" fontId="13" fillId="0" borderId="0" xfId="0" applyNumberFormat="1" applyFont="1" applyFill="1" applyBorder="1" applyAlignment="1">
      <alignment horizontal="left" vertical="top"/>
    </xf>
    <xf numFmtId="14" fontId="13" fillId="0" borderId="0" xfId="0" applyNumberFormat="1" applyFont="1" applyFill="1" applyBorder="1" applyAlignment="1">
      <alignment horizontal="left" vertical="top"/>
    </xf>
    <xf numFmtId="0" fontId="13" fillId="0" borderId="0" xfId="0" applyFont="1" applyFill="1" applyBorder="1"/>
    <xf numFmtId="0" fontId="14" fillId="3" borderId="0" xfId="954" applyFont="1" applyFill="1"/>
    <xf numFmtId="0" fontId="13" fillId="3" borderId="0" xfId="954" applyFont="1" applyFill="1" applyAlignment="1">
      <alignment horizontal="left" vertical="top"/>
    </xf>
    <xf numFmtId="0" fontId="14" fillId="3" borderId="0" xfId="954" applyFont="1" applyFill="1" applyAlignment="1">
      <alignment horizontal="left"/>
    </xf>
    <xf numFmtId="0" fontId="0" fillId="3" borderId="0" xfId="0" applyFill="1"/>
    <xf numFmtId="168" fontId="13" fillId="0" borderId="0" xfId="0" applyNumberFormat="1" applyFont="1" applyFill="1" applyBorder="1" applyAlignment="1">
      <alignment horizontal="left" vertical="top"/>
    </xf>
    <xf numFmtId="0" fontId="29" fillId="0" borderId="0" xfId="0" applyFont="1" applyBorder="1" applyAlignment="1">
      <alignment horizontal="left" vertical="top"/>
    </xf>
    <xf numFmtId="0" fontId="29" fillId="0" borderId="0" xfId="0" applyFont="1"/>
    <xf numFmtId="0" fontId="29" fillId="0" borderId="0" xfId="0" applyFont="1" applyFill="1" applyBorder="1" applyAlignment="1">
      <alignment horizontal="left" vertical="top"/>
    </xf>
    <xf numFmtId="2" fontId="29" fillId="0" borderId="0" xfId="0" applyNumberFormat="1" applyFont="1" applyFill="1" applyBorder="1" applyAlignment="1">
      <alignment horizontal="left" vertical="top"/>
    </xf>
    <xf numFmtId="0" fontId="14" fillId="0" borderId="0" xfId="954" applyFont="1" applyAlignment="1">
      <alignment horizontal="left" vertical="top"/>
    </xf>
    <xf numFmtId="14" fontId="14" fillId="0" borderId="0" xfId="0" applyNumberFormat="1" applyFont="1" applyBorder="1" applyAlignment="1">
      <alignment horizontal="left" vertical="top"/>
    </xf>
    <xf numFmtId="2" fontId="14" fillId="0" borderId="0" xfId="0" applyNumberFormat="1" applyFont="1" applyFill="1" applyBorder="1" applyAlignment="1">
      <alignment horizontal="left" vertical="top"/>
    </xf>
    <xf numFmtId="0" fontId="30" fillId="0" borderId="0" xfId="0" applyFont="1"/>
    <xf numFmtId="2" fontId="12" fillId="0" borderId="0" xfId="724" applyNumberFormat="1" applyFont="1" applyFill="1" applyBorder="1" applyAlignment="1">
      <alignment horizontal="left" vertical="top" wrapText="1"/>
    </xf>
    <xf numFmtId="167" fontId="12" fillId="0" borderId="0" xfId="724" applyNumberFormat="1" applyFont="1" applyFill="1" applyBorder="1" applyAlignment="1">
      <alignment horizontal="left" vertical="top" wrapText="1"/>
    </xf>
    <xf numFmtId="0" fontId="12" fillId="0" borderId="0" xfId="724" applyFont="1" applyFill="1" applyBorder="1" applyAlignment="1">
      <alignment horizontal="left" vertical="top" wrapText="1"/>
    </xf>
    <xf numFmtId="164" fontId="12" fillId="0" borderId="0" xfId="724" applyNumberFormat="1" applyFont="1" applyFill="1" applyBorder="1" applyAlignment="1">
      <alignment horizontal="left" vertical="top" wrapText="1"/>
    </xf>
    <xf numFmtId="0" fontId="12" fillId="0" borderId="0" xfId="724" applyNumberFormat="1" applyFont="1" applyFill="1" applyBorder="1" applyAlignment="1">
      <alignment horizontal="left" vertical="top" wrapText="1"/>
    </xf>
    <xf numFmtId="2" fontId="14" fillId="0" borderId="0" xfId="0" applyNumberFormat="1" applyFont="1" applyFill="1" applyAlignment="1">
      <alignment horizontal="left" vertical="top"/>
    </xf>
    <xf numFmtId="167" fontId="14" fillId="0" borderId="0" xfId="0" applyNumberFormat="1" applyFont="1" applyFill="1" applyAlignment="1">
      <alignment horizontal="left" vertical="top"/>
    </xf>
    <xf numFmtId="20" fontId="14" fillId="0" borderId="0" xfId="0" applyNumberFormat="1" applyFont="1" applyFill="1" applyAlignment="1">
      <alignment horizontal="left" vertical="top"/>
    </xf>
    <xf numFmtId="1" fontId="14" fillId="0" borderId="0" xfId="0" applyNumberFormat="1" applyFont="1" applyFill="1" applyAlignment="1">
      <alignment horizontal="left" vertical="top"/>
    </xf>
    <xf numFmtId="1" fontId="14" fillId="0" borderId="0" xfId="0" applyNumberFormat="1" applyFont="1" applyFill="1" applyBorder="1" applyAlignment="1">
      <alignment horizontal="left" vertical="top"/>
    </xf>
    <xf numFmtId="164" fontId="14" fillId="0" borderId="0" xfId="0" applyNumberFormat="1" applyFont="1" applyFill="1" applyAlignment="1">
      <alignment horizontal="left" vertical="top"/>
    </xf>
    <xf numFmtId="164" fontId="14" fillId="0" borderId="0" xfId="0" applyNumberFormat="1" applyFont="1" applyFill="1" applyBorder="1" applyAlignment="1">
      <alignment horizontal="left" vertical="top"/>
    </xf>
    <xf numFmtId="49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Border="1" applyAlignment="1">
      <alignment horizontal="left" vertical="top"/>
    </xf>
    <xf numFmtId="2" fontId="16" fillId="0" borderId="0" xfId="0" applyNumberFormat="1" applyFont="1" applyFill="1" applyAlignment="1">
      <alignment horizontal="left" vertical="top"/>
    </xf>
    <xf numFmtId="2" fontId="14" fillId="0" borderId="0" xfId="724" applyNumberFormat="1" applyFont="1" applyFill="1" applyBorder="1" applyAlignment="1">
      <alignment horizontal="left" vertical="top"/>
    </xf>
    <xf numFmtId="167" fontId="14" fillId="0" borderId="0" xfId="724" applyNumberFormat="1" applyFont="1" applyFill="1" applyBorder="1" applyAlignment="1">
      <alignment horizontal="left" vertical="top"/>
    </xf>
    <xf numFmtId="20" fontId="14" fillId="0" borderId="0" xfId="724" applyNumberFormat="1" applyFont="1" applyFill="1" applyBorder="1" applyAlignment="1">
      <alignment horizontal="left" vertical="top"/>
    </xf>
    <xf numFmtId="164" fontId="14" fillId="0" borderId="0" xfId="724" applyNumberFormat="1" applyFont="1" applyFill="1" applyBorder="1" applyAlignment="1">
      <alignment horizontal="left" vertical="top"/>
    </xf>
    <xf numFmtId="0" fontId="14" fillId="0" borderId="0" xfId="724" applyNumberFormat="1" applyFont="1" applyFill="1" applyBorder="1" applyAlignment="1">
      <alignment horizontal="left" vertical="top"/>
    </xf>
    <xf numFmtId="165" fontId="14" fillId="0" borderId="0" xfId="724" applyNumberFormat="1" applyFont="1" applyFill="1" applyBorder="1" applyAlignment="1">
      <alignment horizontal="left" vertical="top"/>
    </xf>
    <xf numFmtId="0" fontId="12" fillId="3" borderId="0" xfId="724" applyFont="1" applyFill="1" applyBorder="1" applyAlignment="1">
      <alignment horizontal="left" vertical="top" wrapText="1"/>
    </xf>
    <xf numFmtId="2" fontId="12" fillId="3" borderId="0" xfId="724" applyNumberFormat="1" applyFont="1" applyFill="1" applyBorder="1" applyAlignment="1">
      <alignment horizontal="left" vertical="top" wrapText="1"/>
    </xf>
    <xf numFmtId="165" fontId="12" fillId="3" borderId="0" xfId="724" applyNumberFormat="1" applyFont="1" applyFill="1" applyBorder="1" applyAlignment="1">
      <alignment horizontal="left" vertical="top" wrapText="1"/>
    </xf>
    <xf numFmtId="165" fontId="12" fillId="4" borderId="0" xfId="0" applyNumberFormat="1" applyFont="1" applyFill="1" applyAlignment="1">
      <alignment horizontal="left" vertical="top" wrapText="1"/>
    </xf>
    <xf numFmtId="0" fontId="15" fillId="0" borderId="0" xfId="0" applyFont="1" applyFill="1" applyBorder="1" applyAlignment="1">
      <alignment horizontal="left" vertical="top"/>
    </xf>
    <xf numFmtId="0" fontId="30" fillId="4" borderId="0" xfId="0" applyFont="1" applyFill="1"/>
    <xf numFmtId="0" fontId="14" fillId="3" borderId="0" xfId="955" applyFont="1" applyFill="1" applyAlignment="1">
      <alignment horizontal="left" vertical="top"/>
    </xf>
    <xf numFmtId="0" fontId="14" fillId="0" borderId="0" xfId="955" applyFont="1" applyAlignment="1">
      <alignment horizontal="left" vertical="top"/>
    </xf>
    <xf numFmtId="0" fontId="13" fillId="3" borderId="0" xfId="955" applyFont="1" applyFill="1" applyAlignment="1">
      <alignment horizontal="left" vertical="top"/>
    </xf>
    <xf numFmtId="0" fontId="16" fillId="3" borderId="0" xfId="956" applyFont="1" applyFill="1" applyAlignment="1">
      <alignment horizontal="left" vertical="top"/>
    </xf>
    <xf numFmtId="0" fontId="32" fillId="0" borderId="0" xfId="956" applyFont="1" applyAlignment="1">
      <alignment horizontal="left" vertical="top"/>
    </xf>
    <xf numFmtId="0" fontId="13" fillId="3" borderId="0" xfId="0" applyFont="1" applyFill="1"/>
    <xf numFmtId="0" fontId="34" fillId="0" borderId="0" xfId="0" applyFont="1"/>
    <xf numFmtId="0" fontId="34" fillId="0" borderId="0" xfId="0" applyFont="1" applyAlignment="1"/>
    <xf numFmtId="0" fontId="13" fillId="0" borderId="0" xfId="0" applyFont="1" applyAlignment="1"/>
    <xf numFmtId="0" fontId="15" fillId="0" borderId="0" xfId="0" applyFont="1" applyAlignment="1"/>
    <xf numFmtId="0" fontId="14" fillId="0" borderId="0" xfId="0" applyFont="1" applyAlignment="1"/>
    <xf numFmtId="0" fontId="13" fillId="0" borderId="0" xfId="0" applyFont="1" applyBorder="1"/>
    <xf numFmtId="0" fontId="11" fillId="0" borderId="0" xfId="0" applyFont="1" applyFill="1" applyBorder="1" applyAlignment="1">
      <alignment horizontal="left" vertical="top" wrapText="1"/>
    </xf>
    <xf numFmtId="0" fontId="11" fillId="3" borderId="0" xfId="0" applyFont="1" applyFill="1" applyBorder="1" applyAlignment="1">
      <alignment horizontal="left" vertical="top" wrapText="1"/>
    </xf>
    <xf numFmtId="0" fontId="11" fillId="4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0" borderId="0" xfId="955" applyFont="1" applyAlignment="1"/>
    <xf numFmtId="0" fontId="13" fillId="0" borderId="0" xfId="955" applyFont="1" applyAlignment="1"/>
    <xf numFmtId="0" fontId="11" fillId="3" borderId="0" xfId="955" applyFont="1" applyFill="1" applyAlignment="1"/>
    <xf numFmtId="0" fontId="13" fillId="3" borderId="0" xfId="955" applyFont="1" applyFill="1" applyAlignment="1"/>
    <xf numFmtId="0" fontId="13" fillId="3" borderId="0" xfId="0" applyFont="1" applyFill="1" applyAlignment="1"/>
    <xf numFmtId="14" fontId="13" fillId="3" borderId="0" xfId="955" applyNumberFormat="1" applyFont="1" applyFill="1" applyAlignment="1"/>
    <xf numFmtId="0" fontId="33" fillId="0" borderId="0" xfId="957" applyFont="1" applyAlignment="1"/>
    <xf numFmtId="0" fontId="14" fillId="3" borderId="0" xfId="0" applyFont="1" applyFill="1" applyBorder="1" applyAlignment="1">
      <alignment horizontal="left" vertical="top"/>
    </xf>
    <xf numFmtId="0" fontId="16" fillId="3" borderId="0" xfId="0" applyFont="1" applyFill="1" applyAlignment="1"/>
    <xf numFmtId="0" fontId="14" fillId="3" borderId="0" xfId="0" applyFont="1" applyFill="1" applyAlignment="1"/>
    <xf numFmtId="14" fontId="14" fillId="3" borderId="0" xfId="0" applyNumberFormat="1" applyFont="1" applyFill="1" applyBorder="1" applyAlignment="1">
      <alignment horizontal="left" vertical="top"/>
    </xf>
    <xf numFmtId="167" fontId="14" fillId="3" borderId="0" xfId="1" applyNumberFormat="1" applyFont="1" applyFill="1" applyBorder="1" applyAlignment="1">
      <alignment horizontal="left" vertical="top"/>
    </xf>
    <xf numFmtId="0" fontId="14" fillId="3" borderId="0" xfId="0" applyFont="1" applyFill="1" applyAlignment="1">
      <alignment horizontal="left" vertical="top"/>
    </xf>
    <xf numFmtId="2" fontId="14" fillId="3" borderId="0" xfId="0" applyNumberFormat="1" applyFont="1" applyFill="1" applyBorder="1" applyAlignment="1">
      <alignment horizontal="left" vertical="top"/>
    </xf>
    <xf numFmtId="0" fontId="13" fillId="3" borderId="0" xfId="0" applyFont="1" applyFill="1" applyBorder="1" applyAlignment="1">
      <alignment horizontal="left" vertical="top"/>
    </xf>
    <xf numFmtId="0" fontId="35" fillId="3" borderId="0" xfId="0" applyFont="1" applyFill="1" applyBorder="1" applyAlignment="1">
      <alignment horizontal="left" vertical="top"/>
    </xf>
    <xf numFmtId="0" fontId="35" fillId="3" borderId="0" xfId="1" applyFont="1" applyFill="1" applyBorder="1" applyAlignment="1">
      <alignment horizontal="left" vertical="top"/>
    </xf>
    <xf numFmtId="0" fontId="10" fillId="3" borderId="0" xfId="0" applyFont="1" applyFill="1" applyBorder="1" applyAlignment="1">
      <alignment horizontal="left" vertical="top"/>
    </xf>
    <xf numFmtId="14" fontId="13" fillId="3" borderId="0" xfId="0" applyNumberFormat="1" applyFont="1" applyFill="1" applyBorder="1" applyAlignment="1">
      <alignment horizontal="left" vertical="top"/>
    </xf>
    <xf numFmtId="0" fontId="14" fillId="3" borderId="0" xfId="1" applyFont="1" applyFill="1" applyBorder="1" applyAlignment="1">
      <alignment horizontal="left" vertical="top"/>
    </xf>
    <xf numFmtId="0" fontId="14" fillId="3" borderId="0" xfId="724" applyFont="1" applyFill="1" applyBorder="1" applyAlignment="1">
      <alignment horizontal="left" vertical="top"/>
    </xf>
    <xf numFmtId="2" fontId="14" fillId="3" borderId="0" xfId="724" applyNumberFormat="1" applyFont="1" applyFill="1" applyBorder="1" applyAlignment="1">
      <alignment horizontal="left" vertical="top"/>
    </xf>
    <xf numFmtId="167" fontId="14" fillId="3" borderId="0" xfId="724" applyNumberFormat="1" applyFont="1" applyFill="1" applyBorder="1" applyAlignment="1">
      <alignment horizontal="left" vertical="top"/>
    </xf>
    <xf numFmtId="0" fontId="15" fillId="3" borderId="0" xfId="0" applyFont="1" applyFill="1" applyAlignment="1"/>
    <xf numFmtId="164" fontId="14" fillId="3" borderId="0" xfId="724" applyNumberFormat="1" applyFont="1" applyFill="1" applyBorder="1" applyAlignment="1">
      <alignment horizontal="left" vertical="top"/>
    </xf>
    <xf numFmtId="0" fontId="14" fillId="3" borderId="0" xfId="724" applyNumberFormat="1" applyFont="1" applyFill="1" applyBorder="1" applyAlignment="1">
      <alignment horizontal="left" vertical="top"/>
    </xf>
    <xf numFmtId="165" fontId="14" fillId="3" borderId="0" xfId="724" applyNumberFormat="1" applyFont="1" applyFill="1" applyBorder="1" applyAlignment="1">
      <alignment horizontal="left" vertical="top"/>
    </xf>
    <xf numFmtId="165" fontId="14" fillId="3" borderId="0" xfId="0" applyNumberFormat="1" applyFont="1" applyFill="1" applyAlignment="1">
      <alignment horizontal="left" vertical="top"/>
    </xf>
    <xf numFmtId="0" fontId="11" fillId="0" borderId="0" xfId="0" applyFont="1" applyBorder="1"/>
  </cellXfs>
  <cellStyles count="95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Normal" xfId="0" builtinId="0"/>
    <cellStyle name="Normal 2" xfId="724" xr:uid="{00000000-0005-0000-0000-0000B7030000}"/>
    <cellStyle name="Normal 2 2" xfId="954" xr:uid="{826A53F0-9EB6-4646-8FF2-F9F4B08D7B88}"/>
    <cellStyle name="Normal 3" xfId="953" xr:uid="{079276AA-139E-F541-B668-4CE43ABBA24F}"/>
    <cellStyle name="Normal 4" xfId="955" xr:uid="{2ECE3323-4747-6345-9544-77CE1CB633D1}"/>
    <cellStyle name="Normal 4 2" xfId="956" xr:uid="{E15B2909-AA3B-4A47-BEB3-304B57D96642}"/>
    <cellStyle name="Normal 5" xfId="957" xr:uid="{42DB0E9E-10F0-DD4A-B11A-0CF22E5F4307}"/>
    <cellStyle name="Normal_NO3_1.08_plate1_average" xfId="1" xr:uid="{00000000-0005-0000-0000-0000B803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A-R1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calcs_ammonium!$F$56:$F$67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calcs_ammonium!$G$56:$G$67</c:f>
              <c:numCache>
                <c:formatCode>General</c:formatCode>
                <c:ptCount val="12"/>
                <c:pt idx="0">
                  <c:v>5.7000000000000002E-2</c:v>
                </c:pt>
                <c:pt idx="1">
                  <c:v>6.8000000000000005E-2</c:v>
                </c:pt>
                <c:pt idx="2">
                  <c:v>7.5999999999999998E-2</c:v>
                </c:pt>
                <c:pt idx="3">
                  <c:v>0.09</c:v>
                </c:pt>
                <c:pt idx="4">
                  <c:v>0.14699999999999999</c:v>
                </c:pt>
                <c:pt idx="5">
                  <c:v>0.24</c:v>
                </c:pt>
                <c:pt idx="6">
                  <c:v>5.8000000000000003E-2</c:v>
                </c:pt>
                <c:pt idx="7">
                  <c:v>6.6000000000000003E-2</c:v>
                </c:pt>
                <c:pt idx="8">
                  <c:v>7.1999999999999995E-2</c:v>
                </c:pt>
                <c:pt idx="9">
                  <c:v>9.0999999999999998E-2</c:v>
                </c:pt>
                <c:pt idx="10">
                  <c:v>0.15</c:v>
                </c:pt>
                <c:pt idx="11">
                  <c:v>0.24199999999999999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6-9644-862F-4BC03FE9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33039"/>
        <c:axId val="993737423"/>
      </c:scatterChart>
      <c:valAx>
        <c:axId val="935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7423"/>
        <c:crosses val="autoZero"/>
        <c:crossBetween val="midCat"/>
      </c:valAx>
      <c:valAx>
        <c:axId val="993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Plate A-R3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87233596875661"/>
                  <c:y val="1.0365071148720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calcs_Cunfum!$AJ$55:$AJ$70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0.5</c:v>
                </c:pt>
                <c:pt idx="13">
                  <c:v>0.25</c:v>
                </c:pt>
                <c:pt idx="14">
                  <c:v>0.1</c:v>
                </c:pt>
                <c:pt idx="15">
                  <c:v>0</c:v>
                </c:pt>
              </c:numCache>
            </c:numRef>
          </c:xVal>
          <c:yVal>
            <c:numRef>
              <c:f>calcs_Cunfum!$AK$55:$AK$70</c:f>
              <c:numCache>
                <c:formatCode>General</c:formatCode>
                <c:ptCount val="16"/>
                <c:pt idx="0">
                  <c:v>0.08</c:v>
                </c:pt>
                <c:pt idx="1">
                  <c:v>0.10299999999999999</c:v>
                </c:pt>
                <c:pt idx="2">
                  <c:v>0.13</c:v>
                </c:pt>
                <c:pt idx="3">
                  <c:v>0.153</c:v>
                </c:pt>
                <c:pt idx="4">
                  <c:v>0.16600000000000001</c:v>
                </c:pt>
                <c:pt idx="5">
                  <c:v>0.17699999999999999</c:v>
                </c:pt>
                <c:pt idx="6">
                  <c:v>0.18099999999999999</c:v>
                </c:pt>
                <c:pt idx="7">
                  <c:v>0.188</c:v>
                </c:pt>
                <c:pt idx="8">
                  <c:v>7.9000000000000001E-2</c:v>
                </c:pt>
                <c:pt idx="9">
                  <c:v>0.109</c:v>
                </c:pt>
                <c:pt idx="10">
                  <c:v>0.13300000000000001</c:v>
                </c:pt>
                <c:pt idx="11">
                  <c:v>0.156</c:v>
                </c:pt>
                <c:pt idx="12">
                  <c:v>0.17</c:v>
                </c:pt>
                <c:pt idx="13">
                  <c:v>0.17799999999999999</c:v>
                </c:pt>
                <c:pt idx="14">
                  <c:v>0.186</c:v>
                </c:pt>
                <c:pt idx="15">
                  <c:v>0.183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5-7143-87D4-0C83A9511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36992"/>
        <c:axId val="1358342304"/>
      </c:scatterChart>
      <c:valAx>
        <c:axId val="1358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2304"/>
        <c:crosses val="autoZero"/>
        <c:crossBetween val="midCat"/>
      </c:valAx>
      <c:valAx>
        <c:axId val="1358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Plate B-R1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87233596875661"/>
                  <c:y val="1.0365071148720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calcs_Cunfum!$BC$55:$BC$70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0.1</c:v>
                </c:pt>
                <c:pt idx="13">
                  <c:v>0</c:v>
                </c:pt>
              </c:numCache>
            </c:numRef>
          </c:xVal>
          <c:yVal>
            <c:numRef>
              <c:f>calcs_Cunfum!$BD$55:$BD$70</c:f>
              <c:numCache>
                <c:formatCode>General</c:formatCode>
                <c:ptCount val="16"/>
                <c:pt idx="0">
                  <c:v>7.6999999999999999E-2</c:v>
                </c:pt>
                <c:pt idx="1">
                  <c:v>0.105</c:v>
                </c:pt>
                <c:pt idx="2">
                  <c:v>0.13500000000000001</c:v>
                </c:pt>
                <c:pt idx="3">
                  <c:v>0.159</c:v>
                </c:pt>
                <c:pt idx="4">
                  <c:v>0.16600000000000001</c:v>
                </c:pt>
                <c:pt idx="5">
                  <c:v>0.18099999999999999</c:v>
                </c:pt>
                <c:pt idx="6">
                  <c:v>0.184</c:v>
                </c:pt>
                <c:pt idx="7">
                  <c:v>0.188</c:v>
                </c:pt>
                <c:pt idx="8">
                  <c:v>7.9000000000000001E-2</c:v>
                </c:pt>
                <c:pt idx="9">
                  <c:v>0.107</c:v>
                </c:pt>
                <c:pt idx="10">
                  <c:v>0.14699999999999999</c:v>
                </c:pt>
                <c:pt idx="11">
                  <c:v>0.157</c:v>
                </c:pt>
                <c:pt idx="12">
                  <c:v>0.183</c:v>
                </c:pt>
                <c:pt idx="13">
                  <c:v>0.183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6-2C4C-8905-7B6057E8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36992"/>
        <c:axId val="1358342304"/>
      </c:scatterChart>
      <c:valAx>
        <c:axId val="1358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2304"/>
        <c:crosses val="autoZero"/>
        <c:crossBetween val="midCat"/>
      </c:valAx>
      <c:valAx>
        <c:axId val="1358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Plate B-R2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87233596875661"/>
                  <c:y val="1.0365071148720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calcs_Cunfum!$BN$55:$BN$70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0.5</c:v>
                </c:pt>
                <c:pt idx="13">
                  <c:v>0.25</c:v>
                </c:pt>
                <c:pt idx="14">
                  <c:v>0.1</c:v>
                </c:pt>
                <c:pt idx="15">
                  <c:v>0</c:v>
                </c:pt>
              </c:numCache>
            </c:numRef>
          </c:xVal>
          <c:yVal>
            <c:numRef>
              <c:f>calcs_Cunfum!$BO$55:$BO$70</c:f>
              <c:numCache>
                <c:formatCode>General</c:formatCode>
                <c:ptCount val="16"/>
                <c:pt idx="0">
                  <c:v>7.8E-2</c:v>
                </c:pt>
                <c:pt idx="1">
                  <c:v>0.109</c:v>
                </c:pt>
                <c:pt idx="2">
                  <c:v>0.13300000000000001</c:v>
                </c:pt>
                <c:pt idx="3">
                  <c:v>0.161</c:v>
                </c:pt>
                <c:pt idx="4">
                  <c:v>0.17799999999999999</c:v>
                </c:pt>
                <c:pt idx="5">
                  <c:v>0.182</c:v>
                </c:pt>
                <c:pt idx="6">
                  <c:v>0.185</c:v>
                </c:pt>
                <c:pt idx="7">
                  <c:v>0.187</c:v>
                </c:pt>
                <c:pt idx="8">
                  <c:v>7.9000000000000001E-2</c:v>
                </c:pt>
                <c:pt idx="9">
                  <c:v>0.108</c:v>
                </c:pt>
                <c:pt idx="10">
                  <c:v>0.127</c:v>
                </c:pt>
                <c:pt idx="11">
                  <c:v>0.159</c:v>
                </c:pt>
                <c:pt idx="12">
                  <c:v>0.17399999999999999</c:v>
                </c:pt>
                <c:pt idx="13">
                  <c:v>0.17899999999999999</c:v>
                </c:pt>
                <c:pt idx="14">
                  <c:v>0.185</c:v>
                </c:pt>
                <c:pt idx="15">
                  <c:v>0.186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9D-464E-8718-70682C6A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36992"/>
        <c:axId val="1358342304"/>
      </c:scatterChart>
      <c:valAx>
        <c:axId val="1358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2304"/>
        <c:crosses val="autoZero"/>
        <c:crossBetween val="midCat"/>
      </c:valAx>
      <c:valAx>
        <c:axId val="1358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Plate B-R3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87233596875661"/>
                  <c:y val="1.0365071148720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calcs_Cunfum!$CG$55:$CG$70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0.25</c:v>
                </c:pt>
                <c:pt idx="3">
                  <c:v>0.1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0.5</c:v>
                </c:pt>
                <c:pt idx="10">
                  <c:v>0.25</c:v>
                </c:pt>
                <c:pt idx="11">
                  <c:v>0.1</c:v>
                </c:pt>
                <c:pt idx="12">
                  <c:v>0</c:v>
                </c:pt>
              </c:numCache>
            </c:numRef>
          </c:xVal>
          <c:yVal>
            <c:numRef>
              <c:f>calcs_Cunfum!$CH$55:$CH$70</c:f>
              <c:numCache>
                <c:formatCode>General</c:formatCode>
                <c:ptCount val="16"/>
                <c:pt idx="0">
                  <c:v>7.9000000000000001E-2</c:v>
                </c:pt>
                <c:pt idx="1">
                  <c:v>0.129</c:v>
                </c:pt>
                <c:pt idx="2">
                  <c:v>0.184</c:v>
                </c:pt>
                <c:pt idx="3">
                  <c:v>0.184</c:v>
                </c:pt>
                <c:pt idx="4">
                  <c:v>0.186</c:v>
                </c:pt>
                <c:pt idx="5">
                  <c:v>8.1000000000000003E-2</c:v>
                </c:pt>
                <c:pt idx="6">
                  <c:v>0.13400000000000001</c:v>
                </c:pt>
                <c:pt idx="7">
                  <c:v>0.13300000000000001</c:v>
                </c:pt>
                <c:pt idx="8">
                  <c:v>0.17799999999999999</c:v>
                </c:pt>
                <c:pt idx="9">
                  <c:v>0.19900000000000001</c:v>
                </c:pt>
                <c:pt idx="10">
                  <c:v>0.18099999999999999</c:v>
                </c:pt>
                <c:pt idx="11">
                  <c:v>0.182</c:v>
                </c:pt>
                <c:pt idx="12">
                  <c:v>0.17899999999999999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5-F948-B019-484A720D2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36992"/>
        <c:axId val="1358342304"/>
      </c:scatterChart>
      <c:valAx>
        <c:axId val="1358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2304"/>
        <c:crosses val="autoZero"/>
        <c:crossBetween val="midCat"/>
      </c:valAx>
      <c:valAx>
        <c:axId val="1358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Plate A-R2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87233596875661"/>
                  <c:y val="1.0365071148720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calcs_Cunfum!$U$55:$U$70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0.5</c:v>
                </c:pt>
                <c:pt idx="13">
                  <c:v>0.25</c:v>
                </c:pt>
                <c:pt idx="14">
                  <c:v>0.1</c:v>
                </c:pt>
                <c:pt idx="15">
                  <c:v>0</c:v>
                </c:pt>
              </c:numCache>
            </c:numRef>
          </c:xVal>
          <c:yVal>
            <c:numRef>
              <c:f>calcs_Cunfum!$V$55:$V$70</c:f>
              <c:numCache>
                <c:formatCode>General</c:formatCode>
                <c:ptCount val="16"/>
                <c:pt idx="0">
                  <c:v>7.5999999999999998E-2</c:v>
                </c:pt>
                <c:pt idx="1">
                  <c:v>0.107</c:v>
                </c:pt>
                <c:pt idx="2">
                  <c:v>0.13200000000000001</c:v>
                </c:pt>
                <c:pt idx="3">
                  <c:v>0.156</c:v>
                </c:pt>
                <c:pt idx="4">
                  <c:v>0.17100000000000001</c:v>
                </c:pt>
                <c:pt idx="5">
                  <c:v>0.17899999999999999</c:v>
                </c:pt>
                <c:pt idx="6">
                  <c:v>0.18099999999999999</c:v>
                </c:pt>
                <c:pt idx="7">
                  <c:v>0.185</c:v>
                </c:pt>
                <c:pt idx="8">
                  <c:v>7.8E-2</c:v>
                </c:pt>
                <c:pt idx="9">
                  <c:v>0.108</c:v>
                </c:pt>
                <c:pt idx="10">
                  <c:v>0.13300000000000001</c:v>
                </c:pt>
                <c:pt idx="11">
                  <c:v>0.157</c:v>
                </c:pt>
                <c:pt idx="12">
                  <c:v>0.17199999999999999</c:v>
                </c:pt>
                <c:pt idx="13">
                  <c:v>0.17599999999999999</c:v>
                </c:pt>
                <c:pt idx="14">
                  <c:v>0.184</c:v>
                </c:pt>
                <c:pt idx="15">
                  <c:v>0.182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3-0A4C-8CFD-3CC4F74DA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36992"/>
        <c:axId val="1358342304"/>
      </c:scatterChart>
      <c:valAx>
        <c:axId val="1358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2304"/>
        <c:crosses val="autoZero"/>
        <c:crossBetween val="midCat"/>
      </c:valAx>
      <c:valAx>
        <c:axId val="1358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Plate A-R1-1x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87233596875661"/>
                  <c:y val="1.0365071148720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calcs_Cfum!$F$55:$F$70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0.5</c:v>
                </c:pt>
                <c:pt idx="13">
                  <c:v>0.25</c:v>
                </c:pt>
                <c:pt idx="14">
                  <c:v>0.1</c:v>
                </c:pt>
                <c:pt idx="15">
                  <c:v>0</c:v>
                </c:pt>
              </c:numCache>
            </c:numRef>
          </c:xVal>
          <c:yVal>
            <c:numRef>
              <c:f>calcs_Cfum!$G$55:$G$70</c:f>
              <c:numCache>
                <c:formatCode>General</c:formatCode>
                <c:ptCount val="16"/>
                <c:pt idx="0">
                  <c:v>6.6000000000000003E-2</c:v>
                </c:pt>
                <c:pt idx="1">
                  <c:v>9.2999999999999999E-2</c:v>
                </c:pt>
                <c:pt idx="2">
                  <c:v>0.11899999999999999</c:v>
                </c:pt>
                <c:pt idx="3">
                  <c:v>0.14699999999999999</c:v>
                </c:pt>
                <c:pt idx="4">
                  <c:v>0.17100000000000001</c:v>
                </c:pt>
                <c:pt idx="5">
                  <c:v>0.16500000000000001</c:v>
                </c:pt>
                <c:pt idx="6">
                  <c:v>0.17199999999999999</c:v>
                </c:pt>
                <c:pt idx="7">
                  <c:v>0.16900000000000001</c:v>
                </c:pt>
                <c:pt idx="8">
                  <c:v>5.8999999999999997E-2</c:v>
                </c:pt>
                <c:pt idx="9">
                  <c:v>8.7999999999999995E-2</c:v>
                </c:pt>
                <c:pt idx="10">
                  <c:v>0.11700000000000001</c:v>
                </c:pt>
                <c:pt idx="11">
                  <c:v>0.14499999999999999</c:v>
                </c:pt>
                <c:pt idx="12">
                  <c:v>0.158</c:v>
                </c:pt>
                <c:pt idx="13">
                  <c:v>0.16500000000000001</c:v>
                </c:pt>
                <c:pt idx="14">
                  <c:v>0.17100000000000001</c:v>
                </c:pt>
                <c:pt idx="15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7-BF48-A5C7-EA3D454E4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36992"/>
        <c:axId val="1358342304"/>
      </c:scatterChart>
      <c:valAx>
        <c:axId val="1358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2304"/>
        <c:crosses val="autoZero"/>
        <c:crossBetween val="midCat"/>
      </c:valAx>
      <c:valAx>
        <c:axId val="1358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Plate A-R1-2x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87233596875661"/>
                  <c:y val="1.0365071148720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calcs_Cfum!$Y$55:$Y$69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0.5</c:v>
                </c:pt>
                <c:pt idx="13">
                  <c:v>0.25</c:v>
                </c:pt>
                <c:pt idx="14">
                  <c:v>0</c:v>
                </c:pt>
              </c:numCache>
            </c:numRef>
          </c:xVal>
          <c:yVal>
            <c:numRef>
              <c:f>calcs_Cfum!$Z$55:$Z$69</c:f>
              <c:numCache>
                <c:formatCode>General</c:formatCode>
                <c:ptCount val="15"/>
                <c:pt idx="0">
                  <c:v>6.6000000000000003E-2</c:v>
                </c:pt>
                <c:pt idx="1">
                  <c:v>0.09</c:v>
                </c:pt>
                <c:pt idx="2">
                  <c:v>0.115</c:v>
                </c:pt>
                <c:pt idx="3">
                  <c:v>0.14399999999999999</c:v>
                </c:pt>
                <c:pt idx="4">
                  <c:v>0.155</c:v>
                </c:pt>
                <c:pt idx="5">
                  <c:v>0.16300000000000001</c:v>
                </c:pt>
                <c:pt idx="6">
                  <c:v>0.16700000000000001</c:v>
                </c:pt>
                <c:pt idx="7">
                  <c:v>0.17</c:v>
                </c:pt>
                <c:pt idx="8">
                  <c:v>6.2E-2</c:v>
                </c:pt>
                <c:pt idx="9">
                  <c:v>8.7999999999999995E-2</c:v>
                </c:pt>
                <c:pt idx="10">
                  <c:v>0.11</c:v>
                </c:pt>
                <c:pt idx="11">
                  <c:v>0.13900000000000001</c:v>
                </c:pt>
                <c:pt idx="12">
                  <c:v>0.153</c:v>
                </c:pt>
                <c:pt idx="13">
                  <c:v>0.16400000000000001</c:v>
                </c:pt>
                <c:pt idx="14">
                  <c:v>0.16800000000000001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A-5041-8C7A-C12358DF9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36992"/>
        <c:axId val="1358342304"/>
      </c:scatterChart>
      <c:valAx>
        <c:axId val="1358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2304"/>
        <c:crosses val="autoZero"/>
        <c:crossBetween val="midCat"/>
      </c:valAx>
      <c:valAx>
        <c:axId val="1358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Plate A-R2-1x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87233596875661"/>
                  <c:y val="1.0365071148720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calcs_Cfum!$AJ$55:$AJ$70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0.5</c:v>
                </c:pt>
                <c:pt idx="13">
                  <c:v>0.25</c:v>
                </c:pt>
                <c:pt idx="14">
                  <c:v>0.1</c:v>
                </c:pt>
                <c:pt idx="15">
                  <c:v>0</c:v>
                </c:pt>
              </c:numCache>
            </c:numRef>
          </c:xVal>
          <c:yVal>
            <c:numRef>
              <c:f>calcs_Cfum!$AK$55:$AK$70</c:f>
              <c:numCache>
                <c:formatCode>General</c:formatCode>
                <c:ptCount val="16"/>
                <c:pt idx="0">
                  <c:v>6.4000000000000001E-2</c:v>
                </c:pt>
                <c:pt idx="1">
                  <c:v>9.1999999999999998E-2</c:v>
                </c:pt>
                <c:pt idx="2">
                  <c:v>0.115</c:v>
                </c:pt>
                <c:pt idx="3">
                  <c:v>0.14699999999999999</c:v>
                </c:pt>
                <c:pt idx="4">
                  <c:v>0.16</c:v>
                </c:pt>
                <c:pt idx="5">
                  <c:v>0.16700000000000001</c:v>
                </c:pt>
                <c:pt idx="6">
                  <c:v>0.16900000000000001</c:v>
                </c:pt>
                <c:pt idx="7">
                  <c:v>0.16700000000000001</c:v>
                </c:pt>
                <c:pt idx="8">
                  <c:v>6.6000000000000003E-2</c:v>
                </c:pt>
                <c:pt idx="9">
                  <c:v>9.4E-2</c:v>
                </c:pt>
                <c:pt idx="10">
                  <c:v>0.11700000000000001</c:v>
                </c:pt>
                <c:pt idx="11">
                  <c:v>0.14499999999999999</c:v>
                </c:pt>
                <c:pt idx="12">
                  <c:v>0.157</c:v>
                </c:pt>
                <c:pt idx="13">
                  <c:v>0.16500000000000001</c:v>
                </c:pt>
                <c:pt idx="14">
                  <c:v>0.16800000000000001</c:v>
                </c:pt>
                <c:pt idx="15">
                  <c:v>0.16900000000000001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0-D54E-8EE6-FD9BC46C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36992"/>
        <c:axId val="1358342304"/>
      </c:scatterChart>
      <c:valAx>
        <c:axId val="1358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2304"/>
        <c:crosses val="autoZero"/>
        <c:crossBetween val="midCat"/>
      </c:valAx>
      <c:valAx>
        <c:axId val="1358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Plate A-R2-2x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87233596875661"/>
                  <c:y val="1.0365071148720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calcs_Cfum!$BC$55:$BC$69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0.5</c:v>
                </c:pt>
                <c:pt idx="13">
                  <c:v>0.25</c:v>
                </c:pt>
                <c:pt idx="14">
                  <c:v>0</c:v>
                </c:pt>
              </c:numCache>
            </c:numRef>
          </c:xVal>
          <c:yVal>
            <c:numRef>
              <c:f>calcs_Cfum!$BD$55:$BD$69</c:f>
              <c:numCache>
                <c:formatCode>General</c:formatCode>
                <c:ptCount val="15"/>
                <c:pt idx="0">
                  <c:v>6.4000000000000001E-2</c:v>
                </c:pt>
                <c:pt idx="1">
                  <c:v>9.0999999999999998E-2</c:v>
                </c:pt>
                <c:pt idx="2">
                  <c:v>0.113</c:v>
                </c:pt>
                <c:pt idx="3">
                  <c:v>0.13800000000000001</c:v>
                </c:pt>
                <c:pt idx="4">
                  <c:v>0.158</c:v>
                </c:pt>
                <c:pt idx="5">
                  <c:v>0.16700000000000001</c:v>
                </c:pt>
                <c:pt idx="6">
                  <c:v>0.16900000000000001</c:v>
                </c:pt>
                <c:pt idx="7">
                  <c:v>0.16400000000000001</c:v>
                </c:pt>
                <c:pt idx="8">
                  <c:v>0.06</c:v>
                </c:pt>
                <c:pt idx="9">
                  <c:v>8.8999999999999996E-2</c:v>
                </c:pt>
                <c:pt idx="10">
                  <c:v>0.111</c:v>
                </c:pt>
                <c:pt idx="11">
                  <c:v>0.13900000000000001</c:v>
                </c:pt>
                <c:pt idx="12">
                  <c:v>0.155</c:v>
                </c:pt>
                <c:pt idx="13">
                  <c:v>0.16500000000000001</c:v>
                </c:pt>
                <c:pt idx="14">
                  <c:v>0.16900000000000001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D0-B648-BBDD-DDED4C7B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36992"/>
        <c:axId val="1358342304"/>
      </c:scatterChart>
      <c:valAx>
        <c:axId val="1358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2304"/>
        <c:crosses val="autoZero"/>
        <c:crossBetween val="midCat"/>
      </c:valAx>
      <c:valAx>
        <c:axId val="1358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Plate A-R3-1x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87233596875661"/>
                  <c:y val="1.0365071148720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calcs_Cfum!$BR$55:$BR$68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0.5</c:v>
                </c:pt>
                <c:pt idx="11">
                  <c:v>0.25</c:v>
                </c:pt>
                <c:pt idx="12">
                  <c:v>0.1</c:v>
                </c:pt>
                <c:pt idx="13">
                  <c:v>0</c:v>
                </c:pt>
              </c:numCache>
            </c:numRef>
          </c:xVal>
          <c:yVal>
            <c:numRef>
              <c:f>calcs_Cfum!$BS$55:$BS$68</c:f>
              <c:numCache>
                <c:formatCode>General</c:formatCode>
                <c:ptCount val="14"/>
                <c:pt idx="0">
                  <c:v>6.8000000000000005E-2</c:v>
                </c:pt>
                <c:pt idx="1">
                  <c:v>9.2999999999999999E-2</c:v>
                </c:pt>
                <c:pt idx="2">
                  <c:v>0.14599999999999999</c:v>
                </c:pt>
                <c:pt idx="3">
                  <c:v>0.154</c:v>
                </c:pt>
                <c:pt idx="4">
                  <c:v>0.16900000000000001</c:v>
                </c:pt>
                <c:pt idx="5">
                  <c:v>0.16900000000000001</c:v>
                </c:pt>
                <c:pt idx="6">
                  <c:v>0.17199999999999999</c:v>
                </c:pt>
                <c:pt idx="7">
                  <c:v>6.4000000000000001E-2</c:v>
                </c:pt>
                <c:pt idx="8">
                  <c:v>0.11700000000000001</c:v>
                </c:pt>
                <c:pt idx="9">
                  <c:v>0.14099999999999999</c:v>
                </c:pt>
                <c:pt idx="10">
                  <c:v>0.157</c:v>
                </c:pt>
                <c:pt idx="11">
                  <c:v>0.16400000000000001</c:v>
                </c:pt>
                <c:pt idx="12">
                  <c:v>0.16800000000000001</c:v>
                </c:pt>
                <c:pt idx="13">
                  <c:v>0.16600000000000001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6-AB4B-AABA-34E2FB111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36992"/>
        <c:axId val="1358342304"/>
      </c:scatterChart>
      <c:valAx>
        <c:axId val="1358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2304"/>
        <c:crosses val="autoZero"/>
        <c:crossBetween val="midCat"/>
      </c:valAx>
      <c:valAx>
        <c:axId val="1358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A-R2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calcs_ammonium!$U$56:$U$67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calcs_ammonium!$V$56:$V$67</c:f>
              <c:numCache>
                <c:formatCode>General</c:formatCode>
                <c:ptCount val="12"/>
                <c:pt idx="0">
                  <c:v>5.7000000000000002E-2</c:v>
                </c:pt>
                <c:pt idx="1">
                  <c:v>6.2E-2</c:v>
                </c:pt>
                <c:pt idx="2">
                  <c:v>7.2999999999999995E-2</c:v>
                </c:pt>
                <c:pt idx="3">
                  <c:v>9.0999999999999998E-2</c:v>
                </c:pt>
                <c:pt idx="4">
                  <c:v>0.14699999999999999</c:v>
                </c:pt>
                <c:pt idx="5">
                  <c:v>0.245</c:v>
                </c:pt>
                <c:pt idx="6">
                  <c:v>5.7000000000000002E-2</c:v>
                </c:pt>
                <c:pt idx="7">
                  <c:v>6.2E-2</c:v>
                </c:pt>
                <c:pt idx="8">
                  <c:v>7.0000000000000007E-2</c:v>
                </c:pt>
                <c:pt idx="9">
                  <c:v>9.1999999999999998E-2</c:v>
                </c:pt>
                <c:pt idx="10">
                  <c:v>0.14699999999999999</c:v>
                </c:pt>
                <c:pt idx="11">
                  <c:v>0.248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1-2F4F-AA23-6A71A9F26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33039"/>
        <c:axId val="993737423"/>
      </c:scatterChart>
      <c:valAx>
        <c:axId val="935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7423"/>
        <c:crosses val="autoZero"/>
        <c:crossBetween val="midCat"/>
      </c:valAx>
      <c:valAx>
        <c:axId val="993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Plate A-R3-2x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87233596875661"/>
                  <c:y val="1.0365071148720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calcs_Cfum!$CG$55:$CG$69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0.5</c:v>
                </c:pt>
                <c:pt idx="12">
                  <c:v>0.25</c:v>
                </c:pt>
                <c:pt idx="13">
                  <c:v>0.1</c:v>
                </c:pt>
                <c:pt idx="14">
                  <c:v>0</c:v>
                </c:pt>
              </c:numCache>
            </c:numRef>
          </c:xVal>
          <c:yVal>
            <c:numRef>
              <c:f>calcs_Cfum!$CH$55:$CH$69</c:f>
              <c:numCache>
                <c:formatCode>General</c:formatCode>
                <c:ptCount val="15"/>
                <c:pt idx="0">
                  <c:v>6.6000000000000003E-2</c:v>
                </c:pt>
                <c:pt idx="1">
                  <c:v>9.1999999999999998E-2</c:v>
                </c:pt>
                <c:pt idx="2">
                  <c:v>0.114</c:v>
                </c:pt>
                <c:pt idx="3">
                  <c:v>0.14599999999999999</c:v>
                </c:pt>
                <c:pt idx="4">
                  <c:v>0.16</c:v>
                </c:pt>
                <c:pt idx="5">
                  <c:v>0.16700000000000001</c:v>
                </c:pt>
                <c:pt idx="6">
                  <c:v>0.17399999999999999</c:v>
                </c:pt>
                <c:pt idx="7">
                  <c:v>6.0999999999999999E-2</c:v>
                </c:pt>
                <c:pt idx="8">
                  <c:v>8.8999999999999996E-2</c:v>
                </c:pt>
                <c:pt idx="9">
                  <c:v>0.107</c:v>
                </c:pt>
                <c:pt idx="10">
                  <c:v>0.13900000000000001</c:v>
                </c:pt>
                <c:pt idx="11">
                  <c:v>0.155</c:v>
                </c:pt>
                <c:pt idx="12">
                  <c:v>0.156</c:v>
                </c:pt>
                <c:pt idx="13">
                  <c:v>0.16900000000000001</c:v>
                </c:pt>
                <c:pt idx="14">
                  <c:v>0.16700000000000001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4-144F-80B0-32D9A5C2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36992"/>
        <c:axId val="1358342304"/>
      </c:scatterChart>
      <c:valAx>
        <c:axId val="1358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2304"/>
        <c:crosses val="autoZero"/>
        <c:crossBetween val="midCat"/>
      </c:valAx>
      <c:valAx>
        <c:axId val="1358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Plate B-R1-1x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87233596875661"/>
                  <c:y val="1.0365071148720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calcs_Cfum!$CV$55:$CV$70</c:f>
              <c:numCache>
                <c:formatCode>General</c:formatCode>
                <c:ptCount val="16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0.1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0.5</c:v>
                </c:pt>
                <c:pt idx="11">
                  <c:v>0.25</c:v>
                </c:pt>
                <c:pt idx="12">
                  <c:v>0.1</c:v>
                </c:pt>
                <c:pt idx="13">
                  <c:v>0</c:v>
                </c:pt>
              </c:numCache>
            </c:numRef>
          </c:xVal>
          <c:yVal>
            <c:numRef>
              <c:f>calcs_Cfum!$CW$55:$CW$70</c:f>
              <c:numCache>
                <c:formatCode>General</c:formatCode>
                <c:ptCount val="16"/>
                <c:pt idx="0">
                  <c:v>6.7000000000000004E-2</c:v>
                </c:pt>
                <c:pt idx="1">
                  <c:v>0.12</c:v>
                </c:pt>
                <c:pt idx="2">
                  <c:v>0.14699999999999999</c:v>
                </c:pt>
                <c:pt idx="3">
                  <c:v>0.161</c:v>
                </c:pt>
                <c:pt idx="4">
                  <c:v>0.17100000000000001</c:v>
                </c:pt>
                <c:pt idx="5">
                  <c:v>0.17399999999999999</c:v>
                </c:pt>
                <c:pt idx="6">
                  <c:v>6.7000000000000004E-2</c:v>
                </c:pt>
                <c:pt idx="7">
                  <c:v>9.8000000000000004E-2</c:v>
                </c:pt>
                <c:pt idx="8">
                  <c:v>0.11899999999999999</c:v>
                </c:pt>
                <c:pt idx="9">
                  <c:v>0.14499999999999999</c:v>
                </c:pt>
                <c:pt idx="10">
                  <c:v>0.159</c:v>
                </c:pt>
                <c:pt idx="11">
                  <c:v>0.16500000000000001</c:v>
                </c:pt>
                <c:pt idx="12">
                  <c:v>0.16900000000000001</c:v>
                </c:pt>
                <c:pt idx="13">
                  <c:v>0.16800000000000001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1-4141-A09A-4CE409759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36992"/>
        <c:axId val="1358342304"/>
      </c:scatterChart>
      <c:valAx>
        <c:axId val="1358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2304"/>
        <c:crosses val="autoZero"/>
        <c:crossBetween val="midCat"/>
      </c:valAx>
      <c:valAx>
        <c:axId val="1358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Plate B-R1-2x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87233596875661"/>
                  <c:y val="1.0365071148720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calcs_Cfum!$DG$55:$DG$70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0.5</c:v>
                </c:pt>
                <c:pt idx="13">
                  <c:v>0.25</c:v>
                </c:pt>
                <c:pt idx="14">
                  <c:v>0.1</c:v>
                </c:pt>
                <c:pt idx="15">
                  <c:v>0</c:v>
                </c:pt>
              </c:numCache>
            </c:numRef>
          </c:xVal>
          <c:yVal>
            <c:numRef>
              <c:f>calcs_Cfum!$DH$55:$DH$70</c:f>
              <c:numCache>
                <c:formatCode>General</c:formatCode>
                <c:ptCount val="16"/>
                <c:pt idx="0">
                  <c:v>7.0999999999999994E-2</c:v>
                </c:pt>
                <c:pt idx="1">
                  <c:v>9.6000000000000002E-2</c:v>
                </c:pt>
                <c:pt idx="2">
                  <c:v>0.122</c:v>
                </c:pt>
                <c:pt idx="3">
                  <c:v>0.151</c:v>
                </c:pt>
                <c:pt idx="4">
                  <c:v>0.16200000000000001</c:v>
                </c:pt>
                <c:pt idx="5">
                  <c:v>0.17100000000000001</c:v>
                </c:pt>
                <c:pt idx="6">
                  <c:v>0.17199999999999999</c:v>
                </c:pt>
                <c:pt idx="7">
                  <c:v>0.17299999999999999</c:v>
                </c:pt>
                <c:pt idx="8">
                  <c:v>6.8000000000000005E-2</c:v>
                </c:pt>
                <c:pt idx="9">
                  <c:v>9.2999999999999999E-2</c:v>
                </c:pt>
                <c:pt idx="10">
                  <c:v>0.11899999999999999</c:v>
                </c:pt>
                <c:pt idx="11">
                  <c:v>0.14899999999999999</c:v>
                </c:pt>
                <c:pt idx="12">
                  <c:v>0.16300000000000001</c:v>
                </c:pt>
                <c:pt idx="13">
                  <c:v>0.16400000000000001</c:v>
                </c:pt>
                <c:pt idx="14">
                  <c:v>0.17100000000000001</c:v>
                </c:pt>
                <c:pt idx="15">
                  <c:v>0.17100000000000001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B-A145-A56B-96E0FA8F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36992"/>
        <c:axId val="1358342304"/>
      </c:scatterChart>
      <c:valAx>
        <c:axId val="1358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2304"/>
        <c:crosses val="autoZero"/>
        <c:crossBetween val="midCat"/>
      </c:valAx>
      <c:valAx>
        <c:axId val="1358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Plate B-R2-1x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87233596875661"/>
                  <c:y val="1.0365071148720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calcs_Cfum!$DZ$55:$DZ$69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0.5</c:v>
                </c:pt>
                <c:pt idx="12">
                  <c:v>0.25</c:v>
                </c:pt>
                <c:pt idx="13">
                  <c:v>0.1</c:v>
                </c:pt>
                <c:pt idx="14">
                  <c:v>0</c:v>
                </c:pt>
              </c:numCache>
            </c:numRef>
          </c:xVal>
          <c:yVal>
            <c:numRef>
              <c:f>calcs_Cfum!$EA$55:$EA$69</c:f>
              <c:numCache>
                <c:formatCode>General</c:formatCode>
                <c:ptCount val="15"/>
                <c:pt idx="0">
                  <c:v>7.0000000000000007E-2</c:v>
                </c:pt>
                <c:pt idx="1">
                  <c:v>9.5000000000000001E-2</c:v>
                </c:pt>
                <c:pt idx="2">
                  <c:v>0.122</c:v>
                </c:pt>
                <c:pt idx="3">
                  <c:v>0.15</c:v>
                </c:pt>
                <c:pt idx="4">
                  <c:v>0.16300000000000001</c:v>
                </c:pt>
                <c:pt idx="5">
                  <c:v>0.17199999999999999</c:v>
                </c:pt>
                <c:pt idx="6">
                  <c:v>0.17499999999999999</c:v>
                </c:pt>
                <c:pt idx="7">
                  <c:v>6.7000000000000004E-2</c:v>
                </c:pt>
                <c:pt idx="8">
                  <c:v>9.1999999999999998E-2</c:v>
                </c:pt>
                <c:pt idx="9">
                  <c:v>0.11799999999999999</c:v>
                </c:pt>
                <c:pt idx="10">
                  <c:v>0.13900000000000001</c:v>
                </c:pt>
                <c:pt idx="11">
                  <c:v>0.158</c:v>
                </c:pt>
                <c:pt idx="12">
                  <c:v>0.16400000000000001</c:v>
                </c:pt>
                <c:pt idx="13">
                  <c:v>0.17</c:v>
                </c:pt>
                <c:pt idx="14">
                  <c:v>0.16900000000000001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7-7341-8B77-9A8F2C68C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36992"/>
        <c:axId val="1358342304"/>
      </c:scatterChart>
      <c:valAx>
        <c:axId val="1358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2304"/>
        <c:crosses val="autoZero"/>
        <c:crossBetween val="midCat"/>
      </c:valAx>
      <c:valAx>
        <c:axId val="1358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Plate B-R2-2x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87233596875661"/>
                  <c:y val="1.0365071148720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calcs_Cfum!$EO$55:$EO$68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</c:numCache>
            </c:numRef>
          </c:xVal>
          <c:yVal>
            <c:numRef>
              <c:f>calcs_Cfum!$EP$55:$EP$68</c:f>
              <c:numCache>
                <c:formatCode>General</c:formatCode>
                <c:ptCount val="14"/>
                <c:pt idx="0">
                  <c:v>6.8000000000000005E-2</c:v>
                </c:pt>
                <c:pt idx="1">
                  <c:v>9.5000000000000001E-2</c:v>
                </c:pt>
                <c:pt idx="2">
                  <c:v>0.12</c:v>
                </c:pt>
                <c:pt idx="3">
                  <c:v>0.14499999999999999</c:v>
                </c:pt>
                <c:pt idx="4">
                  <c:v>0.16200000000000001</c:v>
                </c:pt>
                <c:pt idx="5">
                  <c:v>0.17100000000000001</c:v>
                </c:pt>
                <c:pt idx="6">
                  <c:v>0.17</c:v>
                </c:pt>
                <c:pt idx="7">
                  <c:v>0.17499999999999999</c:v>
                </c:pt>
                <c:pt idx="8">
                  <c:v>6.6000000000000003E-2</c:v>
                </c:pt>
                <c:pt idx="9">
                  <c:v>9.4E-2</c:v>
                </c:pt>
                <c:pt idx="10">
                  <c:v>0.12</c:v>
                </c:pt>
                <c:pt idx="11">
                  <c:v>0.14799999999999999</c:v>
                </c:pt>
                <c:pt idx="12">
                  <c:v>0.16200000000000001</c:v>
                </c:pt>
                <c:pt idx="13">
                  <c:v>0.17199999999999999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2-9F44-935C-F8292B378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36992"/>
        <c:axId val="1358342304"/>
      </c:scatterChart>
      <c:valAx>
        <c:axId val="1358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2304"/>
        <c:crosses val="autoZero"/>
        <c:crossBetween val="midCat"/>
      </c:valAx>
      <c:valAx>
        <c:axId val="1358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Plate B-R3-1x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87233596875661"/>
                  <c:y val="1.0365071148720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calcs_Cfum!$EZ$55:$EZ$70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0.5</c:v>
                </c:pt>
                <c:pt idx="13">
                  <c:v>0.25</c:v>
                </c:pt>
                <c:pt idx="14">
                  <c:v>0.1</c:v>
                </c:pt>
                <c:pt idx="15">
                  <c:v>0</c:v>
                </c:pt>
              </c:numCache>
            </c:numRef>
          </c:xVal>
          <c:yVal>
            <c:numRef>
              <c:f>calcs_Cfum!$FA$55:$FA$70</c:f>
              <c:numCache>
                <c:formatCode>General</c:formatCode>
                <c:ptCount val="16"/>
                <c:pt idx="0">
                  <c:v>6.9000000000000006E-2</c:v>
                </c:pt>
                <c:pt idx="1">
                  <c:v>9.5000000000000001E-2</c:v>
                </c:pt>
                <c:pt idx="2">
                  <c:v>0.115</c:v>
                </c:pt>
                <c:pt idx="3">
                  <c:v>0.14799999999999999</c:v>
                </c:pt>
                <c:pt idx="4">
                  <c:v>0.16200000000000001</c:v>
                </c:pt>
                <c:pt idx="5">
                  <c:v>0.16900000000000001</c:v>
                </c:pt>
                <c:pt idx="6">
                  <c:v>0.16800000000000001</c:v>
                </c:pt>
                <c:pt idx="7">
                  <c:v>0.17599999999999999</c:v>
                </c:pt>
                <c:pt idx="8">
                  <c:v>6.6000000000000003E-2</c:v>
                </c:pt>
                <c:pt idx="9">
                  <c:v>9.0999999999999998E-2</c:v>
                </c:pt>
                <c:pt idx="10">
                  <c:v>0.11700000000000001</c:v>
                </c:pt>
                <c:pt idx="11">
                  <c:v>0.14399999999999999</c:v>
                </c:pt>
                <c:pt idx="12">
                  <c:v>0.16</c:v>
                </c:pt>
                <c:pt idx="13">
                  <c:v>0.16400000000000001</c:v>
                </c:pt>
                <c:pt idx="14">
                  <c:v>0.16800000000000001</c:v>
                </c:pt>
                <c:pt idx="15">
                  <c:v>0.16900000000000001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7-4C45-B36E-387F76461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36992"/>
        <c:axId val="1358342304"/>
      </c:scatterChart>
      <c:valAx>
        <c:axId val="1358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2304"/>
        <c:crosses val="autoZero"/>
        <c:crossBetween val="midCat"/>
      </c:valAx>
      <c:valAx>
        <c:axId val="1358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Plate B-R3-2x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87233596875661"/>
                  <c:y val="1.0365071148720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calcs_Cfum!$FS$55:$FS$70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0.5</c:v>
                </c:pt>
                <c:pt idx="12">
                  <c:v>0.25</c:v>
                </c:pt>
                <c:pt idx="13">
                  <c:v>0.1</c:v>
                </c:pt>
                <c:pt idx="14">
                  <c:v>0</c:v>
                </c:pt>
              </c:numCache>
            </c:numRef>
          </c:xVal>
          <c:yVal>
            <c:numRef>
              <c:f>calcs_Cfum!$FT$55:$FT$70</c:f>
              <c:numCache>
                <c:formatCode>General</c:formatCode>
                <c:ptCount val="16"/>
                <c:pt idx="0">
                  <c:v>6.7000000000000004E-2</c:v>
                </c:pt>
                <c:pt idx="1">
                  <c:v>9.8000000000000004E-2</c:v>
                </c:pt>
                <c:pt idx="2">
                  <c:v>0.121</c:v>
                </c:pt>
                <c:pt idx="3">
                  <c:v>0.16600000000000001</c:v>
                </c:pt>
                <c:pt idx="4">
                  <c:v>0.17</c:v>
                </c:pt>
                <c:pt idx="5">
                  <c:v>0.17100000000000001</c:v>
                </c:pt>
                <c:pt idx="6">
                  <c:v>0.17299999999999999</c:v>
                </c:pt>
                <c:pt idx="7">
                  <c:v>6.8000000000000005E-2</c:v>
                </c:pt>
                <c:pt idx="8">
                  <c:v>9.4E-2</c:v>
                </c:pt>
                <c:pt idx="9">
                  <c:v>0.12</c:v>
                </c:pt>
                <c:pt idx="10">
                  <c:v>0.14699999999999999</c:v>
                </c:pt>
                <c:pt idx="11">
                  <c:v>0.16</c:v>
                </c:pt>
                <c:pt idx="12">
                  <c:v>0.16700000000000001</c:v>
                </c:pt>
                <c:pt idx="13">
                  <c:v>0.17100000000000001</c:v>
                </c:pt>
                <c:pt idx="14">
                  <c:v>0.17100000000000001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A-364A-BD10-7D5933CA3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36992"/>
        <c:axId val="1358342304"/>
      </c:scatterChart>
      <c:valAx>
        <c:axId val="1358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2304"/>
        <c:crosses val="autoZero"/>
        <c:crossBetween val="midCat"/>
      </c:valAx>
      <c:valAx>
        <c:axId val="1358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A-R1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calcs_phosphate!$F$66:$F$77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</c:v>
                </c:pt>
                <c:pt idx="7">
                  <c:v>0.02</c:v>
                </c:pt>
                <c:pt idx="8">
                  <c:v>0.05</c:v>
                </c:pt>
                <c:pt idx="9">
                  <c:v>0.1</c:v>
                </c:pt>
                <c:pt idx="10">
                  <c:v>0.2</c:v>
                </c:pt>
                <c:pt idx="11">
                  <c:v>0.5</c:v>
                </c:pt>
              </c:numCache>
            </c:numRef>
          </c:xVal>
          <c:yVal>
            <c:numRef>
              <c:f>calcs_phosphate!$G$66:$G$77</c:f>
              <c:numCache>
                <c:formatCode>General</c:formatCode>
                <c:ptCount val="12"/>
                <c:pt idx="0">
                  <c:v>0.06</c:v>
                </c:pt>
                <c:pt idx="1">
                  <c:v>7.1999999999999995E-2</c:v>
                </c:pt>
                <c:pt idx="2">
                  <c:v>9.9000000000000005E-2</c:v>
                </c:pt>
                <c:pt idx="3">
                  <c:v>0.151</c:v>
                </c:pt>
                <c:pt idx="4">
                  <c:v>0.28299999999999997</c:v>
                </c:pt>
                <c:pt idx="5">
                  <c:v>0.61199999999999999</c:v>
                </c:pt>
                <c:pt idx="6">
                  <c:v>6.3E-2</c:v>
                </c:pt>
                <c:pt idx="7">
                  <c:v>7.6999999999999999E-2</c:v>
                </c:pt>
                <c:pt idx="8">
                  <c:v>0.105</c:v>
                </c:pt>
                <c:pt idx="9">
                  <c:v>0.159</c:v>
                </c:pt>
                <c:pt idx="10">
                  <c:v>0.28999999999999998</c:v>
                </c:pt>
                <c:pt idx="11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FC-A44D-A929-92A7D5EEA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33039"/>
        <c:axId val="993737423"/>
      </c:scatterChart>
      <c:valAx>
        <c:axId val="935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7423"/>
        <c:crosses val="autoZero"/>
        <c:crossBetween val="midCat"/>
      </c:valAx>
      <c:valAx>
        <c:axId val="993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A-R2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calcs_phosphate!$U$66:$U$77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</c:v>
                </c:pt>
                <c:pt idx="7">
                  <c:v>0.02</c:v>
                </c:pt>
                <c:pt idx="8">
                  <c:v>0.05</c:v>
                </c:pt>
                <c:pt idx="9">
                  <c:v>0.1</c:v>
                </c:pt>
                <c:pt idx="10">
                  <c:v>0.2</c:v>
                </c:pt>
                <c:pt idx="11">
                  <c:v>0.5</c:v>
                </c:pt>
              </c:numCache>
            </c:numRef>
          </c:xVal>
          <c:yVal>
            <c:numRef>
              <c:f>calcs_phosphate!$V$66:$V$77</c:f>
              <c:numCache>
                <c:formatCode>General</c:formatCode>
                <c:ptCount val="12"/>
                <c:pt idx="0">
                  <c:v>6.0999999999999999E-2</c:v>
                </c:pt>
                <c:pt idx="1">
                  <c:v>7.2999999999999995E-2</c:v>
                </c:pt>
                <c:pt idx="2">
                  <c:v>0.1</c:v>
                </c:pt>
                <c:pt idx="3">
                  <c:v>0.15</c:v>
                </c:pt>
                <c:pt idx="4">
                  <c:v>0.28100000000000003</c:v>
                </c:pt>
                <c:pt idx="5">
                  <c:v>0.61799999999999999</c:v>
                </c:pt>
                <c:pt idx="6">
                  <c:v>6.3E-2</c:v>
                </c:pt>
                <c:pt idx="7">
                  <c:v>7.5999999999999998E-2</c:v>
                </c:pt>
                <c:pt idx="8">
                  <c:v>0.105</c:v>
                </c:pt>
                <c:pt idx="9">
                  <c:v>0.157</c:v>
                </c:pt>
                <c:pt idx="10">
                  <c:v>0.29199999999999998</c:v>
                </c:pt>
                <c:pt idx="11">
                  <c:v>0.63400000000000001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7-004F-9F06-246680019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33039"/>
        <c:axId val="993737423"/>
      </c:scatterChart>
      <c:valAx>
        <c:axId val="935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7423"/>
        <c:crosses val="autoZero"/>
        <c:crossBetween val="midCat"/>
      </c:valAx>
      <c:valAx>
        <c:axId val="993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B-R1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calcs_phosphate!$AJ$66:$AJ$77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</c:v>
                </c:pt>
                <c:pt idx="7">
                  <c:v>0.02</c:v>
                </c:pt>
                <c:pt idx="8">
                  <c:v>0.05</c:v>
                </c:pt>
                <c:pt idx="9">
                  <c:v>0.1</c:v>
                </c:pt>
                <c:pt idx="10">
                  <c:v>0.2</c:v>
                </c:pt>
                <c:pt idx="11">
                  <c:v>0.5</c:v>
                </c:pt>
              </c:numCache>
            </c:numRef>
          </c:xVal>
          <c:yVal>
            <c:numRef>
              <c:f>calcs_phosphate!$AK$66:$AK$77</c:f>
              <c:numCache>
                <c:formatCode>General</c:formatCode>
                <c:ptCount val="12"/>
                <c:pt idx="0">
                  <c:v>6.2E-2</c:v>
                </c:pt>
                <c:pt idx="1">
                  <c:v>7.3999999999999996E-2</c:v>
                </c:pt>
                <c:pt idx="2">
                  <c:v>9.9000000000000005E-2</c:v>
                </c:pt>
                <c:pt idx="3">
                  <c:v>0.15</c:v>
                </c:pt>
                <c:pt idx="4">
                  <c:v>0.26500000000000001</c:v>
                </c:pt>
                <c:pt idx="5">
                  <c:v>0.627</c:v>
                </c:pt>
                <c:pt idx="6">
                  <c:v>6.6000000000000003E-2</c:v>
                </c:pt>
                <c:pt idx="7">
                  <c:v>8.1000000000000003E-2</c:v>
                </c:pt>
                <c:pt idx="8">
                  <c:v>0.108</c:v>
                </c:pt>
                <c:pt idx="9">
                  <c:v>0.159</c:v>
                </c:pt>
                <c:pt idx="10">
                  <c:v>0.27700000000000002</c:v>
                </c:pt>
                <c:pt idx="11">
                  <c:v>0.627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DF-4240-B77C-0960F5309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33039"/>
        <c:axId val="993737423"/>
      </c:scatterChart>
      <c:valAx>
        <c:axId val="935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7423"/>
        <c:crosses val="autoZero"/>
        <c:crossBetween val="midCat"/>
      </c:valAx>
      <c:valAx>
        <c:axId val="993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B-R1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calcs_ammonium!$AJ$56:$AJ$67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calcs_ammonium!$AK$56:$AK$67</c:f>
              <c:numCache>
                <c:formatCode>General</c:formatCode>
                <c:ptCount val="12"/>
                <c:pt idx="0">
                  <c:v>0.06</c:v>
                </c:pt>
                <c:pt idx="1">
                  <c:v>8.5000000000000006E-2</c:v>
                </c:pt>
                <c:pt idx="2">
                  <c:v>7.1999999999999995E-2</c:v>
                </c:pt>
                <c:pt idx="3">
                  <c:v>9.2999999999999999E-2</c:v>
                </c:pt>
                <c:pt idx="4">
                  <c:v>0.151</c:v>
                </c:pt>
                <c:pt idx="5">
                  <c:v>0.25</c:v>
                </c:pt>
                <c:pt idx="6">
                  <c:v>6.7000000000000004E-2</c:v>
                </c:pt>
                <c:pt idx="7">
                  <c:v>6.9000000000000006E-2</c:v>
                </c:pt>
                <c:pt idx="8">
                  <c:v>7.4999999999999997E-2</c:v>
                </c:pt>
                <c:pt idx="9">
                  <c:v>9.7000000000000003E-2</c:v>
                </c:pt>
                <c:pt idx="10">
                  <c:v>0.151</c:v>
                </c:pt>
                <c:pt idx="11">
                  <c:v>0.25800000000000001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0-594F-B7F1-EF40D3F3F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33039"/>
        <c:axId val="993737423"/>
      </c:scatterChart>
      <c:valAx>
        <c:axId val="935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7423"/>
        <c:crosses val="autoZero"/>
        <c:crossBetween val="midCat"/>
      </c:valAx>
      <c:valAx>
        <c:axId val="993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B-R2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calcs_phosphate!$BC$66:$BC$77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</c:numCache>
            </c:numRef>
          </c:xVal>
          <c:yVal>
            <c:numRef>
              <c:f>calcs_phosphate!$BD$66:$BD$77</c:f>
              <c:numCache>
                <c:formatCode>General</c:formatCode>
                <c:ptCount val="12"/>
                <c:pt idx="0">
                  <c:v>6.3E-2</c:v>
                </c:pt>
                <c:pt idx="1">
                  <c:v>7.4999999999999997E-2</c:v>
                </c:pt>
                <c:pt idx="2">
                  <c:v>9.9000000000000005E-2</c:v>
                </c:pt>
                <c:pt idx="3">
                  <c:v>0.14000000000000001</c:v>
                </c:pt>
                <c:pt idx="4">
                  <c:v>0.25900000000000001</c:v>
                </c:pt>
                <c:pt idx="5">
                  <c:v>6.6000000000000003E-2</c:v>
                </c:pt>
                <c:pt idx="6">
                  <c:v>0.08</c:v>
                </c:pt>
                <c:pt idx="7">
                  <c:v>0.108</c:v>
                </c:pt>
                <c:pt idx="8">
                  <c:v>0.14399999999999999</c:v>
                </c:pt>
                <c:pt idx="9">
                  <c:v>0.247</c:v>
                </c:pt>
                <c:pt idx="10">
                  <c:v>0.53400000000000003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F-244B-AC1D-2AA8B9256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33039"/>
        <c:axId val="993737423"/>
      </c:scatterChart>
      <c:valAx>
        <c:axId val="935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7423"/>
        <c:crosses val="autoZero"/>
        <c:crossBetween val="midCat"/>
      </c:valAx>
      <c:valAx>
        <c:axId val="993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A-R1-1:1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calcs_phosphate!$BN$66:$BN$77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</c:v>
                </c:pt>
                <c:pt idx="7">
                  <c:v>0.02</c:v>
                </c:pt>
                <c:pt idx="8">
                  <c:v>0.05</c:v>
                </c:pt>
                <c:pt idx="9">
                  <c:v>0.1</c:v>
                </c:pt>
                <c:pt idx="10">
                  <c:v>0.2</c:v>
                </c:pt>
                <c:pt idx="11">
                  <c:v>0.5</c:v>
                </c:pt>
              </c:numCache>
            </c:numRef>
          </c:xVal>
          <c:yVal>
            <c:numRef>
              <c:f>calcs_phosphate!$BO$66:$BO$77</c:f>
              <c:numCache>
                <c:formatCode>General</c:formatCode>
                <c:ptCount val="12"/>
                <c:pt idx="0">
                  <c:v>6.2E-2</c:v>
                </c:pt>
                <c:pt idx="1">
                  <c:v>7.4999999999999997E-2</c:v>
                </c:pt>
                <c:pt idx="2">
                  <c:v>0.104</c:v>
                </c:pt>
                <c:pt idx="3">
                  <c:v>0.16400000000000001</c:v>
                </c:pt>
                <c:pt idx="4">
                  <c:v>0.28100000000000003</c:v>
                </c:pt>
                <c:pt idx="5">
                  <c:v>0.61899999999999999</c:v>
                </c:pt>
                <c:pt idx="6">
                  <c:v>6.4000000000000001E-2</c:v>
                </c:pt>
                <c:pt idx="7">
                  <c:v>0.08</c:v>
                </c:pt>
                <c:pt idx="8">
                  <c:v>0.11</c:v>
                </c:pt>
                <c:pt idx="9">
                  <c:v>0.17599999999999999</c:v>
                </c:pt>
                <c:pt idx="10">
                  <c:v>0.28899999999999998</c:v>
                </c:pt>
                <c:pt idx="11">
                  <c:v>0.65500000000000003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7A-644B-921B-C7AE4CD3C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33039"/>
        <c:axId val="993737423"/>
      </c:scatterChart>
      <c:valAx>
        <c:axId val="935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7423"/>
        <c:crosses val="autoZero"/>
        <c:crossBetween val="midCat"/>
      </c:valAx>
      <c:valAx>
        <c:axId val="993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A-R2-1:1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calcs_phosphate!$CC$66:$CC$77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</c:v>
                </c:pt>
                <c:pt idx="7">
                  <c:v>0.02</c:v>
                </c:pt>
                <c:pt idx="8">
                  <c:v>0.05</c:v>
                </c:pt>
                <c:pt idx="9">
                  <c:v>0.1</c:v>
                </c:pt>
                <c:pt idx="10">
                  <c:v>0.2</c:v>
                </c:pt>
                <c:pt idx="11">
                  <c:v>0.5</c:v>
                </c:pt>
              </c:numCache>
            </c:numRef>
          </c:xVal>
          <c:yVal>
            <c:numRef>
              <c:f>calcs_phosphate!$CD$66:$CD$77</c:f>
              <c:numCache>
                <c:formatCode>General</c:formatCode>
                <c:ptCount val="12"/>
                <c:pt idx="0">
                  <c:v>6.4000000000000001E-2</c:v>
                </c:pt>
                <c:pt idx="1">
                  <c:v>7.4999999999999997E-2</c:v>
                </c:pt>
                <c:pt idx="2">
                  <c:v>0.129</c:v>
                </c:pt>
                <c:pt idx="3">
                  <c:v>0.17299999999999999</c:v>
                </c:pt>
                <c:pt idx="4">
                  <c:v>0.28999999999999998</c:v>
                </c:pt>
                <c:pt idx="5">
                  <c:v>0.66200000000000003</c:v>
                </c:pt>
                <c:pt idx="6">
                  <c:v>6.6000000000000003E-2</c:v>
                </c:pt>
                <c:pt idx="7">
                  <c:v>8.1000000000000003E-2</c:v>
                </c:pt>
                <c:pt idx="8">
                  <c:v>0.112</c:v>
                </c:pt>
                <c:pt idx="9">
                  <c:v>0.17499999999999999</c:v>
                </c:pt>
                <c:pt idx="10">
                  <c:v>0.28999999999999998</c:v>
                </c:pt>
                <c:pt idx="11">
                  <c:v>0.64200000000000002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6-8A4D-9982-F625E632E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33039"/>
        <c:axId val="993737423"/>
      </c:scatterChart>
      <c:valAx>
        <c:axId val="935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7423"/>
        <c:crosses val="autoZero"/>
        <c:crossBetween val="midCat"/>
      </c:valAx>
      <c:valAx>
        <c:axId val="993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A-R1-1:4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calcs_phosphate!$CR$66:$CR$77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</c:v>
                </c:pt>
                <c:pt idx="7">
                  <c:v>0.02</c:v>
                </c:pt>
                <c:pt idx="8">
                  <c:v>0.05</c:v>
                </c:pt>
                <c:pt idx="9">
                  <c:v>0.1</c:v>
                </c:pt>
                <c:pt idx="10">
                  <c:v>0.2</c:v>
                </c:pt>
                <c:pt idx="11">
                  <c:v>0.5</c:v>
                </c:pt>
              </c:numCache>
            </c:numRef>
          </c:xVal>
          <c:yVal>
            <c:numRef>
              <c:f>calcs_phosphate!$CS$66:$CS$77</c:f>
              <c:numCache>
                <c:formatCode>General</c:formatCode>
                <c:ptCount val="12"/>
                <c:pt idx="0">
                  <c:v>6.9000000000000006E-2</c:v>
                </c:pt>
                <c:pt idx="1">
                  <c:v>7.6999999999999999E-2</c:v>
                </c:pt>
                <c:pt idx="2">
                  <c:v>0.109</c:v>
                </c:pt>
                <c:pt idx="3">
                  <c:v>0.17399999999999999</c:v>
                </c:pt>
                <c:pt idx="4">
                  <c:v>0.28799999999999998</c:v>
                </c:pt>
                <c:pt idx="5">
                  <c:v>0.65500000000000003</c:v>
                </c:pt>
                <c:pt idx="6">
                  <c:v>7.1999999999999995E-2</c:v>
                </c:pt>
                <c:pt idx="7">
                  <c:v>8.2000000000000003E-2</c:v>
                </c:pt>
                <c:pt idx="8">
                  <c:v>0.114</c:v>
                </c:pt>
                <c:pt idx="9">
                  <c:v>0.18</c:v>
                </c:pt>
                <c:pt idx="10">
                  <c:v>0.29899999999999999</c:v>
                </c:pt>
                <c:pt idx="11">
                  <c:v>0.64200000000000002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2-1A47-8E5F-1353A592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33039"/>
        <c:axId val="993737423"/>
      </c:scatterChart>
      <c:valAx>
        <c:axId val="935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7423"/>
        <c:crosses val="autoZero"/>
        <c:crossBetween val="midCat"/>
      </c:valAx>
      <c:valAx>
        <c:axId val="993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A-R2-1:4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calcs_phosphate!$DG$66:$DG$77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</c:v>
                </c:pt>
                <c:pt idx="7">
                  <c:v>0.02</c:v>
                </c:pt>
                <c:pt idx="8">
                  <c:v>0.05</c:v>
                </c:pt>
                <c:pt idx="9">
                  <c:v>0.1</c:v>
                </c:pt>
                <c:pt idx="10">
                  <c:v>0.2</c:v>
                </c:pt>
                <c:pt idx="11">
                  <c:v>0.5</c:v>
                </c:pt>
              </c:numCache>
            </c:numRef>
          </c:xVal>
          <c:yVal>
            <c:numRef>
              <c:f>calcs_phosphate!$DH$66:$DH$77</c:f>
              <c:numCache>
                <c:formatCode>General</c:formatCode>
                <c:ptCount val="12"/>
                <c:pt idx="0">
                  <c:v>6.6000000000000003E-2</c:v>
                </c:pt>
                <c:pt idx="1">
                  <c:v>7.4999999999999997E-2</c:v>
                </c:pt>
                <c:pt idx="2">
                  <c:v>0.106</c:v>
                </c:pt>
                <c:pt idx="3">
                  <c:v>0.16600000000000001</c:v>
                </c:pt>
                <c:pt idx="4">
                  <c:v>0.28100000000000003</c:v>
                </c:pt>
                <c:pt idx="5">
                  <c:v>0.64200000000000002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0.113</c:v>
                </c:pt>
                <c:pt idx="9">
                  <c:v>0.17499999999999999</c:v>
                </c:pt>
                <c:pt idx="10">
                  <c:v>0.29399999999999998</c:v>
                </c:pt>
                <c:pt idx="11">
                  <c:v>0.66200000000000003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5A-C346-9A0B-84712C0E3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33039"/>
        <c:axId val="993737423"/>
      </c:scatterChart>
      <c:valAx>
        <c:axId val="935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7423"/>
        <c:crosses val="autoZero"/>
        <c:crossBetween val="midCat"/>
      </c:valAx>
      <c:valAx>
        <c:axId val="993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B-R1-1:1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calcs_phosphate!$DV$66:$DV$77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</c:v>
                </c:pt>
                <c:pt idx="7">
                  <c:v>0.02</c:v>
                </c:pt>
                <c:pt idx="8">
                  <c:v>0.05</c:v>
                </c:pt>
                <c:pt idx="9">
                  <c:v>0.1</c:v>
                </c:pt>
                <c:pt idx="10">
                  <c:v>0.2</c:v>
                </c:pt>
                <c:pt idx="11">
                  <c:v>0.5</c:v>
                </c:pt>
              </c:numCache>
            </c:numRef>
          </c:xVal>
          <c:yVal>
            <c:numRef>
              <c:f>calcs_phosphate!$DW$66:$DW$77</c:f>
              <c:numCache>
                <c:formatCode>General</c:formatCode>
                <c:ptCount val="12"/>
                <c:pt idx="0">
                  <c:v>6.7000000000000004E-2</c:v>
                </c:pt>
                <c:pt idx="1">
                  <c:v>7.5999999999999998E-2</c:v>
                </c:pt>
                <c:pt idx="2">
                  <c:v>0.108</c:v>
                </c:pt>
                <c:pt idx="3">
                  <c:v>0.16900000000000001</c:v>
                </c:pt>
                <c:pt idx="4">
                  <c:v>0.28899999999999998</c:v>
                </c:pt>
                <c:pt idx="5">
                  <c:v>0.66300000000000003</c:v>
                </c:pt>
                <c:pt idx="6">
                  <c:v>6.9000000000000006E-2</c:v>
                </c:pt>
                <c:pt idx="7">
                  <c:v>7.9000000000000001E-2</c:v>
                </c:pt>
                <c:pt idx="8">
                  <c:v>0.113</c:v>
                </c:pt>
                <c:pt idx="9">
                  <c:v>0.17499999999999999</c:v>
                </c:pt>
                <c:pt idx="10">
                  <c:v>0.29299999999999998</c:v>
                </c:pt>
                <c:pt idx="11">
                  <c:v>0.66200000000000003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D-A543-AB5F-90F138045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33039"/>
        <c:axId val="993737423"/>
      </c:scatterChart>
      <c:valAx>
        <c:axId val="935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7423"/>
        <c:crosses val="autoZero"/>
        <c:crossBetween val="midCat"/>
      </c:valAx>
      <c:valAx>
        <c:axId val="993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B-R2-1:1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calcs_phosphate!$EK$66:$EK$77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</c:v>
                </c:pt>
                <c:pt idx="7">
                  <c:v>0.02</c:v>
                </c:pt>
                <c:pt idx="8">
                  <c:v>0.05</c:v>
                </c:pt>
                <c:pt idx="9">
                  <c:v>0.1</c:v>
                </c:pt>
                <c:pt idx="10">
                  <c:v>0.2</c:v>
                </c:pt>
                <c:pt idx="11">
                  <c:v>0.5</c:v>
                </c:pt>
              </c:numCache>
            </c:numRef>
          </c:xVal>
          <c:yVal>
            <c:numRef>
              <c:f>calcs_phosphate!$EL$66:$EL$77</c:f>
              <c:numCache>
                <c:formatCode>General</c:formatCode>
                <c:ptCount val="12"/>
                <c:pt idx="0">
                  <c:v>6.8000000000000005E-2</c:v>
                </c:pt>
                <c:pt idx="1">
                  <c:v>7.6999999999999999E-2</c:v>
                </c:pt>
                <c:pt idx="2">
                  <c:v>0.108</c:v>
                </c:pt>
                <c:pt idx="3">
                  <c:v>0.17299999999999999</c:v>
                </c:pt>
                <c:pt idx="4">
                  <c:v>0.29199999999999998</c:v>
                </c:pt>
                <c:pt idx="5">
                  <c:v>0.65900000000000003</c:v>
                </c:pt>
                <c:pt idx="6">
                  <c:v>7.0999999999999994E-2</c:v>
                </c:pt>
                <c:pt idx="7">
                  <c:v>8.1000000000000003E-2</c:v>
                </c:pt>
                <c:pt idx="8">
                  <c:v>0.111</c:v>
                </c:pt>
                <c:pt idx="9">
                  <c:v>0.182</c:v>
                </c:pt>
                <c:pt idx="10">
                  <c:v>0.29899999999999999</c:v>
                </c:pt>
                <c:pt idx="11">
                  <c:v>0.66600000000000004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8-594F-9435-E6B58105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33039"/>
        <c:axId val="993737423"/>
      </c:scatterChart>
      <c:valAx>
        <c:axId val="935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7423"/>
        <c:crosses val="autoZero"/>
        <c:crossBetween val="midCat"/>
      </c:valAx>
      <c:valAx>
        <c:axId val="993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B-R1-1:4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calcs_phosphate!$EZ$66:$EZ$77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</c:v>
                </c:pt>
                <c:pt idx="7">
                  <c:v>0.02</c:v>
                </c:pt>
                <c:pt idx="8">
                  <c:v>0.05</c:v>
                </c:pt>
                <c:pt idx="9">
                  <c:v>0.1</c:v>
                </c:pt>
                <c:pt idx="10">
                  <c:v>0.2</c:v>
                </c:pt>
                <c:pt idx="11">
                  <c:v>0.5</c:v>
                </c:pt>
              </c:numCache>
            </c:numRef>
          </c:xVal>
          <c:yVal>
            <c:numRef>
              <c:f>calcs_phosphate!$FA$66:$FA$77</c:f>
              <c:numCache>
                <c:formatCode>General</c:formatCode>
                <c:ptCount val="12"/>
                <c:pt idx="0">
                  <c:v>6.8000000000000005E-2</c:v>
                </c:pt>
                <c:pt idx="1">
                  <c:v>7.5999999999999998E-2</c:v>
                </c:pt>
                <c:pt idx="2">
                  <c:v>0.109</c:v>
                </c:pt>
                <c:pt idx="3">
                  <c:v>0.17399999999999999</c:v>
                </c:pt>
                <c:pt idx="4">
                  <c:v>0.28299999999999997</c:v>
                </c:pt>
                <c:pt idx="5">
                  <c:v>0.63400000000000001</c:v>
                </c:pt>
                <c:pt idx="6">
                  <c:v>7.0000000000000007E-2</c:v>
                </c:pt>
                <c:pt idx="7">
                  <c:v>7.8E-2</c:v>
                </c:pt>
                <c:pt idx="8">
                  <c:v>0.108</c:v>
                </c:pt>
                <c:pt idx="9">
                  <c:v>0.17199999999999999</c:v>
                </c:pt>
                <c:pt idx="10">
                  <c:v>0.28100000000000003</c:v>
                </c:pt>
                <c:pt idx="11">
                  <c:v>0.64100000000000001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3-1348-9645-2C0B5CAB7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33039"/>
        <c:axId val="993737423"/>
      </c:scatterChart>
      <c:valAx>
        <c:axId val="935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7423"/>
        <c:crosses val="autoZero"/>
        <c:crossBetween val="midCat"/>
      </c:valAx>
      <c:valAx>
        <c:axId val="993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B-R2-1:4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calcs_phosphate!$FO$66:$FO$77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</c:v>
                </c:pt>
                <c:pt idx="7">
                  <c:v>0.02</c:v>
                </c:pt>
                <c:pt idx="8">
                  <c:v>0.05</c:v>
                </c:pt>
                <c:pt idx="9">
                  <c:v>0.1</c:v>
                </c:pt>
                <c:pt idx="10">
                  <c:v>0.2</c:v>
                </c:pt>
                <c:pt idx="11">
                  <c:v>0.5</c:v>
                </c:pt>
              </c:numCache>
            </c:numRef>
          </c:xVal>
          <c:yVal>
            <c:numRef>
              <c:f>calcs_phosphate!$FP$66:$FP$77</c:f>
              <c:numCache>
                <c:formatCode>General</c:formatCode>
                <c:ptCount val="12"/>
                <c:pt idx="0">
                  <c:v>6.7000000000000004E-2</c:v>
                </c:pt>
                <c:pt idx="1">
                  <c:v>7.5999999999999998E-2</c:v>
                </c:pt>
                <c:pt idx="2">
                  <c:v>0.107</c:v>
                </c:pt>
                <c:pt idx="3">
                  <c:v>0.17299999999999999</c:v>
                </c:pt>
                <c:pt idx="4">
                  <c:v>0.29099999999999998</c:v>
                </c:pt>
                <c:pt idx="5">
                  <c:v>0.629</c:v>
                </c:pt>
                <c:pt idx="6">
                  <c:v>7.0000000000000007E-2</c:v>
                </c:pt>
                <c:pt idx="7">
                  <c:v>7.9000000000000001E-2</c:v>
                </c:pt>
                <c:pt idx="8">
                  <c:v>0.11</c:v>
                </c:pt>
                <c:pt idx="9">
                  <c:v>0.17799999999999999</c:v>
                </c:pt>
                <c:pt idx="10">
                  <c:v>0.29399999999999998</c:v>
                </c:pt>
                <c:pt idx="11">
                  <c:v>0.63500000000000001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76-A943-B1B7-5AEB5F953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33039"/>
        <c:axId val="993737423"/>
      </c:scatterChart>
      <c:valAx>
        <c:axId val="935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7423"/>
        <c:crosses val="autoZero"/>
        <c:crossBetween val="midCat"/>
      </c:valAx>
      <c:valAx>
        <c:axId val="993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calcs_phosphate!$GD$66:$GD$77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</c:v>
                </c:pt>
                <c:pt idx="7">
                  <c:v>0.02</c:v>
                </c:pt>
                <c:pt idx="8">
                  <c:v>0.05</c:v>
                </c:pt>
                <c:pt idx="9">
                  <c:v>0.1</c:v>
                </c:pt>
                <c:pt idx="10">
                  <c:v>0.2</c:v>
                </c:pt>
                <c:pt idx="11">
                  <c:v>0.5</c:v>
                </c:pt>
              </c:numCache>
            </c:numRef>
          </c:xVal>
          <c:yVal>
            <c:numRef>
              <c:f>calcs_phosphate!$GE$66:$GE$77</c:f>
              <c:numCache>
                <c:formatCode>General</c:formatCode>
                <c:ptCount val="12"/>
                <c:pt idx="0">
                  <c:v>6.5000000000000002E-2</c:v>
                </c:pt>
                <c:pt idx="1">
                  <c:v>7.6999999999999999E-2</c:v>
                </c:pt>
                <c:pt idx="2">
                  <c:v>0.108</c:v>
                </c:pt>
                <c:pt idx="3">
                  <c:v>0.17699999999999999</c:v>
                </c:pt>
                <c:pt idx="4">
                  <c:v>0.30099999999999999</c:v>
                </c:pt>
                <c:pt idx="5">
                  <c:v>0.68700000000000006</c:v>
                </c:pt>
                <c:pt idx="6">
                  <c:v>7.1999999999999995E-2</c:v>
                </c:pt>
                <c:pt idx="7">
                  <c:v>7.6999999999999999E-2</c:v>
                </c:pt>
                <c:pt idx="8">
                  <c:v>0.11</c:v>
                </c:pt>
                <c:pt idx="9">
                  <c:v>0.184</c:v>
                </c:pt>
                <c:pt idx="10">
                  <c:v>0.29599999999999999</c:v>
                </c:pt>
                <c:pt idx="11">
                  <c:v>0.68200000000000005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A3-834F-8DE0-7D8D2E64A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33039"/>
        <c:axId val="993737423"/>
      </c:scatterChart>
      <c:valAx>
        <c:axId val="935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7423"/>
        <c:crosses val="autoZero"/>
        <c:crossBetween val="midCat"/>
      </c:valAx>
      <c:valAx>
        <c:axId val="993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B-R2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calcs_ammonium!$BC$56:$BC$66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1</c:v>
                </c:pt>
              </c:numCache>
            </c:numRef>
          </c:xVal>
          <c:yVal>
            <c:numRef>
              <c:f>calcs_ammonium!$BD$56:$BD$66</c:f>
              <c:numCache>
                <c:formatCode>General</c:formatCode>
                <c:ptCount val="11"/>
                <c:pt idx="0">
                  <c:v>0.08</c:v>
                </c:pt>
                <c:pt idx="1">
                  <c:v>8.3000000000000004E-2</c:v>
                </c:pt>
                <c:pt idx="2">
                  <c:v>0.10299999999999999</c:v>
                </c:pt>
                <c:pt idx="3">
                  <c:v>0.155</c:v>
                </c:pt>
                <c:pt idx="4">
                  <c:v>0.251</c:v>
                </c:pt>
                <c:pt idx="5">
                  <c:v>6.4000000000000001E-2</c:v>
                </c:pt>
                <c:pt idx="6">
                  <c:v>6.7000000000000004E-2</c:v>
                </c:pt>
                <c:pt idx="7">
                  <c:v>7.3999999999999996E-2</c:v>
                </c:pt>
                <c:pt idx="8">
                  <c:v>0.09</c:v>
                </c:pt>
                <c:pt idx="9">
                  <c:v>0.14799999999999999</c:v>
                </c:pt>
                <c:pt idx="10">
                  <c:v>0.246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C-7C42-A199-28EFCF3AC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33039"/>
        <c:axId val="993737423"/>
      </c:scatterChart>
      <c:valAx>
        <c:axId val="935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7423"/>
        <c:crosses val="autoZero"/>
        <c:crossBetween val="midCat"/>
      </c:valAx>
      <c:valAx>
        <c:axId val="993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A-R1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calcs_nitrate!$F$55:$F$66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calcs_nitrate!$G$55:$G$66</c:f>
              <c:numCache>
                <c:formatCode>General</c:formatCode>
                <c:ptCount val="12"/>
                <c:pt idx="0">
                  <c:v>8.1000000000000003E-2</c:v>
                </c:pt>
                <c:pt idx="1">
                  <c:v>8.8999999999999996E-2</c:v>
                </c:pt>
                <c:pt idx="2">
                  <c:v>8.7999999999999995E-2</c:v>
                </c:pt>
                <c:pt idx="3">
                  <c:v>0.1</c:v>
                </c:pt>
                <c:pt idx="4">
                  <c:v>0.13200000000000001</c:v>
                </c:pt>
                <c:pt idx="5">
                  <c:v>0.2</c:v>
                </c:pt>
                <c:pt idx="6">
                  <c:v>7.8E-2</c:v>
                </c:pt>
                <c:pt idx="7">
                  <c:v>8.8999999999999996E-2</c:v>
                </c:pt>
                <c:pt idx="8">
                  <c:v>8.6999999999999994E-2</c:v>
                </c:pt>
                <c:pt idx="9">
                  <c:v>9.8000000000000004E-2</c:v>
                </c:pt>
                <c:pt idx="10">
                  <c:v>0.129</c:v>
                </c:pt>
                <c:pt idx="11">
                  <c:v>0.19500000000000001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6-1D41-935F-A3C03D0BA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33039"/>
        <c:axId val="993737423"/>
      </c:scatterChart>
      <c:valAx>
        <c:axId val="935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7423"/>
        <c:crosses val="autoZero"/>
        <c:crossBetween val="midCat"/>
      </c:valAx>
      <c:valAx>
        <c:axId val="993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A-R2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calcs_nitrate!$U$55:$U$66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calcs_nitrate!$V$55:$V$66</c:f>
              <c:numCache>
                <c:formatCode>General</c:formatCode>
                <c:ptCount val="12"/>
                <c:pt idx="0">
                  <c:v>8.1000000000000003E-2</c:v>
                </c:pt>
                <c:pt idx="1">
                  <c:v>0.09</c:v>
                </c:pt>
                <c:pt idx="2">
                  <c:v>8.8999999999999996E-2</c:v>
                </c:pt>
                <c:pt idx="3">
                  <c:v>0.10100000000000001</c:v>
                </c:pt>
                <c:pt idx="4">
                  <c:v>0.13400000000000001</c:v>
                </c:pt>
                <c:pt idx="5">
                  <c:v>0.20300000000000001</c:v>
                </c:pt>
                <c:pt idx="6">
                  <c:v>7.8E-2</c:v>
                </c:pt>
                <c:pt idx="7">
                  <c:v>8.8999999999999996E-2</c:v>
                </c:pt>
                <c:pt idx="8">
                  <c:v>8.7999999999999995E-2</c:v>
                </c:pt>
                <c:pt idx="9">
                  <c:v>9.9000000000000005E-2</c:v>
                </c:pt>
                <c:pt idx="10">
                  <c:v>0.13100000000000001</c:v>
                </c:pt>
                <c:pt idx="11">
                  <c:v>0.19800000000000001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5-3141-8731-140AB20E9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33039"/>
        <c:axId val="993737423"/>
      </c:scatterChart>
      <c:valAx>
        <c:axId val="935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7423"/>
        <c:crosses val="autoZero"/>
        <c:crossBetween val="midCat"/>
      </c:valAx>
      <c:valAx>
        <c:axId val="993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B-R1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calcs_nitrate!$AJ$55:$AJ$66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calcs_nitrate!$AK$55:$AK$66</c:f>
              <c:numCache>
                <c:formatCode>General</c:formatCode>
                <c:ptCount val="12"/>
                <c:pt idx="0">
                  <c:v>7.6999999999999999E-2</c:v>
                </c:pt>
                <c:pt idx="1">
                  <c:v>8.8999999999999996E-2</c:v>
                </c:pt>
                <c:pt idx="2">
                  <c:v>9.4E-2</c:v>
                </c:pt>
                <c:pt idx="3">
                  <c:v>9.7000000000000003E-2</c:v>
                </c:pt>
                <c:pt idx="4">
                  <c:v>0.13100000000000001</c:v>
                </c:pt>
                <c:pt idx="5">
                  <c:v>0.19800000000000001</c:v>
                </c:pt>
                <c:pt idx="6">
                  <c:v>8.4000000000000005E-2</c:v>
                </c:pt>
                <c:pt idx="7">
                  <c:v>9.0999999999999998E-2</c:v>
                </c:pt>
                <c:pt idx="8">
                  <c:v>8.5999999999999993E-2</c:v>
                </c:pt>
                <c:pt idx="9">
                  <c:v>9.8000000000000004E-2</c:v>
                </c:pt>
                <c:pt idx="10">
                  <c:v>0.13300000000000001</c:v>
                </c:pt>
                <c:pt idx="11">
                  <c:v>0.21099999999999999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B-694A-8939-55CCC3677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33039"/>
        <c:axId val="993737423"/>
      </c:scatterChart>
      <c:valAx>
        <c:axId val="935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7423"/>
        <c:crosses val="autoZero"/>
        <c:crossBetween val="midCat"/>
      </c:valAx>
      <c:valAx>
        <c:axId val="993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B-R2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calcs_nitrate!$BC$55:$BC$63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</c:numCache>
            </c:numRef>
          </c:xVal>
          <c:yVal>
            <c:numRef>
              <c:f>calcs_nitrate!$BD$55:$BD$63</c:f>
              <c:numCache>
                <c:formatCode>General</c:formatCode>
                <c:ptCount val="9"/>
                <c:pt idx="0">
                  <c:v>8.1000000000000003E-2</c:v>
                </c:pt>
                <c:pt idx="1">
                  <c:v>8.5000000000000006E-2</c:v>
                </c:pt>
                <c:pt idx="2">
                  <c:v>9.8000000000000004E-2</c:v>
                </c:pt>
                <c:pt idx="3">
                  <c:v>0.129</c:v>
                </c:pt>
                <c:pt idx="4">
                  <c:v>0.19500000000000001</c:v>
                </c:pt>
                <c:pt idx="5">
                  <c:v>8.3000000000000004E-2</c:v>
                </c:pt>
                <c:pt idx="6">
                  <c:v>8.5000000000000006E-2</c:v>
                </c:pt>
                <c:pt idx="7">
                  <c:v>9.7000000000000003E-2</c:v>
                </c:pt>
                <c:pt idx="8">
                  <c:v>0.13300000000000001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E-1945-A9BF-A4DA58869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33039"/>
        <c:axId val="993737423"/>
      </c:scatterChart>
      <c:valAx>
        <c:axId val="935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7423"/>
        <c:crosses val="autoZero"/>
        <c:crossBetween val="midCat"/>
      </c:valAx>
      <c:valAx>
        <c:axId val="993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Plate A-R1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87233596875661"/>
                  <c:y val="1.0365071148720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calcs_Cunfum!$J$55:$J$70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0.5</c:v>
                </c:pt>
                <c:pt idx="12">
                  <c:v>0.25</c:v>
                </c:pt>
                <c:pt idx="13">
                  <c:v>0.1</c:v>
                </c:pt>
                <c:pt idx="14">
                  <c:v>0</c:v>
                </c:pt>
              </c:numCache>
            </c:numRef>
          </c:xVal>
          <c:yVal>
            <c:numRef>
              <c:f>calcs_Cunfum!$K$55:$K$70</c:f>
              <c:numCache>
                <c:formatCode>General</c:formatCode>
                <c:ptCount val="16"/>
                <c:pt idx="0">
                  <c:v>9.8000000000000004E-2</c:v>
                </c:pt>
                <c:pt idx="1">
                  <c:v>0.109</c:v>
                </c:pt>
                <c:pt idx="2">
                  <c:v>0.154</c:v>
                </c:pt>
                <c:pt idx="3">
                  <c:v>0.16900000000000001</c:v>
                </c:pt>
                <c:pt idx="4">
                  <c:v>0.17799999999999999</c:v>
                </c:pt>
                <c:pt idx="5">
                  <c:v>0.18099999999999999</c:v>
                </c:pt>
                <c:pt idx="6">
                  <c:v>0.184</c:v>
                </c:pt>
                <c:pt idx="7">
                  <c:v>7.1999999999999995E-2</c:v>
                </c:pt>
                <c:pt idx="8">
                  <c:v>0.107</c:v>
                </c:pt>
                <c:pt idx="9">
                  <c:v>0.13500000000000001</c:v>
                </c:pt>
                <c:pt idx="10">
                  <c:v>0.161</c:v>
                </c:pt>
                <c:pt idx="11">
                  <c:v>0.17299999999999999</c:v>
                </c:pt>
                <c:pt idx="12">
                  <c:v>0.18099999999999999</c:v>
                </c:pt>
                <c:pt idx="13">
                  <c:v>0.182</c:v>
                </c:pt>
                <c:pt idx="14">
                  <c:v>0.185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F-8947-B888-581E614B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36992"/>
        <c:axId val="1358342304"/>
      </c:scatterChart>
      <c:valAx>
        <c:axId val="1358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2304"/>
        <c:crosses val="autoZero"/>
        <c:crossBetween val="midCat"/>
      </c:valAx>
      <c:valAx>
        <c:axId val="1358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82973</xdr:colOff>
      <xdr:row>54</xdr:row>
      <xdr:rowOff>33867</xdr:rowOff>
    </xdr:from>
    <xdr:to>
      <xdr:col>12</xdr:col>
      <xdr:colOff>450427</xdr:colOff>
      <xdr:row>66</xdr:row>
      <xdr:rowOff>3387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D4BDA-908E-2D4A-A45B-F49BD42EC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55</xdr:row>
      <xdr:rowOff>0</xdr:rowOff>
    </xdr:from>
    <xdr:to>
      <xdr:col>27</xdr:col>
      <xdr:colOff>443654</xdr:colOff>
      <xdr:row>66</xdr:row>
      <xdr:rowOff>147320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01A77-05C7-834E-B7B3-30C93D86F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55</xdr:row>
      <xdr:rowOff>0</xdr:rowOff>
    </xdr:from>
    <xdr:to>
      <xdr:col>42</xdr:col>
      <xdr:colOff>494454</xdr:colOff>
      <xdr:row>66</xdr:row>
      <xdr:rowOff>147320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6108B0-6301-0A41-8DBB-39F4E6B75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87738</xdr:colOff>
      <xdr:row>58</xdr:row>
      <xdr:rowOff>59716</xdr:rowOff>
    </xdr:from>
    <xdr:to>
      <xdr:col>59</xdr:col>
      <xdr:colOff>582193</xdr:colOff>
      <xdr:row>70</xdr:row>
      <xdr:rowOff>29236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CA4B1F-621D-0044-9CC8-E22FECA7E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82973</xdr:colOff>
      <xdr:row>53</xdr:row>
      <xdr:rowOff>33867</xdr:rowOff>
    </xdr:from>
    <xdr:to>
      <xdr:col>12</xdr:col>
      <xdr:colOff>450427</xdr:colOff>
      <xdr:row>65</xdr:row>
      <xdr:rowOff>3387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6733F-23B6-8E47-957F-6D12E7DDC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54</xdr:row>
      <xdr:rowOff>0</xdr:rowOff>
    </xdr:from>
    <xdr:to>
      <xdr:col>27</xdr:col>
      <xdr:colOff>443654</xdr:colOff>
      <xdr:row>65</xdr:row>
      <xdr:rowOff>147320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F8135-3A64-604C-B57D-75B4BEFC1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54</xdr:row>
      <xdr:rowOff>0</xdr:rowOff>
    </xdr:from>
    <xdr:to>
      <xdr:col>42</xdr:col>
      <xdr:colOff>494454</xdr:colOff>
      <xdr:row>65</xdr:row>
      <xdr:rowOff>147320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63A0DC-3F1F-CC47-94E4-52457C1A1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87738</xdr:colOff>
      <xdr:row>57</xdr:row>
      <xdr:rowOff>59716</xdr:rowOff>
    </xdr:from>
    <xdr:to>
      <xdr:col>59</xdr:col>
      <xdr:colOff>582193</xdr:colOff>
      <xdr:row>69</xdr:row>
      <xdr:rowOff>29236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5BF418-DCE1-5541-9272-40DDBCF79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80725</xdr:colOff>
      <xdr:row>57</xdr:row>
      <xdr:rowOff>67879</xdr:rowOff>
    </xdr:from>
    <xdr:to>
      <xdr:col>14</xdr:col>
      <xdr:colOff>600404</xdr:colOff>
      <xdr:row>66</xdr:row>
      <xdr:rowOff>125686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5E1BB-193D-D246-9DD2-4501536E4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53</xdr:row>
      <xdr:rowOff>0</xdr:rowOff>
    </xdr:from>
    <xdr:to>
      <xdr:col>42</xdr:col>
      <xdr:colOff>519679</xdr:colOff>
      <xdr:row>62</xdr:row>
      <xdr:rowOff>57807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43EC53-7E30-754D-83D1-9AA0707AA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193728</xdr:colOff>
      <xdr:row>58</xdr:row>
      <xdr:rowOff>21526</xdr:rowOff>
    </xdr:from>
    <xdr:to>
      <xdr:col>60</xdr:col>
      <xdr:colOff>96803</xdr:colOff>
      <xdr:row>67</xdr:row>
      <xdr:rowOff>79113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C1EF58-9039-524F-AFDE-2D591A5DA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69</xdr:col>
      <xdr:colOff>0</xdr:colOff>
      <xdr:row>53</xdr:row>
      <xdr:rowOff>0</xdr:rowOff>
    </xdr:from>
    <xdr:to>
      <xdr:col>72</xdr:col>
      <xdr:colOff>581126</xdr:colOff>
      <xdr:row>62</xdr:row>
      <xdr:rowOff>57587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4BCFC7-B97B-2849-81E7-ED9EC1DEE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86</xdr:col>
      <xdr:colOff>202577</xdr:colOff>
      <xdr:row>58</xdr:row>
      <xdr:rowOff>85705</xdr:rowOff>
    </xdr:from>
    <xdr:to>
      <xdr:col>90</xdr:col>
      <xdr:colOff>113642</xdr:colOff>
      <xdr:row>67</xdr:row>
      <xdr:rowOff>143291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8DD4AFE-247A-9944-BD6B-237A3F3A0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23518</xdr:colOff>
      <xdr:row>57</xdr:row>
      <xdr:rowOff>152870</xdr:rowOff>
    </xdr:from>
    <xdr:to>
      <xdr:col>25</xdr:col>
      <xdr:colOff>543197</xdr:colOff>
      <xdr:row>67</xdr:row>
      <xdr:rowOff>22529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C388CD-91B1-694B-9FE2-D9E48EFF4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93425</xdr:colOff>
      <xdr:row>53</xdr:row>
      <xdr:rowOff>29779</xdr:rowOff>
    </xdr:from>
    <xdr:to>
      <xdr:col>12</xdr:col>
      <xdr:colOff>613104</xdr:colOff>
      <xdr:row>62</xdr:row>
      <xdr:rowOff>87586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D2B51-9475-CC40-9383-9A239AB54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189770</xdr:colOff>
      <xdr:row>57</xdr:row>
      <xdr:rowOff>72988</xdr:rowOff>
    </xdr:from>
    <xdr:to>
      <xdr:col>30</xdr:col>
      <xdr:colOff>23356</xdr:colOff>
      <xdr:row>66</xdr:row>
      <xdr:rowOff>130795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6FF0C1-45B2-8343-B604-E26F5215B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53</xdr:row>
      <xdr:rowOff>0</xdr:rowOff>
    </xdr:from>
    <xdr:to>
      <xdr:col>42</xdr:col>
      <xdr:colOff>519679</xdr:colOff>
      <xdr:row>62</xdr:row>
      <xdr:rowOff>57807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0512AD-4390-9E4B-AAEF-095C53155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76201</xdr:colOff>
      <xdr:row>57</xdr:row>
      <xdr:rowOff>118533</xdr:rowOff>
    </xdr:from>
    <xdr:to>
      <xdr:col>59</xdr:col>
      <xdr:colOff>656606</xdr:colOff>
      <xdr:row>66</xdr:row>
      <xdr:rowOff>176340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4F9D71-4B40-DA47-B7C2-3EC5B2D3C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53303</xdr:colOff>
      <xdr:row>57</xdr:row>
      <xdr:rowOff>98177</xdr:rowOff>
    </xdr:from>
    <xdr:to>
      <xdr:col>74</xdr:col>
      <xdr:colOff>633709</xdr:colOff>
      <xdr:row>66</xdr:row>
      <xdr:rowOff>155764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43DA27-86EF-D548-9A30-A9E443349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86</xdr:col>
      <xdr:colOff>101599</xdr:colOff>
      <xdr:row>57</xdr:row>
      <xdr:rowOff>118532</xdr:rowOff>
    </xdr:from>
    <xdr:to>
      <xdr:col>90</xdr:col>
      <xdr:colOff>4673</xdr:colOff>
      <xdr:row>66</xdr:row>
      <xdr:rowOff>176119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5030B6-4AD0-2241-9194-9A508EAF8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101</xdr:col>
      <xdr:colOff>193728</xdr:colOff>
      <xdr:row>58</xdr:row>
      <xdr:rowOff>21526</xdr:rowOff>
    </xdr:from>
    <xdr:to>
      <xdr:col>105</xdr:col>
      <xdr:colOff>96803</xdr:colOff>
      <xdr:row>67</xdr:row>
      <xdr:rowOff>79113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E58522-6903-6743-8275-501C7BF6A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114</xdr:col>
      <xdr:colOff>0</xdr:colOff>
      <xdr:row>53</xdr:row>
      <xdr:rowOff>0</xdr:rowOff>
    </xdr:from>
    <xdr:to>
      <xdr:col>117</xdr:col>
      <xdr:colOff>581126</xdr:colOff>
      <xdr:row>62</xdr:row>
      <xdr:rowOff>57587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F2F0A6-0ED1-304C-8365-BBF2EE877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131</xdr:col>
      <xdr:colOff>202577</xdr:colOff>
      <xdr:row>58</xdr:row>
      <xdr:rowOff>85705</xdr:rowOff>
    </xdr:from>
    <xdr:to>
      <xdr:col>135</xdr:col>
      <xdr:colOff>113642</xdr:colOff>
      <xdr:row>67</xdr:row>
      <xdr:rowOff>143291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A576CC-5CF8-A24D-B2F0-4F846EA5E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146</xdr:col>
      <xdr:colOff>127000</xdr:colOff>
      <xdr:row>57</xdr:row>
      <xdr:rowOff>88900</xdr:rowOff>
    </xdr:from>
    <xdr:to>
      <xdr:col>150</xdr:col>
      <xdr:colOff>38065</xdr:colOff>
      <xdr:row>66</xdr:row>
      <xdr:rowOff>146486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898806-86B9-1B41-A15C-9E2B7F3C0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159</xdr:col>
      <xdr:colOff>0</xdr:colOff>
      <xdr:row>53</xdr:row>
      <xdr:rowOff>0</xdr:rowOff>
    </xdr:from>
    <xdr:to>
      <xdr:col>162</xdr:col>
      <xdr:colOff>585752</xdr:colOff>
      <xdr:row>62</xdr:row>
      <xdr:rowOff>57586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F67E55B-2805-9045-BC8A-CF3513A33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177</xdr:col>
      <xdr:colOff>38957</xdr:colOff>
      <xdr:row>58</xdr:row>
      <xdr:rowOff>77915</xdr:rowOff>
    </xdr:from>
    <xdr:to>
      <xdr:col>180</xdr:col>
      <xdr:colOff>624710</xdr:colOff>
      <xdr:row>67</xdr:row>
      <xdr:rowOff>135500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6312370-3F50-DA48-A443-86070B726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82973</xdr:colOff>
      <xdr:row>64</xdr:row>
      <xdr:rowOff>33867</xdr:rowOff>
    </xdr:from>
    <xdr:to>
      <xdr:col>12</xdr:col>
      <xdr:colOff>450427</xdr:colOff>
      <xdr:row>76</xdr:row>
      <xdr:rowOff>3387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79461-7490-5945-B878-70BA337E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65</xdr:row>
      <xdr:rowOff>0</xdr:rowOff>
    </xdr:from>
    <xdr:to>
      <xdr:col>27</xdr:col>
      <xdr:colOff>443654</xdr:colOff>
      <xdr:row>76</xdr:row>
      <xdr:rowOff>147320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27091-9641-FB45-B8F8-0C8AC5900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65</xdr:row>
      <xdr:rowOff>0</xdr:rowOff>
    </xdr:from>
    <xdr:to>
      <xdr:col>42</xdr:col>
      <xdr:colOff>494454</xdr:colOff>
      <xdr:row>76</xdr:row>
      <xdr:rowOff>147320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707295-AFF1-1A4D-8477-44FA4414E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87738</xdr:colOff>
      <xdr:row>68</xdr:row>
      <xdr:rowOff>59716</xdr:rowOff>
    </xdr:from>
    <xdr:to>
      <xdr:col>59</xdr:col>
      <xdr:colOff>582193</xdr:colOff>
      <xdr:row>80</xdr:row>
      <xdr:rowOff>29236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B7BACA-FCE3-FA4F-8A01-D63694D7E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0</xdr:colOff>
      <xdr:row>64</xdr:row>
      <xdr:rowOff>0</xdr:rowOff>
    </xdr:from>
    <xdr:to>
      <xdr:col>72</xdr:col>
      <xdr:colOff>528171</xdr:colOff>
      <xdr:row>75</xdr:row>
      <xdr:rowOff>149343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A0DBC8-ADC7-584F-A16C-A475CA7E4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84</xdr:col>
      <xdr:colOff>0</xdr:colOff>
      <xdr:row>64</xdr:row>
      <xdr:rowOff>0</xdr:rowOff>
    </xdr:from>
    <xdr:to>
      <xdr:col>87</xdr:col>
      <xdr:colOff>528170</xdr:colOff>
      <xdr:row>75</xdr:row>
      <xdr:rowOff>149343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46F776-89DE-8B4A-A147-5BA04834E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99</xdr:col>
      <xdr:colOff>0</xdr:colOff>
      <xdr:row>64</xdr:row>
      <xdr:rowOff>0</xdr:rowOff>
    </xdr:from>
    <xdr:to>
      <xdr:col>102</xdr:col>
      <xdr:colOff>528170</xdr:colOff>
      <xdr:row>75</xdr:row>
      <xdr:rowOff>149343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2E6263-A563-3F41-8EAF-900D3453D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114</xdr:col>
      <xdr:colOff>0</xdr:colOff>
      <xdr:row>64</xdr:row>
      <xdr:rowOff>0</xdr:rowOff>
    </xdr:from>
    <xdr:to>
      <xdr:col>117</xdr:col>
      <xdr:colOff>528170</xdr:colOff>
      <xdr:row>75</xdr:row>
      <xdr:rowOff>149343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A7B261-B4C4-9742-A38C-FC76C6851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129</xdr:col>
      <xdr:colOff>0</xdr:colOff>
      <xdr:row>64</xdr:row>
      <xdr:rowOff>0</xdr:rowOff>
    </xdr:from>
    <xdr:to>
      <xdr:col>132</xdr:col>
      <xdr:colOff>528170</xdr:colOff>
      <xdr:row>75</xdr:row>
      <xdr:rowOff>149343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31217E-773D-3244-B4F1-B4AC24BB8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144</xdr:col>
      <xdr:colOff>0</xdr:colOff>
      <xdr:row>64</xdr:row>
      <xdr:rowOff>0</xdr:rowOff>
    </xdr:from>
    <xdr:to>
      <xdr:col>147</xdr:col>
      <xdr:colOff>528170</xdr:colOff>
      <xdr:row>75</xdr:row>
      <xdr:rowOff>149343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CC9BD4-5761-BB45-A94A-3018BE124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159</xdr:col>
      <xdr:colOff>0</xdr:colOff>
      <xdr:row>64</xdr:row>
      <xdr:rowOff>0</xdr:rowOff>
    </xdr:from>
    <xdr:to>
      <xdr:col>162</xdr:col>
      <xdr:colOff>528170</xdr:colOff>
      <xdr:row>75</xdr:row>
      <xdr:rowOff>149343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05087A-5268-374C-BCAD-7D803747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174</xdr:col>
      <xdr:colOff>0</xdr:colOff>
      <xdr:row>64</xdr:row>
      <xdr:rowOff>0</xdr:rowOff>
    </xdr:from>
    <xdr:to>
      <xdr:col>177</xdr:col>
      <xdr:colOff>528170</xdr:colOff>
      <xdr:row>75</xdr:row>
      <xdr:rowOff>149343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4BD981-A491-8645-B345-06B7ADEFA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189</xdr:col>
      <xdr:colOff>0</xdr:colOff>
      <xdr:row>64</xdr:row>
      <xdr:rowOff>0</xdr:rowOff>
    </xdr:from>
    <xdr:to>
      <xdr:col>192</xdr:col>
      <xdr:colOff>528170</xdr:colOff>
      <xdr:row>75</xdr:row>
      <xdr:rowOff>149343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75AB915-4DB2-AC4D-9C13-5BB800129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A2C7-00DD-A542-A1D1-E721B33CF8E4}">
  <dimension ref="A1:K281"/>
  <sheetViews>
    <sheetView tabSelected="1" zoomScale="84" zoomScaleNormal="135" workbookViewId="0">
      <selection activeCell="B23" sqref="B23:F184"/>
    </sheetView>
  </sheetViews>
  <sheetFormatPr baseColWidth="10" defaultRowHeight="14"/>
  <cols>
    <col min="1" max="4" width="10.83203125" style="246"/>
    <col min="5" max="5" width="6.6640625" style="246" customWidth="1"/>
    <col min="6" max="16384" width="10.83203125" style="246"/>
  </cols>
  <sheetData>
    <row r="1" spans="1:8">
      <c r="A1" s="245" t="s">
        <v>1235</v>
      </c>
    </row>
    <row r="2" spans="1:8">
      <c r="A2" s="245"/>
    </row>
    <row r="3" spans="1:8">
      <c r="A3" s="245" t="s">
        <v>1236</v>
      </c>
      <c r="B3" s="247" t="s">
        <v>1237</v>
      </c>
      <c r="C3" s="247" t="s">
        <v>0</v>
      </c>
      <c r="D3" s="247" t="s">
        <v>1238</v>
      </c>
    </row>
    <row r="4" spans="1:8">
      <c r="B4" s="248" t="s">
        <v>1239</v>
      </c>
      <c r="C4" s="248" t="s">
        <v>1240</v>
      </c>
      <c r="D4" s="248" t="s">
        <v>1262</v>
      </c>
    </row>
    <row r="6" spans="1:8">
      <c r="A6" s="245" t="s">
        <v>1241</v>
      </c>
      <c r="B6" s="247" t="s">
        <v>1237</v>
      </c>
      <c r="C6" s="247" t="s">
        <v>411</v>
      </c>
      <c r="D6" s="247" t="s">
        <v>1242</v>
      </c>
      <c r="E6" s="247" t="s">
        <v>1243</v>
      </c>
      <c r="F6" s="247" t="s">
        <v>1244</v>
      </c>
      <c r="G6" s="247" t="s">
        <v>1245</v>
      </c>
      <c r="H6" s="245"/>
    </row>
    <row r="7" spans="1:8">
      <c r="B7" s="248" t="s">
        <v>750</v>
      </c>
      <c r="C7" s="248" t="s">
        <v>1277</v>
      </c>
      <c r="D7" s="248" t="s">
        <v>1247</v>
      </c>
      <c r="E7" s="248" t="s">
        <v>86</v>
      </c>
      <c r="F7" s="248" t="s">
        <v>86</v>
      </c>
      <c r="G7" s="248" t="s">
        <v>86</v>
      </c>
    </row>
    <row r="8" spans="1:8">
      <c r="B8" s="229" t="s">
        <v>386</v>
      </c>
      <c r="C8" s="229"/>
      <c r="D8" s="248" t="s">
        <v>1247</v>
      </c>
      <c r="E8" s="249" t="s">
        <v>1248</v>
      </c>
      <c r="F8" s="248" t="s">
        <v>86</v>
      </c>
      <c r="G8" s="248" t="s">
        <v>86</v>
      </c>
      <c r="H8" s="230"/>
    </row>
    <row r="9" spans="1:8">
      <c r="B9" s="229" t="s">
        <v>1263</v>
      </c>
      <c r="C9" s="229"/>
      <c r="D9" s="248" t="s">
        <v>1247</v>
      </c>
      <c r="E9" s="249" t="s">
        <v>1267</v>
      </c>
      <c r="F9" s="248" t="s">
        <v>86</v>
      </c>
      <c r="G9" s="248" t="s">
        <v>86</v>
      </c>
      <c r="H9" s="230"/>
    </row>
    <row r="10" spans="1:8">
      <c r="B10" s="231" t="s">
        <v>114</v>
      </c>
      <c r="C10" s="248"/>
      <c r="D10" s="248" t="s">
        <v>1247</v>
      </c>
      <c r="E10" s="249" t="s">
        <v>1248</v>
      </c>
      <c r="F10" s="248" t="s">
        <v>86</v>
      </c>
      <c r="G10" s="248" t="s">
        <v>86</v>
      </c>
      <c r="H10" s="230"/>
    </row>
    <row r="11" spans="1:8">
      <c r="B11" s="231" t="s">
        <v>499</v>
      </c>
      <c r="C11" s="231"/>
      <c r="D11" s="248" t="s">
        <v>1247</v>
      </c>
      <c r="E11" s="249" t="s">
        <v>1248</v>
      </c>
      <c r="F11" s="248" t="s">
        <v>86</v>
      </c>
      <c r="G11" s="248" t="s">
        <v>86</v>
      </c>
      <c r="H11" s="230"/>
    </row>
    <row r="12" spans="1:8">
      <c r="B12" s="231" t="s">
        <v>491</v>
      </c>
      <c r="C12" s="231"/>
      <c r="D12" s="248" t="s">
        <v>1246</v>
      </c>
      <c r="E12" s="248" t="s">
        <v>86</v>
      </c>
      <c r="F12" s="248" t="s">
        <v>1268</v>
      </c>
      <c r="G12" s="248" t="s">
        <v>86</v>
      </c>
      <c r="H12" s="230"/>
    </row>
    <row r="13" spans="1:8">
      <c r="B13" s="231" t="s">
        <v>749</v>
      </c>
      <c r="C13" s="231"/>
      <c r="D13" s="248" t="s">
        <v>1247</v>
      </c>
      <c r="E13" s="249" t="s">
        <v>1248</v>
      </c>
      <c r="F13" s="248" t="s">
        <v>86</v>
      </c>
      <c r="G13" s="248" t="s">
        <v>86</v>
      </c>
      <c r="H13" s="230"/>
    </row>
    <row r="14" spans="1:8">
      <c r="B14" s="231" t="s">
        <v>768</v>
      </c>
      <c r="C14" s="231"/>
      <c r="D14" s="248" t="s">
        <v>1247</v>
      </c>
      <c r="E14" s="249" t="s">
        <v>1248</v>
      </c>
      <c r="F14" s="248" t="s">
        <v>86</v>
      </c>
      <c r="G14" s="248" t="s">
        <v>86</v>
      </c>
      <c r="H14" s="230"/>
    </row>
    <row r="15" spans="1:8">
      <c r="B15" s="231" t="s">
        <v>484</v>
      </c>
      <c r="C15" s="231"/>
      <c r="D15" s="248" t="s">
        <v>1246</v>
      </c>
      <c r="E15" s="248" t="s">
        <v>86</v>
      </c>
      <c r="F15" s="248" t="s">
        <v>1270</v>
      </c>
      <c r="G15" s="248" t="s">
        <v>86</v>
      </c>
      <c r="H15" s="230"/>
    </row>
    <row r="16" spans="1:8">
      <c r="B16" s="231" t="s">
        <v>1264</v>
      </c>
      <c r="C16" s="231"/>
      <c r="D16" s="248" t="s">
        <v>1247</v>
      </c>
      <c r="E16" s="249" t="s">
        <v>1248</v>
      </c>
      <c r="F16" s="248" t="s">
        <v>86</v>
      </c>
      <c r="G16" s="248" t="s">
        <v>86</v>
      </c>
      <c r="H16" s="230"/>
    </row>
    <row r="17" spans="1:11">
      <c r="B17" s="231" t="s">
        <v>1265</v>
      </c>
      <c r="C17" s="231"/>
      <c r="D17" s="248" t="s">
        <v>1247</v>
      </c>
      <c r="E17" s="249" t="s">
        <v>1248</v>
      </c>
      <c r="F17" s="248" t="s">
        <v>86</v>
      </c>
      <c r="G17" s="248" t="s">
        <v>86</v>
      </c>
      <c r="H17" s="230"/>
    </row>
    <row r="18" spans="1:11">
      <c r="B18" s="231" t="s">
        <v>474</v>
      </c>
      <c r="C18" s="231"/>
      <c r="D18" s="248" t="s">
        <v>1246</v>
      </c>
      <c r="E18" s="248" t="s">
        <v>86</v>
      </c>
      <c r="F18" s="248" t="s">
        <v>1269</v>
      </c>
      <c r="G18" s="248" t="s">
        <v>86</v>
      </c>
      <c r="H18" s="230"/>
    </row>
    <row r="19" spans="1:11">
      <c r="B19" s="231" t="s">
        <v>934</v>
      </c>
      <c r="C19" s="231"/>
      <c r="D19" s="248" t="s">
        <v>1247</v>
      </c>
      <c r="E19" s="249" t="s">
        <v>1248</v>
      </c>
      <c r="F19" s="248" t="s">
        <v>86</v>
      </c>
      <c r="G19" s="248" t="s">
        <v>86</v>
      </c>
      <c r="H19" s="230"/>
    </row>
    <row r="20" spans="1:11">
      <c r="B20" s="231" t="s">
        <v>463</v>
      </c>
      <c r="C20" s="231"/>
      <c r="D20" s="248" t="s">
        <v>1247</v>
      </c>
      <c r="E20" s="249" t="s">
        <v>1248</v>
      </c>
      <c r="F20" s="248" t="s">
        <v>86</v>
      </c>
      <c r="G20" s="248" t="s">
        <v>86</v>
      </c>
      <c r="H20" s="230"/>
    </row>
    <row r="21" spans="1:11">
      <c r="B21" s="231" t="s">
        <v>412</v>
      </c>
      <c r="C21" s="231"/>
      <c r="D21" s="248" t="s">
        <v>1247</v>
      </c>
      <c r="E21" s="248" t="s">
        <v>1266</v>
      </c>
      <c r="F21" s="248" t="s">
        <v>86</v>
      </c>
      <c r="G21" s="248" t="s">
        <v>86</v>
      </c>
      <c r="H21" s="230"/>
    </row>
    <row r="22" spans="1:11">
      <c r="B22" s="245"/>
    </row>
    <row r="23" spans="1:11">
      <c r="A23" s="245" t="s">
        <v>410</v>
      </c>
      <c r="B23" s="247" t="s">
        <v>1237</v>
      </c>
      <c r="C23" s="247" t="s">
        <v>411</v>
      </c>
      <c r="D23" s="247" t="s">
        <v>408</v>
      </c>
      <c r="E23" s="247" t="s">
        <v>1249</v>
      </c>
      <c r="F23" s="247" t="s">
        <v>1250</v>
      </c>
    </row>
    <row r="24" spans="1:11">
      <c r="B24" s="248" t="s">
        <v>9</v>
      </c>
      <c r="C24" s="248" t="s">
        <v>1251</v>
      </c>
      <c r="D24" s="248" t="s">
        <v>86</v>
      </c>
      <c r="E24" s="248" t="s">
        <v>1252</v>
      </c>
      <c r="F24" s="248" t="s">
        <v>86</v>
      </c>
    </row>
    <row r="25" spans="1:11">
      <c r="B25" s="232" t="s">
        <v>40</v>
      </c>
      <c r="C25" s="248" t="s">
        <v>1253</v>
      </c>
      <c r="D25" s="248" t="s">
        <v>86</v>
      </c>
      <c r="E25" s="248" t="s">
        <v>1252</v>
      </c>
      <c r="F25" s="248" t="s">
        <v>86</v>
      </c>
      <c r="H25" s="245"/>
      <c r="I25" s="245"/>
      <c r="J25" s="245"/>
      <c r="K25" s="245"/>
    </row>
    <row r="26" spans="1:11">
      <c r="B26" s="248" t="s">
        <v>59</v>
      </c>
      <c r="C26" s="248" t="s">
        <v>1259</v>
      </c>
      <c r="D26" s="248" t="s">
        <v>86</v>
      </c>
      <c r="E26" s="248" t="s">
        <v>1252</v>
      </c>
      <c r="F26" s="248" t="s">
        <v>86</v>
      </c>
    </row>
    <row r="27" spans="1:11">
      <c r="B27" s="252" t="s">
        <v>214</v>
      </c>
      <c r="C27" s="248" t="s">
        <v>1285</v>
      </c>
      <c r="D27" s="248" t="s">
        <v>86</v>
      </c>
      <c r="E27" s="248" t="s">
        <v>1252</v>
      </c>
      <c r="F27" s="248" t="s">
        <v>86</v>
      </c>
    </row>
    <row r="28" spans="1:11">
      <c r="B28" s="249" t="s">
        <v>1271</v>
      </c>
      <c r="C28" s="248" t="s">
        <v>1278</v>
      </c>
      <c r="D28" s="248" t="s">
        <v>1256</v>
      </c>
      <c r="E28" s="248" t="s">
        <v>1255</v>
      </c>
      <c r="F28" s="248" t="s">
        <v>750</v>
      </c>
    </row>
    <row r="29" spans="1:11">
      <c r="B29" s="249" t="s">
        <v>1272</v>
      </c>
      <c r="C29" s="248" t="s">
        <v>1280</v>
      </c>
      <c r="D29" s="248" t="s">
        <v>1254</v>
      </c>
      <c r="E29" s="248" t="s">
        <v>1255</v>
      </c>
      <c r="F29" s="248" t="s">
        <v>750</v>
      </c>
    </row>
    <row r="30" spans="1:11">
      <c r="B30" s="249" t="s">
        <v>1273</v>
      </c>
      <c r="C30" s="248" t="s">
        <v>1281</v>
      </c>
      <c r="D30" s="248" t="s">
        <v>1257</v>
      </c>
      <c r="E30" s="248" t="s">
        <v>1255</v>
      </c>
      <c r="F30" s="248" t="s">
        <v>750</v>
      </c>
    </row>
    <row r="31" spans="1:11">
      <c r="B31" s="249" t="s">
        <v>1274</v>
      </c>
      <c r="C31" s="248" t="s">
        <v>1282</v>
      </c>
      <c r="D31" s="248" t="s">
        <v>1279</v>
      </c>
      <c r="E31" s="248" t="s">
        <v>1255</v>
      </c>
      <c r="F31" s="248" t="s">
        <v>750</v>
      </c>
    </row>
    <row r="32" spans="1:11">
      <c r="B32" s="249" t="s">
        <v>1275</v>
      </c>
      <c r="C32" s="250" t="s">
        <v>1283</v>
      </c>
      <c r="D32" s="248" t="s">
        <v>86</v>
      </c>
      <c r="E32" s="248" t="s">
        <v>1255</v>
      </c>
      <c r="F32" s="248" t="s">
        <v>750</v>
      </c>
    </row>
    <row r="33" spans="2:6">
      <c r="B33" s="249" t="s">
        <v>1276</v>
      </c>
      <c r="C33" s="248" t="s">
        <v>1284</v>
      </c>
      <c r="D33" s="248" t="s">
        <v>86</v>
      </c>
      <c r="E33" s="248" t="s">
        <v>1255</v>
      </c>
      <c r="F33" s="248" t="s">
        <v>750</v>
      </c>
    </row>
    <row r="34" spans="2:6">
      <c r="B34" s="249" t="s">
        <v>1286</v>
      </c>
      <c r="C34" s="248" t="s">
        <v>1288</v>
      </c>
      <c r="D34" s="248" t="s">
        <v>86</v>
      </c>
      <c r="E34" s="248" t="s">
        <v>1255</v>
      </c>
      <c r="F34" s="248" t="s">
        <v>386</v>
      </c>
    </row>
    <row r="35" spans="2:6">
      <c r="B35" s="253" t="s">
        <v>265</v>
      </c>
      <c r="C35" s="249" t="s">
        <v>511</v>
      </c>
      <c r="D35" s="249" t="s">
        <v>511</v>
      </c>
      <c r="E35" s="248" t="s">
        <v>1255</v>
      </c>
      <c r="F35" s="248" t="s">
        <v>386</v>
      </c>
    </row>
    <row r="36" spans="2:6">
      <c r="B36" s="253" t="s">
        <v>266</v>
      </c>
      <c r="C36" s="249" t="s">
        <v>510</v>
      </c>
      <c r="D36" s="249" t="s">
        <v>510</v>
      </c>
      <c r="E36" s="248" t="s">
        <v>1255</v>
      </c>
      <c r="F36" s="248" t="s">
        <v>386</v>
      </c>
    </row>
    <row r="37" spans="2:6">
      <c r="B37" s="253" t="s">
        <v>114</v>
      </c>
      <c r="C37" s="249" t="s">
        <v>509</v>
      </c>
      <c r="D37" s="249" t="s">
        <v>509</v>
      </c>
      <c r="E37" s="248" t="s">
        <v>1255</v>
      </c>
      <c r="F37" s="248" t="s">
        <v>386</v>
      </c>
    </row>
    <row r="38" spans="2:6">
      <c r="B38" s="253" t="s">
        <v>267</v>
      </c>
      <c r="C38" s="249" t="s">
        <v>508</v>
      </c>
      <c r="D38" s="249" t="s">
        <v>508</v>
      </c>
      <c r="E38" s="248" t="s">
        <v>1255</v>
      </c>
      <c r="F38" s="248" t="s">
        <v>386</v>
      </c>
    </row>
    <row r="39" spans="2:6">
      <c r="B39" s="253" t="s">
        <v>268</v>
      </c>
      <c r="C39" s="254" t="s">
        <v>507</v>
      </c>
      <c r="D39" s="254" t="s">
        <v>507</v>
      </c>
      <c r="E39" s="248" t="s">
        <v>1255</v>
      </c>
      <c r="F39" s="248" t="s">
        <v>386</v>
      </c>
    </row>
    <row r="40" spans="2:6">
      <c r="B40" s="253" t="s">
        <v>269</v>
      </c>
      <c r="C40" s="249" t="s">
        <v>506</v>
      </c>
      <c r="D40" s="249" t="s">
        <v>506</v>
      </c>
      <c r="E40" s="248" t="s">
        <v>1255</v>
      </c>
      <c r="F40" s="248" t="s">
        <v>386</v>
      </c>
    </row>
    <row r="41" spans="2:6">
      <c r="B41" s="253" t="s">
        <v>270</v>
      </c>
      <c r="C41" s="249" t="s">
        <v>270</v>
      </c>
      <c r="D41" s="249" t="s">
        <v>270</v>
      </c>
      <c r="E41" s="248" t="s">
        <v>1255</v>
      </c>
      <c r="F41" s="248" t="s">
        <v>386</v>
      </c>
    </row>
    <row r="42" spans="2:6">
      <c r="B42" s="253" t="s">
        <v>271</v>
      </c>
      <c r="C42" s="249" t="s">
        <v>271</v>
      </c>
      <c r="D42" s="249" t="s">
        <v>271</v>
      </c>
      <c r="E42" s="248" t="s">
        <v>1255</v>
      </c>
      <c r="F42" s="248" t="s">
        <v>386</v>
      </c>
    </row>
    <row r="43" spans="2:6">
      <c r="B43" s="253" t="s">
        <v>272</v>
      </c>
      <c r="C43" s="249" t="s">
        <v>272</v>
      </c>
      <c r="D43" s="249" t="s">
        <v>272</v>
      </c>
      <c r="E43" s="248" t="s">
        <v>1255</v>
      </c>
      <c r="F43" s="248" t="s">
        <v>386</v>
      </c>
    </row>
    <row r="44" spans="2:6">
      <c r="B44" s="253" t="s">
        <v>273</v>
      </c>
      <c r="C44" s="249" t="s">
        <v>273</v>
      </c>
      <c r="D44" s="249" t="s">
        <v>273</v>
      </c>
      <c r="E44" s="248" t="s">
        <v>1255</v>
      </c>
      <c r="F44" s="248" t="s">
        <v>386</v>
      </c>
    </row>
    <row r="45" spans="2:6">
      <c r="B45" s="253" t="s">
        <v>274</v>
      </c>
      <c r="C45" s="249" t="s">
        <v>274</v>
      </c>
      <c r="D45" s="249" t="s">
        <v>274</v>
      </c>
      <c r="E45" s="248" t="s">
        <v>1255</v>
      </c>
      <c r="F45" s="248" t="s">
        <v>386</v>
      </c>
    </row>
    <row r="46" spans="2:6">
      <c r="B46" s="253" t="s">
        <v>275</v>
      </c>
      <c r="C46" s="249" t="s">
        <v>275</v>
      </c>
      <c r="D46" s="249" t="s">
        <v>275</v>
      </c>
      <c r="E46" s="248" t="s">
        <v>1255</v>
      </c>
      <c r="F46" s="248" t="s">
        <v>386</v>
      </c>
    </row>
    <row r="47" spans="2:6">
      <c r="B47" s="253" t="s">
        <v>276</v>
      </c>
      <c r="C47" s="249" t="s">
        <v>276</v>
      </c>
      <c r="D47" s="249" t="s">
        <v>276</v>
      </c>
      <c r="E47" s="248" t="s">
        <v>1255</v>
      </c>
      <c r="F47" s="248" t="s">
        <v>386</v>
      </c>
    </row>
    <row r="48" spans="2:6">
      <c r="B48" s="253" t="s">
        <v>277</v>
      </c>
      <c r="C48" s="249" t="s">
        <v>277</v>
      </c>
      <c r="D48" s="249" t="s">
        <v>277</v>
      </c>
      <c r="E48" s="248" t="s">
        <v>1255</v>
      </c>
      <c r="F48" s="248" t="s">
        <v>386</v>
      </c>
    </row>
    <row r="49" spans="2:6">
      <c r="B49" s="253" t="s">
        <v>278</v>
      </c>
      <c r="C49" s="249" t="s">
        <v>278</v>
      </c>
      <c r="D49" s="249" t="s">
        <v>278</v>
      </c>
      <c r="E49" s="248" t="s">
        <v>1255</v>
      </c>
      <c r="F49" s="248" t="s">
        <v>386</v>
      </c>
    </row>
    <row r="50" spans="2:6">
      <c r="B50" s="253" t="s">
        <v>1287</v>
      </c>
      <c r="C50" s="248" t="s">
        <v>1289</v>
      </c>
      <c r="D50" s="248" t="s">
        <v>86</v>
      </c>
      <c r="E50" s="248" t="s">
        <v>1255</v>
      </c>
      <c r="F50" s="248" t="s">
        <v>386</v>
      </c>
    </row>
    <row r="51" spans="2:6">
      <c r="B51" s="252" t="s">
        <v>1261</v>
      </c>
      <c r="C51" s="248" t="s">
        <v>1292</v>
      </c>
      <c r="D51" s="248" t="s">
        <v>86</v>
      </c>
      <c r="E51" s="248" t="s">
        <v>1255</v>
      </c>
      <c r="F51" s="248" t="s">
        <v>1294</v>
      </c>
    </row>
    <row r="52" spans="2:6">
      <c r="B52" s="252" t="s">
        <v>1291</v>
      </c>
      <c r="C52" s="248" t="s">
        <v>1293</v>
      </c>
      <c r="D52" s="248" t="s">
        <v>86</v>
      </c>
      <c r="E52" s="248" t="s">
        <v>1255</v>
      </c>
      <c r="F52" s="248" t="s">
        <v>1294</v>
      </c>
    </row>
    <row r="53" spans="2:6">
      <c r="B53" s="252" t="s">
        <v>1306</v>
      </c>
      <c r="C53" s="248" t="s">
        <v>1421</v>
      </c>
      <c r="D53" s="248" t="s">
        <v>86</v>
      </c>
      <c r="E53" s="248" t="s">
        <v>1255</v>
      </c>
      <c r="F53" s="248" t="s">
        <v>1294</v>
      </c>
    </row>
    <row r="54" spans="2:6">
      <c r="B54" s="248" t="s">
        <v>1419</v>
      </c>
      <c r="C54" s="248" t="s">
        <v>1422</v>
      </c>
      <c r="D54" s="248" t="s">
        <v>414</v>
      </c>
      <c r="E54" s="248" t="s">
        <v>1255</v>
      </c>
      <c r="F54" s="248" t="s">
        <v>1294</v>
      </c>
    </row>
    <row r="55" spans="2:6">
      <c r="B55" s="248" t="s">
        <v>1420</v>
      </c>
      <c r="C55" s="248" t="s">
        <v>1423</v>
      </c>
      <c r="D55" s="248" t="s">
        <v>414</v>
      </c>
      <c r="E55" s="248" t="s">
        <v>1255</v>
      </c>
      <c r="F55" s="248" t="s">
        <v>1294</v>
      </c>
    </row>
    <row r="56" spans="2:6">
      <c r="B56" s="255" t="s">
        <v>0</v>
      </c>
      <c r="C56" s="249" t="s">
        <v>505</v>
      </c>
      <c r="D56" s="249" t="s">
        <v>464</v>
      </c>
      <c r="E56" s="248" t="s">
        <v>1255</v>
      </c>
      <c r="F56" s="248" t="s">
        <v>114</v>
      </c>
    </row>
    <row r="57" spans="2:6">
      <c r="B57" s="252" t="s">
        <v>395</v>
      </c>
      <c r="C57" s="249" t="s">
        <v>504</v>
      </c>
      <c r="D57" s="249" t="s">
        <v>86</v>
      </c>
      <c r="E57" s="248" t="s">
        <v>1255</v>
      </c>
      <c r="F57" s="248" t="s">
        <v>114</v>
      </c>
    </row>
    <row r="58" spans="2:6">
      <c r="B58" s="256" t="s">
        <v>38</v>
      </c>
      <c r="C58" s="257" t="s">
        <v>459</v>
      </c>
      <c r="D58" s="249" t="s">
        <v>419</v>
      </c>
      <c r="E58" s="248" t="s">
        <v>1255</v>
      </c>
      <c r="F58" s="248" t="s">
        <v>114</v>
      </c>
    </row>
    <row r="59" spans="2:6">
      <c r="B59" s="258" t="s">
        <v>396</v>
      </c>
      <c r="C59" s="249" t="s">
        <v>503</v>
      </c>
      <c r="D59" s="249" t="s">
        <v>415</v>
      </c>
      <c r="E59" s="248" t="s">
        <v>1255</v>
      </c>
      <c r="F59" s="248" t="s">
        <v>114</v>
      </c>
    </row>
    <row r="60" spans="2:6">
      <c r="B60" s="258" t="s">
        <v>112</v>
      </c>
      <c r="C60" s="249" t="s">
        <v>502</v>
      </c>
      <c r="D60" s="249" t="s">
        <v>114</v>
      </c>
      <c r="E60" s="248" t="s">
        <v>1255</v>
      </c>
      <c r="F60" s="248" t="s">
        <v>114</v>
      </c>
    </row>
    <row r="61" spans="2:6">
      <c r="B61" s="258" t="s">
        <v>113</v>
      </c>
      <c r="C61" s="249" t="s">
        <v>501</v>
      </c>
      <c r="D61" s="249" t="s">
        <v>114</v>
      </c>
      <c r="E61" s="248" t="s">
        <v>1255</v>
      </c>
      <c r="F61" s="248" t="s">
        <v>114</v>
      </c>
    </row>
    <row r="62" spans="2:6">
      <c r="B62" s="258" t="s">
        <v>262</v>
      </c>
      <c r="C62" s="249" t="s">
        <v>500</v>
      </c>
      <c r="D62" s="249" t="s">
        <v>114</v>
      </c>
      <c r="E62" s="248" t="s">
        <v>1255</v>
      </c>
      <c r="F62" s="248" t="s">
        <v>114</v>
      </c>
    </row>
    <row r="63" spans="2:6">
      <c r="B63" s="259" t="s">
        <v>1295</v>
      </c>
      <c r="C63" s="249" t="s">
        <v>1258</v>
      </c>
      <c r="D63" s="249" t="s">
        <v>86</v>
      </c>
      <c r="E63" s="248" t="s">
        <v>1255</v>
      </c>
      <c r="F63" s="248" t="s">
        <v>114</v>
      </c>
    </row>
    <row r="64" spans="2:6">
      <c r="B64" s="260" t="s">
        <v>0</v>
      </c>
      <c r="C64" s="249" t="s">
        <v>498</v>
      </c>
      <c r="D64" s="249" t="s">
        <v>464</v>
      </c>
      <c r="E64" s="248" t="s">
        <v>1255</v>
      </c>
      <c r="F64" s="229" t="s">
        <v>499</v>
      </c>
    </row>
    <row r="65" spans="2:6">
      <c r="B65" s="261" t="s">
        <v>397</v>
      </c>
      <c r="C65" s="249" t="s">
        <v>435</v>
      </c>
      <c r="D65" s="249" t="s">
        <v>86</v>
      </c>
      <c r="E65" s="248" t="s">
        <v>1255</v>
      </c>
      <c r="F65" s="229" t="s">
        <v>499</v>
      </c>
    </row>
    <row r="66" spans="2:6">
      <c r="B66" s="262" t="s">
        <v>14</v>
      </c>
      <c r="C66" s="249" t="s">
        <v>434</v>
      </c>
      <c r="D66" s="249" t="s">
        <v>415</v>
      </c>
      <c r="E66" s="248" t="s">
        <v>1255</v>
      </c>
      <c r="F66" s="229" t="s">
        <v>499</v>
      </c>
    </row>
    <row r="67" spans="2:6">
      <c r="B67" s="262" t="s">
        <v>15</v>
      </c>
      <c r="C67" s="249" t="s">
        <v>497</v>
      </c>
      <c r="D67" s="249" t="s">
        <v>415</v>
      </c>
      <c r="E67" s="248" t="s">
        <v>1255</v>
      </c>
      <c r="F67" s="229" t="s">
        <v>499</v>
      </c>
    </row>
    <row r="68" spans="2:6">
      <c r="B68" s="262" t="s">
        <v>16</v>
      </c>
      <c r="C68" s="249" t="s">
        <v>496</v>
      </c>
      <c r="D68" s="249" t="s">
        <v>415</v>
      </c>
      <c r="E68" s="248" t="s">
        <v>1255</v>
      </c>
      <c r="F68" s="229" t="s">
        <v>499</v>
      </c>
    </row>
    <row r="69" spans="2:6">
      <c r="B69" s="262" t="s">
        <v>17</v>
      </c>
      <c r="C69" s="249" t="s">
        <v>495</v>
      </c>
      <c r="D69" s="249" t="s">
        <v>415</v>
      </c>
      <c r="E69" s="248" t="s">
        <v>1255</v>
      </c>
      <c r="F69" s="229" t="s">
        <v>499</v>
      </c>
    </row>
    <row r="70" spans="2:6">
      <c r="B70" s="262" t="s">
        <v>18</v>
      </c>
      <c r="C70" s="249" t="s">
        <v>494</v>
      </c>
      <c r="D70" s="249" t="s">
        <v>415</v>
      </c>
      <c r="E70" s="248" t="s">
        <v>1255</v>
      </c>
      <c r="F70" s="229" t="s">
        <v>499</v>
      </c>
    </row>
    <row r="71" spans="2:6">
      <c r="B71" s="262" t="s">
        <v>20</v>
      </c>
      <c r="C71" s="249" t="s">
        <v>493</v>
      </c>
      <c r="D71" s="249" t="s">
        <v>416</v>
      </c>
      <c r="E71" s="248" t="s">
        <v>1255</v>
      </c>
      <c r="F71" s="229" t="s">
        <v>499</v>
      </c>
    </row>
    <row r="72" spans="2:6">
      <c r="B72" s="262" t="s">
        <v>19</v>
      </c>
      <c r="C72" s="249" t="s">
        <v>492</v>
      </c>
      <c r="D72" s="249" t="s">
        <v>416</v>
      </c>
      <c r="E72" s="248" t="s">
        <v>1255</v>
      </c>
      <c r="F72" s="229" t="s">
        <v>499</v>
      </c>
    </row>
    <row r="73" spans="2:6">
      <c r="B73" s="262" t="s">
        <v>1296</v>
      </c>
      <c r="C73" s="249" t="s">
        <v>1297</v>
      </c>
      <c r="D73" s="249" t="s">
        <v>86</v>
      </c>
      <c r="E73" s="248" t="s">
        <v>1255</v>
      </c>
      <c r="F73" s="229" t="s">
        <v>499</v>
      </c>
    </row>
    <row r="74" spans="2:6">
      <c r="B74" s="263" t="s">
        <v>0</v>
      </c>
      <c r="C74" s="249" t="s">
        <v>490</v>
      </c>
      <c r="D74" s="234" t="s">
        <v>464</v>
      </c>
      <c r="E74" s="248" t="s">
        <v>1255</v>
      </c>
      <c r="F74" s="229" t="s">
        <v>491</v>
      </c>
    </row>
    <row r="75" spans="2:6">
      <c r="B75" s="252" t="s">
        <v>581</v>
      </c>
      <c r="C75" s="249" t="s">
        <v>1110</v>
      </c>
      <c r="D75" s="234" t="s">
        <v>86</v>
      </c>
      <c r="E75" s="248" t="s">
        <v>1255</v>
      </c>
      <c r="F75" s="229" t="s">
        <v>491</v>
      </c>
    </row>
    <row r="76" spans="2:6">
      <c r="B76" s="252" t="s">
        <v>924</v>
      </c>
      <c r="C76" s="249" t="s">
        <v>1111</v>
      </c>
      <c r="D76" s="234" t="s">
        <v>86</v>
      </c>
      <c r="E76" s="248" t="s">
        <v>1255</v>
      </c>
      <c r="F76" s="229" t="s">
        <v>491</v>
      </c>
    </row>
    <row r="77" spans="2:6">
      <c r="B77" s="252" t="s">
        <v>925</v>
      </c>
      <c r="C77" s="249" t="s">
        <v>1111</v>
      </c>
      <c r="D77" s="234" t="s">
        <v>86</v>
      </c>
      <c r="E77" s="248" t="s">
        <v>1255</v>
      </c>
      <c r="F77" s="229" t="s">
        <v>491</v>
      </c>
    </row>
    <row r="78" spans="2:6">
      <c r="B78" s="264" t="s">
        <v>38</v>
      </c>
      <c r="C78" s="257" t="s">
        <v>459</v>
      </c>
      <c r="D78" s="249" t="s">
        <v>415</v>
      </c>
      <c r="E78" s="248" t="s">
        <v>1255</v>
      </c>
      <c r="F78" s="229" t="s">
        <v>491</v>
      </c>
    </row>
    <row r="79" spans="2:6">
      <c r="B79" s="264" t="s">
        <v>39</v>
      </c>
      <c r="C79" s="257" t="s">
        <v>472</v>
      </c>
      <c r="D79" s="249" t="s">
        <v>415</v>
      </c>
      <c r="E79" s="248" t="s">
        <v>1255</v>
      </c>
      <c r="F79" s="229" t="s">
        <v>491</v>
      </c>
    </row>
    <row r="80" spans="2:6">
      <c r="B80" s="252" t="s">
        <v>57</v>
      </c>
      <c r="C80" s="249" t="s">
        <v>489</v>
      </c>
      <c r="D80" s="249" t="s">
        <v>415</v>
      </c>
      <c r="E80" s="248" t="s">
        <v>1255</v>
      </c>
      <c r="F80" s="229" t="s">
        <v>491</v>
      </c>
    </row>
    <row r="81" spans="2:10">
      <c r="B81" s="252" t="s">
        <v>58</v>
      </c>
      <c r="C81" s="249" t="s">
        <v>488</v>
      </c>
      <c r="D81" s="249" t="s">
        <v>415</v>
      </c>
      <c r="E81" s="248" t="s">
        <v>1255</v>
      </c>
      <c r="F81" s="229" t="s">
        <v>491</v>
      </c>
    </row>
    <row r="82" spans="2:10">
      <c r="B82" s="252" t="s">
        <v>2</v>
      </c>
      <c r="C82" s="249" t="s">
        <v>487</v>
      </c>
      <c r="D82" s="249" t="s">
        <v>414</v>
      </c>
      <c r="E82" s="248" t="s">
        <v>1255</v>
      </c>
      <c r="F82" s="229" t="s">
        <v>491</v>
      </c>
    </row>
    <row r="83" spans="2:10">
      <c r="B83" s="252" t="s">
        <v>3</v>
      </c>
      <c r="C83" s="249" t="s">
        <v>486</v>
      </c>
      <c r="D83" s="249" t="s">
        <v>415</v>
      </c>
      <c r="E83" s="248" t="s">
        <v>1255</v>
      </c>
      <c r="F83" s="229" t="s">
        <v>491</v>
      </c>
    </row>
    <row r="84" spans="2:10">
      <c r="B84" s="252" t="s">
        <v>4</v>
      </c>
      <c r="C84" s="249" t="s">
        <v>485</v>
      </c>
      <c r="D84" s="249" t="s">
        <v>415</v>
      </c>
      <c r="E84" s="248" t="s">
        <v>1255</v>
      </c>
      <c r="F84" s="229" t="s">
        <v>491</v>
      </c>
    </row>
    <row r="85" spans="2:10">
      <c r="B85" s="259" t="s">
        <v>19</v>
      </c>
      <c r="C85" s="249" t="s">
        <v>466</v>
      </c>
      <c r="D85" s="249" t="s">
        <v>416</v>
      </c>
      <c r="E85" s="248" t="s">
        <v>1255</v>
      </c>
      <c r="F85" s="229" t="s">
        <v>491</v>
      </c>
    </row>
    <row r="86" spans="2:10">
      <c r="B86" s="252" t="s">
        <v>5</v>
      </c>
      <c r="C86" s="249" t="s">
        <v>465</v>
      </c>
      <c r="D86" s="249" t="s">
        <v>415</v>
      </c>
      <c r="E86" s="248" t="s">
        <v>1255</v>
      </c>
      <c r="F86" s="229" t="s">
        <v>491</v>
      </c>
    </row>
    <row r="87" spans="2:10">
      <c r="B87" s="252" t="s">
        <v>1084</v>
      </c>
      <c r="C87" s="249" t="s">
        <v>1105</v>
      </c>
      <c r="D87" s="249" t="s">
        <v>1016</v>
      </c>
      <c r="E87" s="248" t="s">
        <v>1255</v>
      </c>
      <c r="F87" s="229" t="s">
        <v>491</v>
      </c>
      <c r="I87" s="233"/>
      <c r="J87" s="251"/>
    </row>
    <row r="88" spans="2:10">
      <c r="B88" s="252" t="s">
        <v>1085</v>
      </c>
      <c r="C88" s="249" t="s">
        <v>1106</v>
      </c>
      <c r="D88" s="249" t="s">
        <v>1016</v>
      </c>
      <c r="E88" s="248" t="s">
        <v>1255</v>
      </c>
      <c r="F88" s="229" t="s">
        <v>491</v>
      </c>
      <c r="I88" s="233"/>
      <c r="J88" s="251"/>
    </row>
    <row r="89" spans="2:10">
      <c r="B89" s="252" t="s">
        <v>6</v>
      </c>
      <c r="C89" s="249" t="s">
        <v>1107</v>
      </c>
      <c r="D89" s="249" t="s">
        <v>1017</v>
      </c>
      <c r="E89" s="248" t="s">
        <v>1255</v>
      </c>
      <c r="F89" s="229" t="s">
        <v>491</v>
      </c>
    </row>
    <row r="90" spans="2:10">
      <c r="B90" s="252" t="s">
        <v>7</v>
      </c>
      <c r="C90" s="249" t="s">
        <v>1108</v>
      </c>
      <c r="D90" s="249" t="s">
        <v>1017</v>
      </c>
      <c r="E90" s="248" t="s">
        <v>1255</v>
      </c>
      <c r="F90" s="229" t="s">
        <v>491</v>
      </c>
    </row>
    <row r="91" spans="2:10">
      <c r="B91" s="259" t="s">
        <v>8</v>
      </c>
      <c r="C91" s="249" t="s">
        <v>1109</v>
      </c>
      <c r="D91" s="249" t="s">
        <v>1017</v>
      </c>
      <c r="E91" s="248" t="s">
        <v>1255</v>
      </c>
      <c r="F91" s="229" t="s">
        <v>491</v>
      </c>
    </row>
    <row r="92" spans="2:10">
      <c r="B92" s="259" t="s">
        <v>1298</v>
      </c>
      <c r="C92" s="248" t="s">
        <v>1299</v>
      </c>
      <c r="D92" s="248"/>
      <c r="E92" s="248" t="s">
        <v>1255</v>
      </c>
      <c r="F92" s="229" t="s">
        <v>491</v>
      </c>
    </row>
    <row r="93" spans="2:10">
      <c r="B93" s="252" t="s">
        <v>0</v>
      </c>
      <c r="C93" s="249" t="s">
        <v>483</v>
      </c>
      <c r="D93" s="249" t="s">
        <v>464</v>
      </c>
      <c r="E93" s="248" t="s">
        <v>1255</v>
      </c>
      <c r="F93" s="248" t="s">
        <v>484</v>
      </c>
    </row>
    <row r="94" spans="2:10">
      <c r="B94" s="252" t="s">
        <v>581</v>
      </c>
      <c r="C94" s="249" t="s">
        <v>1110</v>
      </c>
      <c r="D94" s="249" t="s">
        <v>86</v>
      </c>
      <c r="E94" s="248" t="s">
        <v>1255</v>
      </c>
      <c r="F94" s="248" t="s">
        <v>484</v>
      </c>
    </row>
    <row r="95" spans="2:10">
      <c r="B95" s="252" t="s">
        <v>924</v>
      </c>
      <c r="C95" s="249" t="s">
        <v>1111</v>
      </c>
      <c r="D95" s="249" t="s">
        <v>86</v>
      </c>
      <c r="E95" s="248" t="s">
        <v>1255</v>
      </c>
      <c r="F95" s="248" t="s">
        <v>484</v>
      </c>
    </row>
    <row r="96" spans="2:10">
      <c r="B96" s="252" t="s">
        <v>925</v>
      </c>
      <c r="C96" s="249" t="s">
        <v>1111</v>
      </c>
      <c r="D96" s="249" t="s">
        <v>86</v>
      </c>
      <c r="E96" s="248" t="s">
        <v>1255</v>
      </c>
      <c r="F96" s="248" t="s">
        <v>484</v>
      </c>
    </row>
    <row r="97" spans="2:6">
      <c r="B97" s="264" t="s">
        <v>96</v>
      </c>
      <c r="C97" s="257" t="s">
        <v>459</v>
      </c>
      <c r="D97" s="249" t="s">
        <v>419</v>
      </c>
      <c r="E97" s="248" t="s">
        <v>1255</v>
      </c>
      <c r="F97" s="248" t="s">
        <v>484</v>
      </c>
    </row>
    <row r="98" spans="2:6">
      <c r="B98" s="264" t="s">
        <v>97</v>
      </c>
      <c r="C98" s="257" t="s">
        <v>472</v>
      </c>
      <c r="D98" s="249" t="s">
        <v>415</v>
      </c>
      <c r="E98" s="248" t="s">
        <v>1255</v>
      </c>
      <c r="F98" s="248" t="s">
        <v>484</v>
      </c>
    </row>
    <row r="99" spans="2:6">
      <c r="B99" s="264" t="s">
        <v>98</v>
      </c>
      <c r="C99" s="257" t="s">
        <v>459</v>
      </c>
      <c r="D99" s="249" t="s">
        <v>415</v>
      </c>
      <c r="E99" s="248" t="s">
        <v>1255</v>
      </c>
      <c r="F99" s="248" t="s">
        <v>484</v>
      </c>
    </row>
    <row r="100" spans="2:6">
      <c r="B100" s="264" t="s">
        <v>99</v>
      </c>
      <c r="C100" s="257" t="s">
        <v>472</v>
      </c>
      <c r="D100" s="249" t="s">
        <v>415</v>
      </c>
      <c r="E100" s="248" t="s">
        <v>1255</v>
      </c>
      <c r="F100" s="248" t="s">
        <v>484</v>
      </c>
    </row>
    <row r="101" spans="2:6">
      <c r="B101" s="252" t="s">
        <v>22</v>
      </c>
      <c r="C101" s="249" t="s">
        <v>482</v>
      </c>
      <c r="D101" s="249" t="s">
        <v>415</v>
      </c>
      <c r="E101" s="248" t="s">
        <v>1255</v>
      </c>
      <c r="F101" s="248" t="s">
        <v>484</v>
      </c>
    </row>
    <row r="102" spans="2:6">
      <c r="B102" s="252" t="s">
        <v>10</v>
      </c>
      <c r="C102" s="249" t="s">
        <v>481</v>
      </c>
      <c r="D102" s="249" t="s">
        <v>415</v>
      </c>
      <c r="E102" s="248" t="s">
        <v>1255</v>
      </c>
      <c r="F102" s="248" t="s">
        <v>484</v>
      </c>
    </row>
    <row r="103" spans="2:6">
      <c r="B103" s="252" t="s">
        <v>11</v>
      </c>
      <c r="C103" s="249" t="s">
        <v>480</v>
      </c>
      <c r="D103" s="249" t="s">
        <v>415</v>
      </c>
      <c r="E103" s="248" t="s">
        <v>1255</v>
      </c>
      <c r="F103" s="248" t="s">
        <v>484</v>
      </c>
    </row>
    <row r="104" spans="2:6">
      <c r="B104" s="252" t="s">
        <v>12</v>
      </c>
      <c r="C104" s="249" t="s">
        <v>476</v>
      </c>
      <c r="D104" s="249" t="s">
        <v>415</v>
      </c>
      <c r="E104" s="248" t="s">
        <v>1255</v>
      </c>
      <c r="F104" s="248" t="s">
        <v>484</v>
      </c>
    </row>
    <row r="105" spans="2:6">
      <c r="B105" s="252" t="s">
        <v>13</v>
      </c>
      <c r="C105" s="249" t="s">
        <v>475</v>
      </c>
      <c r="D105" s="249" t="s">
        <v>415</v>
      </c>
      <c r="E105" s="248" t="s">
        <v>1255</v>
      </c>
      <c r="F105" s="248" t="s">
        <v>484</v>
      </c>
    </row>
    <row r="106" spans="2:6">
      <c r="B106" s="252" t="s">
        <v>23</v>
      </c>
      <c r="C106" s="249" t="s">
        <v>479</v>
      </c>
      <c r="D106" s="249" t="s">
        <v>415</v>
      </c>
      <c r="E106" s="248" t="s">
        <v>1255</v>
      </c>
      <c r="F106" s="248" t="s">
        <v>484</v>
      </c>
    </row>
    <row r="107" spans="2:6">
      <c r="B107" s="252" t="s">
        <v>36</v>
      </c>
      <c r="C107" s="249" t="s">
        <v>478</v>
      </c>
      <c r="D107" s="249" t="s">
        <v>415</v>
      </c>
      <c r="E107" s="248" t="s">
        <v>1255</v>
      </c>
      <c r="F107" s="248" t="s">
        <v>484</v>
      </c>
    </row>
    <row r="108" spans="2:6">
      <c r="B108" s="252" t="s">
        <v>37</v>
      </c>
      <c r="C108" s="249" t="s">
        <v>477</v>
      </c>
      <c r="D108" s="249" t="s">
        <v>416</v>
      </c>
      <c r="E108" s="248" t="s">
        <v>1255</v>
      </c>
      <c r="F108" s="248" t="s">
        <v>484</v>
      </c>
    </row>
    <row r="109" spans="2:6">
      <c r="B109" s="252" t="s">
        <v>24</v>
      </c>
      <c r="C109" s="249" t="s">
        <v>476</v>
      </c>
      <c r="D109" s="249" t="s">
        <v>415</v>
      </c>
      <c r="E109" s="248" t="s">
        <v>1255</v>
      </c>
      <c r="F109" s="248" t="s">
        <v>484</v>
      </c>
    </row>
    <row r="110" spans="2:6">
      <c r="B110" s="252" t="s">
        <v>25</v>
      </c>
      <c r="C110" s="249" t="s">
        <v>475</v>
      </c>
      <c r="D110" s="249" t="s">
        <v>415</v>
      </c>
      <c r="E110" s="248" t="s">
        <v>1255</v>
      </c>
      <c r="F110" s="248" t="s">
        <v>484</v>
      </c>
    </row>
    <row r="111" spans="2:6">
      <c r="B111" s="262" t="s">
        <v>19</v>
      </c>
      <c r="C111" s="249" t="s">
        <v>466</v>
      </c>
      <c r="D111" s="249" t="s">
        <v>416</v>
      </c>
      <c r="E111" s="248" t="s">
        <v>1255</v>
      </c>
      <c r="F111" s="248" t="s">
        <v>484</v>
      </c>
    </row>
    <row r="112" spans="2:6">
      <c r="B112" s="252" t="s">
        <v>21</v>
      </c>
      <c r="C112" s="249" t="s">
        <v>465</v>
      </c>
      <c r="D112" s="249" t="s">
        <v>415</v>
      </c>
      <c r="E112" s="248" t="s">
        <v>1255</v>
      </c>
      <c r="F112" s="248" t="s">
        <v>484</v>
      </c>
    </row>
    <row r="113" spans="2:6">
      <c r="B113" s="252" t="s">
        <v>26</v>
      </c>
      <c r="C113" s="249" t="s">
        <v>465</v>
      </c>
      <c r="D113" s="249" t="s">
        <v>415</v>
      </c>
      <c r="E113" s="248" t="s">
        <v>1255</v>
      </c>
      <c r="F113" s="248" t="s">
        <v>484</v>
      </c>
    </row>
    <row r="114" spans="2:6">
      <c r="B114" s="252" t="s">
        <v>1088</v>
      </c>
      <c r="C114" s="249" t="s">
        <v>1112</v>
      </c>
      <c r="D114" s="249" t="s">
        <v>1016</v>
      </c>
      <c r="E114" s="248" t="s">
        <v>1255</v>
      </c>
      <c r="F114" s="248" t="s">
        <v>484</v>
      </c>
    </row>
    <row r="115" spans="2:6">
      <c r="B115" s="252" t="s">
        <v>1089</v>
      </c>
      <c r="C115" s="249" t="s">
        <v>1113</v>
      </c>
      <c r="D115" s="249" t="s">
        <v>1016</v>
      </c>
      <c r="E115" s="248" t="s">
        <v>1255</v>
      </c>
      <c r="F115" s="248" t="s">
        <v>484</v>
      </c>
    </row>
    <row r="116" spans="2:6">
      <c r="B116" s="252" t="s">
        <v>29</v>
      </c>
      <c r="C116" s="249" t="s">
        <v>1114</v>
      </c>
      <c r="D116" s="249" t="s">
        <v>1017</v>
      </c>
      <c r="E116" s="248" t="s">
        <v>1255</v>
      </c>
      <c r="F116" s="248" t="s">
        <v>484</v>
      </c>
    </row>
    <row r="117" spans="2:6">
      <c r="B117" s="252" t="s">
        <v>30</v>
      </c>
      <c r="C117" s="249" t="s">
        <v>1114</v>
      </c>
      <c r="D117" s="249" t="s">
        <v>1017</v>
      </c>
      <c r="E117" s="248" t="s">
        <v>1255</v>
      </c>
      <c r="F117" s="248" t="s">
        <v>484</v>
      </c>
    </row>
    <row r="118" spans="2:6">
      <c r="B118" s="252" t="s">
        <v>31</v>
      </c>
      <c r="C118" s="249" t="s">
        <v>1115</v>
      </c>
      <c r="D118" s="249" t="s">
        <v>1017</v>
      </c>
      <c r="E118" s="248" t="s">
        <v>1255</v>
      </c>
      <c r="F118" s="248" t="s">
        <v>484</v>
      </c>
    </row>
    <row r="119" spans="2:6">
      <c r="B119" s="259" t="s">
        <v>1083</v>
      </c>
      <c r="C119" s="249" t="s">
        <v>1116</v>
      </c>
      <c r="D119" s="249" t="s">
        <v>86</v>
      </c>
      <c r="E119" s="248" t="s">
        <v>1255</v>
      </c>
      <c r="F119" s="248" t="s">
        <v>484</v>
      </c>
    </row>
    <row r="120" spans="2:6">
      <c r="B120" s="259" t="s">
        <v>1300</v>
      </c>
      <c r="C120" s="249" t="s">
        <v>1301</v>
      </c>
      <c r="D120" s="249" t="s">
        <v>86</v>
      </c>
      <c r="E120" s="248" t="s">
        <v>1255</v>
      </c>
      <c r="F120" s="248" t="s">
        <v>484</v>
      </c>
    </row>
    <row r="121" spans="2:6">
      <c r="B121" s="252" t="s">
        <v>0</v>
      </c>
      <c r="C121" s="234" t="s">
        <v>473</v>
      </c>
      <c r="D121" s="234" t="s">
        <v>464</v>
      </c>
      <c r="E121" s="248" t="s">
        <v>1255</v>
      </c>
      <c r="F121" s="248" t="s">
        <v>474</v>
      </c>
    </row>
    <row r="122" spans="2:6">
      <c r="B122" s="252" t="s">
        <v>581</v>
      </c>
      <c r="C122" s="234" t="s">
        <v>1110</v>
      </c>
      <c r="D122" s="234" t="s">
        <v>86</v>
      </c>
      <c r="E122" s="248" t="s">
        <v>1255</v>
      </c>
      <c r="F122" s="248" t="s">
        <v>474</v>
      </c>
    </row>
    <row r="123" spans="2:6">
      <c r="B123" s="252" t="s">
        <v>924</v>
      </c>
      <c r="C123" s="234" t="s">
        <v>1111</v>
      </c>
      <c r="D123" s="234" t="s">
        <v>86</v>
      </c>
      <c r="E123" s="248" t="s">
        <v>1255</v>
      </c>
      <c r="F123" s="248" t="s">
        <v>474</v>
      </c>
    </row>
    <row r="124" spans="2:6">
      <c r="B124" s="252" t="s">
        <v>925</v>
      </c>
      <c r="C124" s="234" t="s">
        <v>1111</v>
      </c>
      <c r="D124" s="234" t="s">
        <v>86</v>
      </c>
      <c r="E124" s="248" t="s">
        <v>1255</v>
      </c>
      <c r="F124" s="248" t="s">
        <v>474</v>
      </c>
    </row>
    <row r="125" spans="2:6">
      <c r="B125" s="264" t="s">
        <v>38</v>
      </c>
      <c r="C125" s="257" t="s">
        <v>459</v>
      </c>
      <c r="D125" s="234" t="s">
        <v>415</v>
      </c>
      <c r="E125" s="248" t="s">
        <v>1255</v>
      </c>
      <c r="F125" s="248" t="s">
        <v>474</v>
      </c>
    </row>
    <row r="126" spans="2:6">
      <c r="B126" s="264" t="s">
        <v>39</v>
      </c>
      <c r="C126" s="257" t="s">
        <v>472</v>
      </c>
      <c r="D126" s="234" t="s">
        <v>415</v>
      </c>
      <c r="E126" s="248" t="s">
        <v>1255</v>
      </c>
      <c r="F126" s="248" t="s">
        <v>474</v>
      </c>
    </row>
    <row r="127" spans="2:6">
      <c r="B127" s="252" t="s">
        <v>1</v>
      </c>
      <c r="C127" s="234" t="s">
        <v>471</v>
      </c>
      <c r="D127" s="234" t="s">
        <v>415</v>
      </c>
      <c r="E127" s="248" t="s">
        <v>1255</v>
      </c>
      <c r="F127" s="248" t="s">
        <v>474</v>
      </c>
    </row>
    <row r="128" spans="2:6">
      <c r="B128" s="252" t="s">
        <v>32</v>
      </c>
      <c r="C128" s="234" t="s">
        <v>470</v>
      </c>
      <c r="D128" s="234" t="s">
        <v>415</v>
      </c>
      <c r="E128" s="248" t="s">
        <v>1255</v>
      </c>
      <c r="F128" s="248" t="s">
        <v>474</v>
      </c>
    </row>
    <row r="129" spans="2:6">
      <c r="B129" s="252" t="s">
        <v>33</v>
      </c>
      <c r="C129" s="234" t="s">
        <v>469</v>
      </c>
      <c r="D129" s="234" t="s">
        <v>416</v>
      </c>
      <c r="E129" s="248" t="s">
        <v>1255</v>
      </c>
      <c r="F129" s="248" t="s">
        <v>474</v>
      </c>
    </row>
    <row r="130" spans="2:6">
      <c r="B130" s="252" t="s">
        <v>34</v>
      </c>
      <c r="C130" s="234" t="s">
        <v>468</v>
      </c>
      <c r="D130" s="234" t="s">
        <v>415</v>
      </c>
      <c r="E130" s="248" t="s">
        <v>1255</v>
      </c>
      <c r="F130" s="248" t="s">
        <v>474</v>
      </c>
    </row>
    <row r="131" spans="2:6">
      <c r="B131" s="252" t="s">
        <v>4</v>
      </c>
      <c r="C131" s="234" t="s">
        <v>467</v>
      </c>
      <c r="D131" s="234" t="s">
        <v>1016</v>
      </c>
      <c r="E131" s="248" t="s">
        <v>1255</v>
      </c>
      <c r="F131" s="248" t="s">
        <v>474</v>
      </c>
    </row>
    <row r="132" spans="2:6">
      <c r="B132" s="262" t="s">
        <v>19</v>
      </c>
      <c r="C132" s="234" t="s">
        <v>466</v>
      </c>
      <c r="D132" s="234" t="s">
        <v>1017</v>
      </c>
      <c r="E132" s="248" t="s">
        <v>1255</v>
      </c>
      <c r="F132" s="248" t="s">
        <v>474</v>
      </c>
    </row>
    <row r="133" spans="2:6">
      <c r="B133" s="252" t="s">
        <v>5</v>
      </c>
      <c r="C133" s="234" t="s">
        <v>465</v>
      </c>
      <c r="D133" s="234" t="s">
        <v>415</v>
      </c>
      <c r="E133" s="248" t="s">
        <v>1255</v>
      </c>
      <c r="F133" s="248" t="s">
        <v>474</v>
      </c>
    </row>
    <row r="134" spans="2:6">
      <c r="B134" s="252" t="s">
        <v>1092</v>
      </c>
      <c r="C134" s="234" t="s">
        <v>1015</v>
      </c>
      <c r="D134" s="234" t="s">
        <v>1016</v>
      </c>
      <c r="E134" s="248" t="s">
        <v>1255</v>
      </c>
      <c r="F134" s="248" t="s">
        <v>474</v>
      </c>
    </row>
    <row r="135" spans="2:6">
      <c r="B135" s="252" t="s">
        <v>35</v>
      </c>
      <c r="C135" s="234" t="s">
        <v>1018</v>
      </c>
      <c r="D135" s="234" t="s">
        <v>1017</v>
      </c>
      <c r="E135" s="248" t="s">
        <v>1255</v>
      </c>
      <c r="F135" s="248" t="s">
        <v>474</v>
      </c>
    </row>
    <row r="136" spans="2:6">
      <c r="B136" s="259" t="s">
        <v>1302</v>
      </c>
      <c r="C136" s="249" t="s">
        <v>1303</v>
      </c>
      <c r="D136" s="249"/>
      <c r="E136" s="248" t="s">
        <v>1255</v>
      </c>
      <c r="F136" s="248" t="s">
        <v>474</v>
      </c>
    </row>
    <row r="137" spans="2:6">
      <c r="B137" s="265" t="s">
        <v>0</v>
      </c>
      <c r="C137" s="249" t="s">
        <v>462</v>
      </c>
      <c r="D137" s="249" t="s">
        <v>86</v>
      </c>
      <c r="E137" s="248" t="s">
        <v>1255</v>
      </c>
      <c r="F137" s="248" t="s">
        <v>463</v>
      </c>
    </row>
    <row r="138" spans="2:6">
      <c r="B138" s="265" t="s">
        <v>400</v>
      </c>
      <c r="C138" s="249" t="s">
        <v>461</v>
      </c>
      <c r="D138" s="249" t="s">
        <v>86</v>
      </c>
      <c r="E138" s="248" t="s">
        <v>1255</v>
      </c>
      <c r="F138" s="248" t="s">
        <v>463</v>
      </c>
    </row>
    <row r="139" spans="2:6">
      <c r="B139" s="266" t="s">
        <v>115</v>
      </c>
      <c r="C139" s="249" t="s">
        <v>460</v>
      </c>
      <c r="D139" s="249" t="s">
        <v>415</v>
      </c>
      <c r="E139" s="248" t="s">
        <v>1255</v>
      </c>
      <c r="F139" s="248" t="s">
        <v>463</v>
      </c>
    </row>
    <row r="140" spans="2:6">
      <c r="B140" s="267" t="s">
        <v>116</v>
      </c>
      <c r="C140" s="257" t="s">
        <v>459</v>
      </c>
      <c r="D140" s="249" t="s">
        <v>419</v>
      </c>
      <c r="E140" s="248" t="s">
        <v>1255</v>
      </c>
      <c r="F140" s="248" t="s">
        <v>463</v>
      </c>
    </row>
    <row r="141" spans="2:6">
      <c r="B141" s="265" t="s">
        <v>117</v>
      </c>
      <c r="C141" s="257" t="s">
        <v>458</v>
      </c>
      <c r="D141" s="249" t="s">
        <v>419</v>
      </c>
      <c r="E141" s="248" t="s">
        <v>1255</v>
      </c>
      <c r="F141" s="248" t="s">
        <v>463</v>
      </c>
    </row>
    <row r="142" spans="2:6">
      <c r="B142" s="265" t="s">
        <v>118</v>
      </c>
      <c r="C142" s="249" t="s">
        <v>457</v>
      </c>
      <c r="D142" s="249" t="s">
        <v>419</v>
      </c>
      <c r="E142" s="248" t="s">
        <v>1255</v>
      </c>
      <c r="F142" s="248" t="s">
        <v>463</v>
      </c>
    </row>
    <row r="143" spans="2:6">
      <c r="B143" s="265" t="s">
        <v>119</v>
      </c>
      <c r="C143" s="249" t="s">
        <v>456</v>
      </c>
      <c r="D143" s="268" t="s">
        <v>1117</v>
      </c>
      <c r="E143" s="248" t="s">
        <v>1255</v>
      </c>
      <c r="F143" s="248" t="s">
        <v>463</v>
      </c>
    </row>
    <row r="144" spans="2:6">
      <c r="B144" s="265" t="s">
        <v>120</v>
      </c>
      <c r="C144" s="249" t="s">
        <v>455</v>
      </c>
      <c r="D144" s="249" t="s">
        <v>417</v>
      </c>
      <c r="E144" s="248" t="s">
        <v>1255</v>
      </c>
      <c r="F144" s="248" t="s">
        <v>463</v>
      </c>
    </row>
    <row r="145" spans="2:6">
      <c r="B145" s="265" t="s">
        <v>121</v>
      </c>
      <c r="C145" s="249" t="s">
        <v>454</v>
      </c>
      <c r="D145" s="268" t="s">
        <v>1117</v>
      </c>
      <c r="E145" s="248" t="s">
        <v>1255</v>
      </c>
      <c r="F145" s="248" t="s">
        <v>463</v>
      </c>
    </row>
    <row r="146" spans="2:6">
      <c r="B146" s="269" t="s">
        <v>122</v>
      </c>
      <c r="C146" s="249" t="s">
        <v>453</v>
      </c>
      <c r="D146" s="249" t="s">
        <v>417</v>
      </c>
      <c r="E146" s="248" t="s">
        <v>1255</v>
      </c>
      <c r="F146" s="248" t="s">
        <v>463</v>
      </c>
    </row>
    <row r="147" spans="2:6">
      <c r="B147" s="269" t="s">
        <v>123</v>
      </c>
      <c r="C147" s="249" t="s">
        <v>452</v>
      </c>
      <c r="D147" s="268" t="s">
        <v>1117</v>
      </c>
      <c r="E147" s="248" t="s">
        <v>1255</v>
      </c>
      <c r="F147" s="248" t="s">
        <v>463</v>
      </c>
    </row>
    <row r="148" spans="2:6">
      <c r="B148" s="269" t="s">
        <v>124</v>
      </c>
      <c r="C148" s="249" t="s">
        <v>451</v>
      </c>
      <c r="D148" s="268" t="s">
        <v>1117</v>
      </c>
      <c r="E148" s="248" t="s">
        <v>1255</v>
      </c>
      <c r="F148" s="248" t="s">
        <v>463</v>
      </c>
    </row>
    <row r="149" spans="2:6">
      <c r="B149" s="269" t="s">
        <v>125</v>
      </c>
      <c r="C149" s="249" t="s">
        <v>450</v>
      </c>
      <c r="D149" s="268" t="s">
        <v>1117</v>
      </c>
      <c r="E149" s="248" t="s">
        <v>1255</v>
      </c>
      <c r="F149" s="248" t="s">
        <v>463</v>
      </c>
    </row>
    <row r="150" spans="2:6">
      <c r="B150" s="269" t="s">
        <v>126</v>
      </c>
      <c r="C150" s="249" t="s">
        <v>449</v>
      </c>
      <c r="D150" s="268" t="s">
        <v>1117</v>
      </c>
      <c r="E150" s="248" t="s">
        <v>1255</v>
      </c>
      <c r="F150" s="248" t="s">
        <v>463</v>
      </c>
    </row>
    <row r="151" spans="2:6">
      <c r="B151" s="265" t="s">
        <v>127</v>
      </c>
      <c r="C151" s="249" t="s">
        <v>448</v>
      </c>
      <c r="D151" s="268" t="s">
        <v>1117</v>
      </c>
      <c r="E151" s="248" t="s">
        <v>1255</v>
      </c>
      <c r="F151" s="248" t="s">
        <v>463</v>
      </c>
    </row>
    <row r="152" spans="2:6">
      <c r="B152" s="270" t="s">
        <v>128</v>
      </c>
      <c r="C152" s="249" t="s">
        <v>447</v>
      </c>
      <c r="D152" s="249" t="s">
        <v>418</v>
      </c>
      <c r="E152" s="248" t="s">
        <v>1255</v>
      </c>
      <c r="F152" s="248" t="s">
        <v>463</v>
      </c>
    </row>
    <row r="153" spans="2:6">
      <c r="B153" s="265" t="s">
        <v>129</v>
      </c>
      <c r="C153" s="249" t="s">
        <v>446</v>
      </c>
      <c r="D153" s="268" t="s">
        <v>1117</v>
      </c>
      <c r="E153" s="248" t="s">
        <v>1255</v>
      </c>
      <c r="F153" s="248" t="s">
        <v>463</v>
      </c>
    </row>
    <row r="154" spans="2:6">
      <c r="B154" s="269" t="s">
        <v>179</v>
      </c>
      <c r="C154" s="249" t="s">
        <v>445</v>
      </c>
      <c r="D154" s="249" t="s">
        <v>417</v>
      </c>
      <c r="E154" s="248" t="s">
        <v>1255</v>
      </c>
      <c r="F154" s="248" t="s">
        <v>463</v>
      </c>
    </row>
    <row r="155" spans="2:6">
      <c r="B155" s="269" t="s">
        <v>130</v>
      </c>
      <c r="C155" s="249" t="s">
        <v>444</v>
      </c>
      <c r="D155" s="268" t="s">
        <v>1117</v>
      </c>
      <c r="E155" s="248" t="s">
        <v>1255</v>
      </c>
      <c r="F155" s="248" t="s">
        <v>463</v>
      </c>
    </row>
    <row r="156" spans="2:6">
      <c r="B156" s="265" t="s">
        <v>131</v>
      </c>
      <c r="C156" s="249" t="s">
        <v>443</v>
      </c>
      <c r="D156" s="268" t="s">
        <v>1117</v>
      </c>
      <c r="E156" s="248" t="s">
        <v>1255</v>
      </c>
      <c r="F156" s="248" t="s">
        <v>463</v>
      </c>
    </row>
    <row r="157" spans="2:6">
      <c r="B157" s="269" t="s">
        <v>207</v>
      </c>
      <c r="C157" s="249" t="s">
        <v>442</v>
      </c>
      <c r="D157" s="249" t="s">
        <v>417</v>
      </c>
      <c r="E157" s="248" t="s">
        <v>1255</v>
      </c>
      <c r="F157" s="248" t="s">
        <v>463</v>
      </c>
    </row>
    <row r="158" spans="2:6">
      <c r="B158" s="269" t="s">
        <v>208</v>
      </c>
      <c r="C158" s="249" t="s">
        <v>441</v>
      </c>
      <c r="D158" s="268" t="s">
        <v>1117</v>
      </c>
      <c r="E158" s="248" t="s">
        <v>1255</v>
      </c>
      <c r="F158" s="248" t="s">
        <v>463</v>
      </c>
    </row>
    <row r="159" spans="2:6">
      <c r="B159" s="265" t="s">
        <v>209</v>
      </c>
      <c r="C159" s="249" t="s">
        <v>440</v>
      </c>
      <c r="D159" s="268" t="s">
        <v>1117</v>
      </c>
      <c r="E159" s="248" t="s">
        <v>1255</v>
      </c>
      <c r="F159" s="248" t="s">
        <v>463</v>
      </c>
    </row>
    <row r="160" spans="2:6">
      <c r="B160" s="269" t="s">
        <v>180</v>
      </c>
      <c r="C160" s="249" t="s">
        <v>439</v>
      </c>
      <c r="D160" s="249" t="s">
        <v>417</v>
      </c>
      <c r="E160" s="248" t="s">
        <v>1255</v>
      </c>
      <c r="F160" s="248" t="s">
        <v>463</v>
      </c>
    </row>
    <row r="161" spans="2:6">
      <c r="B161" s="269" t="s">
        <v>181</v>
      </c>
      <c r="C161" s="249" t="s">
        <v>438</v>
      </c>
      <c r="D161" s="268" t="s">
        <v>1117</v>
      </c>
      <c r="E161" s="248" t="s">
        <v>1255</v>
      </c>
      <c r="F161" s="248" t="s">
        <v>463</v>
      </c>
    </row>
    <row r="162" spans="2:6">
      <c r="B162" s="265" t="s">
        <v>182</v>
      </c>
      <c r="C162" s="249" t="s">
        <v>437</v>
      </c>
      <c r="D162" s="268" t="s">
        <v>1117</v>
      </c>
      <c r="E162" s="248" t="s">
        <v>1255</v>
      </c>
      <c r="F162" s="248" t="s">
        <v>463</v>
      </c>
    </row>
    <row r="163" spans="2:6">
      <c r="B163" s="269" t="s">
        <v>132</v>
      </c>
      <c r="C163" s="249" t="s">
        <v>436</v>
      </c>
      <c r="D163" s="249" t="s">
        <v>86</v>
      </c>
      <c r="E163" s="248" t="s">
        <v>1255</v>
      </c>
      <c r="F163" s="248" t="s">
        <v>463</v>
      </c>
    </row>
    <row r="164" spans="2:6">
      <c r="B164" s="269" t="s">
        <v>399</v>
      </c>
      <c r="C164" s="249" t="s">
        <v>435</v>
      </c>
      <c r="D164" s="249" t="s">
        <v>86</v>
      </c>
      <c r="E164" s="248" t="s">
        <v>1255</v>
      </c>
      <c r="F164" s="248" t="s">
        <v>463</v>
      </c>
    </row>
    <row r="165" spans="2:6">
      <c r="B165" s="266" t="s">
        <v>133</v>
      </c>
      <c r="C165" s="249" t="s">
        <v>434</v>
      </c>
      <c r="D165" s="249" t="s">
        <v>415</v>
      </c>
      <c r="E165" s="248" t="s">
        <v>1255</v>
      </c>
      <c r="F165" s="248" t="s">
        <v>463</v>
      </c>
    </row>
    <row r="166" spans="2:6">
      <c r="B166" s="266" t="s">
        <v>134</v>
      </c>
      <c r="C166" s="249" t="s">
        <v>433</v>
      </c>
      <c r="D166" s="249" t="s">
        <v>415</v>
      </c>
      <c r="E166" s="248" t="s">
        <v>1255</v>
      </c>
      <c r="F166" s="248" t="s">
        <v>463</v>
      </c>
    </row>
    <row r="167" spans="2:6">
      <c r="B167" s="266" t="s">
        <v>135</v>
      </c>
      <c r="C167" s="249" t="s">
        <v>432</v>
      </c>
      <c r="D167" s="249" t="s">
        <v>415</v>
      </c>
      <c r="E167" s="248" t="s">
        <v>1255</v>
      </c>
      <c r="F167" s="248" t="s">
        <v>463</v>
      </c>
    </row>
    <row r="168" spans="2:6">
      <c r="B168" s="266" t="s">
        <v>4</v>
      </c>
      <c r="C168" s="249" t="s">
        <v>431</v>
      </c>
      <c r="D168" s="249" t="s">
        <v>415</v>
      </c>
      <c r="E168" s="248" t="s">
        <v>1255</v>
      </c>
      <c r="F168" s="248" t="s">
        <v>463</v>
      </c>
    </row>
    <row r="169" spans="2:6">
      <c r="B169" s="265" t="s">
        <v>136</v>
      </c>
      <c r="C169" s="249" t="s">
        <v>430</v>
      </c>
      <c r="D169" s="249" t="s">
        <v>415</v>
      </c>
      <c r="E169" s="248" t="s">
        <v>1255</v>
      </c>
      <c r="F169" s="248" t="s">
        <v>463</v>
      </c>
    </row>
    <row r="170" spans="2:6">
      <c r="B170" s="271" t="s">
        <v>137</v>
      </c>
      <c r="C170" s="249" t="s">
        <v>429</v>
      </c>
      <c r="D170" s="249" t="s">
        <v>416</v>
      </c>
      <c r="E170" s="248" t="s">
        <v>1255</v>
      </c>
      <c r="F170" s="248" t="s">
        <v>463</v>
      </c>
    </row>
    <row r="171" spans="2:6">
      <c r="B171" s="271" t="s">
        <v>138</v>
      </c>
      <c r="C171" s="249" t="s">
        <v>428</v>
      </c>
      <c r="D171" s="249" t="s">
        <v>415</v>
      </c>
      <c r="E171" s="248" t="s">
        <v>1255</v>
      </c>
      <c r="F171" s="248" t="s">
        <v>463</v>
      </c>
    </row>
    <row r="172" spans="2:6">
      <c r="B172" s="271" t="s">
        <v>139</v>
      </c>
      <c r="C172" s="249" t="s">
        <v>427</v>
      </c>
      <c r="D172" s="249" t="s">
        <v>414</v>
      </c>
      <c r="E172" s="248" t="s">
        <v>1255</v>
      </c>
      <c r="F172" s="248" t="s">
        <v>463</v>
      </c>
    </row>
    <row r="173" spans="2:6">
      <c r="B173" s="271" t="s">
        <v>140</v>
      </c>
      <c r="C173" s="249" t="s">
        <v>426</v>
      </c>
      <c r="D173" s="249" t="s">
        <v>414</v>
      </c>
      <c r="E173" s="248" t="s">
        <v>1255</v>
      </c>
      <c r="F173" s="248" t="s">
        <v>463</v>
      </c>
    </row>
    <row r="174" spans="2:6">
      <c r="B174" s="271" t="s">
        <v>184</v>
      </c>
      <c r="C174" s="249" t="s">
        <v>425</v>
      </c>
      <c r="D174" s="249" t="s">
        <v>414</v>
      </c>
      <c r="E174" s="248" t="s">
        <v>1255</v>
      </c>
      <c r="F174" s="248" t="s">
        <v>463</v>
      </c>
    </row>
    <row r="175" spans="2:6">
      <c r="B175" s="271" t="s">
        <v>186</v>
      </c>
      <c r="C175" s="249" t="s">
        <v>424</v>
      </c>
      <c r="D175" s="249" t="s">
        <v>414</v>
      </c>
      <c r="E175" s="248" t="s">
        <v>1255</v>
      </c>
      <c r="F175" s="248" t="s">
        <v>463</v>
      </c>
    </row>
    <row r="176" spans="2:6">
      <c r="B176" s="271" t="s">
        <v>198</v>
      </c>
      <c r="C176" s="249" t="s">
        <v>423</v>
      </c>
      <c r="D176" s="249" t="s">
        <v>414</v>
      </c>
      <c r="E176" s="248" t="s">
        <v>1255</v>
      </c>
      <c r="F176" s="248" t="s">
        <v>463</v>
      </c>
    </row>
    <row r="177" spans="1:6">
      <c r="B177" s="271" t="s">
        <v>199</v>
      </c>
      <c r="C177" s="249" t="s">
        <v>422</v>
      </c>
      <c r="D177" s="249" t="s">
        <v>414</v>
      </c>
      <c r="E177" s="248" t="s">
        <v>1255</v>
      </c>
      <c r="F177" s="248" t="s">
        <v>463</v>
      </c>
    </row>
    <row r="178" spans="1:6">
      <c r="B178" s="271" t="s">
        <v>185</v>
      </c>
      <c r="C178" s="249" t="s">
        <v>421</v>
      </c>
      <c r="D178" s="249" t="s">
        <v>414</v>
      </c>
      <c r="E178" s="248" t="s">
        <v>1255</v>
      </c>
      <c r="F178" s="248" t="s">
        <v>463</v>
      </c>
    </row>
    <row r="179" spans="1:6">
      <c r="B179" s="271" t="s">
        <v>187</v>
      </c>
      <c r="C179" s="249" t="s">
        <v>420</v>
      </c>
      <c r="D179" s="249" t="s">
        <v>414</v>
      </c>
      <c r="E179" s="248" t="s">
        <v>1255</v>
      </c>
      <c r="F179" s="248" t="s">
        <v>463</v>
      </c>
    </row>
    <row r="180" spans="1:6">
      <c r="B180" s="272" t="s">
        <v>1040</v>
      </c>
      <c r="C180" s="249" t="s">
        <v>1118</v>
      </c>
      <c r="D180" s="249" t="s">
        <v>414</v>
      </c>
      <c r="E180" s="248" t="s">
        <v>1255</v>
      </c>
      <c r="F180" s="248" t="s">
        <v>463</v>
      </c>
    </row>
    <row r="181" spans="1:6">
      <c r="B181" s="272" t="s">
        <v>1039</v>
      </c>
      <c r="C181" s="249" t="s">
        <v>1119</v>
      </c>
      <c r="D181" s="249" t="s">
        <v>86</v>
      </c>
      <c r="E181" s="248" t="s">
        <v>1255</v>
      </c>
      <c r="F181" s="248" t="s">
        <v>463</v>
      </c>
    </row>
    <row r="182" spans="1:6">
      <c r="B182" s="265" t="s">
        <v>1304</v>
      </c>
      <c r="C182" s="249" t="s">
        <v>28</v>
      </c>
      <c r="D182" s="249" t="s">
        <v>86</v>
      </c>
      <c r="E182" s="248" t="s">
        <v>1255</v>
      </c>
      <c r="F182" s="248" t="s">
        <v>463</v>
      </c>
    </row>
    <row r="183" spans="1:6">
      <c r="B183" s="259" t="s">
        <v>398</v>
      </c>
      <c r="C183" s="234" t="s">
        <v>409</v>
      </c>
      <c r="D183" s="248" t="s">
        <v>86</v>
      </c>
      <c r="E183" s="248" t="s">
        <v>1255</v>
      </c>
      <c r="F183" s="248" t="s">
        <v>412</v>
      </c>
    </row>
    <row r="184" spans="1:6">
      <c r="B184" s="252" t="s">
        <v>1305</v>
      </c>
      <c r="C184" s="234" t="s">
        <v>28</v>
      </c>
      <c r="D184" s="248" t="s">
        <v>86</v>
      </c>
      <c r="E184" s="248" t="s">
        <v>1255</v>
      </c>
      <c r="F184" s="248" t="s">
        <v>412</v>
      </c>
    </row>
    <row r="187" spans="1:6">
      <c r="A187" s="245" t="s">
        <v>28</v>
      </c>
      <c r="B187" s="247" t="s">
        <v>0</v>
      </c>
      <c r="C187" s="247" t="s">
        <v>9</v>
      </c>
      <c r="D187" s="247" t="s">
        <v>411</v>
      </c>
    </row>
    <row r="188" spans="1:6">
      <c r="B188" s="250">
        <v>43374</v>
      </c>
      <c r="C188" s="248" t="s">
        <v>60</v>
      </c>
      <c r="D188" s="234" t="s">
        <v>406</v>
      </c>
    </row>
    <row r="189" spans="1:6">
      <c r="B189" s="250">
        <v>43374</v>
      </c>
      <c r="C189" s="248" t="s">
        <v>60</v>
      </c>
      <c r="D189" s="234" t="s">
        <v>405</v>
      </c>
    </row>
    <row r="190" spans="1:6">
      <c r="B190" s="250">
        <v>43374</v>
      </c>
      <c r="C190" s="248" t="s">
        <v>60</v>
      </c>
      <c r="D190" s="234" t="s">
        <v>404</v>
      </c>
    </row>
    <row r="191" spans="1:6">
      <c r="B191" s="250">
        <v>43374</v>
      </c>
      <c r="C191" s="248" t="s">
        <v>60</v>
      </c>
      <c r="D191" s="234" t="s">
        <v>403</v>
      </c>
    </row>
    <row r="192" spans="1:6">
      <c r="B192" s="250">
        <v>43374</v>
      </c>
      <c r="C192" s="248" t="s">
        <v>60</v>
      </c>
      <c r="D192" s="234" t="s">
        <v>402</v>
      </c>
    </row>
    <row r="193" spans="1:5">
      <c r="B193" s="250">
        <v>43389</v>
      </c>
      <c r="C193" s="248" t="s">
        <v>60</v>
      </c>
      <c r="D193" s="248" t="s">
        <v>401</v>
      </c>
    </row>
    <row r="194" spans="1:5">
      <c r="B194" s="250">
        <v>43843</v>
      </c>
      <c r="C194" s="248" t="s">
        <v>60</v>
      </c>
      <c r="D194" s="248" t="s">
        <v>1260</v>
      </c>
    </row>
    <row r="197" spans="1:5">
      <c r="A197" s="35" t="s">
        <v>413</v>
      </c>
      <c r="B197" s="32" t="s">
        <v>749</v>
      </c>
      <c r="C197" s="32"/>
      <c r="D197" s="32"/>
      <c r="E197" s="32"/>
    </row>
    <row r="198" spans="1:5">
      <c r="A198" s="35" t="s">
        <v>411</v>
      </c>
      <c r="B198" s="32" t="s">
        <v>751</v>
      </c>
      <c r="C198" s="32"/>
      <c r="D198" s="32"/>
      <c r="E198" s="32"/>
    </row>
    <row r="199" spans="1:5">
      <c r="A199" s="36" t="s">
        <v>758</v>
      </c>
      <c r="B199" s="32">
        <v>1</v>
      </c>
      <c r="C199" s="32" t="s">
        <v>752</v>
      </c>
      <c r="D199" s="32"/>
      <c r="E199" s="32"/>
    </row>
    <row r="200" spans="1:5">
      <c r="A200" s="35"/>
      <c r="B200" s="32">
        <v>2</v>
      </c>
      <c r="C200" s="32" t="s">
        <v>759</v>
      </c>
      <c r="D200" s="32"/>
      <c r="E200" s="32"/>
    </row>
    <row r="201" spans="1:5">
      <c r="A201" s="36"/>
      <c r="B201" s="32">
        <v>3</v>
      </c>
      <c r="C201" s="32" t="s">
        <v>742</v>
      </c>
      <c r="D201" s="32"/>
      <c r="E201" s="32"/>
    </row>
    <row r="202" spans="1:5">
      <c r="A202" s="35"/>
      <c r="B202" s="32">
        <v>4</v>
      </c>
      <c r="C202" s="32" t="s">
        <v>760</v>
      </c>
      <c r="D202" s="32"/>
      <c r="E202" s="32"/>
    </row>
    <row r="203" spans="1:5">
      <c r="A203" s="36"/>
      <c r="B203" s="32">
        <v>5</v>
      </c>
      <c r="C203" s="32" t="s">
        <v>761</v>
      </c>
      <c r="D203" s="32"/>
      <c r="E203" s="32"/>
    </row>
    <row r="204" spans="1:5">
      <c r="A204" s="35" t="s">
        <v>763</v>
      </c>
      <c r="B204" s="32" t="s">
        <v>748</v>
      </c>
      <c r="C204" s="32"/>
      <c r="D204" s="32"/>
      <c r="E204" s="32"/>
    </row>
    <row r="205" spans="1:5">
      <c r="A205" s="36" t="s">
        <v>407</v>
      </c>
      <c r="B205" s="32" t="s">
        <v>764</v>
      </c>
      <c r="C205" s="32"/>
      <c r="D205" s="32"/>
      <c r="E205" s="32"/>
    </row>
    <row r="206" spans="1:5">
      <c r="A206" s="36"/>
      <c r="B206" s="32" t="s">
        <v>765</v>
      </c>
      <c r="C206" s="32"/>
      <c r="D206" s="32"/>
      <c r="E206" s="32"/>
    </row>
    <row r="207" spans="1:5">
      <c r="A207" s="36"/>
      <c r="B207" s="32" t="s">
        <v>766</v>
      </c>
      <c r="C207" s="32"/>
      <c r="D207" s="32"/>
      <c r="E207" s="32"/>
    </row>
    <row r="208" spans="1:5">
      <c r="A208" s="36"/>
      <c r="B208" s="32" t="s">
        <v>767</v>
      </c>
      <c r="C208" s="32"/>
      <c r="D208" s="32"/>
      <c r="E208" s="32"/>
    </row>
    <row r="209" spans="1:5">
      <c r="A209" s="48"/>
      <c r="B209" s="32"/>
      <c r="C209" s="32"/>
      <c r="D209" s="32"/>
      <c r="E209" s="32"/>
    </row>
    <row r="210" spans="1:5">
      <c r="A210" s="35" t="s">
        <v>413</v>
      </c>
      <c r="B210" s="32" t="s">
        <v>768</v>
      </c>
      <c r="C210" s="32"/>
      <c r="D210" s="32"/>
      <c r="E210" s="32"/>
    </row>
    <row r="211" spans="1:5">
      <c r="A211" s="35" t="s">
        <v>411</v>
      </c>
      <c r="B211" s="32" t="s">
        <v>751</v>
      </c>
      <c r="C211" s="32"/>
      <c r="D211" s="32"/>
      <c r="E211" s="32"/>
    </row>
    <row r="212" spans="1:5">
      <c r="A212" s="36" t="s">
        <v>758</v>
      </c>
      <c r="B212" s="32">
        <v>1</v>
      </c>
      <c r="C212" s="32" t="s">
        <v>752</v>
      </c>
      <c r="D212" s="32"/>
      <c r="E212" s="32"/>
    </row>
    <row r="213" spans="1:5">
      <c r="A213" s="35"/>
      <c r="B213" s="32">
        <v>2</v>
      </c>
      <c r="C213" s="32" t="s">
        <v>759</v>
      </c>
      <c r="D213" s="32"/>
      <c r="E213" s="32"/>
    </row>
    <row r="214" spans="1:5">
      <c r="A214" s="36"/>
      <c r="B214" s="32">
        <v>3</v>
      </c>
      <c r="C214" s="32" t="s">
        <v>742</v>
      </c>
      <c r="D214" s="32"/>
      <c r="E214" s="32"/>
    </row>
    <row r="215" spans="1:5">
      <c r="A215" s="35"/>
      <c r="B215" s="32">
        <v>4</v>
      </c>
      <c r="C215" s="32" t="s">
        <v>760</v>
      </c>
      <c r="D215" s="32"/>
      <c r="E215" s="32"/>
    </row>
    <row r="216" spans="1:5">
      <c r="A216" s="36"/>
      <c r="B216" s="32">
        <v>5</v>
      </c>
      <c r="C216" s="32" t="s">
        <v>761</v>
      </c>
      <c r="D216" s="32"/>
      <c r="E216" s="32"/>
    </row>
    <row r="217" spans="1:5">
      <c r="A217" s="35" t="s">
        <v>763</v>
      </c>
      <c r="B217" s="32" t="s">
        <v>748</v>
      </c>
      <c r="C217" s="32"/>
      <c r="D217" s="32"/>
      <c r="E217" s="32"/>
    </row>
    <row r="218" spans="1:5">
      <c r="A218" s="36" t="s">
        <v>407</v>
      </c>
      <c r="B218" s="32" t="s">
        <v>769</v>
      </c>
      <c r="C218" s="32"/>
      <c r="D218" s="32"/>
      <c r="E218" s="32"/>
    </row>
    <row r="219" spans="1:5">
      <c r="A219" s="36"/>
      <c r="B219" s="32" t="s">
        <v>770</v>
      </c>
      <c r="C219" s="32"/>
      <c r="D219" s="32"/>
      <c r="E219" s="32"/>
    </row>
    <row r="220" spans="1:5">
      <c r="A220" s="36"/>
      <c r="B220" s="32" t="s">
        <v>771</v>
      </c>
      <c r="C220" s="32"/>
      <c r="D220" s="32"/>
      <c r="E220" s="32"/>
    </row>
    <row r="221" spans="1:5">
      <c r="A221" s="36"/>
      <c r="B221" s="32" t="s">
        <v>772</v>
      </c>
      <c r="C221" s="32"/>
      <c r="D221" s="32"/>
      <c r="E221" s="32"/>
    </row>
    <row r="222" spans="1:5">
      <c r="A222" s="48"/>
      <c r="B222" s="32"/>
      <c r="C222" s="32"/>
      <c r="D222" s="32"/>
      <c r="E222" s="32"/>
    </row>
    <row r="223" spans="1:5">
      <c r="A223" s="47"/>
      <c r="B223" s="32"/>
      <c r="C223" s="32"/>
      <c r="D223" s="32"/>
      <c r="E223" s="32"/>
    </row>
    <row r="224" spans="1:5">
      <c r="A224" s="35" t="s">
        <v>413</v>
      </c>
      <c r="B224" s="32" t="s">
        <v>773</v>
      </c>
      <c r="C224" s="164"/>
      <c r="D224" s="32"/>
      <c r="E224" s="32"/>
    </row>
    <row r="225" spans="1:5">
      <c r="A225" s="35" t="s">
        <v>411</v>
      </c>
      <c r="B225" s="32" t="s">
        <v>751</v>
      </c>
      <c r="C225" s="32"/>
      <c r="D225" s="32"/>
      <c r="E225" s="32"/>
    </row>
    <row r="226" spans="1:5">
      <c r="A226" s="36" t="s">
        <v>758</v>
      </c>
      <c r="B226" s="32">
        <v>1</v>
      </c>
      <c r="C226" s="32" t="s">
        <v>752</v>
      </c>
      <c r="D226" s="32"/>
      <c r="E226" s="32"/>
    </row>
    <row r="227" spans="1:5">
      <c r="A227" s="35"/>
      <c r="B227" s="32">
        <v>2</v>
      </c>
      <c r="C227" s="32" t="s">
        <v>759</v>
      </c>
      <c r="D227" s="32"/>
      <c r="E227" s="32"/>
    </row>
    <row r="228" spans="1:5">
      <c r="A228" s="36"/>
      <c r="B228" s="32">
        <v>3</v>
      </c>
      <c r="C228" s="32" t="s">
        <v>742</v>
      </c>
      <c r="D228" s="32"/>
      <c r="E228" s="32"/>
    </row>
    <row r="229" spans="1:5">
      <c r="A229" s="35"/>
      <c r="B229" s="32">
        <v>4</v>
      </c>
      <c r="C229" s="32" t="s">
        <v>760</v>
      </c>
      <c r="D229" s="32"/>
      <c r="E229" s="32"/>
    </row>
    <row r="230" spans="1:5">
      <c r="A230" s="36"/>
      <c r="B230" s="32">
        <v>5</v>
      </c>
      <c r="C230" s="32" t="s">
        <v>761</v>
      </c>
      <c r="D230" s="32"/>
      <c r="E230" s="32"/>
    </row>
    <row r="231" spans="1:5">
      <c r="A231" s="35" t="s">
        <v>763</v>
      </c>
      <c r="B231" s="32" t="s">
        <v>748</v>
      </c>
      <c r="C231" s="32"/>
      <c r="D231" s="32"/>
      <c r="E231" s="32"/>
    </row>
    <row r="232" spans="1:5">
      <c r="A232" s="36" t="s">
        <v>407</v>
      </c>
      <c r="B232" s="32" t="s">
        <v>774</v>
      </c>
      <c r="C232" s="32"/>
      <c r="D232" s="32"/>
      <c r="E232" s="32"/>
    </row>
    <row r="233" spans="1:5">
      <c r="A233" s="36"/>
      <c r="B233" s="32" t="s">
        <v>775</v>
      </c>
      <c r="C233" s="32"/>
      <c r="D233" s="32"/>
      <c r="E233" s="32"/>
    </row>
    <row r="234" spans="1:5">
      <c r="A234" s="36"/>
      <c r="B234" s="32" t="s">
        <v>776</v>
      </c>
      <c r="C234" s="32"/>
      <c r="D234" s="32"/>
      <c r="E234" s="32"/>
    </row>
    <row r="235" spans="1:5">
      <c r="A235" s="36"/>
      <c r="B235" s="32" t="s">
        <v>777</v>
      </c>
      <c r="C235" s="32"/>
      <c r="D235" s="32"/>
      <c r="E235" s="32"/>
    </row>
    <row r="236" spans="1:5">
      <c r="A236" s="35"/>
      <c r="B236" s="32" t="s">
        <v>778</v>
      </c>
      <c r="C236" s="32"/>
      <c r="D236" s="32"/>
      <c r="E236" s="32"/>
    </row>
    <row r="237" spans="1:5">
      <c r="A237" s="35"/>
      <c r="B237" s="32" t="s">
        <v>779</v>
      </c>
      <c r="C237" s="32"/>
      <c r="D237" s="32"/>
      <c r="E237" s="32"/>
    </row>
    <row r="238" spans="1:5">
      <c r="A238" s="47"/>
      <c r="B238" s="32"/>
      <c r="C238" s="32"/>
      <c r="D238" s="32"/>
      <c r="E238" s="32"/>
    </row>
    <row r="239" spans="1:5">
      <c r="A239" s="35" t="s">
        <v>413</v>
      </c>
      <c r="B239" s="32" t="s">
        <v>780</v>
      </c>
      <c r="C239" s="164"/>
      <c r="D239" s="32"/>
      <c r="E239" s="32"/>
    </row>
    <row r="240" spans="1:5">
      <c r="A240" s="35" t="s">
        <v>411</v>
      </c>
      <c r="B240" s="32" t="s">
        <v>751</v>
      </c>
      <c r="C240" s="32"/>
      <c r="D240" s="32"/>
      <c r="E240" s="32"/>
    </row>
    <row r="241" spans="1:5">
      <c r="A241" s="36" t="s">
        <v>758</v>
      </c>
      <c r="B241" s="32">
        <v>1</v>
      </c>
      <c r="C241" s="32" t="s">
        <v>752</v>
      </c>
      <c r="D241" s="32"/>
      <c r="E241" s="32"/>
    </row>
    <row r="242" spans="1:5">
      <c r="A242" s="35"/>
      <c r="B242" s="32">
        <v>2</v>
      </c>
      <c r="C242" s="32" t="s">
        <v>759</v>
      </c>
      <c r="D242" s="32"/>
      <c r="E242" s="32"/>
    </row>
    <row r="243" spans="1:5">
      <c r="A243" s="36"/>
      <c r="B243" s="32">
        <v>3</v>
      </c>
      <c r="C243" s="32" t="s">
        <v>742</v>
      </c>
      <c r="D243" s="32"/>
      <c r="E243" s="32"/>
    </row>
    <row r="244" spans="1:5">
      <c r="A244" s="35"/>
      <c r="B244" s="32">
        <v>4</v>
      </c>
      <c r="C244" s="32" t="s">
        <v>760</v>
      </c>
      <c r="D244" s="32"/>
      <c r="E244" s="32"/>
    </row>
    <row r="245" spans="1:5">
      <c r="A245" s="36"/>
      <c r="B245" s="32">
        <v>5</v>
      </c>
      <c r="C245" s="32" t="s">
        <v>761</v>
      </c>
      <c r="D245" s="32"/>
      <c r="E245" s="32"/>
    </row>
    <row r="246" spans="1:5">
      <c r="A246" s="35" t="s">
        <v>763</v>
      </c>
      <c r="B246" s="32" t="s">
        <v>748</v>
      </c>
      <c r="C246" s="32"/>
      <c r="D246" s="32"/>
      <c r="E246" s="32"/>
    </row>
    <row r="247" spans="1:5">
      <c r="A247" s="36" t="s">
        <v>407</v>
      </c>
      <c r="B247" s="32" t="s">
        <v>781</v>
      </c>
      <c r="C247" s="32"/>
      <c r="D247" s="32"/>
      <c r="E247" s="32"/>
    </row>
    <row r="248" spans="1:5">
      <c r="A248" s="36"/>
      <c r="B248" s="32" t="s">
        <v>782</v>
      </c>
      <c r="C248" s="32"/>
      <c r="D248" s="32"/>
      <c r="E248" s="32"/>
    </row>
    <row r="249" spans="1:5">
      <c r="A249" s="36"/>
      <c r="B249" s="32" t="s">
        <v>783</v>
      </c>
      <c r="C249" s="32"/>
      <c r="D249" s="32"/>
      <c r="E249" s="32"/>
    </row>
    <row r="250" spans="1:5">
      <c r="A250" s="36"/>
      <c r="B250" s="32" t="s">
        <v>784</v>
      </c>
      <c r="C250" s="32"/>
      <c r="D250" s="32"/>
      <c r="E250" s="32"/>
    </row>
    <row r="251" spans="1:5">
      <c r="A251" s="35"/>
      <c r="B251" s="32" t="s">
        <v>785</v>
      </c>
      <c r="C251" s="32"/>
      <c r="D251" s="32"/>
      <c r="E251" s="32"/>
    </row>
    <row r="252" spans="1:5">
      <c r="A252" s="35"/>
      <c r="B252" s="32" t="s">
        <v>786</v>
      </c>
      <c r="C252" s="32"/>
      <c r="D252" s="32"/>
      <c r="E252" s="32"/>
    </row>
    <row r="253" spans="1:5">
      <c r="A253" s="35"/>
      <c r="B253" s="32" t="s">
        <v>787</v>
      </c>
      <c r="C253" s="32"/>
      <c r="D253" s="32"/>
      <c r="E253" s="32"/>
    </row>
    <row r="254" spans="1:5">
      <c r="A254" s="35"/>
      <c r="B254" s="32" t="s">
        <v>788</v>
      </c>
      <c r="C254" s="32"/>
      <c r="D254" s="32"/>
      <c r="E254" s="32"/>
    </row>
    <row r="255" spans="1:5">
      <c r="A255" s="35"/>
      <c r="B255" s="32" t="s">
        <v>789</v>
      </c>
      <c r="C255" s="32"/>
      <c r="D255" s="32"/>
      <c r="E255" s="32"/>
    </row>
    <row r="256" spans="1:5">
      <c r="A256" s="35"/>
      <c r="B256" s="32" t="s">
        <v>790</v>
      </c>
      <c r="C256" s="32"/>
      <c r="D256" s="32"/>
      <c r="E256" s="32"/>
    </row>
    <row r="257" spans="1:5">
      <c r="A257" s="35"/>
      <c r="B257" s="32" t="s">
        <v>791</v>
      </c>
      <c r="C257" s="32"/>
      <c r="D257" s="32"/>
      <c r="E257" s="32"/>
    </row>
    <row r="258" spans="1:5">
      <c r="A258" s="35"/>
      <c r="B258" s="32" t="s">
        <v>792</v>
      </c>
      <c r="C258" s="32"/>
      <c r="D258" s="32"/>
      <c r="E258" s="32"/>
    </row>
    <row r="259" spans="1:5">
      <c r="A259" s="32"/>
      <c r="B259" s="32"/>
      <c r="C259" s="32"/>
      <c r="D259" s="32"/>
      <c r="E259" s="32"/>
    </row>
    <row r="260" spans="1:5">
      <c r="A260" s="47"/>
      <c r="B260" s="32"/>
      <c r="C260" s="32"/>
      <c r="D260" s="32"/>
      <c r="E260" s="32"/>
    </row>
    <row r="261" spans="1:5">
      <c r="A261" s="35" t="s">
        <v>413</v>
      </c>
      <c r="B261" s="32" t="s">
        <v>934</v>
      </c>
      <c r="C261" s="32"/>
      <c r="D261" s="32"/>
      <c r="E261" s="32"/>
    </row>
    <row r="262" spans="1:5">
      <c r="A262" s="35" t="s">
        <v>411</v>
      </c>
      <c r="B262" s="32" t="s">
        <v>751</v>
      </c>
      <c r="C262" s="32"/>
      <c r="D262" s="32"/>
      <c r="E262" s="32"/>
    </row>
    <row r="263" spans="1:5">
      <c r="A263" s="36" t="s">
        <v>758</v>
      </c>
      <c r="B263" s="32">
        <v>1</v>
      </c>
      <c r="C263" s="32" t="s">
        <v>752</v>
      </c>
      <c r="D263" s="32"/>
      <c r="E263" s="32"/>
    </row>
    <row r="264" spans="1:5">
      <c r="A264" s="35"/>
      <c r="B264" s="32">
        <v>2</v>
      </c>
      <c r="C264" s="32" t="s">
        <v>759</v>
      </c>
      <c r="D264" s="32"/>
      <c r="E264" s="32"/>
    </row>
    <row r="265" spans="1:5">
      <c r="A265" s="36"/>
      <c r="B265" s="32">
        <v>3</v>
      </c>
      <c r="C265" s="32" t="s">
        <v>742</v>
      </c>
      <c r="D265" s="32"/>
      <c r="E265" s="32"/>
    </row>
    <row r="266" spans="1:5">
      <c r="A266" s="35"/>
      <c r="B266" s="32">
        <v>4</v>
      </c>
      <c r="C266" s="32" t="s">
        <v>760</v>
      </c>
      <c r="D266" s="32"/>
      <c r="E266" s="32"/>
    </row>
    <row r="267" spans="1:5">
      <c r="A267" s="36"/>
      <c r="B267" s="32">
        <v>5</v>
      </c>
      <c r="C267" s="32" t="s">
        <v>761</v>
      </c>
      <c r="D267" s="32"/>
      <c r="E267" s="32"/>
    </row>
    <row r="268" spans="1:5">
      <c r="A268" s="35"/>
      <c r="B268" s="32">
        <v>6</v>
      </c>
      <c r="C268" s="32" t="s">
        <v>762</v>
      </c>
      <c r="D268" s="32"/>
      <c r="E268" s="32"/>
    </row>
    <row r="269" spans="1:5">
      <c r="A269" s="35" t="s">
        <v>763</v>
      </c>
      <c r="B269" s="32" t="s">
        <v>748</v>
      </c>
      <c r="C269" s="32"/>
      <c r="D269" s="32"/>
      <c r="E269" s="32"/>
    </row>
    <row r="270" spans="1:5">
      <c r="A270" s="36" t="s">
        <v>407</v>
      </c>
      <c r="B270" s="32" t="s">
        <v>781</v>
      </c>
      <c r="C270" s="32"/>
      <c r="D270" s="32"/>
      <c r="E270" s="32"/>
    </row>
    <row r="271" spans="1:5">
      <c r="A271" s="36"/>
      <c r="B271" s="32" t="s">
        <v>782</v>
      </c>
      <c r="C271" s="32"/>
      <c r="D271" s="32"/>
      <c r="E271" s="32"/>
    </row>
    <row r="272" spans="1:5">
      <c r="A272" s="36"/>
      <c r="B272" s="32" t="s">
        <v>783</v>
      </c>
      <c r="C272" s="32"/>
      <c r="D272" s="32"/>
      <c r="E272" s="32"/>
    </row>
    <row r="273" spans="1:5">
      <c r="A273" s="36"/>
      <c r="B273" s="32" t="s">
        <v>784</v>
      </c>
      <c r="C273" s="32"/>
      <c r="D273" s="32"/>
      <c r="E273" s="32"/>
    </row>
    <row r="274" spans="1:5">
      <c r="A274" s="35"/>
      <c r="B274" s="32" t="s">
        <v>785</v>
      </c>
      <c r="C274" s="32"/>
      <c r="D274" s="32"/>
      <c r="E274" s="32"/>
    </row>
    <row r="275" spans="1:5">
      <c r="A275" s="35"/>
      <c r="B275" s="32" t="s">
        <v>786</v>
      </c>
      <c r="C275" s="32"/>
      <c r="D275" s="32"/>
      <c r="E275" s="32"/>
    </row>
    <row r="276" spans="1:5">
      <c r="A276" s="35"/>
      <c r="B276" s="32" t="s">
        <v>787</v>
      </c>
      <c r="C276" s="32"/>
      <c r="D276" s="32"/>
      <c r="E276" s="32"/>
    </row>
    <row r="277" spans="1:5">
      <c r="A277" s="35"/>
      <c r="B277" s="32" t="s">
        <v>788</v>
      </c>
      <c r="C277" s="32"/>
      <c r="D277" s="32"/>
      <c r="E277" s="32"/>
    </row>
    <row r="278" spans="1:5">
      <c r="A278" s="35"/>
      <c r="B278" s="32" t="s">
        <v>789</v>
      </c>
      <c r="C278" s="32"/>
      <c r="D278" s="32"/>
      <c r="E278" s="32"/>
    </row>
    <row r="279" spans="1:5">
      <c r="A279" s="35"/>
      <c r="B279" s="32" t="s">
        <v>790</v>
      </c>
      <c r="C279" s="32"/>
      <c r="D279" s="32"/>
      <c r="E279" s="32"/>
    </row>
    <row r="280" spans="1:5">
      <c r="A280" s="35"/>
      <c r="B280" s="32" t="s">
        <v>791</v>
      </c>
      <c r="C280" s="32"/>
      <c r="D280" s="32"/>
      <c r="E280" s="32"/>
    </row>
    <row r="281" spans="1:5">
      <c r="A281" s="35"/>
      <c r="B281" s="32" t="s">
        <v>792</v>
      </c>
      <c r="C281" s="32"/>
      <c r="D281" s="32"/>
      <c r="E281" s="32"/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30"/>
  <sheetViews>
    <sheetView topLeftCell="W1" zoomScaleNormal="100" zoomScalePageLayoutView="125" workbookViewId="0">
      <selection activeCell="AF1" sqref="E1:AF1"/>
    </sheetView>
  </sheetViews>
  <sheetFormatPr baseColWidth="10" defaultColWidth="8.83203125" defaultRowHeight="14"/>
  <cols>
    <col min="1" max="1" width="5.5" style="6" bestFit="1" customWidth="1"/>
    <col min="2" max="2" width="11.83203125" style="6" bestFit="1" customWidth="1"/>
    <col min="3" max="3" width="5" style="6" bestFit="1" customWidth="1"/>
    <col min="4" max="4" width="13.1640625" style="6" bestFit="1" customWidth="1"/>
    <col min="5" max="5" width="9.1640625" style="6" bestFit="1" customWidth="1"/>
    <col min="6" max="6" width="4.5" style="6" bestFit="1" customWidth="1"/>
    <col min="7" max="7" width="6.1640625" style="6" bestFit="1" customWidth="1"/>
    <col min="8" max="8" width="4.1640625" style="6" bestFit="1" customWidth="1"/>
    <col min="9" max="13" width="8.83203125" style="6" customWidth="1"/>
    <col min="14" max="14" width="9.5" style="6" customWidth="1"/>
    <col min="15" max="15" width="10.5" style="6" customWidth="1"/>
    <col min="16" max="18" width="8.83203125" style="6" customWidth="1"/>
    <col min="19" max="19" width="9.5" style="6" customWidth="1"/>
    <col min="20" max="20" width="10.1640625" style="12" customWidth="1"/>
    <col min="21" max="22" width="8.83203125" style="6" customWidth="1"/>
    <col min="23" max="23" width="10.33203125" style="6" bestFit="1" customWidth="1"/>
    <col min="24" max="24" width="8.83203125" style="6" customWidth="1"/>
    <col min="25" max="25" width="8.33203125" style="6" customWidth="1"/>
    <col min="26" max="27" width="13" style="12" customWidth="1"/>
    <col min="28" max="28" width="12.6640625" style="12" bestFit="1" customWidth="1"/>
    <col min="29" max="29" width="10.33203125" style="12" bestFit="1" customWidth="1"/>
    <col min="30" max="30" width="13.33203125" style="13" bestFit="1" customWidth="1"/>
    <col min="31" max="31" width="10.6640625" style="6" bestFit="1" customWidth="1"/>
    <col min="32" max="16384" width="8.83203125" style="6"/>
  </cols>
  <sheetData>
    <row r="1" spans="1:32" ht="60">
      <c r="A1" s="7" t="s">
        <v>9</v>
      </c>
      <c r="B1" s="8" t="s">
        <v>40</v>
      </c>
      <c r="C1" s="8" t="s">
        <v>59</v>
      </c>
      <c r="D1" s="8" t="s">
        <v>214</v>
      </c>
      <c r="E1" s="8" t="s">
        <v>0</v>
      </c>
      <c r="F1" s="8" t="s">
        <v>581</v>
      </c>
      <c r="G1" s="8" t="s">
        <v>924</v>
      </c>
      <c r="H1" s="8" t="s">
        <v>925</v>
      </c>
      <c r="I1" s="9" t="s">
        <v>96</v>
      </c>
      <c r="J1" s="9" t="s">
        <v>97</v>
      </c>
      <c r="K1" s="9" t="s">
        <v>98</v>
      </c>
      <c r="L1" s="9" t="s">
        <v>99</v>
      </c>
      <c r="M1" s="3" t="s">
        <v>22</v>
      </c>
      <c r="N1" s="3" t="s">
        <v>10</v>
      </c>
      <c r="O1" s="3" t="s">
        <v>11</v>
      </c>
      <c r="P1" s="2" t="s">
        <v>12</v>
      </c>
      <c r="Q1" s="2" t="s">
        <v>13</v>
      </c>
      <c r="R1" s="3" t="s">
        <v>23</v>
      </c>
      <c r="S1" s="3" t="s">
        <v>36</v>
      </c>
      <c r="T1" s="3" t="s">
        <v>37</v>
      </c>
      <c r="U1" s="2" t="s">
        <v>24</v>
      </c>
      <c r="V1" s="2" t="s">
        <v>25</v>
      </c>
      <c r="W1" s="20" t="s">
        <v>19</v>
      </c>
      <c r="X1" s="2" t="s">
        <v>21</v>
      </c>
      <c r="Y1" s="2" t="s">
        <v>26</v>
      </c>
      <c r="Z1" s="2" t="s">
        <v>1088</v>
      </c>
      <c r="AA1" s="2" t="s">
        <v>1089</v>
      </c>
      <c r="AB1" s="2" t="s">
        <v>29</v>
      </c>
      <c r="AC1" s="2" t="s">
        <v>30</v>
      </c>
      <c r="AD1" s="15" t="s">
        <v>31</v>
      </c>
      <c r="AE1" s="1" t="s">
        <v>1083</v>
      </c>
      <c r="AF1" s="7" t="s">
        <v>1300</v>
      </c>
    </row>
    <row r="2" spans="1:32">
      <c r="A2" s="12" t="s">
        <v>60</v>
      </c>
      <c r="B2" s="12" t="s">
        <v>41</v>
      </c>
      <c r="C2" s="12">
        <v>1</v>
      </c>
      <c r="D2" s="12" t="str">
        <f t="shared" ref="D2:D33" si="0">_xlfn.CONCAT(B2,"-",C2)</f>
        <v>BRF-ONE-COM-1</v>
      </c>
      <c r="E2" s="187">
        <v>43390</v>
      </c>
      <c r="F2" s="118" t="s">
        <v>566</v>
      </c>
      <c r="G2" s="41">
        <v>2</v>
      </c>
      <c r="H2" s="41">
        <v>1</v>
      </c>
      <c r="I2" s="12" t="s">
        <v>75</v>
      </c>
      <c r="J2" s="12" t="s">
        <v>94</v>
      </c>
      <c r="K2" s="12" t="s">
        <v>95</v>
      </c>
      <c r="L2" s="12" t="s">
        <v>100</v>
      </c>
      <c r="M2" s="12">
        <v>14.4</v>
      </c>
      <c r="N2" s="12">
        <v>38.82</v>
      </c>
      <c r="O2" s="12">
        <v>48.25</v>
      </c>
      <c r="P2" s="12">
        <f t="shared" ref="P2:P33" si="1">N2-M2</f>
        <v>24.42</v>
      </c>
      <c r="Q2" s="12">
        <f t="shared" ref="Q2:Q33" si="2">O2-N2</f>
        <v>9.43</v>
      </c>
      <c r="R2" s="12">
        <v>14.44</v>
      </c>
      <c r="S2" s="12">
        <v>21.7</v>
      </c>
      <c r="T2" s="12">
        <v>47.31</v>
      </c>
      <c r="U2" s="12">
        <f t="shared" ref="U2:U33" si="3">T2-S2</f>
        <v>25.610000000000003</v>
      </c>
      <c r="V2" s="12">
        <f t="shared" ref="V2:V33" si="4">S2-R2</f>
        <v>7.26</v>
      </c>
      <c r="W2" s="12">
        <v>0.81543116490166401</v>
      </c>
      <c r="X2" s="10">
        <f t="shared" ref="X2:X17" si="5">Q2*W2</f>
        <v>7.6895158850226917</v>
      </c>
      <c r="Y2" s="10">
        <f t="shared" ref="Y2:Y17" si="6">V2*W2</f>
        <v>5.9200302571860801</v>
      </c>
      <c r="Z2" s="193">
        <v>0.31123162117756797</v>
      </c>
      <c r="AA2" s="10">
        <v>1.5551307497685589</v>
      </c>
      <c r="AB2" s="12">
        <f>(Z2*P2)/X2</f>
        <v>0.98839462754211893</v>
      </c>
      <c r="AC2" s="12">
        <f>(AA2*U2)/Y2</f>
        <v>6.7274822545422923</v>
      </c>
      <c r="AD2" s="13">
        <f>(AC2-AB2)/$AE$2</f>
        <v>12.753528060000384</v>
      </c>
      <c r="AE2" s="13">
        <v>0.45</v>
      </c>
      <c r="AF2" s="12"/>
    </row>
    <row r="3" spans="1:32">
      <c r="A3" s="12" t="s">
        <v>60</v>
      </c>
      <c r="B3" s="12" t="s">
        <v>41</v>
      </c>
      <c r="C3" s="12">
        <v>2</v>
      </c>
      <c r="D3" s="12" t="str">
        <f t="shared" si="0"/>
        <v>BRF-ONE-COM-2</v>
      </c>
      <c r="E3" s="187">
        <v>43390</v>
      </c>
      <c r="F3" s="118" t="s">
        <v>566</v>
      </c>
      <c r="G3" s="41">
        <v>2</v>
      </c>
      <c r="H3" s="41">
        <v>2</v>
      </c>
      <c r="I3" s="12" t="s">
        <v>75</v>
      </c>
      <c r="J3" s="12" t="s">
        <v>94</v>
      </c>
      <c r="K3" s="12" t="s">
        <v>95</v>
      </c>
      <c r="L3" s="12" t="s">
        <v>100</v>
      </c>
      <c r="M3" s="12">
        <v>14.39</v>
      </c>
      <c r="N3" s="12">
        <v>38.86</v>
      </c>
      <c r="O3" s="12">
        <v>45.08</v>
      </c>
      <c r="P3" s="12">
        <f t="shared" si="1"/>
        <v>24.47</v>
      </c>
      <c r="Q3" s="12">
        <f t="shared" si="2"/>
        <v>6.2199999999999989</v>
      </c>
      <c r="R3" s="12">
        <v>14.28</v>
      </c>
      <c r="S3" s="12">
        <v>20.16</v>
      </c>
      <c r="T3" s="12">
        <v>47.77</v>
      </c>
      <c r="U3" s="12">
        <f t="shared" si="3"/>
        <v>27.610000000000003</v>
      </c>
      <c r="V3" s="12">
        <f t="shared" si="4"/>
        <v>5.8800000000000008</v>
      </c>
      <c r="W3" s="12">
        <v>0.81872509960159379</v>
      </c>
      <c r="X3" s="10">
        <f t="shared" si="5"/>
        <v>5.0924701195219129</v>
      </c>
      <c r="Y3" s="10">
        <f t="shared" si="6"/>
        <v>4.8141035856573717</v>
      </c>
      <c r="Z3" s="12">
        <v>0.61895436420215055</v>
      </c>
      <c r="AA3" s="12">
        <v>1.2672265784384991</v>
      </c>
      <c r="AB3" s="12">
        <f t="shared" ref="AB3:AB66" si="7">(Z3*P3)/X3</f>
        <v>2.974158500010704</v>
      </c>
      <c r="AC3" s="12">
        <f t="shared" ref="AC3:AC66" si="8">(AA3*U3)/Y3</f>
        <v>7.2678381775844754</v>
      </c>
      <c r="AD3" s="13">
        <f t="shared" ref="AD3:AD66" si="9">(AC3-AB3)/$AE$2</f>
        <v>9.5415103946083804</v>
      </c>
    </row>
    <row r="4" spans="1:32">
      <c r="A4" s="12" t="s">
        <v>60</v>
      </c>
      <c r="B4" s="12" t="s">
        <v>41</v>
      </c>
      <c r="C4" s="12">
        <v>3</v>
      </c>
      <c r="D4" s="12" t="str">
        <f t="shared" si="0"/>
        <v>BRF-ONE-COM-3</v>
      </c>
      <c r="E4" s="187">
        <v>43390</v>
      </c>
      <c r="F4" s="118" t="s">
        <v>566</v>
      </c>
      <c r="G4" s="41">
        <v>2</v>
      </c>
      <c r="H4" s="41">
        <v>3</v>
      </c>
      <c r="I4" s="12" t="s">
        <v>75</v>
      </c>
      <c r="J4" s="12" t="s">
        <v>94</v>
      </c>
      <c r="K4" s="12" t="s">
        <v>95</v>
      </c>
      <c r="L4" s="12" t="s">
        <v>100</v>
      </c>
      <c r="M4" s="12">
        <v>14.42</v>
      </c>
      <c r="N4" s="12">
        <v>38.99</v>
      </c>
      <c r="O4" s="12">
        <v>45.53</v>
      </c>
      <c r="P4" s="12">
        <f t="shared" si="1"/>
        <v>24.57</v>
      </c>
      <c r="Q4" s="12">
        <f t="shared" si="2"/>
        <v>6.5399999999999991</v>
      </c>
      <c r="R4" s="12">
        <v>14.36</v>
      </c>
      <c r="S4" s="12">
        <v>19.04</v>
      </c>
      <c r="T4" s="12">
        <v>46.7</v>
      </c>
      <c r="U4" s="12">
        <f t="shared" si="3"/>
        <v>27.660000000000004</v>
      </c>
      <c r="V4" s="12">
        <f t="shared" si="4"/>
        <v>4.68</v>
      </c>
      <c r="W4" s="12">
        <v>0.79540709812108579</v>
      </c>
      <c r="X4" s="10">
        <f t="shared" si="5"/>
        <v>5.2019624217119</v>
      </c>
      <c r="Y4" s="10">
        <f t="shared" si="6"/>
        <v>3.7225052192066812</v>
      </c>
      <c r="Z4" s="12">
        <v>0.51611197974503764</v>
      </c>
      <c r="AA4" s="12">
        <v>1.0786332262589455</v>
      </c>
      <c r="AB4" s="12">
        <f t="shared" si="7"/>
        <v>2.4377091401906861</v>
      </c>
      <c r="AC4" s="12">
        <f t="shared" si="8"/>
        <v>8.0147624466408942</v>
      </c>
      <c r="AD4" s="13">
        <f t="shared" si="9"/>
        <v>12.393451792111573</v>
      </c>
      <c r="AF4" s="6" t="s">
        <v>101</v>
      </c>
    </row>
    <row r="5" spans="1:32">
      <c r="A5" s="12" t="s">
        <v>60</v>
      </c>
      <c r="B5" s="12" t="s">
        <v>41</v>
      </c>
      <c r="C5" s="12">
        <v>4</v>
      </c>
      <c r="D5" s="12" t="str">
        <f t="shared" si="0"/>
        <v>BRF-ONE-COM-4</v>
      </c>
      <c r="E5" s="187">
        <v>43390</v>
      </c>
      <c r="F5" s="118" t="s">
        <v>566</v>
      </c>
      <c r="G5" s="41">
        <v>2</v>
      </c>
      <c r="H5" s="41">
        <v>4</v>
      </c>
      <c r="I5" s="12" t="s">
        <v>75</v>
      </c>
      <c r="J5" s="12" t="s">
        <v>94</v>
      </c>
      <c r="K5" s="12" t="s">
        <v>95</v>
      </c>
      <c r="L5" s="12" t="s">
        <v>100</v>
      </c>
      <c r="M5" s="12">
        <v>14.4</v>
      </c>
      <c r="N5" s="12">
        <v>38.89</v>
      </c>
      <c r="O5" s="12">
        <v>44.33</v>
      </c>
      <c r="P5" s="12">
        <f t="shared" si="1"/>
        <v>24.490000000000002</v>
      </c>
      <c r="Q5" s="12">
        <f t="shared" si="2"/>
        <v>5.4399999999999977</v>
      </c>
      <c r="R5" s="12">
        <v>14.36</v>
      </c>
      <c r="S5" s="12">
        <v>20.16</v>
      </c>
      <c r="T5" s="12">
        <v>47.78</v>
      </c>
      <c r="U5" s="12">
        <f t="shared" si="3"/>
        <v>27.62</v>
      </c>
      <c r="V5" s="12">
        <f t="shared" si="4"/>
        <v>5.8000000000000007</v>
      </c>
      <c r="W5" s="12">
        <v>0.84862385321100919</v>
      </c>
      <c r="X5" s="10">
        <f t="shared" si="5"/>
        <v>4.6165137614678882</v>
      </c>
      <c r="Y5" s="10">
        <f t="shared" si="6"/>
        <v>4.9220183486238538</v>
      </c>
      <c r="Z5" s="12">
        <v>0</v>
      </c>
      <c r="AA5" s="12">
        <v>1.0523465961698637</v>
      </c>
      <c r="AB5" s="12">
        <f t="shared" si="7"/>
        <v>0</v>
      </c>
      <c r="AC5" s="12">
        <f t="shared" si="8"/>
        <v>5.9052630298174611</v>
      </c>
      <c r="AD5" s="13">
        <f t="shared" si="9"/>
        <v>13.122806732927691</v>
      </c>
      <c r="AF5" s="6" t="s">
        <v>101</v>
      </c>
    </row>
    <row r="6" spans="1:32">
      <c r="A6" s="12" t="s">
        <v>60</v>
      </c>
      <c r="B6" s="12" t="s">
        <v>41</v>
      </c>
      <c r="C6" s="12">
        <v>5</v>
      </c>
      <c r="D6" s="12" t="str">
        <f t="shared" si="0"/>
        <v>BRF-ONE-COM-5</v>
      </c>
      <c r="E6" s="187">
        <v>43390</v>
      </c>
      <c r="F6" s="118" t="s">
        <v>566</v>
      </c>
      <c r="G6" s="41">
        <v>2</v>
      </c>
      <c r="H6" s="41">
        <v>5</v>
      </c>
      <c r="I6" s="12" t="s">
        <v>75</v>
      </c>
      <c r="J6" s="12" t="s">
        <v>94</v>
      </c>
      <c r="K6" s="12" t="s">
        <v>95</v>
      </c>
      <c r="L6" s="12" t="s">
        <v>100</v>
      </c>
      <c r="M6" s="12">
        <v>14.35</v>
      </c>
      <c r="N6" s="12">
        <v>38.880000000000003</v>
      </c>
      <c r="O6" s="12">
        <v>42.26</v>
      </c>
      <c r="P6" s="12">
        <f t="shared" si="1"/>
        <v>24.53</v>
      </c>
      <c r="Q6" s="12">
        <f t="shared" si="2"/>
        <v>3.3799999999999955</v>
      </c>
      <c r="R6" s="12">
        <v>14.44</v>
      </c>
      <c r="S6" s="12">
        <v>20.3</v>
      </c>
      <c r="T6" s="12">
        <v>47.88</v>
      </c>
      <c r="U6" s="12">
        <f t="shared" si="3"/>
        <v>27.580000000000002</v>
      </c>
      <c r="V6" s="12">
        <f t="shared" si="4"/>
        <v>5.8600000000000012</v>
      </c>
      <c r="W6" s="12">
        <v>0.82286634460547514</v>
      </c>
      <c r="X6" s="10">
        <f t="shared" si="5"/>
        <v>2.7812882447665022</v>
      </c>
      <c r="Y6" s="10">
        <f t="shared" si="6"/>
        <v>4.8219967793880851</v>
      </c>
      <c r="Z6" s="12">
        <v>0.43945765027064088</v>
      </c>
      <c r="AA6" s="12">
        <v>1.154328471850717</v>
      </c>
      <c r="AB6" s="12">
        <f t="shared" si="7"/>
        <v>3.8758644241290519</v>
      </c>
      <c r="AC6" s="12">
        <f t="shared" si="8"/>
        <v>6.6023227949320269</v>
      </c>
      <c r="AD6" s="13">
        <f t="shared" si="9"/>
        <v>6.0587963795621667</v>
      </c>
    </row>
    <row r="7" spans="1:32">
      <c r="A7" s="12" t="s">
        <v>60</v>
      </c>
      <c r="B7" s="12" t="s">
        <v>41</v>
      </c>
      <c r="C7" s="12">
        <v>6</v>
      </c>
      <c r="D7" s="12" t="str">
        <f t="shared" si="0"/>
        <v>BRF-ONE-COM-6</v>
      </c>
      <c r="E7" s="187">
        <v>43390</v>
      </c>
      <c r="F7" s="118" t="s">
        <v>566</v>
      </c>
      <c r="G7" s="41">
        <v>2</v>
      </c>
      <c r="H7" s="41">
        <v>6</v>
      </c>
      <c r="I7" s="12" t="s">
        <v>75</v>
      </c>
      <c r="J7" s="12" t="s">
        <v>94</v>
      </c>
      <c r="K7" s="12" t="s">
        <v>95</v>
      </c>
      <c r="L7" s="12" t="s">
        <v>100</v>
      </c>
      <c r="M7" s="12">
        <v>14.27</v>
      </c>
      <c r="N7" s="12">
        <v>38.81</v>
      </c>
      <c r="O7" s="12">
        <v>43.22</v>
      </c>
      <c r="P7" s="12">
        <f t="shared" si="1"/>
        <v>24.540000000000003</v>
      </c>
      <c r="Q7" s="12">
        <f t="shared" si="2"/>
        <v>4.4099999999999966</v>
      </c>
      <c r="R7" s="12">
        <v>14.37</v>
      </c>
      <c r="S7" s="12">
        <v>19.91</v>
      </c>
      <c r="T7" s="12">
        <v>47.64</v>
      </c>
      <c r="U7" s="12">
        <f t="shared" si="3"/>
        <v>27.73</v>
      </c>
      <c r="V7" s="12">
        <f t="shared" si="4"/>
        <v>5.5400000000000009</v>
      </c>
      <c r="W7" s="12">
        <v>0.82174462705436158</v>
      </c>
      <c r="X7" s="10">
        <f t="shared" si="5"/>
        <v>3.6238938053097316</v>
      </c>
      <c r="Y7" s="10">
        <f t="shared" si="6"/>
        <v>4.552465233881164</v>
      </c>
      <c r="Z7" s="12">
        <v>0.55594847904872868</v>
      </c>
      <c r="AA7" s="12">
        <v>0.95248689118344754</v>
      </c>
      <c r="AB7" s="12">
        <f t="shared" si="7"/>
        <v>3.764728330578039</v>
      </c>
      <c r="AC7" s="12">
        <f t="shared" si="8"/>
        <v>5.8017931242935141</v>
      </c>
      <c r="AD7" s="13">
        <f t="shared" si="9"/>
        <v>4.5268106527010561</v>
      </c>
    </row>
    <row r="8" spans="1:32">
      <c r="A8" s="12" t="s">
        <v>60</v>
      </c>
      <c r="B8" s="12" t="s">
        <v>41</v>
      </c>
      <c r="C8" s="12">
        <v>7</v>
      </c>
      <c r="D8" s="12" t="str">
        <f t="shared" si="0"/>
        <v>BRF-ONE-COM-7</v>
      </c>
      <c r="E8" s="187">
        <v>43390</v>
      </c>
      <c r="F8" s="118" t="s">
        <v>566</v>
      </c>
      <c r="G8" s="41">
        <v>2</v>
      </c>
      <c r="H8" s="41">
        <v>7</v>
      </c>
      <c r="I8" s="12" t="s">
        <v>75</v>
      </c>
      <c r="J8" s="12" t="s">
        <v>94</v>
      </c>
      <c r="K8" s="12" t="s">
        <v>95</v>
      </c>
      <c r="L8" s="12" t="s">
        <v>100</v>
      </c>
      <c r="M8" s="12">
        <v>14.34</v>
      </c>
      <c r="N8" s="12">
        <v>38.82</v>
      </c>
      <c r="O8" s="12">
        <v>46.17</v>
      </c>
      <c r="P8" s="12">
        <f t="shared" si="1"/>
        <v>24.48</v>
      </c>
      <c r="Q8" s="12">
        <f t="shared" si="2"/>
        <v>7.3500000000000014</v>
      </c>
      <c r="R8" s="12">
        <v>14.47</v>
      </c>
      <c r="S8" s="12">
        <v>19.41</v>
      </c>
      <c r="T8" s="12">
        <v>46.97</v>
      </c>
      <c r="U8" s="12">
        <f t="shared" si="3"/>
        <v>27.56</v>
      </c>
      <c r="V8" s="12">
        <f t="shared" si="4"/>
        <v>4.9399999999999995</v>
      </c>
      <c r="W8" s="12">
        <v>0.84434968017057577</v>
      </c>
      <c r="X8" s="10">
        <f t="shared" si="5"/>
        <v>6.2059701492537327</v>
      </c>
      <c r="Y8" s="10">
        <f t="shared" si="6"/>
        <v>4.1710874200426442</v>
      </c>
      <c r="Z8" s="12">
        <v>0.42571057195570622</v>
      </c>
      <c r="AA8" s="12">
        <v>0.81755523912171213</v>
      </c>
      <c r="AB8" s="12">
        <f t="shared" si="7"/>
        <v>1.6792531305889153</v>
      </c>
      <c r="AC8" s="12">
        <f t="shared" si="8"/>
        <v>5.4019060549836251</v>
      </c>
      <c r="AD8" s="13">
        <f t="shared" si="9"/>
        <v>8.2725620542104661</v>
      </c>
    </row>
    <row r="9" spans="1:32">
      <c r="A9" s="12" t="s">
        <v>60</v>
      </c>
      <c r="B9" s="12" t="s">
        <v>41</v>
      </c>
      <c r="C9" s="12">
        <v>8</v>
      </c>
      <c r="D9" s="12" t="str">
        <f t="shared" si="0"/>
        <v>BRF-ONE-COM-8</v>
      </c>
      <c r="E9" s="187">
        <v>43390</v>
      </c>
      <c r="F9" s="118" t="s">
        <v>566</v>
      </c>
      <c r="G9" s="41">
        <v>2</v>
      </c>
      <c r="H9" s="41">
        <v>8</v>
      </c>
      <c r="I9" s="12" t="s">
        <v>75</v>
      </c>
      <c r="J9" s="12" t="s">
        <v>94</v>
      </c>
      <c r="K9" s="12" t="s">
        <v>95</v>
      </c>
      <c r="L9" s="12" t="s">
        <v>100</v>
      </c>
      <c r="M9" s="12">
        <v>14.36</v>
      </c>
      <c r="N9" s="12">
        <v>38.79</v>
      </c>
      <c r="O9" s="12">
        <v>43.2</v>
      </c>
      <c r="P9" s="12">
        <f t="shared" si="1"/>
        <v>24.43</v>
      </c>
      <c r="Q9" s="12">
        <f t="shared" si="2"/>
        <v>4.4100000000000037</v>
      </c>
      <c r="R9" s="12">
        <v>14.33</v>
      </c>
      <c r="S9" s="12">
        <v>18.940000000000001</v>
      </c>
      <c r="T9" s="12">
        <v>46.66</v>
      </c>
      <c r="U9" s="12">
        <f t="shared" si="3"/>
        <v>27.719999999999995</v>
      </c>
      <c r="V9" s="12">
        <f t="shared" si="4"/>
        <v>4.6100000000000012</v>
      </c>
      <c r="W9" s="12">
        <v>0.82964224872231684</v>
      </c>
      <c r="X9" s="10">
        <f t="shared" si="5"/>
        <v>3.6587223168654202</v>
      </c>
      <c r="Y9" s="10">
        <f t="shared" si="6"/>
        <v>3.8246507666098815</v>
      </c>
      <c r="Z9" s="12">
        <v>0.24420198002424631</v>
      </c>
      <c r="AA9" s="12">
        <v>0.86966206132748192</v>
      </c>
      <c r="AB9" s="12">
        <f t="shared" si="7"/>
        <v>1.6305840824519127</v>
      </c>
      <c r="AC9" s="12">
        <f t="shared" si="8"/>
        <v>6.3030676030496613</v>
      </c>
      <c r="AD9" s="13">
        <f t="shared" si="9"/>
        <v>10.38329671243944</v>
      </c>
    </row>
    <row r="10" spans="1:32">
      <c r="A10" s="12" t="s">
        <v>60</v>
      </c>
      <c r="B10" s="12" t="s">
        <v>42</v>
      </c>
      <c r="C10" s="12">
        <v>1</v>
      </c>
      <c r="D10" s="12" t="str">
        <f t="shared" si="0"/>
        <v>LWR-BHO-NCS-1</v>
      </c>
      <c r="E10" s="187">
        <v>43390</v>
      </c>
      <c r="F10" s="118" t="s">
        <v>566</v>
      </c>
      <c r="G10" s="41">
        <v>3</v>
      </c>
      <c r="H10" s="41">
        <v>1</v>
      </c>
      <c r="I10" s="12" t="s">
        <v>75</v>
      </c>
      <c r="J10" s="12" t="s">
        <v>94</v>
      </c>
      <c r="K10" s="12" t="s">
        <v>95</v>
      </c>
      <c r="L10" s="12" t="s">
        <v>100</v>
      </c>
      <c r="M10" s="12">
        <v>14.51</v>
      </c>
      <c r="N10" s="12">
        <v>38.78</v>
      </c>
      <c r="O10" s="12">
        <v>43.98</v>
      </c>
      <c r="P10" s="12">
        <f t="shared" si="1"/>
        <v>24.270000000000003</v>
      </c>
      <c r="Q10" s="12">
        <f t="shared" si="2"/>
        <v>5.1999999999999957</v>
      </c>
      <c r="R10" s="12">
        <v>14.32</v>
      </c>
      <c r="S10" s="12">
        <v>19.920000000000002</v>
      </c>
      <c r="T10" s="12">
        <v>47.56</v>
      </c>
      <c r="U10" s="12">
        <f t="shared" si="3"/>
        <v>27.64</v>
      </c>
      <c r="V10" s="12">
        <f t="shared" si="4"/>
        <v>5.6000000000000014</v>
      </c>
      <c r="W10" s="12">
        <v>0.85135135135135143</v>
      </c>
      <c r="X10" s="10">
        <f t="shared" si="5"/>
        <v>4.427027027027024</v>
      </c>
      <c r="Y10" s="10">
        <f t="shared" si="6"/>
        <v>4.7675675675675695</v>
      </c>
      <c r="Z10" s="12">
        <v>6.4302208786297485E-2</v>
      </c>
      <c r="AA10" s="12">
        <v>0.44896370471677671</v>
      </c>
      <c r="AB10" s="12">
        <f t="shared" si="7"/>
        <v>0.3525197830769678</v>
      </c>
      <c r="AC10" s="12">
        <f t="shared" si="8"/>
        <v>2.6028696232412303</v>
      </c>
      <c r="AD10" s="13">
        <f t="shared" si="9"/>
        <v>5.0007774225872499</v>
      </c>
    </row>
    <row r="11" spans="1:32">
      <c r="A11" s="12" t="s">
        <v>60</v>
      </c>
      <c r="B11" s="12" t="s">
        <v>42</v>
      </c>
      <c r="C11" s="12">
        <v>2</v>
      </c>
      <c r="D11" s="12" t="str">
        <f t="shared" si="0"/>
        <v>LWR-BHO-NCS-2</v>
      </c>
      <c r="E11" s="187">
        <v>43390</v>
      </c>
      <c r="F11" s="118" t="s">
        <v>566</v>
      </c>
      <c r="G11" s="41">
        <v>3</v>
      </c>
      <c r="H11" s="41">
        <v>2</v>
      </c>
      <c r="I11" s="12" t="s">
        <v>75</v>
      </c>
      <c r="J11" s="12" t="s">
        <v>94</v>
      </c>
      <c r="K11" s="12" t="s">
        <v>95</v>
      </c>
      <c r="L11" s="12" t="s">
        <v>100</v>
      </c>
      <c r="M11" s="12">
        <v>14.32</v>
      </c>
      <c r="N11" s="12">
        <v>38.770000000000003</v>
      </c>
      <c r="O11" s="12">
        <v>44.94</v>
      </c>
      <c r="P11" s="12">
        <f t="shared" si="1"/>
        <v>24.450000000000003</v>
      </c>
      <c r="Q11" s="12">
        <f t="shared" si="2"/>
        <v>6.1699999999999946</v>
      </c>
      <c r="R11" s="12">
        <v>14.33</v>
      </c>
      <c r="S11" s="12">
        <v>21.76</v>
      </c>
      <c r="T11" s="12">
        <v>49.41</v>
      </c>
      <c r="U11" s="12">
        <f t="shared" si="3"/>
        <v>27.649999999999995</v>
      </c>
      <c r="V11" s="12">
        <f t="shared" si="4"/>
        <v>7.4300000000000015</v>
      </c>
      <c r="W11" s="12">
        <v>0.82844243792325056</v>
      </c>
      <c r="X11" s="10">
        <f t="shared" si="5"/>
        <v>5.1114898419864518</v>
      </c>
      <c r="Y11" s="10">
        <f t="shared" si="6"/>
        <v>6.1553273137697531</v>
      </c>
      <c r="Z11" s="12">
        <v>0.2197230839951215</v>
      </c>
      <c r="AA11" s="12">
        <v>0.98780915943221348</v>
      </c>
      <c r="AB11" s="12">
        <f t="shared" si="7"/>
        <v>1.0510104822184172</v>
      </c>
      <c r="AC11" s="12">
        <f t="shared" si="8"/>
        <v>4.4372820267738522</v>
      </c>
      <c r="AD11" s="13">
        <f t="shared" si="9"/>
        <v>7.5250478767898556</v>
      </c>
    </row>
    <row r="12" spans="1:32">
      <c r="A12" s="12" t="s">
        <v>60</v>
      </c>
      <c r="B12" s="12" t="s">
        <v>42</v>
      </c>
      <c r="C12" s="12">
        <v>3</v>
      </c>
      <c r="D12" s="227" t="str">
        <f t="shared" si="0"/>
        <v>LWR-BHO-NCS-3</v>
      </c>
      <c r="E12" s="187">
        <v>43390</v>
      </c>
      <c r="F12" s="118" t="s">
        <v>566</v>
      </c>
      <c r="G12" s="41">
        <v>3</v>
      </c>
      <c r="H12" s="41">
        <v>3</v>
      </c>
      <c r="I12" s="12" t="s">
        <v>75</v>
      </c>
      <c r="J12" s="12" t="s">
        <v>94</v>
      </c>
      <c r="K12" s="12" t="s">
        <v>95</v>
      </c>
      <c r="L12" s="12" t="s">
        <v>100</v>
      </c>
      <c r="M12" s="12">
        <v>14.29</v>
      </c>
      <c r="N12" s="12">
        <v>38.69</v>
      </c>
      <c r="O12" s="12">
        <v>43.84</v>
      </c>
      <c r="P12" s="12">
        <f t="shared" si="1"/>
        <v>24.4</v>
      </c>
      <c r="Q12" s="12">
        <f t="shared" si="2"/>
        <v>5.1500000000000057</v>
      </c>
      <c r="R12" s="12">
        <v>14.38</v>
      </c>
      <c r="S12" s="12">
        <v>19.27</v>
      </c>
      <c r="T12" s="12">
        <v>46.93</v>
      </c>
      <c r="U12" s="12">
        <f t="shared" si="3"/>
        <v>27.66</v>
      </c>
      <c r="V12" s="12">
        <f t="shared" si="4"/>
        <v>4.8899999999999988</v>
      </c>
      <c r="W12" s="12">
        <v>0.83164983164983164</v>
      </c>
      <c r="X12" s="10">
        <f t="shared" si="5"/>
        <v>4.282996632996638</v>
      </c>
      <c r="Y12" s="10">
        <f t="shared" si="6"/>
        <v>4.0667676767676761</v>
      </c>
      <c r="Z12" s="13">
        <v>0.9796737603253427</v>
      </c>
      <c r="AA12" s="13">
        <v>0.87578482649344569</v>
      </c>
      <c r="AB12" s="13">
        <f t="shared" si="7"/>
        <v>5.5811483875049603</v>
      </c>
      <c r="AC12" s="13">
        <f t="shared" si="8"/>
        <v>5.9566245790717129</v>
      </c>
      <c r="AD12" s="13">
        <f t="shared" si="9"/>
        <v>0.83439153681500577</v>
      </c>
    </row>
    <row r="13" spans="1:32">
      <c r="A13" s="12" t="s">
        <v>60</v>
      </c>
      <c r="B13" s="12" t="s">
        <v>42</v>
      </c>
      <c r="C13" s="12">
        <v>4</v>
      </c>
      <c r="D13" s="12" t="str">
        <f t="shared" si="0"/>
        <v>LWR-BHO-NCS-4</v>
      </c>
      <c r="E13" s="187">
        <v>43390</v>
      </c>
      <c r="F13" s="118" t="s">
        <v>566</v>
      </c>
      <c r="G13" s="41">
        <v>3</v>
      </c>
      <c r="H13" s="41">
        <v>4</v>
      </c>
      <c r="I13" s="12" t="s">
        <v>75</v>
      </c>
      <c r="J13" s="12" t="s">
        <v>94</v>
      </c>
      <c r="K13" s="12" t="s">
        <v>95</v>
      </c>
      <c r="L13" s="12" t="s">
        <v>100</v>
      </c>
      <c r="M13" s="12">
        <v>14.31</v>
      </c>
      <c r="N13" s="12">
        <v>38.729999999999997</v>
      </c>
      <c r="O13" s="12">
        <v>43.73</v>
      </c>
      <c r="P13" s="12">
        <f t="shared" si="1"/>
        <v>24.419999999999995</v>
      </c>
      <c r="Q13" s="12">
        <f t="shared" si="2"/>
        <v>5</v>
      </c>
      <c r="R13" s="12">
        <v>14.3</v>
      </c>
      <c r="S13" s="12">
        <v>20.48</v>
      </c>
      <c r="T13" s="12">
        <v>48.07</v>
      </c>
      <c r="U13" s="12">
        <f t="shared" si="3"/>
        <v>27.59</v>
      </c>
      <c r="V13" s="12">
        <f t="shared" si="4"/>
        <v>6.18</v>
      </c>
      <c r="W13" s="12">
        <v>0.82342657342657344</v>
      </c>
      <c r="X13" s="10">
        <f t="shared" si="5"/>
        <v>4.1171328671328675</v>
      </c>
      <c r="Y13" s="10">
        <f t="shared" si="6"/>
        <v>5.0887762237762235</v>
      </c>
      <c r="Z13" s="12">
        <v>0.27028969674688264</v>
      </c>
      <c r="AA13" s="12">
        <v>0.98502838999803799</v>
      </c>
      <c r="AB13" s="12">
        <f t="shared" si="7"/>
        <v>1.6031725493365923</v>
      </c>
      <c r="AC13" s="12">
        <f t="shared" si="8"/>
        <v>5.3405636414247173</v>
      </c>
      <c r="AD13" s="13">
        <f t="shared" si="9"/>
        <v>8.3053135379736123</v>
      </c>
    </row>
    <row r="14" spans="1:32">
      <c r="A14" s="12" t="s">
        <v>60</v>
      </c>
      <c r="B14" s="12" t="s">
        <v>42</v>
      </c>
      <c r="C14" s="12">
        <v>5</v>
      </c>
      <c r="D14" s="12" t="str">
        <f t="shared" si="0"/>
        <v>LWR-BHO-NCS-5</v>
      </c>
      <c r="E14" s="187">
        <v>43390</v>
      </c>
      <c r="F14" s="118" t="s">
        <v>566</v>
      </c>
      <c r="G14" s="41">
        <v>3</v>
      </c>
      <c r="H14" s="41">
        <v>5</v>
      </c>
      <c r="I14" s="12" t="s">
        <v>75</v>
      </c>
      <c r="J14" s="12" t="s">
        <v>94</v>
      </c>
      <c r="K14" s="12" t="s">
        <v>95</v>
      </c>
      <c r="L14" s="12" t="s">
        <v>100</v>
      </c>
      <c r="M14" s="12">
        <v>14.34</v>
      </c>
      <c r="N14" s="12">
        <v>38.83</v>
      </c>
      <c r="O14" s="12">
        <v>43.96</v>
      </c>
      <c r="P14" s="12">
        <f t="shared" si="1"/>
        <v>24.49</v>
      </c>
      <c r="Q14" s="12">
        <f t="shared" si="2"/>
        <v>5.1300000000000026</v>
      </c>
      <c r="R14" s="12">
        <v>14.39</v>
      </c>
      <c r="S14" s="12">
        <v>19.8</v>
      </c>
      <c r="T14" s="12">
        <v>47.54</v>
      </c>
      <c r="U14" s="12">
        <f t="shared" si="3"/>
        <v>27.74</v>
      </c>
      <c r="V14" s="12">
        <f t="shared" si="4"/>
        <v>5.41</v>
      </c>
      <c r="W14" s="12">
        <v>0.81742738589211617</v>
      </c>
      <c r="X14" s="10">
        <f t="shared" si="5"/>
        <v>4.1934024896265578</v>
      </c>
      <c r="Y14" s="10">
        <f t="shared" si="6"/>
        <v>4.4222821576763485</v>
      </c>
      <c r="Z14" s="12">
        <v>0.3871818785652888</v>
      </c>
      <c r="AA14" s="12">
        <v>1.299026606159817</v>
      </c>
      <c r="AB14" s="12">
        <f t="shared" si="7"/>
        <v>2.261191056551394</v>
      </c>
      <c r="AC14" s="12">
        <f t="shared" si="8"/>
        <v>8.1485072118979431</v>
      </c>
      <c r="AD14" s="13">
        <f t="shared" si="9"/>
        <v>13.082924789658998</v>
      </c>
    </row>
    <row r="15" spans="1:32">
      <c r="A15" s="12" t="s">
        <v>60</v>
      </c>
      <c r="B15" s="12" t="s">
        <v>42</v>
      </c>
      <c r="C15" s="12">
        <v>6</v>
      </c>
      <c r="D15" s="12" t="str">
        <f t="shared" si="0"/>
        <v>LWR-BHO-NCS-6</v>
      </c>
      <c r="E15" s="187">
        <v>43390</v>
      </c>
      <c r="F15" s="118" t="s">
        <v>566</v>
      </c>
      <c r="G15" s="41">
        <v>3</v>
      </c>
      <c r="H15" s="41">
        <v>6</v>
      </c>
      <c r="I15" s="12" t="s">
        <v>75</v>
      </c>
      <c r="J15" s="12" t="s">
        <v>94</v>
      </c>
      <c r="K15" s="12" t="s">
        <v>95</v>
      </c>
      <c r="L15" s="12" t="s">
        <v>100</v>
      </c>
      <c r="M15" s="12">
        <v>14.32</v>
      </c>
      <c r="N15" s="12">
        <v>38.43</v>
      </c>
      <c r="O15" s="12">
        <v>43.21</v>
      </c>
      <c r="P15" s="12">
        <f t="shared" si="1"/>
        <v>24.11</v>
      </c>
      <c r="Q15" s="12">
        <f t="shared" si="2"/>
        <v>4.7800000000000011</v>
      </c>
      <c r="R15" s="12">
        <v>14.32</v>
      </c>
      <c r="S15" s="12">
        <v>20.14</v>
      </c>
      <c r="T15" s="12">
        <v>47.82</v>
      </c>
      <c r="U15" s="12">
        <f t="shared" si="3"/>
        <v>27.68</v>
      </c>
      <c r="V15" s="12">
        <f t="shared" si="4"/>
        <v>5.82</v>
      </c>
      <c r="W15" s="12">
        <v>0.79675994108983805</v>
      </c>
      <c r="X15" s="10">
        <f t="shared" si="5"/>
        <v>3.8085125184094268</v>
      </c>
      <c r="Y15" s="10">
        <f t="shared" si="6"/>
        <v>4.6371428571428579</v>
      </c>
      <c r="Z15" s="12">
        <v>0.3618985721894083</v>
      </c>
      <c r="AA15" s="12">
        <v>1.433162207899344</v>
      </c>
      <c r="AB15" s="12">
        <f t="shared" si="7"/>
        <v>2.2910190089464813</v>
      </c>
      <c r="AC15" s="12">
        <f t="shared" si="8"/>
        <v>8.5548216082124728</v>
      </c>
      <c r="AD15" s="13">
        <f t="shared" si="9"/>
        <v>13.919561331702203</v>
      </c>
    </row>
    <row r="16" spans="1:32">
      <c r="A16" s="12" t="s">
        <v>60</v>
      </c>
      <c r="B16" s="12" t="s">
        <v>42</v>
      </c>
      <c r="C16" s="12">
        <v>7</v>
      </c>
      <c r="D16" s="12" t="str">
        <f t="shared" si="0"/>
        <v>LWR-BHO-NCS-7</v>
      </c>
      <c r="E16" s="187">
        <v>43390</v>
      </c>
      <c r="F16" s="118" t="s">
        <v>566</v>
      </c>
      <c r="G16" s="41">
        <v>3</v>
      </c>
      <c r="H16" s="41">
        <v>7</v>
      </c>
      <c r="I16" s="12" t="s">
        <v>75</v>
      </c>
      <c r="J16" s="12" t="s">
        <v>94</v>
      </c>
      <c r="K16" s="12" t="s">
        <v>95</v>
      </c>
      <c r="L16" s="12" t="s">
        <v>100</v>
      </c>
      <c r="M16" s="12">
        <v>14.28</v>
      </c>
      <c r="N16" s="12">
        <v>38.67</v>
      </c>
      <c r="O16" s="12">
        <v>45.32</v>
      </c>
      <c r="P16" s="12">
        <f t="shared" si="1"/>
        <v>24.39</v>
      </c>
      <c r="Q16" s="12">
        <f t="shared" si="2"/>
        <v>6.6499999999999986</v>
      </c>
      <c r="R16" s="12">
        <v>14.3</v>
      </c>
      <c r="S16" s="12">
        <v>20.32</v>
      </c>
      <c r="T16" s="12">
        <v>47.93</v>
      </c>
      <c r="U16" s="12">
        <f t="shared" si="3"/>
        <v>27.61</v>
      </c>
      <c r="V16" s="12">
        <f t="shared" si="4"/>
        <v>6.02</v>
      </c>
      <c r="W16" s="12">
        <v>0.81733021077283374</v>
      </c>
      <c r="X16" s="10">
        <f t="shared" si="5"/>
        <v>5.4352459016393428</v>
      </c>
      <c r="Y16" s="10">
        <f t="shared" si="6"/>
        <v>4.9203278688524588</v>
      </c>
      <c r="Z16" s="12">
        <v>0.37524429746402488</v>
      </c>
      <c r="AA16" s="12">
        <v>0.92629376045349499</v>
      </c>
      <c r="AB16" s="12">
        <f t="shared" si="7"/>
        <v>1.6838628059840199</v>
      </c>
      <c r="AC16" s="12">
        <f t="shared" si="8"/>
        <v>5.1978183990583755</v>
      </c>
      <c r="AD16" s="13">
        <f t="shared" si="9"/>
        <v>7.8087902068319011</v>
      </c>
    </row>
    <row r="17" spans="1:30">
      <c r="A17" s="12" t="s">
        <v>60</v>
      </c>
      <c r="B17" s="12" t="s">
        <v>42</v>
      </c>
      <c r="C17" s="12">
        <v>8</v>
      </c>
      <c r="D17" s="12" t="str">
        <f t="shared" si="0"/>
        <v>LWR-BHO-NCS-8</v>
      </c>
      <c r="E17" s="187">
        <v>43390</v>
      </c>
      <c r="F17" s="118" t="s">
        <v>566</v>
      </c>
      <c r="G17" s="41">
        <v>3</v>
      </c>
      <c r="H17" s="41">
        <v>8</v>
      </c>
      <c r="I17" s="12" t="s">
        <v>75</v>
      </c>
      <c r="J17" s="12" t="s">
        <v>94</v>
      </c>
      <c r="K17" s="12" t="s">
        <v>95</v>
      </c>
      <c r="L17" s="12" t="s">
        <v>100</v>
      </c>
      <c r="M17" s="12">
        <v>14.33</v>
      </c>
      <c r="N17" s="12">
        <v>38.69</v>
      </c>
      <c r="O17" s="12">
        <v>43.05</v>
      </c>
      <c r="P17" s="12">
        <f t="shared" si="1"/>
        <v>24.36</v>
      </c>
      <c r="Q17" s="12">
        <f t="shared" si="2"/>
        <v>4.3599999999999994</v>
      </c>
      <c r="R17" s="12">
        <v>14.42</v>
      </c>
      <c r="S17" s="12">
        <v>19.16</v>
      </c>
      <c r="T17" s="12">
        <v>46.98</v>
      </c>
      <c r="U17" s="12">
        <f t="shared" si="3"/>
        <v>27.819999999999997</v>
      </c>
      <c r="V17" s="12">
        <f t="shared" si="4"/>
        <v>4.74</v>
      </c>
      <c r="W17" s="12">
        <v>0.8519195612431445</v>
      </c>
      <c r="X17" s="10">
        <f t="shared" si="5"/>
        <v>3.7143692870201095</v>
      </c>
      <c r="Y17" s="10">
        <f t="shared" si="6"/>
        <v>4.0380987202925054</v>
      </c>
      <c r="Z17" s="12">
        <v>0.19363536727248518</v>
      </c>
      <c r="AA17" s="12">
        <v>0.74907634766228959</v>
      </c>
      <c r="AB17" s="12">
        <f t="shared" si="7"/>
        <v>1.2699215350614654</v>
      </c>
      <c r="AC17" s="12">
        <f t="shared" si="8"/>
        <v>5.1606722458868886</v>
      </c>
      <c r="AD17" s="13">
        <f t="shared" si="9"/>
        <v>8.6461126907231627</v>
      </c>
    </row>
    <row r="18" spans="1:30">
      <c r="A18" s="12" t="s">
        <v>60</v>
      </c>
      <c r="B18" s="12" t="s">
        <v>56</v>
      </c>
      <c r="C18" s="12">
        <v>1</v>
      </c>
      <c r="D18" s="12" t="str">
        <f t="shared" si="0"/>
        <v>Blank-1</v>
      </c>
      <c r="E18" s="187">
        <v>43390</v>
      </c>
      <c r="F18" s="118" t="s">
        <v>566</v>
      </c>
      <c r="G18" s="41">
        <v>4</v>
      </c>
      <c r="H18" s="41">
        <v>1</v>
      </c>
      <c r="I18" s="12" t="s">
        <v>75</v>
      </c>
      <c r="J18" s="12" t="s">
        <v>94</v>
      </c>
      <c r="K18" s="12" t="s">
        <v>95</v>
      </c>
      <c r="L18" s="12" t="s">
        <v>100</v>
      </c>
      <c r="M18" s="12">
        <v>14.41</v>
      </c>
      <c r="N18" s="12">
        <v>38.78</v>
      </c>
      <c r="O18" s="12">
        <v>38.78</v>
      </c>
      <c r="P18" s="12">
        <f t="shared" si="1"/>
        <v>24.37</v>
      </c>
      <c r="Q18" s="12">
        <f t="shared" si="2"/>
        <v>0</v>
      </c>
      <c r="R18" s="12">
        <v>14.33</v>
      </c>
      <c r="S18" s="12">
        <v>14.33</v>
      </c>
      <c r="T18" s="12">
        <v>42.06</v>
      </c>
      <c r="U18" s="12">
        <f t="shared" si="3"/>
        <v>27.730000000000004</v>
      </c>
      <c r="V18" s="12">
        <f t="shared" si="4"/>
        <v>0</v>
      </c>
      <c r="W18" s="12" t="s">
        <v>86</v>
      </c>
      <c r="X18" s="12" t="s">
        <v>86</v>
      </c>
      <c r="Y18" s="12" t="s">
        <v>86</v>
      </c>
      <c r="Z18" s="12" t="s">
        <v>86</v>
      </c>
      <c r="AA18" s="12" t="s">
        <v>86</v>
      </c>
      <c r="AB18" s="12" t="s">
        <v>86</v>
      </c>
      <c r="AC18" s="12" t="s">
        <v>86</v>
      </c>
      <c r="AD18" s="12" t="s">
        <v>86</v>
      </c>
    </row>
    <row r="19" spans="1:30">
      <c r="A19" s="12" t="s">
        <v>60</v>
      </c>
      <c r="B19" s="12" t="s">
        <v>56</v>
      </c>
      <c r="C19" s="12">
        <v>2</v>
      </c>
      <c r="D19" s="12" t="str">
        <f t="shared" si="0"/>
        <v>Blank-2</v>
      </c>
      <c r="E19" s="187">
        <v>43390</v>
      </c>
      <c r="F19" s="118" t="s">
        <v>566</v>
      </c>
      <c r="G19" s="41">
        <v>4</v>
      </c>
      <c r="H19" s="41">
        <v>2</v>
      </c>
      <c r="I19" s="12" t="s">
        <v>75</v>
      </c>
      <c r="J19" s="12" t="s">
        <v>94</v>
      </c>
      <c r="K19" s="12" t="s">
        <v>95</v>
      </c>
      <c r="L19" s="12" t="s">
        <v>100</v>
      </c>
      <c r="M19" s="12">
        <v>14.49</v>
      </c>
      <c r="N19" s="12">
        <v>38.89</v>
      </c>
      <c r="O19" s="12">
        <v>38.89</v>
      </c>
      <c r="P19" s="12">
        <f t="shared" si="1"/>
        <v>24.4</v>
      </c>
      <c r="Q19" s="12">
        <f t="shared" si="2"/>
        <v>0</v>
      </c>
      <c r="R19" s="12">
        <v>14.35</v>
      </c>
      <c r="S19" s="12">
        <v>14.35</v>
      </c>
      <c r="T19" s="12">
        <v>42.19</v>
      </c>
      <c r="U19" s="12">
        <f t="shared" si="3"/>
        <v>27.839999999999996</v>
      </c>
      <c r="V19" s="12">
        <f t="shared" si="4"/>
        <v>0</v>
      </c>
      <c r="W19" s="12" t="s">
        <v>86</v>
      </c>
      <c r="X19" s="12" t="s">
        <v>86</v>
      </c>
      <c r="Y19" s="12" t="s">
        <v>86</v>
      </c>
      <c r="Z19" s="12" t="s">
        <v>86</v>
      </c>
      <c r="AA19" s="12" t="s">
        <v>86</v>
      </c>
      <c r="AB19" s="12" t="s">
        <v>86</v>
      </c>
      <c r="AC19" s="12" t="s">
        <v>86</v>
      </c>
      <c r="AD19" s="12" t="s">
        <v>86</v>
      </c>
    </row>
    <row r="20" spans="1:30">
      <c r="A20" s="12" t="s">
        <v>60</v>
      </c>
      <c r="B20" s="12" t="s">
        <v>56</v>
      </c>
      <c r="C20" s="12">
        <v>3</v>
      </c>
      <c r="D20" s="12" t="str">
        <f t="shared" si="0"/>
        <v>Blank-3</v>
      </c>
      <c r="E20" s="187">
        <v>43390</v>
      </c>
      <c r="F20" s="118" t="s">
        <v>566</v>
      </c>
      <c r="G20" s="41">
        <v>4</v>
      </c>
      <c r="H20" s="41">
        <v>3</v>
      </c>
      <c r="I20" s="12" t="s">
        <v>75</v>
      </c>
      <c r="J20" s="12" t="s">
        <v>94</v>
      </c>
      <c r="K20" s="12" t="s">
        <v>95</v>
      </c>
      <c r="L20" s="12" t="s">
        <v>100</v>
      </c>
      <c r="M20" s="12">
        <v>14.35</v>
      </c>
      <c r="N20" s="12">
        <v>38.71</v>
      </c>
      <c r="O20" s="12">
        <v>38.71</v>
      </c>
      <c r="P20" s="12">
        <f t="shared" si="1"/>
        <v>24.36</v>
      </c>
      <c r="Q20" s="12">
        <f t="shared" si="2"/>
        <v>0</v>
      </c>
      <c r="R20" s="12">
        <v>14.36</v>
      </c>
      <c r="S20" s="12">
        <v>14.36</v>
      </c>
      <c r="T20" s="12">
        <v>42.07</v>
      </c>
      <c r="U20" s="12">
        <f t="shared" si="3"/>
        <v>27.71</v>
      </c>
      <c r="V20" s="12">
        <f t="shared" si="4"/>
        <v>0</v>
      </c>
      <c r="W20" s="12" t="s">
        <v>86</v>
      </c>
      <c r="X20" s="12" t="s">
        <v>86</v>
      </c>
      <c r="Y20" s="12" t="s">
        <v>86</v>
      </c>
      <c r="Z20" s="12" t="s">
        <v>86</v>
      </c>
      <c r="AA20" s="12" t="s">
        <v>86</v>
      </c>
      <c r="AB20" s="12" t="s">
        <v>86</v>
      </c>
      <c r="AC20" s="12" t="s">
        <v>86</v>
      </c>
      <c r="AD20" s="12" t="s">
        <v>86</v>
      </c>
    </row>
    <row r="21" spans="1:30">
      <c r="A21" s="12" t="s">
        <v>60</v>
      </c>
      <c r="B21" s="12" t="s">
        <v>56</v>
      </c>
      <c r="C21" s="12">
        <v>4</v>
      </c>
      <c r="D21" s="12" t="str">
        <f t="shared" si="0"/>
        <v>Blank-4</v>
      </c>
      <c r="E21" s="187">
        <v>43390</v>
      </c>
      <c r="F21" s="118" t="s">
        <v>566</v>
      </c>
      <c r="G21" s="41">
        <v>4</v>
      </c>
      <c r="H21" s="41">
        <v>4</v>
      </c>
      <c r="I21" s="12" t="s">
        <v>75</v>
      </c>
      <c r="J21" s="12" t="s">
        <v>94</v>
      </c>
      <c r="K21" s="12" t="s">
        <v>95</v>
      </c>
      <c r="L21" s="12" t="s">
        <v>100</v>
      </c>
      <c r="M21" s="12">
        <v>14.36</v>
      </c>
      <c r="N21" s="12">
        <v>38.61</v>
      </c>
      <c r="O21" s="12">
        <v>38.61</v>
      </c>
      <c r="P21" s="12">
        <f t="shared" si="1"/>
        <v>24.25</v>
      </c>
      <c r="Q21" s="12">
        <f t="shared" si="2"/>
        <v>0</v>
      </c>
      <c r="R21" s="12">
        <v>14.37</v>
      </c>
      <c r="S21" s="12">
        <v>14.37</v>
      </c>
      <c r="T21" s="12">
        <v>42.22</v>
      </c>
      <c r="U21" s="12">
        <f t="shared" si="3"/>
        <v>27.85</v>
      </c>
      <c r="V21" s="12">
        <f t="shared" si="4"/>
        <v>0</v>
      </c>
      <c r="W21" s="12" t="s">
        <v>86</v>
      </c>
      <c r="X21" s="12" t="s">
        <v>86</v>
      </c>
      <c r="Y21" s="12" t="s">
        <v>86</v>
      </c>
      <c r="Z21" s="12" t="s">
        <v>86</v>
      </c>
      <c r="AA21" s="12" t="s">
        <v>86</v>
      </c>
      <c r="AB21" s="12" t="s">
        <v>86</v>
      </c>
      <c r="AC21" s="12" t="s">
        <v>86</v>
      </c>
      <c r="AD21" s="12" t="s">
        <v>86</v>
      </c>
    </row>
    <row r="22" spans="1:30">
      <c r="A22" s="12" t="s">
        <v>60</v>
      </c>
      <c r="B22" s="12" t="s">
        <v>56</v>
      </c>
      <c r="C22" s="12">
        <v>5</v>
      </c>
      <c r="D22" s="12" t="str">
        <f t="shared" si="0"/>
        <v>Blank-5</v>
      </c>
      <c r="E22" s="187">
        <v>43390</v>
      </c>
      <c r="F22" s="118" t="s">
        <v>566</v>
      </c>
      <c r="G22" s="41">
        <v>4</v>
      </c>
      <c r="H22" s="41">
        <v>5</v>
      </c>
      <c r="I22" s="12" t="s">
        <v>75</v>
      </c>
      <c r="J22" s="12" t="s">
        <v>94</v>
      </c>
      <c r="K22" s="12" t="s">
        <v>95</v>
      </c>
      <c r="L22" s="12" t="s">
        <v>100</v>
      </c>
      <c r="M22" s="12">
        <v>14.35</v>
      </c>
      <c r="N22" s="12">
        <v>38.729999999999997</v>
      </c>
      <c r="O22" s="12">
        <v>38.729999999999997</v>
      </c>
      <c r="P22" s="12">
        <f t="shared" si="1"/>
        <v>24.379999999999995</v>
      </c>
      <c r="Q22" s="12">
        <f t="shared" si="2"/>
        <v>0</v>
      </c>
      <c r="R22" s="12">
        <v>13.9</v>
      </c>
      <c r="S22" s="12">
        <v>13.9</v>
      </c>
      <c r="T22" s="12">
        <v>41.73</v>
      </c>
      <c r="U22" s="12">
        <f t="shared" si="3"/>
        <v>27.83</v>
      </c>
      <c r="V22" s="12">
        <f t="shared" si="4"/>
        <v>0</v>
      </c>
      <c r="W22" s="12" t="s">
        <v>86</v>
      </c>
      <c r="X22" s="12" t="s">
        <v>86</v>
      </c>
      <c r="Y22" s="12" t="s">
        <v>86</v>
      </c>
      <c r="Z22" s="12" t="s">
        <v>86</v>
      </c>
      <c r="AA22" s="12" t="s">
        <v>86</v>
      </c>
      <c r="AB22" s="12" t="s">
        <v>86</v>
      </c>
      <c r="AC22" s="12" t="s">
        <v>86</v>
      </c>
      <c r="AD22" s="12" t="s">
        <v>86</v>
      </c>
    </row>
    <row r="23" spans="1:30">
      <c r="A23" s="12" t="s">
        <v>60</v>
      </c>
      <c r="B23" s="12" t="s">
        <v>43</v>
      </c>
      <c r="C23" s="12">
        <v>1</v>
      </c>
      <c r="D23" s="12" t="str">
        <f t="shared" si="0"/>
        <v>MHC-ONE-NCD-1</v>
      </c>
      <c r="E23" s="187">
        <v>43364</v>
      </c>
      <c r="F23" s="118" t="s">
        <v>566</v>
      </c>
      <c r="G23" s="41">
        <v>4</v>
      </c>
      <c r="H23" s="41">
        <v>6</v>
      </c>
      <c r="I23" s="12" t="s">
        <v>73</v>
      </c>
      <c r="J23" s="12" t="s">
        <v>70</v>
      </c>
      <c r="K23" s="12" t="s">
        <v>102</v>
      </c>
      <c r="L23" s="12" t="s">
        <v>103</v>
      </c>
      <c r="M23" s="12">
        <v>14.29</v>
      </c>
      <c r="N23" s="12">
        <v>39.18</v>
      </c>
      <c r="O23" s="12">
        <v>43.77</v>
      </c>
      <c r="P23" s="12">
        <f t="shared" si="1"/>
        <v>24.89</v>
      </c>
      <c r="Q23" s="12">
        <f t="shared" si="2"/>
        <v>4.5900000000000034</v>
      </c>
      <c r="R23" s="12">
        <v>14.36</v>
      </c>
      <c r="S23" s="12">
        <v>19.39</v>
      </c>
      <c r="T23" s="12">
        <v>47.52</v>
      </c>
      <c r="U23" s="12">
        <f t="shared" si="3"/>
        <v>28.130000000000003</v>
      </c>
      <c r="V23" s="12">
        <f t="shared" si="4"/>
        <v>5.0300000000000011</v>
      </c>
      <c r="W23" s="12">
        <v>0.79277864992150704</v>
      </c>
      <c r="X23" s="10">
        <f t="shared" ref="X23:X38" si="10">Q23*W23</f>
        <v>3.6388540031397199</v>
      </c>
      <c r="Y23" s="10">
        <f t="shared" ref="Y23:Y38" si="11">V23*W23</f>
        <v>3.9876766091051814</v>
      </c>
      <c r="Z23" s="12">
        <v>0.54360784064102641</v>
      </c>
      <c r="AA23" s="12">
        <v>1.804382977669355</v>
      </c>
      <c r="AB23" s="12">
        <f t="shared" si="7"/>
        <v>3.7183132771693193</v>
      </c>
      <c r="AC23" s="12">
        <f t="shared" si="8"/>
        <v>12.728537977714469</v>
      </c>
      <c r="AD23" s="13">
        <f t="shared" si="9"/>
        <v>20.022721556766999</v>
      </c>
    </row>
    <row r="24" spans="1:30">
      <c r="A24" s="12" t="s">
        <v>60</v>
      </c>
      <c r="B24" s="12" t="s">
        <v>43</v>
      </c>
      <c r="C24" s="12">
        <v>2</v>
      </c>
      <c r="D24" s="12" t="str">
        <f t="shared" si="0"/>
        <v>MHC-ONE-NCD-2</v>
      </c>
      <c r="E24" s="187">
        <v>43364</v>
      </c>
      <c r="F24" s="118" t="s">
        <v>566</v>
      </c>
      <c r="G24" s="41">
        <v>4</v>
      </c>
      <c r="H24" s="41">
        <v>7</v>
      </c>
      <c r="I24" s="12" t="s">
        <v>73</v>
      </c>
      <c r="J24" s="12" t="s">
        <v>70</v>
      </c>
      <c r="K24" s="12" t="s">
        <v>102</v>
      </c>
      <c r="L24" s="12" t="s">
        <v>103</v>
      </c>
      <c r="M24" s="12">
        <v>14.39</v>
      </c>
      <c r="N24" s="12">
        <v>38.81</v>
      </c>
      <c r="O24" s="12">
        <v>42.63</v>
      </c>
      <c r="P24" s="12">
        <f t="shared" si="1"/>
        <v>24.42</v>
      </c>
      <c r="Q24" s="12">
        <f t="shared" si="2"/>
        <v>3.8200000000000003</v>
      </c>
      <c r="R24" s="12">
        <v>14.35</v>
      </c>
      <c r="S24" s="12">
        <v>20.04</v>
      </c>
      <c r="T24" s="12">
        <v>48.44</v>
      </c>
      <c r="U24" s="12">
        <f t="shared" si="3"/>
        <v>28.4</v>
      </c>
      <c r="V24" s="12">
        <f t="shared" si="4"/>
        <v>5.6899999999999995</v>
      </c>
      <c r="W24" s="12">
        <v>0.79967426710097722</v>
      </c>
      <c r="X24" s="10">
        <f t="shared" si="10"/>
        <v>3.0547557003257331</v>
      </c>
      <c r="Y24" s="10">
        <f t="shared" si="11"/>
        <v>4.5501465798045597</v>
      </c>
      <c r="Z24" s="12">
        <v>0.44076545618391383</v>
      </c>
      <c r="AA24" s="12">
        <v>2.8280459778601199</v>
      </c>
      <c r="AB24" s="12">
        <f t="shared" si="7"/>
        <v>3.523519880448525</v>
      </c>
      <c r="AC24" s="12">
        <f t="shared" si="8"/>
        <v>17.651410644154939</v>
      </c>
      <c r="AD24" s="13">
        <f t="shared" si="9"/>
        <v>31.395312808236476</v>
      </c>
    </row>
    <row r="25" spans="1:30">
      <c r="A25" s="12" t="s">
        <v>60</v>
      </c>
      <c r="B25" s="12" t="s">
        <v>43</v>
      </c>
      <c r="C25" s="12">
        <v>3</v>
      </c>
      <c r="D25" s="12" t="str">
        <f t="shared" si="0"/>
        <v>MHC-ONE-NCD-3</v>
      </c>
      <c r="E25" s="187">
        <v>43364</v>
      </c>
      <c r="F25" s="118" t="s">
        <v>566</v>
      </c>
      <c r="G25" s="41">
        <v>4</v>
      </c>
      <c r="H25" s="41">
        <v>8</v>
      </c>
      <c r="I25" s="12" t="s">
        <v>73</v>
      </c>
      <c r="J25" s="12" t="s">
        <v>70</v>
      </c>
      <c r="K25" s="12" t="s">
        <v>102</v>
      </c>
      <c r="L25" s="12" t="s">
        <v>103</v>
      </c>
      <c r="M25" s="12">
        <v>14.42</v>
      </c>
      <c r="N25" s="12">
        <v>39.04</v>
      </c>
      <c r="O25" s="12">
        <v>45.02</v>
      </c>
      <c r="P25" s="12">
        <f t="shared" si="1"/>
        <v>24.619999999999997</v>
      </c>
      <c r="Q25" s="12">
        <f t="shared" si="2"/>
        <v>5.980000000000004</v>
      </c>
      <c r="R25" s="12">
        <v>14.36</v>
      </c>
      <c r="S25" s="12">
        <v>21.12</v>
      </c>
      <c r="T25" s="12">
        <v>49.5</v>
      </c>
      <c r="U25" s="12">
        <f t="shared" si="3"/>
        <v>28.38</v>
      </c>
      <c r="V25" s="12">
        <f t="shared" si="4"/>
        <v>6.7600000000000016</v>
      </c>
      <c r="W25" s="12">
        <v>0.7820069204152249</v>
      </c>
      <c r="X25" s="10">
        <f t="shared" si="10"/>
        <v>4.6764013840830483</v>
      </c>
      <c r="Y25" s="10">
        <f t="shared" si="11"/>
        <v>5.2863667820069216</v>
      </c>
      <c r="Z25" s="12">
        <v>0.54310444507450917</v>
      </c>
      <c r="AA25" s="12">
        <v>1.9816235282510906</v>
      </c>
      <c r="AB25" s="12">
        <f t="shared" si="7"/>
        <v>2.8592993499757622</v>
      </c>
      <c r="AC25" s="12">
        <f t="shared" si="8"/>
        <v>10.638398365240846</v>
      </c>
      <c r="AD25" s="13">
        <f t="shared" si="9"/>
        <v>17.286886700589076</v>
      </c>
    </row>
    <row r="26" spans="1:30">
      <c r="A26" s="12" t="s">
        <v>60</v>
      </c>
      <c r="B26" s="12" t="s">
        <v>43</v>
      </c>
      <c r="C26" s="12">
        <v>4</v>
      </c>
      <c r="D26" s="12" t="str">
        <f t="shared" si="0"/>
        <v>MHC-ONE-NCD-4</v>
      </c>
      <c r="E26" s="187">
        <v>43364</v>
      </c>
      <c r="F26" s="118" t="s">
        <v>566</v>
      </c>
      <c r="G26" s="41">
        <v>5</v>
      </c>
      <c r="H26" s="41">
        <v>1</v>
      </c>
      <c r="I26" s="12" t="s">
        <v>73</v>
      </c>
      <c r="J26" s="12" t="s">
        <v>70</v>
      </c>
      <c r="K26" s="12" t="s">
        <v>102</v>
      </c>
      <c r="L26" s="12" t="s">
        <v>103</v>
      </c>
      <c r="M26" s="12">
        <v>14.42</v>
      </c>
      <c r="N26" s="12">
        <v>39</v>
      </c>
      <c r="O26" s="12">
        <v>45.17</v>
      </c>
      <c r="P26" s="12">
        <f t="shared" si="1"/>
        <v>24.58</v>
      </c>
      <c r="Q26" s="12">
        <f t="shared" si="2"/>
        <v>6.1700000000000017</v>
      </c>
      <c r="R26" s="12">
        <v>14.29</v>
      </c>
      <c r="S26" s="12">
        <v>19.62</v>
      </c>
      <c r="T26" s="12">
        <v>48.2</v>
      </c>
      <c r="U26" s="12">
        <f t="shared" si="3"/>
        <v>28.580000000000002</v>
      </c>
      <c r="V26" s="12">
        <f t="shared" si="4"/>
        <v>5.3300000000000018</v>
      </c>
      <c r="W26" s="12">
        <v>0.80914826498422732</v>
      </c>
      <c r="X26" s="10">
        <f t="shared" si="10"/>
        <v>4.992444794952684</v>
      </c>
      <c r="Y26" s="10">
        <f t="shared" si="11"/>
        <v>4.3127602523659334</v>
      </c>
      <c r="Z26" s="12">
        <v>0.69983312619660598</v>
      </c>
      <c r="AA26" s="12">
        <v>1.4674973149277495</v>
      </c>
      <c r="AB26" s="12">
        <f t="shared" si="7"/>
        <v>3.4455860702362768</v>
      </c>
      <c r="AC26" s="12">
        <f t="shared" si="8"/>
        <v>9.7248793826706859</v>
      </c>
      <c r="AD26" s="13">
        <f t="shared" si="9"/>
        <v>13.95398513874313</v>
      </c>
    </row>
    <row r="27" spans="1:30">
      <c r="A27" s="12" t="s">
        <v>60</v>
      </c>
      <c r="B27" s="12" t="s">
        <v>43</v>
      </c>
      <c r="C27" s="12">
        <v>5</v>
      </c>
      <c r="D27" s="12" t="str">
        <f t="shared" si="0"/>
        <v>MHC-ONE-NCD-5</v>
      </c>
      <c r="E27" s="187">
        <v>43364</v>
      </c>
      <c r="F27" s="118" t="s">
        <v>566</v>
      </c>
      <c r="G27" s="41">
        <v>5</v>
      </c>
      <c r="H27" s="41">
        <v>2</v>
      </c>
      <c r="I27" s="12" t="s">
        <v>73</v>
      </c>
      <c r="J27" s="12" t="s">
        <v>70</v>
      </c>
      <c r="K27" s="12" t="s">
        <v>102</v>
      </c>
      <c r="L27" s="12" t="s">
        <v>103</v>
      </c>
      <c r="M27" s="12">
        <v>14.43</v>
      </c>
      <c r="N27" s="12">
        <v>38.96</v>
      </c>
      <c r="O27" s="12">
        <v>45.82</v>
      </c>
      <c r="P27" s="12">
        <f t="shared" si="1"/>
        <v>24.53</v>
      </c>
      <c r="Q27" s="12">
        <f t="shared" si="2"/>
        <v>6.8599999999999994</v>
      </c>
      <c r="R27" s="12">
        <v>14.41</v>
      </c>
      <c r="S27" s="12">
        <v>20.100000000000001</v>
      </c>
      <c r="T27" s="12">
        <v>48.58</v>
      </c>
      <c r="U27" s="12">
        <f t="shared" si="3"/>
        <v>28.479999999999997</v>
      </c>
      <c r="V27" s="12">
        <f t="shared" si="4"/>
        <v>5.6900000000000013</v>
      </c>
      <c r="W27" s="12">
        <v>0.80070546737213411</v>
      </c>
      <c r="X27" s="10">
        <f t="shared" si="10"/>
        <v>5.4928395061728397</v>
      </c>
      <c r="Y27" s="10">
        <f t="shared" si="11"/>
        <v>4.5560141093474442</v>
      </c>
      <c r="Z27" s="12">
        <v>0.52975871979989253</v>
      </c>
      <c r="AA27" s="12">
        <v>1.4169280141374621</v>
      </c>
      <c r="AB27" s="12">
        <f t="shared" si="7"/>
        <v>2.3658039493212275</v>
      </c>
      <c r="AC27" s="12">
        <f t="shared" si="8"/>
        <v>8.8573276715367353</v>
      </c>
      <c r="AD27" s="13">
        <f t="shared" si="9"/>
        <v>14.425608271590017</v>
      </c>
    </row>
    <row r="28" spans="1:30">
      <c r="A28" s="12" t="s">
        <v>60</v>
      </c>
      <c r="B28" s="12" t="s">
        <v>43</v>
      </c>
      <c r="C28" s="12">
        <v>6</v>
      </c>
      <c r="D28" s="12" t="str">
        <f t="shared" si="0"/>
        <v>MHC-ONE-NCD-6</v>
      </c>
      <c r="E28" s="187">
        <v>43364</v>
      </c>
      <c r="F28" s="118" t="s">
        <v>566</v>
      </c>
      <c r="G28" s="41">
        <v>5</v>
      </c>
      <c r="H28" s="41">
        <v>3</v>
      </c>
      <c r="I28" s="12" t="s">
        <v>73</v>
      </c>
      <c r="J28" s="12" t="s">
        <v>70</v>
      </c>
      <c r="K28" s="12" t="s">
        <v>102</v>
      </c>
      <c r="L28" s="12" t="s">
        <v>103</v>
      </c>
      <c r="M28" s="12">
        <v>14.34</v>
      </c>
      <c r="N28" s="12">
        <v>38.92</v>
      </c>
      <c r="O28" s="12">
        <v>44.55</v>
      </c>
      <c r="P28" s="12">
        <f t="shared" si="1"/>
        <v>24.580000000000002</v>
      </c>
      <c r="Q28" s="12">
        <f t="shared" si="2"/>
        <v>5.6299999999999955</v>
      </c>
      <c r="R28" s="12">
        <v>14.4</v>
      </c>
      <c r="S28" s="12">
        <v>20.53</v>
      </c>
      <c r="T28" s="12">
        <v>48.91</v>
      </c>
      <c r="U28" s="12">
        <f t="shared" si="3"/>
        <v>28.379999999999995</v>
      </c>
      <c r="V28" s="12">
        <f t="shared" si="4"/>
        <v>6.1300000000000008</v>
      </c>
      <c r="W28" s="12">
        <v>0.76280834914611007</v>
      </c>
      <c r="X28" s="10">
        <f t="shared" si="10"/>
        <v>4.2946110056925964</v>
      </c>
      <c r="Y28" s="10">
        <f t="shared" si="11"/>
        <v>4.6760151802656553</v>
      </c>
      <c r="Z28" s="12">
        <v>0.3283017919379656</v>
      </c>
      <c r="AA28" s="12">
        <v>1.703561787276098</v>
      </c>
      <c r="AB28" s="12">
        <f t="shared" si="7"/>
        <v>1.8790195515120451</v>
      </c>
      <c r="AC28" s="12">
        <f t="shared" si="8"/>
        <v>10.33937693935137</v>
      </c>
      <c r="AD28" s="13">
        <f t="shared" si="9"/>
        <v>18.800794195198499</v>
      </c>
    </row>
    <row r="29" spans="1:30">
      <c r="A29" s="12" t="s">
        <v>60</v>
      </c>
      <c r="B29" s="12" t="s">
        <v>43</v>
      </c>
      <c r="C29" s="12">
        <v>7</v>
      </c>
      <c r="D29" s="12" t="str">
        <f t="shared" si="0"/>
        <v>MHC-ONE-NCD-7</v>
      </c>
      <c r="E29" s="187">
        <v>43364</v>
      </c>
      <c r="F29" s="118" t="s">
        <v>566</v>
      </c>
      <c r="G29" s="41">
        <v>5</v>
      </c>
      <c r="H29" s="41">
        <v>4</v>
      </c>
      <c r="I29" s="12" t="s">
        <v>73</v>
      </c>
      <c r="J29" s="12" t="s">
        <v>70</v>
      </c>
      <c r="K29" s="12" t="s">
        <v>102</v>
      </c>
      <c r="L29" s="12" t="s">
        <v>103</v>
      </c>
      <c r="M29" s="12">
        <v>14.33</v>
      </c>
      <c r="N29" s="12">
        <v>38.69</v>
      </c>
      <c r="O29" s="12">
        <v>42.87</v>
      </c>
      <c r="P29" s="12">
        <f t="shared" si="1"/>
        <v>24.36</v>
      </c>
      <c r="Q29" s="12">
        <f t="shared" si="2"/>
        <v>4.18</v>
      </c>
      <c r="R29" s="12">
        <v>14.32</v>
      </c>
      <c r="S29" s="12">
        <v>20.45</v>
      </c>
      <c r="T29" s="12">
        <v>49.15</v>
      </c>
      <c r="U29" s="12">
        <f t="shared" si="3"/>
        <v>28.7</v>
      </c>
      <c r="V29" s="12">
        <f t="shared" si="4"/>
        <v>6.129999999999999</v>
      </c>
      <c r="W29" s="12">
        <v>0.77007299270072993</v>
      </c>
      <c r="X29" s="10">
        <f t="shared" si="10"/>
        <v>3.2189051094890511</v>
      </c>
      <c r="Y29" s="10">
        <f t="shared" si="11"/>
        <v>4.7205474452554741</v>
      </c>
      <c r="Z29" s="12">
        <v>0.32336987879899048</v>
      </c>
      <c r="AA29" s="12">
        <v>1.6017453466798759</v>
      </c>
      <c r="AB29" s="12">
        <f t="shared" si="7"/>
        <v>2.4471955461880017</v>
      </c>
      <c r="AC29" s="12">
        <f t="shared" si="8"/>
        <v>9.7382966663995791</v>
      </c>
      <c r="AD29" s="13">
        <f t="shared" si="9"/>
        <v>16.202446933803504</v>
      </c>
    </row>
    <row r="30" spans="1:30">
      <c r="A30" s="12" t="s">
        <v>60</v>
      </c>
      <c r="B30" s="12" t="s">
        <v>43</v>
      </c>
      <c r="C30" s="12">
        <v>8</v>
      </c>
      <c r="D30" s="12" t="str">
        <f t="shared" si="0"/>
        <v>MHC-ONE-NCD-8</v>
      </c>
      <c r="E30" s="187">
        <v>43364</v>
      </c>
      <c r="F30" s="118" t="s">
        <v>566</v>
      </c>
      <c r="G30" s="41">
        <v>5</v>
      </c>
      <c r="H30" s="41">
        <v>5</v>
      </c>
      <c r="I30" s="12" t="s">
        <v>73</v>
      </c>
      <c r="J30" s="12" t="s">
        <v>70</v>
      </c>
      <c r="K30" s="12" t="s">
        <v>102</v>
      </c>
      <c r="L30" s="12" t="s">
        <v>103</v>
      </c>
      <c r="M30" s="12">
        <v>14.35</v>
      </c>
      <c r="N30" s="12">
        <v>38.83</v>
      </c>
      <c r="O30" s="12">
        <v>42.78</v>
      </c>
      <c r="P30" s="12">
        <f t="shared" si="1"/>
        <v>24.479999999999997</v>
      </c>
      <c r="Q30" s="12">
        <f t="shared" si="2"/>
        <v>3.9500000000000028</v>
      </c>
      <c r="R30" s="12">
        <v>14.33</v>
      </c>
      <c r="S30" s="12">
        <v>19.71</v>
      </c>
      <c r="T30" s="12">
        <v>47.86</v>
      </c>
      <c r="U30" s="12">
        <f t="shared" si="3"/>
        <v>28.15</v>
      </c>
      <c r="V30" s="12">
        <f t="shared" si="4"/>
        <v>5.3800000000000008</v>
      </c>
      <c r="W30" s="12">
        <v>0.80936995153473346</v>
      </c>
      <c r="X30" s="10">
        <f t="shared" si="10"/>
        <v>3.1970113085621996</v>
      </c>
      <c r="Y30" s="10">
        <f t="shared" si="11"/>
        <v>4.3544103392568667</v>
      </c>
      <c r="Z30" s="12">
        <v>0.34925691900146799</v>
      </c>
      <c r="AA30" s="12">
        <v>1.7535656790633383</v>
      </c>
      <c r="AB30" s="12">
        <f t="shared" si="7"/>
        <v>2.6743131481136557</v>
      </c>
      <c r="AC30" s="12">
        <f t="shared" si="8"/>
        <v>11.336293555204389</v>
      </c>
      <c r="AD30" s="13">
        <f t="shared" si="9"/>
        <v>19.248845349090516</v>
      </c>
    </row>
    <row r="31" spans="1:30">
      <c r="A31" s="12" t="s">
        <v>60</v>
      </c>
      <c r="B31" s="12" t="s">
        <v>44</v>
      </c>
      <c r="C31" s="12">
        <v>1</v>
      </c>
      <c r="D31" s="12" t="str">
        <f t="shared" si="0"/>
        <v>SFA-ONE-PRO-1</v>
      </c>
      <c r="E31" s="187">
        <v>43364</v>
      </c>
      <c r="F31" s="118" t="s">
        <v>566</v>
      </c>
      <c r="G31" s="41">
        <v>5</v>
      </c>
      <c r="H31" s="41">
        <v>6</v>
      </c>
      <c r="I31" s="12" t="s">
        <v>73</v>
      </c>
      <c r="J31" s="12" t="s">
        <v>70</v>
      </c>
      <c r="K31" s="12" t="s">
        <v>102</v>
      </c>
      <c r="L31" s="12" t="s">
        <v>103</v>
      </c>
      <c r="M31" s="12">
        <v>14.37</v>
      </c>
      <c r="N31" s="12">
        <v>38.92</v>
      </c>
      <c r="O31" s="12">
        <v>42.75</v>
      </c>
      <c r="P31" s="12">
        <f t="shared" si="1"/>
        <v>24.550000000000004</v>
      </c>
      <c r="Q31" s="12">
        <f t="shared" si="2"/>
        <v>3.8299999999999983</v>
      </c>
      <c r="R31" s="12">
        <v>14.59</v>
      </c>
      <c r="S31" s="12">
        <v>19.23</v>
      </c>
      <c r="T31" s="12">
        <v>47.35</v>
      </c>
      <c r="U31" s="12">
        <f t="shared" si="3"/>
        <v>28.12</v>
      </c>
      <c r="V31" s="12">
        <f t="shared" si="4"/>
        <v>4.6400000000000006</v>
      </c>
      <c r="W31" s="12">
        <v>0.88029465930018413</v>
      </c>
      <c r="X31" s="10">
        <f t="shared" si="10"/>
        <v>3.3715285451197037</v>
      </c>
      <c r="Y31" s="10">
        <f t="shared" si="11"/>
        <v>4.0845672191528548</v>
      </c>
      <c r="Z31" s="12">
        <v>4.1433837716804707E-2</v>
      </c>
      <c r="AA31" s="12">
        <v>1.1297288319957797</v>
      </c>
      <c r="AB31" s="12">
        <f t="shared" si="7"/>
        <v>0.30170313029677787</v>
      </c>
      <c r="AC31" s="12">
        <f t="shared" si="8"/>
        <v>7.7775619915761967</v>
      </c>
      <c r="AD31" s="13">
        <f t="shared" si="9"/>
        <v>16.613019691732042</v>
      </c>
    </row>
    <row r="32" spans="1:30">
      <c r="A32" s="12" t="s">
        <v>60</v>
      </c>
      <c r="B32" s="12" t="s">
        <v>44</v>
      </c>
      <c r="C32" s="12">
        <v>2</v>
      </c>
      <c r="D32" s="12" t="str">
        <f t="shared" si="0"/>
        <v>SFA-ONE-PRO-2</v>
      </c>
      <c r="E32" s="187">
        <v>43364</v>
      </c>
      <c r="F32" s="118" t="s">
        <v>566</v>
      </c>
      <c r="G32" s="41">
        <v>5</v>
      </c>
      <c r="H32" s="41">
        <v>7</v>
      </c>
      <c r="I32" s="12" t="s">
        <v>73</v>
      </c>
      <c r="J32" s="12" t="s">
        <v>70</v>
      </c>
      <c r="K32" s="12" t="s">
        <v>102</v>
      </c>
      <c r="L32" s="12" t="s">
        <v>103</v>
      </c>
      <c r="M32" s="12">
        <v>14.49</v>
      </c>
      <c r="N32" s="12">
        <v>39.07</v>
      </c>
      <c r="O32" s="12">
        <v>44.38</v>
      </c>
      <c r="P32" s="12">
        <f t="shared" si="1"/>
        <v>24.58</v>
      </c>
      <c r="Q32" s="12">
        <f t="shared" si="2"/>
        <v>5.3100000000000023</v>
      </c>
      <c r="R32" s="12">
        <v>14.31</v>
      </c>
      <c r="S32" s="12">
        <v>20.07</v>
      </c>
      <c r="T32" s="12">
        <v>48.29</v>
      </c>
      <c r="U32" s="12">
        <f t="shared" si="3"/>
        <v>28.22</v>
      </c>
      <c r="V32" s="12">
        <f t="shared" si="4"/>
        <v>5.76</v>
      </c>
      <c r="W32" s="12">
        <v>0.85059760956175301</v>
      </c>
      <c r="X32" s="10">
        <f t="shared" si="10"/>
        <v>4.5166733067729101</v>
      </c>
      <c r="Y32" s="10">
        <f t="shared" si="11"/>
        <v>4.8994422310756969</v>
      </c>
      <c r="Z32" s="12">
        <v>0.21338473094891344</v>
      </c>
      <c r="AA32" s="12">
        <v>1.9541003796342886</v>
      </c>
      <c r="AB32" s="12">
        <f t="shared" si="7"/>
        <v>1.161252171782988</v>
      </c>
      <c r="AC32" s="12">
        <f t="shared" si="8"/>
        <v>11.255304198407158</v>
      </c>
      <c r="AD32" s="13">
        <f t="shared" si="9"/>
        <v>22.431226725831486</v>
      </c>
    </row>
    <row r="33" spans="1:30">
      <c r="A33" s="12" t="s">
        <v>60</v>
      </c>
      <c r="B33" s="12" t="s">
        <v>44</v>
      </c>
      <c r="C33" s="12">
        <v>3</v>
      </c>
      <c r="D33" s="12" t="str">
        <f t="shared" si="0"/>
        <v>SFA-ONE-PRO-3</v>
      </c>
      <c r="E33" s="187">
        <v>43364</v>
      </c>
      <c r="F33" s="118" t="s">
        <v>566</v>
      </c>
      <c r="G33" s="41">
        <v>5</v>
      </c>
      <c r="H33" s="41">
        <v>8</v>
      </c>
      <c r="I33" s="12" t="s">
        <v>73</v>
      </c>
      <c r="J33" s="12" t="s">
        <v>70</v>
      </c>
      <c r="K33" s="12" t="s">
        <v>102</v>
      </c>
      <c r="L33" s="12" t="s">
        <v>103</v>
      </c>
      <c r="M33" s="12">
        <v>14.33</v>
      </c>
      <c r="N33" s="12">
        <v>38.79</v>
      </c>
      <c r="O33" s="12">
        <v>45.63</v>
      </c>
      <c r="P33" s="12">
        <f t="shared" si="1"/>
        <v>24.46</v>
      </c>
      <c r="Q33" s="12">
        <f t="shared" si="2"/>
        <v>6.8400000000000034</v>
      </c>
      <c r="R33" s="12">
        <v>14.34</v>
      </c>
      <c r="S33" s="12">
        <v>21.18</v>
      </c>
      <c r="T33" s="12">
        <v>49.18</v>
      </c>
      <c r="U33" s="12">
        <f t="shared" si="3"/>
        <v>28</v>
      </c>
      <c r="V33" s="12">
        <f t="shared" si="4"/>
        <v>6.84</v>
      </c>
      <c r="W33" s="12">
        <v>0.87906137184115518</v>
      </c>
      <c r="X33" s="10">
        <f t="shared" si="10"/>
        <v>6.0127797833935048</v>
      </c>
      <c r="Y33" s="10">
        <f t="shared" si="11"/>
        <v>6.0127797833935013</v>
      </c>
      <c r="Z33" s="12">
        <v>0.30871634761110051</v>
      </c>
      <c r="AA33" s="12">
        <v>1.0547345632101839</v>
      </c>
      <c r="AB33" s="12">
        <f t="shared" si="7"/>
        <v>1.2558587100467125</v>
      </c>
      <c r="AC33" s="12">
        <f t="shared" si="8"/>
        <v>4.9116330272813542</v>
      </c>
      <c r="AD33" s="13">
        <f t="shared" si="9"/>
        <v>8.123942927188093</v>
      </c>
    </row>
    <row r="34" spans="1:30">
      <c r="A34" s="12" t="s">
        <v>60</v>
      </c>
      <c r="B34" s="12" t="s">
        <v>44</v>
      </c>
      <c r="C34" s="12">
        <v>4</v>
      </c>
      <c r="D34" s="12" t="str">
        <f t="shared" ref="D34:D65" si="12">_xlfn.CONCAT(B34,"-",C34)</f>
        <v>SFA-ONE-PRO-4</v>
      </c>
      <c r="E34" s="187">
        <v>43364</v>
      </c>
      <c r="F34" s="118" t="s">
        <v>566</v>
      </c>
      <c r="G34" s="41">
        <v>6</v>
      </c>
      <c r="H34" s="41">
        <v>1</v>
      </c>
      <c r="I34" s="12" t="s">
        <v>73</v>
      </c>
      <c r="J34" s="12" t="s">
        <v>70</v>
      </c>
      <c r="K34" s="12" t="s">
        <v>102</v>
      </c>
      <c r="L34" s="12" t="s">
        <v>103</v>
      </c>
      <c r="M34" s="12">
        <v>14.51</v>
      </c>
      <c r="N34" s="12">
        <v>38.950000000000003</v>
      </c>
      <c r="O34" s="12">
        <v>43.65</v>
      </c>
      <c r="P34" s="12">
        <f t="shared" ref="P34:P65" si="13">N34-M34</f>
        <v>24.440000000000005</v>
      </c>
      <c r="Q34" s="12">
        <f t="shared" ref="Q34:Q65" si="14">O34-N34</f>
        <v>4.6999999999999957</v>
      </c>
      <c r="R34" s="12">
        <v>14.35</v>
      </c>
      <c r="S34" s="12">
        <v>20.45</v>
      </c>
      <c r="T34" s="12">
        <v>48.62</v>
      </c>
      <c r="U34" s="12">
        <f t="shared" ref="U34:U65" si="15">T34-S34</f>
        <v>28.169999999999998</v>
      </c>
      <c r="V34" s="12">
        <f t="shared" ref="V34:V65" si="16">S34-R34</f>
        <v>6.1</v>
      </c>
      <c r="W34" s="12">
        <v>0.88868274582560303</v>
      </c>
      <c r="X34" s="10">
        <f t="shared" si="10"/>
        <v>4.1768089053803301</v>
      </c>
      <c r="Y34" s="10">
        <f t="shared" si="11"/>
        <v>5.4209647495361786</v>
      </c>
      <c r="Z34" s="12">
        <v>0.23186134161654423</v>
      </c>
      <c r="AA34" s="12">
        <v>1.3669241223502213</v>
      </c>
      <c r="AB34" s="12">
        <f t="shared" si="7"/>
        <v>1.3567034828452003</v>
      </c>
      <c r="AC34" s="12">
        <f t="shared" si="8"/>
        <v>7.1032102781890174</v>
      </c>
      <c r="AD34" s="13">
        <f t="shared" si="9"/>
        <v>12.770015100764038</v>
      </c>
    </row>
    <row r="35" spans="1:30">
      <c r="A35" s="12" t="s">
        <v>60</v>
      </c>
      <c r="B35" s="12" t="s">
        <v>44</v>
      </c>
      <c r="C35" s="12">
        <v>5</v>
      </c>
      <c r="D35" s="12" t="str">
        <f t="shared" si="12"/>
        <v>SFA-ONE-PRO-5</v>
      </c>
      <c r="E35" s="187">
        <v>43364</v>
      </c>
      <c r="F35" s="118" t="s">
        <v>566</v>
      </c>
      <c r="G35" s="41">
        <v>6</v>
      </c>
      <c r="H35" s="41">
        <v>2</v>
      </c>
      <c r="I35" s="12" t="s">
        <v>73</v>
      </c>
      <c r="J35" s="12" t="s">
        <v>70</v>
      </c>
      <c r="K35" s="12" t="s">
        <v>102</v>
      </c>
      <c r="L35" s="12" t="s">
        <v>103</v>
      </c>
      <c r="M35" s="12">
        <v>14.43</v>
      </c>
      <c r="N35" s="12">
        <v>38.979999999999997</v>
      </c>
      <c r="O35" s="12">
        <v>43.7</v>
      </c>
      <c r="P35" s="12">
        <f t="shared" si="13"/>
        <v>24.549999999999997</v>
      </c>
      <c r="Q35" s="12">
        <f t="shared" si="14"/>
        <v>4.720000000000006</v>
      </c>
      <c r="R35" s="12">
        <v>14.33</v>
      </c>
      <c r="S35" s="12">
        <v>20.059999999999999</v>
      </c>
      <c r="T35" s="12">
        <v>48.37</v>
      </c>
      <c r="U35" s="12">
        <f t="shared" si="15"/>
        <v>28.31</v>
      </c>
      <c r="V35" s="12">
        <f t="shared" si="16"/>
        <v>5.7299999999999986</v>
      </c>
      <c r="W35" s="12">
        <v>0.87571701720841311</v>
      </c>
      <c r="X35" s="10">
        <f t="shared" si="10"/>
        <v>4.1333843212237147</v>
      </c>
      <c r="Y35" s="10">
        <f t="shared" si="11"/>
        <v>5.0178585086042062</v>
      </c>
      <c r="Z35" s="12">
        <v>0.36401078844943729</v>
      </c>
      <c r="AA35" s="12">
        <v>1.3268942163389763</v>
      </c>
      <c r="AB35" s="12">
        <f t="shared" si="7"/>
        <v>2.1620212789184787</v>
      </c>
      <c r="AC35" s="12">
        <f t="shared" si="8"/>
        <v>7.4861368052016912</v>
      </c>
      <c r="AD35" s="13">
        <f t="shared" si="9"/>
        <v>11.831367836184917</v>
      </c>
    </row>
    <row r="36" spans="1:30">
      <c r="A36" s="12" t="s">
        <v>60</v>
      </c>
      <c r="B36" s="12" t="s">
        <v>44</v>
      </c>
      <c r="C36" s="12">
        <v>6</v>
      </c>
      <c r="D36" s="12" t="str">
        <f t="shared" si="12"/>
        <v>SFA-ONE-PRO-6</v>
      </c>
      <c r="E36" s="187">
        <v>43364</v>
      </c>
      <c r="F36" s="118" t="s">
        <v>566</v>
      </c>
      <c r="G36" s="41">
        <v>6</v>
      </c>
      <c r="H36" s="41">
        <v>3</v>
      </c>
      <c r="I36" s="12" t="s">
        <v>73</v>
      </c>
      <c r="J36" s="12" t="s">
        <v>70</v>
      </c>
      <c r="K36" s="12" t="s">
        <v>102</v>
      </c>
      <c r="L36" s="12" t="s">
        <v>103</v>
      </c>
      <c r="M36" s="12">
        <v>14.54</v>
      </c>
      <c r="N36" s="12">
        <v>39.04</v>
      </c>
      <c r="O36" s="12">
        <v>44.46</v>
      </c>
      <c r="P36" s="12">
        <f t="shared" si="13"/>
        <v>24.5</v>
      </c>
      <c r="Q36" s="12">
        <f t="shared" si="14"/>
        <v>5.4200000000000017</v>
      </c>
      <c r="R36" s="12">
        <v>14.32</v>
      </c>
      <c r="S36" s="12">
        <v>19.36</v>
      </c>
      <c r="T36" s="12">
        <v>47.51</v>
      </c>
      <c r="U36" s="12">
        <f t="shared" si="15"/>
        <v>28.15</v>
      </c>
      <c r="V36" s="12">
        <f t="shared" si="16"/>
        <v>5.0399999999999991</v>
      </c>
      <c r="W36" s="12">
        <v>0.88059701492537334</v>
      </c>
      <c r="X36" s="10">
        <f t="shared" si="10"/>
        <v>4.7728358208955246</v>
      </c>
      <c r="Y36" s="10">
        <f t="shared" si="11"/>
        <v>4.4382089552238808</v>
      </c>
      <c r="Z36" s="12">
        <v>2.6579630008755961E-2</v>
      </c>
      <c r="AA36" s="12">
        <v>0.77961229726302594</v>
      </c>
      <c r="AB36" s="12">
        <f t="shared" si="7"/>
        <v>0.13643899762140499</v>
      </c>
      <c r="AC36" s="12">
        <f t="shared" si="8"/>
        <v>4.9448068780364869</v>
      </c>
      <c r="AD36" s="13">
        <f t="shared" si="9"/>
        <v>10.685261956477959</v>
      </c>
    </row>
    <row r="37" spans="1:30">
      <c r="A37" s="12" t="s">
        <v>60</v>
      </c>
      <c r="B37" s="12" t="s">
        <v>44</v>
      </c>
      <c r="C37" s="12">
        <v>7</v>
      </c>
      <c r="D37" s="12" t="str">
        <f t="shared" si="12"/>
        <v>SFA-ONE-PRO-7</v>
      </c>
      <c r="E37" s="187">
        <v>43364</v>
      </c>
      <c r="F37" s="118" t="s">
        <v>566</v>
      </c>
      <c r="G37" s="41">
        <v>6</v>
      </c>
      <c r="H37" s="41">
        <v>4</v>
      </c>
      <c r="I37" s="12" t="s">
        <v>73</v>
      </c>
      <c r="J37" s="12" t="s">
        <v>70</v>
      </c>
      <c r="K37" s="12" t="s">
        <v>102</v>
      </c>
      <c r="L37" s="12" t="s">
        <v>103</v>
      </c>
      <c r="M37" s="12">
        <v>14.33</v>
      </c>
      <c r="N37" s="12">
        <v>38.840000000000003</v>
      </c>
      <c r="O37" s="12">
        <v>44.67</v>
      </c>
      <c r="P37" s="12">
        <f t="shared" si="13"/>
        <v>24.510000000000005</v>
      </c>
      <c r="Q37" s="12">
        <f t="shared" si="14"/>
        <v>5.8299999999999983</v>
      </c>
      <c r="R37" s="12">
        <v>14.41</v>
      </c>
      <c r="S37" s="12">
        <v>22.13</v>
      </c>
      <c r="T37" s="12">
        <v>50.22</v>
      </c>
      <c r="U37" s="12">
        <f t="shared" si="15"/>
        <v>28.09</v>
      </c>
      <c r="V37" s="12">
        <f t="shared" si="16"/>
        <v>7.7199999999999989</v>
      </c>
      <c r="W37" s="12">
        <v>0.88888888888888895</v>
      </c>
      <c r="X37" s="10">
        <f t="shared" si="10"/>
        <v>5.1822222222222214</v>
      </c>
      <c r="Y37" s="10">
        <f t="shared" si="11"/>
        <v>6.862222222222222</v>
      </c>
      <c r="Z37" s="12">
        <v>0.45079149754530717</v>
      </c>
      <c r="AA37" s="12">
        <v>1.6678964476955702</v>
      </c>
      <c r="AB37" s="12">
        <f t="shared" si="7"/>
        <v>2.1320775395265725</v>
      </c>
      <c r="AC37" s="12">
        <f t="shared" si="8"/>
        <v>6.8274109608471036</v>
      </c>
      <c r="AD37" s="13">
        <f t="shared" si="9"/>
        <v>10.434074269601179</v>
      </c>
    </row>
    <row r="38" spans="1:30">
      <c r="A38" s="12" t="s">
        <v>60</v>
      </c>
      <c r="B38" s="12" t="s">
        <v>44</v>
      </c>
      <c r="C38" s="12">
        <v>8</v>
      </c>
      <c r="D38" s="12" t="str">
        <f t="shared" si="12"/>
        <v>SFA-ONE-PRO-8</v>
      </c>
      <c r="E38" s="187">
        <v>43364</v>
      </c>
      <c r="F38" s="118" t="s">
        <v>566</v>
      </c>
      <c r="G38" s="41">
        <v>6</v>
      </c>
      <c r="H38" s="41">
        <v>5</v>
      </c>
      <c r="I38" s="12" t="s">
        <v>73</v>
      </c>
      <c r="J38" s="12" t="s">
        <v>70</v>
      </c>
      <c r="K38" s="12" t="s">
        <v>102</v>
      </c>
      <c r="L38" s="12" t="s">
        <v>103</v>
      </c>
      <c r="M38" s="12">
        <v>14.34</v>
      </c>
      <c r="N38" s="12">
        <v>38.72</v>
      </c>
      <c r="O38" s="12">
        <v>45.81</v>
      </c>
      <c r="P38" s="12">
        <f t="shared" si="13"/>
        <v>24.38</v>
      </c>
      <c r="Q38" s="12">
        <f t="shared" si="14"/>
        <v>7.0900000000000034</v>
      </c>
      <c r="R38" s="12">
        <v>14.34</v>
      </c>
      <c r="S38" s="12">
        <v>20.82</v>
      </c>
      <c r="T38" s="12">
        <v>48.92</v>
      </c>
      <c r="U38" s="12">
        <f t="shared" si="15"/>
        <v>28.1</v>
      </c>
      <c r="V38" s="12">
        <f t="shared" si="16"/>
        <v>6.48</v>
      </c>
      <c r="W38" s="12">
        <v>0.86691312384473185</v>
      </c>
      <c r="X38" s="10">
        <f t="shared" si="10"/>
        <v>6.1464140480591514</v>
      </c>
      <c r="Y38" s="10">
        <f t="shared" si="11"/>
        <v>5.6175970425138626</v>
      </c>
      <c r="Z38" s="12">
        <v>0.29778555764287168</v>
      </c>
      <c r="AA38" s="12">
        <v>1.1686279200009302</v>
      </c>
      <c r="AB38" s="12">
        <f t="shared" si="7"/>
        <v>1.1811784625257551</v>
      </c>
      <c r="AC38" s="12">
        <f t="shared" si="8"/>
        <v>5.8456390345383342</v>
      </c>
      <c r="AD38" s="13">
        <f t="shared" si="9"/>
        <v>10.365467937805732</v>
      </c>
    </row>
    <row r="39" spans="1:30">
      <c r="A39" s="12" t="s">
        <v>60</v>
      </c>
      <c r="B39" s="12" t="s">
        <v>56</v>
      </c>
      <c r="C39" s="12">
        <v>6</v>
      </c>
      <c r="D39" s="12" t="str">
        <f t="shared" si="12"/>
        <v>Blank-6</v>
      </c>
      <c r="E39" s="187">
        <v>43364</v>
      </c>
      <c r="F39" s="118" t="s">
        <v>566</v>
      </c>
      <c r="G39" s="41">
        <v>6</v>
      </c>
      <c r="H39" s="41">
        <v>6</v>
      </c>
      <c r="I39" s="12" t="s">
        <v>73</v>
      </c>
      <c r="J39" s="12" t="s">
        <v>70</v>
      </c>
      <c r="K39" s="12" t="s">
        <v>102</v>
      </c>
      <c r="L39" s="12" t="s">
        <v>103</v>
      </c>
      <c r="M39" s="12">
        <v>14.39</v>
      </c>
      <c r="N39" s="12">
        <v>38.82</v>
      </c>
      <c r="O39" s="12">
        <v>38.82</v>
      </c>
      <c r="P39" s="12">
        <f t="shared" si="13"/>
        <v>24.43</v>
      </c>
      <c r="Q39" s="12">
        <f t="shared" si="14"/>
        <v>0</v>
      </c>
      <c r="R39" s="12">
        <v>13.84</v>
      </c>
      <c r="S39" s="12">
        <v>13.84</v>
      </c>
      <c r="T39" s="12">
        <v>40.4</v>
      </c>
      <c r="U39" s="12">
        <f t="shared" si="15"/>
        <v>26.56</v>
      </c>
      <c r="V39" s="12">
        <f t="shared" si="16"/>
        <v>0</v>
      </c>
      <c r="W39" s="12" t="s">
        <v>86</v>
      </c>
      <c r="X39" s="12" t="s">
        <v>86</v>
      </c>
      <c r="Y39" s="12" t="s">
        <v>86</v>
      </c>
      <c r="Z39" s="12" t="s">
        <v>86</v>
      </c>
      <c r="AA39" s="12" t="s">
        <v>86</v>
      </c>
      <c r="AB39" s="12" t="s">
        <v>86</v>
      </c>
      <c r="AC39" s="12" t="s">
        <v>86</v>
      </c>
      <c r="AD39" s="12" t="s">
        <v>86</v>
      </c>
    </row>
    <row r="40" spans="1:30">
      <c r="A40" s="12" t="s">
        <v>60</v>
      </c>
      <c r="B40" s="12" t="s">
        <v>56</v>
      </c>
      <c r="C40" s="12">
        <v>7</v>
      </c>
      <c r="D40" s="12" t="str">
        <f t="shared" si="12"/>
        <v>Blank-7</v>
      </c>
      <c r="E40" s="187">
        <v>43364</v>
      </c>
      <c r="F40" s="118" t="s">
        <v>566</v>
      </c>
      <c r="G40" s="41">
        <v>6</v>
      </c>
      <c r="H40" s="41">
        <v>7</v>
      </c>
      <c r="I40" s="12" t="s">
        <v>73</v>
      </c>
      <c r="J40" s="12" t="s">
        <v>70</v>
      </c>
      <c r="K40" s="12" t="s">
        <v>102</v>
      </c>
      <c r="L40" s="12" t="s">
        <v>103</v>
      </c>
      <c r="M40" s="12">
        <v>14.35</v>
      </c>
      <c r="N40" s="12">
        <v>38.96</v>
      </c>
      <c r="O40" s="12">
        <v>38.96</v>
      </c>
      <c r="P40" s="12">
        <f t="shared" si="13"/>
        <v>24.61</v>
      </c>
      <c r="Q40" s="12">
        <f t="shared" si="14"/>
        <v>0</v>
      </c>
      <c r="R40" s="12">
        <v>13.86</v>
      </c>
      <c r="S40" s="12">
        <v>13.86</v>
      </c>
      <c r="T40" s="12">
        <v>40.549999999999997</v>
      </c>
      <c r="U40" s="12">
        <f t="shared" si="15"/>
        <v>26.689999999999998</v>
      </c>
      <c r="V40" s="12">
        <f t="shared" si="16"/>
        <v>0</v>
      </c>
      <c r="W40" s="12" t="s">
        <v>86</v>
      </c>
      <c r="X40" s="12" t="s">
        <v>86</v>
      </c>
      <c r="Y40" s="12" t="s">
        <v>86</v>
      </c>
      <c r="Z40" s="12" t="s">
        <v>86</v>
      </c>
      <c r="AA40" s="12" t="s">
        <v>86</v>
      </c>
      <c r="AB40" s="12" t="s">
        <v>86</v>
      </c>
      <c r="AC40" s="12" t="s">
        <v>86</v>
      </c>
      <c r="AD40" s="12" t="s">
        <v>86</v>
      </c>
    </row>
    <row r="41" spans="1:30">
      <c r="A41" s="12" t="s">
        <v>60</v>
      </c>
      <c r="B41" s="12" t="s">
        <v>56</v>
      </c>
      <c r="C41" s="12">
        <v>8</v>
      </c>
      <c r="D41" s="12" t="str">
        <f t="shared" si="12"/>
        <v>Blank-8</v>
      </c>
      <c r="E41" s="187">
        <v>43364</v>
      </c>
      <c r="F41" s="118" t="s">
        <v>566</v>
      </c>
      <c r="G41" s="41">
        <v>6</v>
      </c>
      <c r="H41" s="41">
        <v>8</v>
      </c>
      <c r="I41" s="12" t="s">
        <v>73</v>
      </c>
      <c r="J41" s="12" t="s">
        <v>70</v>
      </c>
      <c r="K41" s="12" t="s">
        <v>102</v>
      </c>
      <c r="L41" s="12" t="s">
        <v>103</v>
      </c>
      <c r="M41" s="12">
        <v>14.42</v>
      </c>
      <c r="N41" s="12">
        <v>38.89</v>
      </c>
      <c r="O41" s="12">
        <v>38.89</v>
      </c>
      <c r="P41" s="12">
        <f t="shared" si="13"/>
        <v>24.47</v>
      </c>
      <c r="Q41" s="12">
        <f t="shared" si="14"/>
        <v>0</v>
      </c>
      <c r="R41" s="12">
        <v>13.97</v>
      </c>
      <c r="S41" s="12">
        <v>13.97</v>
      </c>
      <c r="T41" s="12">
        <v>40.380000000000003</v>
      </c>
      <c r="U41" s="12">
        <f t="shared" si="15"/>
        <v>26.410000000000004</v>
      </c>
      <c r="V41" s="12">
        <f t="shared" si="16"/>
        <v>0</v>
      </c>
      <c r="W41" s="12" t="s">
        <v>86</v>
      </c>
      <c r="X41" s="12" t="s">
        <v>86</v>
      </c>
      <c r="Y41" s="12" t="s">
        <v>86</v>
      </c>
      <c r="Z41" s="12" t="s">
        <v>86</v>
      </c>
      <c r="AA41" s="12" t="s">
        <v>86</v>
      </c>
      <c r="AB41" s="12" t="s">
        <v>86</v>
      </c>
      <c r="AC41" s="12" t="s">
        <v>86</v>
      </c>
      <c r="AD41" s="12" t="s">
        <v>86</v>
      </c>
    </row>
    <row r="42" spans="1:30">
      <c r="A42" s="12" t="s">
        <v>60</v>
      </c>
      <c r="B42" s="12" t="s">
        <v>56</v>
      </c>
      <c r="C42" s="12">
        <v>9</v>
      </c>
      <c r="D42" s="12" t="str">
        <f t="shared" si="12"/>
        <v>Blank-9</v>
      </c>
      <c r="E42" s="187">
        <v>43364</v>
      </c>
      <c r="F42" s="118" t="s">
        <v>566</v>
      </c>
      <c r="G42" s="41">
        <v>7</v>
      </c>
      <c r="H42" s="41">
        <v>1</v>
      </c>
      <c r="I42" s="12" t="s">
        <v>73</v>
      </c>
      <c r="J42" s="12" t="s">
        <v>70</v>
      </c>
      <c r="K42" s="12" t="s">
        <v>102</v>
      </c>
      <c r="L42" s="12" t="s">
        <v>103</v>
      </c>
      <c r="M42" s="12">
        <v>14.39</v>
      </c>
      <c r="N42" s="12">
        <v>38.65</v>
      </c>
      <c r="O42" s="12">
        <v>38.65</v>
      </c>
      <c r="P42" s="12">
        <f t="shared" si="13"/>
        <v>24.259999999999998</v>
      </c>
      <c r="Q42" s="12">
        <f t="shared" si="14"/>
        <v>0</v>
      </c>
      <c r="R42" s="12">
        <v>13.9</v>
      </c>
      <c r="S42" s="12">
        <v>13.9</v>
      </c>
      <c r="T42" s="12">
        <v>40.270000000000003</v>
      </c>
      <c r="U42" s="12">
        <f t="shared" si="15"/>
        <v>26.370000000000005</v>
      </c>
      <c r="V42" s="12">
        <f t="shared" si="16"/>
        <v>0</v>
      </c>
      <c r="W42" s="12" t="s">
        <v>86</v>
      </c>
      <c r="X42" s="12" t="s">
        <v>86</v>
      </c>
      <c r="Y42" s="12" t="s">
        <v>86</v>
      </c>
      <c r="Z42" s="12" t="s">
        <v>86</v>
      </c>
      <c r="AA42" s="12" t="s">
        <v>86</v>
      </c>
      <c r="AB42" s="12" t="s">
        <v>86</v>
      </c>
      <c r="AC42" s="12" t="s">
        <v>86</v>
      </c>
      <c r="AD42" s="12" t="s">
        <v>86</v>
      </c>
    </row>
    <row r="43" spans="1:30">
      <c r="A43" s="12" t="s">
        <v>60</v>
      </c>
      <c r="B43" s="12" t="s">
        <v>56</v>
      </c>
      <c r="C43" s="12">
        <v>10</v>
      </c>
      <c r="D43" s="12" t="str">
        <f t="shared" si="12"/>
        <v>Blank-10</v>
      </c>
      <c r="E43" s="187">
        <v>43364</v>
      </c>
      <c r="F43" s="118" t="s">
        <v>566</v>
      </c>
      <c r="G43" s="41">
        <v>7</v>
      </c>
      <c r="H43" s="41">
        <v>2</v>
      </c>
      <c r="I43" s="12" t="s">
        <v>73</v>
      </c>
      <c r="J43" s="12" t="s">
        <v>70</v>
      </c>
      <c r="K43" s="12" t="s">
        <v>102</v>
      </c>
      <c r="L43" s="12" t="s">
        <v>103</v>
      </c>
      <c r="M43" s="12">
        <v>14.35</v>
      </c>
      <c r="N43" s="12">
        <v>38.94</v>
      </c>
      <c r="O43" s="12">
        <v>38.94</v>
      </c>
      <c r="P43" s="12">
        <f t="shared" si="13"/>
        <v>24.589999999999996</v>
      </c>
      <c r="Q43" s="12">
        <f t="shared" si="14"/>
        <v>0</v>
      </c>
      <c r="R43" s="12">
        <v>13.97</v>
      </c>
      <c r="S43" s="12">
        <v>13.97</v>
      </c>
      <c r="T43" s="12">
        <v>33.17</v>
      </c>
      <c r="U43" s="12">
        <f t="shared" si="15"/>
        <v>19.200000000000003</v>
      </c>
      <c r="V43" s="12">
        <f t="shared" si="16"/>
        <v>0</v>
      </c>
      <c r="W43" s="12" t="s">
        <v>86</v>
      </c>
      <c r="X43" s="12" t="s">
        <v>86</v>
      </c>
      <c r="Y43" s="12" t="s">
        <v>86</v>
      </c>
      <c r="Z43" s="12" t="s">
        <v>86</v>
      </c>
      <c r="AA43" s="12" t="s">
        <v>86</v>
      </c>
      <c r="AB43" s="12" t="s">
        <v>86</v>
      </c>
      <c r="AC43" s="12" t="s">
        <v>86</v>
      </c>
      <c r="AD43" s="12" t="s">
        <v>86</v>
      </c>
    </row>
    <row r="44" spans="1:30">
      <c r="A44" s="12" t="s">
        <v>60</v>
      </c>
      <c r="B44" s="12" t="s">
        <v>45</v>
      </c>
      <c r="C44" s="12">
        <v>1</v>
      </c>
      <c r="D44" s="12" t="str">
        <f t="shared" si="12"/>
        <v>CGF-MON-PRO-1</v>
      </c>
      <c r="E44" s="187">
        <v>43365</v>
      </c>
      <c r="F44" s="118" t="s">
        <v>566</v>
      </c>
      <c r="G44" s="41">
        <v>7</v>
      </c>
      <c r="H44" s="41">
        <v>3</v>
      </c>
      <c r="I44" s="12" t="s">
        <v>63</v>
      </c>
      <c r="J44" s="12" t="s">
        <v>64</v>
      </c>
      <c r="K44" s="12" t="s">
        <v>90</v>
      </c>
      <c r="L44" s="12" t="s">
        <v>104</v>
      </c>
      <c r="M44" s="12">
        <v>14.43</v>
      </c>
      <c r="N44" s="12">
        <v>39.03</v>
      </c>
      <c r="O44" s="12">
        <v>44.47</v>
      </c>
      <c r="P44" s="12">
        <f t="shared" si="13"/>
        <v>24.6</v>
      </c>
      <c r="Q44" s="12">
        <f t="shared" si="14"/>
        <v>5.4399999999999977</v>
      </c>
      <c r="R44" s="12">
        <v>13.98</v>
      </c>
      <c r="S44" s="12">
        <v>18.690000000000001</v>
      </c>
      <c r="T44" s="12">
        <v>38.82</v>
      </c>
      <c r="U44" s="12">
        <f t="shared" si="15"/>
        <v>20.13</v>
      </c>
      <c r="V44" s="12">
        <f t="shared" si="16"/>
        <v>4.7100000000000009</v>
      </c>
      <c r="W44" s="12">
        <v>0.69433198380566807</v>
      </c>
      <c r="X44" s="10">
        <f t="shared" ref="X44:X59" si="17">Q44*W44</f>
        <v>3.7771659919028329</v>
      </c>
      <c r="Y44" s="10">
        <f t="shared" ref="Y44:Y59" si="18">V44*W44</f>
        <v>3.2703036437246973</v>
      </c>
      <c r="Z44" s="12">
        <v>1.1659937092968782</v>
      </c>
      <c r="AA44" s="12">
        <v>2.4806309653009797</v>
      </c>
      <c r="AB44" s="12">
        <f t="shared" si="7"/>
        <v>7.5939064659038902</v>
      </c>
      <c r="AC44" s="12">
        <f t="shared" si="8"/>
        <v>15.269255326589603</v>
      </c>
      <c r="AD44" s="13">
        <f t="shared" si="9"/>
        <v>17.056330801523806</v>
      </c>
    </row>
    <row r="45" spans="1:30">
      <c r="A45" s="12" t="s">
        <v>60</v>
      </c>
      <c r="B45" s="12" t="s">
        <v>45</v>
      </c>
      <c r="C45" s="12">
        <v>2</v>
      </c>
      <c r="D45" s="12" t="str">
        <f t="shared" si="12"/>
        <v>CGF-MON-PRO-2</v>
      </c>
      <c r="E45" s="187">
        <v>43365</v>
      </c>
      <c r="F45" s="118" t="s">
        <v>566</v>
      </c>
      <c r="G45" s="41">
        <v>7</v>
      </c>
      <c r="H45" s="41">
        <v>4</v>
      </c>
      <c r="I45" s="12" t="s">
        <v>63</v>
      </c>
      <c r="J45" s="12" t="s">
        <v>64</v>
      </c>
      <c r="K45" s="12" t="s">
        <v>90</v>
      </c>
      <c r="L45" s="12" t="s">
        <v>104</v>
      </c>
      <c r="M45" s="12">
        <v>14.29</v>
      </c>
      <c r="N45" s="12">
        <v>38.71</v>
      </c>
      <c r="O45" s="12">
        <v>44.81</v>
      </c>
      <c r="P45" s="12">
        <f t="shared" si="13"/>
        <v>24.42</v>
      </c>
      <c r="Q45" s="12">
        <f t="shared" si="14"/>
        <v>6.1000000000000014</v>
      </c>
      <c r="R45" s="12">
        <v>13.88</v>
      </c>
      <c r="S45" s="12">
        <v>18.95</v>
      </c>
      <c r="T45" s="12">
        <v>46.79</v>
      </c>
      <c r="U45" s="12">
        <f t="shared" si="15"/>
        <v>27.84</v>
      </c>
      <c r="V45" s="12">
        <f t="shared" si="16"/>
        <v>5.0699999999999985</v>
      </c>
      <c r="W45" s="12">
        <v>0.74399999999999999</v>
      </c>
      <c r="X45" s="10">
        <f t="shared" si="17"/>
        <v>4.5384000000000011</v>
      </c>
      <c r="Y45" s="10">
        <f t="shared" si="18"/>
        <v>3.772079999999999</v>
      </c>
      <c r="Z45" s="12">
        <v>1.3309372303005782</v>
      </c>
      <c r="AA45" s="12">
        <v>2.8869493579598302</v>
      </c>
      <c r="AB45" s="12">
        <f t="shared" si="7"/>
        <v>7.1614417336374299</v>
      </c>
      <c r="AC45" s="12">
        <f t="shared" si="8"/>
        <v>21.307254916545165</v>
      </c>
      <c r="AD45" s="13">
        <f t="shared" si="9"/>
        <v>31.435140406461635</v>
      </c>
    </row>
    <row r="46" spans="1:30">
      <c r="A46" s="12" t="s">
        <v>60</v>
      </c>
      <c r="B46" s="12" t="s">
        <v>45</v>
      </c>
      <c r="C46" s="12">
        <v>3</v>
      </c>
      <c r="D46" s="12" t="str">
        <f t="shared" si="12"/>
        <v>CGF-MON-PRO-3</v>
      </c>
      <c r="E46" s="187">
        <v>43365</v>
      </c>
      <c r="F46" s="118" t="s">
        <v>566</v>
      </c>
      <c r="G46" s="41">
        <v>7</v>
      </c>
      <c r="H46" s="41">
        <v>5</v>
      </c>
      <c r="I46" s="12" t="s">
        <v>63</v>
      </c>
      <c r="J46" s="12" t="s">
        <v>64</v>
      </c>
      <c r="K46" s="12" t="s">
        <v>90</v>
      </c>
      <c r="L46" s="12" t="s">
        <v>104</v>
      </c>
      <c r="M46" s="12">
        <v>14.42</v>
      </c>
      <c r="N46" s="12">
        <v>38.94</v>
      </c>
      <c r="O46" s="12">
        <v>45.38</v>
      </c>
      <c r="P46" s="12">
        <f t="shared" si="13"/>
        <v>24.519999999999996</v>
      </c>
      <c r="Q46" s="12">
        <f t="shared" si="14"/>
        <v>6.4400000000000048</v>
      </c>
      <c r="R46" s="12">
        <v>13.87</v>
      </c>
      <c r="S46" s="12">
        <v>19.78</v>
      </c>
      <c r="T46" s="12">
        <v>48.43</v>
      </c>
      <c r="U46" s="12">
        <f t="shared" si="15"/>
        <v>28.65</v>
      </c>
      <c r="V46" s="12">
        <f t="shared" si="16"/>
        <v>5.9100000000000019</v>
      </c>
      <c r="W46" s="12">
        <v>0.70760233918128657</v>
      </c>
      <c r="X46" s="10">
        <f t="shared" si="17"/>
        <v>4.5569590643274891</v>
      </c>
      <c r="Y46" s="10">
        <f t="shared" si="18"/>
        <v>4.1819298245614052</v>
      </c>
      <c r="Z46" s="12">
        <v>1.6770883284555003</v>
      </c>
      <c r="AA46" s="12">
        <v>1.8996526741557687</v>
      </c>
      <c r="AB46" s="12">
        <f t="shared" si="7"/>
        <v>9.0240454727011308</v>
      </c>
      <c r="AC46" s="12">
        <f t="shared" si="8"/>
        <v>13.014338211729985</v>
      </c>
      <c r="AD46" s="13">
        <f t="shared" si="9"/>
        <v>8.8673171978418974</v>
      </c>
    </row>
    <row r="47" spans="1:30">
      <c r="A47" s="12" t="s">
        <v>60</v>
      </c>
      <c r="B47" s="12" t="s">
        <v>45</v>
      </c>
      <c r="C47" s="12">
        <v>4</v>
      </c>
      <c r="D47" s="12" t="str">
        <f t="shared" si="12"/>
        <v>CGF-MON-PRO-4</v>
      </c>
      <c r="E47" s="187">
        <v>43365</v>
      </c>
      <c r="F47" s="118" t="s">
        <v>566</v>
      </c>
      <c r="G47" s="41">
        <v>7</v>
      </c>
      <c r="H47" s="41">
        <v>6</v>
      </c>
      <c r="I47" s="12" t="s">
        <v>63</v>
      </c>
      <c r="J47" s="12" t="s">
        <v>64</v>
      </c>
      <c r="K47" s="12" t="s">
        <v>90</v>
      </c>
      <c r="L47" s="12" t="s">
        <v>104</v>
      </c>
      <c r="M47" s="12">
        <v>14.36</v>
      </c>
      <c r="N47" s="12">
        <v>38.82</v>
      </c>
      <c r="O47" s="12">
        <v>43.95</v>
      </c>
      <c r="P47" s="12">
        <f t="shared" si="13"/>
        <v>24.46</v>
      </c>
      <c r="Q47" s="12">
        <f t="shared" si="14"/>
        <v>5.1300000000000026</v>
      </c>
      <c r="R47" s="12">
        <v>13.87</v>
      </c>
      <c r="S47" s="12">
        <v>20.53</v>
      </c>
      <c r="T47" s="12">
        <v>48.68</v>
      </c>
      <c r="U47" s="12">
        <f t="shared" si="15"/>
        <v>28.15</v>
      </c>
      <c r="V47" s="12">
        <f t="shared" si="16"/>
        <v>6.6600000000000019</v>
      </c>
      <c r="W47" s="12">
        <v>0.72904483430799227</v>
      </c>
      <c r="X47" s="10">
        <f t="shared" si="17"/>
        <v>3.7400000000000024</v>
      </c>
      <c r="Y47" s="10">
        <f t="shared" si="18"/>
        <v>4.8554385964912301</v>
      </c>
      <c r="Z47" s="12">
        <v>0.95628518438275245</v>
      </c>
      <c r="AA47" s="12">
        <v>1.6873121929965524</v>
      </c>
      <c r="AB47" s="12">
        <f t="shared" si="7"/>
        <v>6.2542073823535054</v>
      </c>
      <c r="AC47" s="12">
        <f t="shared" si="8"/>
        <v>9.782399115741498</v>
      </c>
      <c r="AD47" s="13">
        <f t="shared" si="9"/>
        <v>7.8404260741955394</v>
      </c>
    </row>
    <row r="48" spans="1:30">
      <c r="A48" s="12" t="s">
        <v>60</v>
      </c>
      <c r="B48" s="12" t="s">
        <v>45</v>
      </c>
      <c r="C48" s="12">
        <v>5</v>
      </c>
      <c r="D48" s="12" t="str">
        <f t="shared" si="12"/>
        <v>CGF-MON-PRO-5</v>
      </c>
      <c r="E48" s="187">
        <v>43365</v>
      </c>
      <c r="F48" s="118" t="s">
        <v>566</v>
      </c>
      <c r="G48" s="41">
        <v>7</v>
      </c>
      <c r="H48" s="41">
        <v>7</v>
      </c>
      <c r="I48" s="12" t="s">
        <v>63</v>
      </c>
      <c r="J48" s="12" t="s">
        <v>64</v>
      </c>
      <c r="K48" s="12" t="s">
        <v>90</v>
      </c>
      <c r="L48" s="12" t="s">
        <v>104</v>
      </c>
      <c r="M48" s="12">
        <v>14.48</v>
      </c>
      <c r="N48" s="12">
        <v>38.840000000000003</v>
      </c>
      <c r="O48" s="12">
        <v>45.05</v>
      </c>
      <c r="P48" s="12">
        <f t="shared" si="13"/>
        <v>24.360000000000003</v>
      </c>
      <c r="Q48" s="12">
        <f t="shared" si="14"/>
        <v>6.2099999999999937</v>
      </c>
      <c r="R48" s="12">
        <v>13.85</v>
      </c>
      <c r="S48" s="12">
        <v>21.42</v>
      </c>
      <c r="T48" s="12">
        <v>49.22</v>
      </c>
      <c r="U48" s="12">
        <f t="shared" si="15"/>
        <v>27.799999999999997</v>
      </c>
      <c r="V48" s="12">
        <f t="shared" si="16"/>
        <v>7.5700000000000021</v>
      </c>
      <c r="W48" s="12">
        <v>0.73821138211382109</v>
      </c>
      <c r="X48" s="10">
        <f t="shared" si="17"/>
        <v>4.584292682926824</v>
      </c>
      <c r="Y48" s="10">
        <f t="shared" si="18"/>
        <v>5.5882601626016273</v>
      </c>
      <c r="Z48" s="12">
        <v>1.2395290313782115</v>
      </c>
      <c r="AA48" s="12">
        <v>2.0502066207300076</v>
      </c>
      <c r="AB48" s="12">
        <f t="shared" si="7"/>
        <v>6.5866054575501929</v>
      </c>
      <c r="AC48" s="12">
        <f t="shared" si="8"/>
        <v>10.199193022137271</v>
      </c>
      <c r="AD48" s="13">
        <f t="shared" si="9"/>
        <v>8.0279723657490614</v>
      </c>
    </row>
    <row r="49" spans="1:33">
      <c r="A49" s="12" t="s">
        <v>60</v>
      </c>
      <c r="B49" s="12" t="s">
        <v>45</v>
      </c>
      <c r="C49" s="12">
        <v>6</v>
      </c>
      <c r="D49" s="12" t="str">
        <f t="shared" si="12"/>
        <v>CGF-MON-PRO-6</v>
      </c>
      <c r="E49" s="187">
        <v>43365</v>
      </c>
      <c r="F49" s="118" t="s">
        <v>566</v>
      </c>
      <c r="G49" s="41">
        <v>7</v>
      </c>
      <c r="H49" s="41">
        <v>8</v>
      </c>
      <c r="I49" s="12" t="s">
        <v>63</v>
      </c>
      <c r="J49" s="12" t="s">
        <v>64</v>
      </c>
      <c r="K49" s="12" t="s">
        <v>90</v>
      </c>
      <c r="L49" s="12" t="s">
        <v>104</v>
      </c>
      <c r="M49" s="12">
        <v>14.37</v>
      </c>
      <c r="N49" s="12">
        <v>38.81</v>
      </c>
      <c r="O49" s="12">
        <v>44.96</v>
      </c>
      <c r="P49" s="12">
        <f t="shared" si="13"/>
        <v>24.440000000000005</v>
      </c>
      <c r="Q49" s="12">
        <f t="shared" si="14"/>
        <v>6.1499999999999986</v>
      </c>
      <c r="R49" s="12">
        <v>13.87</v>
      </c>
      <c r="S49" s="12">
        <v>18.489999999999998</v>
      </c>
      <c r="T49" s="12">
        <v>46.76</v>
      </c>
      <c r="U49" s="12">
        <f t="shared" si="15"/>
        <v>28.27</v>
      </c>
      <c r="V49" s="12">
        <f t="shared" si="16"/>
        <v>4.6199999999999992</v>
      </c>
      <c r="W49" s="12">
        <v>0.73246329526916809</v>
      </c>
      <c r="X49" s="10">
        <f t="shared" si="17"/>
        <v>4.5046492659053827</v>
      </c>
      <c r="Y49" s="10">
        <f t="shared" si="18"/>
        <v>3.383980424143556</v>
      </c>
      <c r="Z49" s="12">
        <v>1.084611551735905</v>
      </c>
      <c r="AA49" s="12">
        <v>1.7640242216859523</v>
      </c>
      <c r="AB49" s="12">
        <f t="shared" si="7"/>
        <v>5.8845660915395905</v>
      </c>
      <c r="AC49" s="12">
        <f t="shared" si="8"/>
        <v>14.736776959838087</v>
      </c>
      <c r="AD49" s="13">
        <f t="shared" si="9"/>
        <v>19.67157970732999</v>
      </c>
    </row>
    <row r="50" spans="1:33">
      <c r="A50" s="12" t="s">
        <v>60</v>
      </c>
      <c r="B50" s="12" t="s">
        <v>45</v>
      </c>
      <c r="C50" s="12">
        <v>7</v>
      </c>
      <c r="D50" s="12" t="str">
        <f t="shared" si="12"/>
        <v>CGF-MON-PRO-7</v>
      </c>
      <c r="E50" s="187">
        <v>43365</v>
      </c>
      <c r="F50" s="118" t="s">
        <v>566</v>
      </c>
      <c r="G50" s="41">
        <v>8</v>
      </c>
      <c r="H50" s="41">
        <v>1</v>
      </c>
      <c r="I50" s="12" t="s">
        <v>63</v>
      </c>
      <c r="J50" s="12" t="s">
        <v>64</v>
      </c>
      <c r="K50" s="12" t="s">
        <v>90</v>
      </c>
      <c r="L50" s="12" t="s">
        <v>104</v>
      </c>
      <c r="M50" s="12">
        <v>14.34</v>
      </c>
      <c r="N50" s="12">
        <v>38.92</v>
      </c>
      <c r="O50" s="12">
        <v>42.62</v>
      </c>
      <c r="P50" s="12">
        <f t="shared" si="13"/>
        <v>24.580000000000002</v>
      </c>
      <c r="Q50" s="12">
        <f t="shared" si="14"/>
        <v>3.6999999999999957</v>
      </c>
      <c r="R50" s="12">
        <v>13.94</v>
      </c>
      <c r="S50" s="12">
        <v>20.78</v>
      </c>
      <c r="T50" s="12">
        <v>50.28</v>
      </c>
      <c r="U50" s="12">
        <f t="shared" si="15"/>
        <v>29.5</v>
      </c>
      <c r="V50" s="12">
        <f t="shared" si="16"/>
        <v>6.8400000000000016</v>
      </c>
      <c r="W50" s="12">
        <v>0.75265017667844514</v>
      </c>
      <c r="X50" s="10">
        <f t="shared" si="17"/>
        <v>2.7848056537102437</v>
      </c>
      <c r="Y50" s="10">
        <f t="shared" si="18"/>
        <v>5.1481272084805658</v>
      </c>
      <c r="Z50" s="12">
        <v>0.93050018670647494</v>
      </c>
      <c r="AA50" s="12">
        <v>2.3862788766528369</v>
      </c>
      <c r="AB50" s="12">
        <f t="shared" si="7"/>
        <v>8.213030794006329</v>
      </c>
      <c r="AC50" s="12">
        <f t="shared" si="8"/>
        <v>13.673948605095823</v>
      </c>
      <c r="AD50" s="13">
        <f t="shared" si="9"/>
        <v>12.13537291353221</v>
      </c>
    </row>
    <row r="51" spans="1:33">
      <c r="A51" s="12" t="s">
        <v>60</v>
      </c>
      <c r="B51" s="12" t="s">
        <v>45</v>
      </c>
      <c r="C51" s="12">
        <v>8</v>
      </c>
      <c r="D51" s="12" t="str">
        <f t="shared" si="12"/>
        <v>CGF-MON-PRO-8</v>
      </c>
      <c r="E51" s="187">
        <v>43365</v>
      </c>
      <c r="F51" s="118" t="s">
        <v>566</v>
      </c>
      <c r="G51" s="41">
        <v>8</v>
      </c>
      <c r="H51" s="41">
        <v>2</v>
      </c>
      <c r="I51" s="12" t="s">
        <v>63</v>
      </c>
      <c r="J51" s="12" t="s">
        <v>64</v>
      </c>
      <c r="K51" s="12" t="s">
        <v>90</v>
      </c>
      <c r="L51" s="12" t="s">
        <v>104</v>
      </c>
      <c r="M51" s="12">
        <v>14.34</v>
      </c>
      <c r="N51" s="12">
        <v>38.96</v>
      </c>
      <c r="O51" s="12">
        <v>43.13</v>
      </c>
      <c r="P51" s="12">
        <f t="shared" si="13"/>
        <v>24.62</v>
      </c>
      <c r="Q51" s="12">
        <f t="shared" si="14"/>
        <v>4.1700000000000017</v>
      </c>
      <c r="R51" s="12">
        <v>13.96</v>
      </c>
      <c r="S51" s="12">
        <v>20.77</v>
      </c>
      <c r="T51" s="12">
        <v>49.06</v>
      </c>
      <c r="U51" s="12">
        <f t="shared" si="15"/>
        <v>28.290000000000003</v>
      </c>
      <c r="V51" s="12">
        <f t="shared" si="16"/>
        <v>6.8099999999999987</v>
      </c>
      <c r="W51" s="12">
        <v>0.79671150971599414</v>
      </c>
      <c r="X51" s="10">
        <f t="shared" si="17"/>
        <v>3.3222869955156971</v>
      </c>
      <c r="Y51" s="10">
        <f t="shared" si="18"/>
        <v>5.4256053811659193</v>
      </c>
      <c r="Z51" s="12">
        <v>0.69772090993657709</v>
      </c>
      <c r="AA51" s="12">
        <v>2.1006172159266363</v>
      </c>
      <c r="AB51" s="12">
        <f t="shared" si="7"/>
        <v>5.1705011715798852</v>
      </c>
      <c r="AC51" s="12">
        <f t="shared" si="8"/>
        <v>10.952964114355526</v>
      </c>
      <c r="AD51" s="13">
        <f t="shared" si="9"/>
        <v>12.849917650612534</v>
      </c>
    </row>
    <row r="52" spans="1:33">
      <c r="A52" s="12" t="s">
        <v>60</v>
      </c>
      <c r="B52" s="12" t="s">
        <v>46</v>
      </c>
      <c r="C52" s="12">
        <v>1</v>
      </c>
      <c r="D52" s="12" t="str">
        <f t="shared" si="12"/>
        <v>CGF-MXG-PRO-1</v>
      </c>
      <c r="E52" s="187">
        <v>43365</v>
      </c>
      <c r="F52" s="118" t="s">
        <v>566</v>
      </c>
      <c r="G52" s="41">
        <v>8</v>
      </c>
      <c r="H52" s="41">
        <v>3</v>
      </c>
      <c r="I52" s="12" t="s">
        <v>63</v>
      </c>
      <c r="J52" s="12" t="s">
        <v>64</v>
      </c>
      <c r="K52" s="12" t="s">
        <v>90</v>
      </c>
      <c r="L52" s="12" t="s">
        <v>104</v>
      </c>
      <c r="M52" s="12">
        <v>14.57</v>
      </c>
      <c r="N52" s="12">
        <v>39.03</v>
      </c>
      <c r="O52" s="12">
        <v>44.13</v>
      </c>
      <c r="P52" s="12">
        <f t="shared" si="13"/>
        <v>24.46</v>
      </c>
      <c r="Q52" s="12">
        <f t="shared" si="14"/>
        <v>5.1000000000000014</v>
      </c>
      <c r="R52" s="12">
        <v>14.02</v>
      </c>
      <c r="S52" s="12">
        <v>18.66</v>
      </c>
      <c r="T52" s="12">
        <v>46.71</v>
      </c>
      <c r="U52" s="12">
        <f t="shared" si="15"/>
        <v>28.05</v>
      </c>
      <c r="V52" s="12">
        <f t="shared" si="16"/>
        <v>4.6400000000000006</v>
      </c>
      <c r="W52" s="12">
        <v>0.75545171339563855</v>
      </c>
      <c r="X52" s="10">
        <f t="shared" si="17"/>
        <v>3.8528037383177578</v>
      </c>
      <c r="Y52" s="10">
        <f t="shared" si="18"/>
        <v>3.5052959501557632</v>
      </c>
      <c r="Z52" s="12">
        <v>0.88975893879594858</v>
      </c>
      <c r="AA52" s="12">
        <v>1.511903437227087</v>
      </c>
      <c r="AB52" s="12">
        <f t="shared" si="7"/>
        <v>5.6487444264294293</v>
      </c>
      <c r="AC52" s="12">
        <f t="shared" si="8"/>
        <v>12.098519502279197</v>
      </c>
      <c r="AD52" s="13">
        <f t="shared" si="9"/>
        <v>14.332833501888373</v>
      </c>
    </row>
    <row r="53" spans="1:33">
      <c r="A53" s="12" t="s">
        <v>60</v>
      </c>
      <c r="B53" s="12" t="s">
        <v>46</v>
      </c>
      <c r="C53" s="12">
        <v>2</v>
      </c>
      <c r="D53" s="12" t="str">
        <f t="shared" si="12"/>
        <v>CGF-MXG-PRO-2</v>
      </c>
      <c r="E53" s="187">
        <v>43365</v>
      </c>
      <c r="F53" s="118" t="s">
        <v>566</v>
      </c>
      <c r="G53" s="41">
        <v>8</v>
      </c>
      <c r="H53" s="41">
        <v>4</v>
      </c>
      <c r="I53" s="12" t="s">
        <v>63</v>
      </c>
      <c r="J53" s="12" t="s">
        <v>64</v>
      </c>
      <c r="K53" s="12" t="s">
        <v>90</v>
      </c>
      <c r="L53" s="12" t="s">
        <v>104</v>
      </c>
      <c r="M53" s="12">
        <v>14.38</v>
      </c>
      <c r="N53" s="12">
        <v>39.049999999999997</v>
      </c>
      <c r="O53" s="12">
        <v>44.09</v>
      </c>
      <c r="P53" s="12">
        <f t="shared" si="13"/>
        <v>24.669999999999995</v>
      </c>
      <c r="Q53" s="12">
        <f t="shared" si="14"/>
        <v>5.0400000000000063</v>
      </c>
      <c r="R53" s="12">
        <v>13.9</v>
      </c>
      <c r="S53" s="13" t="s">
        <v>86</v>
      </c>
      <c r="T53" s="13">
        <v>47.92</v>
      </c>
      <c r="U53" s="13">
        <v>27.59</v>
      </c>
      <c r="V53" s="13">
        <f>T53-(R53+U53)</f>
        <v>6.43</v>
      </c>
      <c r="W53" s="13">
        <v>0.75345167652859957</v>
      </c>
      <c r="X53" s="200">
        <f t="shared" si="17"/>
        <v>3.7973964497041464</v>
      </c>
      <c r="Y53" s="200">
        <f t="shared" si="18"/>
        <v>4.8446942800788948</v>
      </c>
      <c r="Z53" s="13">
        <v>0.86378666537385107</v>
      </c>
      <c r="AA53" s="13">
        <v>2.0000671611396377</v>
      </c>
      <c r="AB53" s="13">
        <f t="shared" si="7"/>
        <v>5.6116387417050246</v>
      </c>
      <c r="AC53" s="13">
        <f t="shared" si="8"/>
        <v>11.390162058883099</v>
      </c>
      <c r="AD53" s="13">
        <f t="shared" si="9"/>
        <v>12.841162927062388</v>
      </c>
      <c r="AF53" s="194" t="s">
        <v>1104</v>
      </c>
      <c r="AG53" s="163"/>
    </row>
    <row r="54" spans="1:33">
      <c r="A54" s="12" t="s">
        <v>60</v>
      </c>
      <c r="B54" s="12" t="s">
        <v>46</v>
      </c>
      <c r="C54" s="12">
        <v>3</v>
      </c>
      <c r="D54" s="12" t="str">
        <f t="shared" si="12"/>
        <v>CGF-MXG-PRO-3</v>
      </c>
      <c r="E54" s="187">
        <v>43365</v>
      </c>
      <c r="F54" s="118" t="s">
        <v>566</v>
      </c>
      <c r="G54" s="41">
        <v>8</v>
      </c>
      <c r="H54" s="41">
        <v>5</v>
      </c>
      <c r="I54" s="12" t="s">
        <v>63</v>
      </c>
      <c r="J54" s="12" t="s">
        <v>64</v>
      </c>
      <c r="K54" s="12" t="s">
        <v>90</v>
      </c>
      <c r="L54" s="12" t="s">
        <v>104</v>
      </c>
      <c r="M54" s="12">
        <v>14.52</v>
      </c>
      <c r="N54" s="12">
        <v>38.9</v>
      </c>
      <c r="O54" s="12">
        <v>45.58</v>
      </c>
      <c r="P54" s="12">
        <f t="shared" si="13"/>
        <v>24.38</v>
      </c>
      <c r="Q54" s="12">
        <f t="shared" si="14"/>
        <v>6.68</v>
      </c>
      <c r="R54" s="12">
        <v>13.95</v>
      </c>
      <c r="S54" s="12">
        <v>22.27</v>
      </c>
      <c r="T54" s="12">
        <v>50.35</v>
      </c>
      <c r="U54" s="12">
        <f t="shared" si="15"/>
        <v>28.080000000000002</v>
      </c>
      <c r="V54" s="12">
        <f t="shared" si="16"/>
        <v>8.32</v>
      </c>
      <c r="W54" s="12">
        <v>0.77600000000000002</v>
      </c>
      <c r="X54" s="10">
        <f t="shared" si="17"/>
        <v>5.1836799999999998</v>
      </c>
      <c r="Y54" s="10">
        <f t="shared" si="18"/>
        <v>6.4563200000000007</v>
      </c>
      <c r="Z54" s="12">
        <v>0.82544354346313265</v>
      </c>
      <c r="AA54" s="12">
        <v>2.2611451482768707</v>
      </c>
      <c r="AB54" s="12">
        <f t="shared" si="7"/>
        <v>3.8822445809986674</v>
      </c>
      <c r="AC54" s="12">
        <f t="shared" si="8"/>
        <v>9.8342330869000492</v>
      </c>
      <c r="AD54" s="13">
        <f t="shared" si="9"/>
        <v>13.226641124225292</v>
      </c>
    </row>
    <row r="55" spans="1:33">
      <c r="A55" s="12" t="s">
        <v>60</v>
      </c>
      <c r="B55" s="12" t="s">
        <v>46</v>
      </c>
      <c r="C55" s="12">
        <v>4</v>
      </c>
      <c r="D55" s="12" t="str">
        <f t="shared" si="12"/>
        <v>CGF-MXG-PRO-4</v>
      </c>
      <c r="E55" s="187">
        <v>43365</v>
      </c>
      <c r="F55" s="118" t="s">
        <v>566</v>
      </c>
      <c r="G55" s="41">
        <v>8</v>
      </c>
      <c r="H55" s="41">
        <v>6</v>
      </c>
      <c r="I55" s="12" t="s">
        <v>63</v>
      </c>
      <c r="J55" s="12" t="s">
        <v>64</v>
      </c>
      <c r="K55" s="12" t="s">
        <v>90</v>
      </c>
      <c r="L55" s="12" t="s">
        <v>104</v>
      </c>
      <c r="M55" s="12">
        <v>14.45</v>
      </c>
      <c r="N55" s="12">
        <v>38.840000000000003</v>
      </c>
      <c r="O55" s="12">
        <v>44.33</v>
      </c>
      <c r="P55" s="12">
        <f t="shared" si="13"/>
        <v>24.390000000000004</v>
      </c>
      <c r="Q55" s="12">
        <f t="shared" si="14"/>
        <v>5.4899999999999949</v>
      </c>
      <c r="R55" s="12">
        <v>13.93</v>
      </c>
      <c r="S55" s="12">
        <v>21.62</v>
      </c>
      <c r="T55" s="12">
        <v>49.85</v>
      </c>
      <c r="U55" s="12">
        <f t="shared" si="15"/>
        <v>28.23</v>
      </c>
      <c r="V55" s="12">
        <f t="shared" si="16"/>
        <v>7.6900000000000013</v>
      </c>
      <c r="W55" s="12">
        <v>0.7767527675276753</v>
      </c>
      <c r="X55" s="10">
        <f t="shared" si="17"/>
        <v>4.2643726937269335</v>
      </c>
      <c r="Y55" s="10">
        <f t="shared" si="18"/>
        <v>5.9732287822878245</v>
      </c>
      <c r="Z55" s="12">
        <v>0.56939454258342481</v>
      </c>
      <c r="AA55" s="12">
        <v>1.9489555891368326</v>
      </c>
      <c r="AB55" s="12">
        <f t="shared" si="7"/>
        <v>3.2566414549175926</v>
      </c>
      <c r="AC55" s="12">
        <f t="shared" si="8"/>
        <v>9.2109340336131886</v>
      </c>
      <c r="AD55" s="13">
        <f t="shared" si="9"/>
        <v>13.231761285990213</v>
      </c>
    </row>
    <row r="56" spans="1:33">
      <c r="A56" s="12" t="s">
        <v>60</v>
      </c>
      <c r="B56" s="12" t="s">
        <v>46</v>
      </c>
      <c r="C56" s="12">
        <v>5</v>
      </c>
      <c r="D56" s="12" t="str">
        <f t="shared" si="12"/>
        <v>CGF-MXG-PRO-5</v>
      </c>
      <c r="E56" s="187">
        <v>43365</v>
      </c>
      <c r="F56" s="118" t="s">
        <v>566</v>
      </c>
      <c r="G56" s="41">
        <v>8</v>
      </c>
      <c r="H56" s="41">
        <v>7</v>
      </c>
      <c r="I56" s="12" t="s">
        <v>63</v>
      </c>
      <c r="J56" s="12" t="s">
        <v>64</v>
      </c>
      <c r="K56" s="12" t="s">
        <v>90</v>
      </c>
      <c r="L56" s="12" t="s">
        <v>104</v>
      </c>
      <c r="M56" s="12">
        <v>14.4</v>
      </c>
      <c r="N56" s="12">
        <v>38.78</v>
      </c>
      <c r="O56" s="12">
        <v>43.24</v>
      </c>
      <c r="P56" s="12">
        <f t="shared" si="13"/>
        <v>24.380000000000003</v>
      </c>
      <c r="Q56" s="12">
        <f t="shared" si="14"/>
        <v>4.4600000000000009</v>
      </c>
      <c r="R56" s="12">
        <v>13.85</v>
      </c>
      <c r="S56" s="12">
        <v>20.38</v>
      </c>
      <c r="T56" s="12">
        <v>48.34</v>
      </c>
      <c r="U56" s="12">
        <f t="shared" si="15"/>
        <v>27.960000000000004</v>
      </c>
      <c r="V56" s="12">
        <f t="shared" si="16"/>
        <v>6.5299999999999994</v>
      </c>
      <c r="W56" s="12">
        <v>0.76310679611650478</v>
      </c>
      <c r="X56" s="10">
        <f t="shared" si="17"/>
        <v>3.4034563106796121</v>
      </c>
      <c r="Y56" s="10">
        <f t="shared" si="18"/>
        <v>4.9830873786407759</v>
      </c>
      <c r="Z56" s="12">
        <v>6.6820890885005757E-2</v>
      </c>
      <c r="AA56" s="12">
        <v>1.2755446914819504</v>
      </c>
      <c r="AB56" s="12">
        <f t="shared" si="7"/>
        <v>0.47865850801861431</v>
      </c>
      <c r="AC56" s="12">
        <f t="shared" si="8"/>
        <v>7.1570548264323985</v>
      </c>
      <c r="AD56" s="13">
        <f t="shared" si="9"/>
        <v>14.840880707586187</v>
      </c>
    </row>
    <row r="57" spans="1:33">
      <c r="A57" s="12" t="s">
        <v>60</v>
      </c>
      <c r="B57" s="12" t="s">
        <v>46</v>
      </c>
      <c r="C57" s="12">
        <v>6</v>
      </c>
      <c r="D57" s="12" t="str">
        <f t="shared" si="12"/>
        <v>CGF-MXG-PRO-6</v>
      </c>
      <c r="E57" s="187">
        <v>43365</v>
      </c>
      <c r="F57" s="118" t="s">
        <v>566</v>
      </c>
      <c r="G57" s="41">
        <v>8</v>
      </c>
      <c r="H57" s="41">
        <v>8</v>
      </c>
      <c r="I57" s="12" t="s">
        <v>63</v>
      </c>
      <c r="J57" s="12" t="s">
        <v>64</v>
      </c>
      <c r="K57" s="12" t="s">
        <v>90</v>
      </c>
      <c r="L57" s="12" t="s">
        <v>104</v>
      </c>
      <c r="M57" s="12">
        <v>14.46</v>
      </c>
      <c r="N57" s="12">
        <v>38.81</v>
      </c>
      <c r="O57" s="12">
        <v>42.84</v>
      </c>
      <c r="P57" s="12">
        <f t="shared" si="13"/>
        <v>24.35</v>
      </c>
      <c r="Q57" s="12">
        <f t="shared" si="14"/>
        <v>4.0300000000000011</v>
      </c>
      <c r="R57" s="12">
        <v>13.86</v>
      </c>
      <c r="S57" s="12">
        <v>17.79</v>
      </c>
      <c r="T57" s="12">
        <v>45.9</v>
      </c>
      <c r="U57" s="12">
        <f t="shared" si="15"/>
        <v>28.11</v>
      </c>
      <c r="V57" s="12">
        <f t="shared" si="16"/>
        <v>3.9299999999999997</v>
      </c>
      <c r="W57" s="12">
        <v>0.77431906614785984</v>
      </c>
      <c r="X57" s="10">
        <f t="shared" si="17"/>
        <v>3.1205058365758762</v>
      </c>
      <c r="Y57" s="10">
        <f t="shared" si="18"/>
        <v>3.0430739299610887</v>
      </c>
      <c r="Z57" s="12">
        <v>0.86487698546038561</v>
      </c>
      <c r="AA57" s="12">
        <v>1.3248476064630146</v>
      </c>
      <c r="AB57" s="12">
        <f t="shared" si="7"/>
        <v>6.7488271770288408</v>
      </c>
      <c r="AC57" s="12">
        <f t="shared" si="8"/>
        <v>12.238107609219846</v>
      </c>
      <c r="AD57" s="13">
        <f t="shared" si="9"/>
        <v>12.198400960424454</v>
      </c>
    </row>
    <row r="58" spans="1:33">
      <c r="A58" s="12" t="s">
        <v>60</v>
      </c>
      <c r="B58" s="12" t="s">
        <v>46</v>
      </c>
      <c r="C58" s="12">
        <v>7</v>
      </c>
      <c r="D58" s="12" t="str">
        <f t="shared" si="12"/>
        <v>CGF-MXG-PRO-7</v>
      </c>
      <c r="E58" s="187">
        <v>43365</v>
      </c>
      <c r="F58" s="118" t="s">
        <v>566</v>
      </c>
      <c r="G58" s="41">
        <v>9</v>
      </c>
      <c r="H58" s="41">
        <v>1</v>
      </c>
      <c r="I58" s="12" t="s">
        <v>63</v>
      </c>
      <c r="J58" s="12" t="s">
        <v>64</v>
      </c>
      <c r="K58" s="12" t="s">
        <v>90</v>
      </c>
      <c r="L58" s="12" t="s">
        <v>104</v>
      </c>
      <c r="M58" s="12">
        <v>14.34</v>
      </c>
      <c r="N58" s="12">
        <v>39.18</v>
      </c>
      <c r="O58" s="12">
        <v>44.01</v>
      </c>
      <c r="P58" s="12">
        <f t="shared" si="13"/>
        <v>24.84</v>
      </c>
      <c r="Q58" s="12">
        <f t="shared" si="14"/>
        <v>4.8299999999999983</v>
      </c>
      <c r="R58" s="12">
        <v>13.88</v>
      </c>
      <c r="S58" s="12">
        <v>18.18</v>
      </c>
      <c r="T58" s="12">
        <v>46.34</v>
      </c>
      <c r="U58" s="12">
        <f t="shared" si="15"/>
        <v>28.160000000000004</v>
      </c>
      <c r="V58" s="12">
        <f t="shared" si="16"/>
        <v>4.2999999999999989</v>
      </c>
      <c r="W58" s="12">
        <v>0.76806722689075646</v>
      </c>
      <c r="X58" s="10">
        <f t="shared" si="17"/>
        <v>3.7097647058823524</v>
      </c>
      <c r="Y58" s="10">
        <f t="shared" si="18"/>
        <v>3.3026890756302518</v>
      </c>
      <c r="Z58" s="12">
        <v>0.67475220060700514</v>
      </c>
      <c r="AA58" s="12">
        <v>1.3490014388520644</v>
      </c>
      <c r="AB58" s="12">
        <f t="shared" si="7"/>
        <v>4.5180344285720704</v>
      </c>
      <c r="AC58" s="12">
        <f t="shared" si="8"/>
        <v>11.502106207447007</v>
      </c>
      <c r="AD58" s="13">
        <f t="shared" si="9"/>
        <v>15.52015950861097</v>
      </c>
    </row>
    <row r="59" spans="1:33">
      <c r="A59" s="12" t="s">
        <v>60</v>
      </c>
      <c r="B59" s="12" t="s">
        <v>46</v>
      </c>
      <c r="C59" s="12">
        <v>8</v>
      </c>
      <c r="D59" s="12" t="str">
        <f t="shared" si="12"/>
        <v>CGF-MXG-PRO-8</v>
      </c>
      <c r="E59" s="187">
        <v>43365</v>
      </c>
      <c r="F59" s="118" t="s">
        <v>566</v>
      </c>
      <c r="G59" s="41">
        <v>9</v>
      </c>
      <c r="H59" s="41">
        <v>2</v>
      </c>
      <c r="I59" s="12" t="s">
        <v>63</v>
      </c>
      <c r="J59" s="12" t="s">
        <v>64</v>
      </c>
      <c r="K59" s="12" t="s">
        <v>90</v>
      </c>
      <c r="L59" s="12" t="s">
        <v>104</v>
      </c>
      <c r="M59" s="12">
        <v>14.39</v>
      </c>
      <c r="N59" s="12">
        <v>39.090000000000003</v>
      </c>
      <c r="O59" s="12">
        <v>42.26</v>
      </c>
      <c r="P59" s="12">
        <f t="shared" si="13"/>
        <v>24.700000000000003</v>
      </c>
      <c r="Q59" s="12">
        <f t="shared" si="14"/>
        <v>3.1699999999999946</v>
      </c>
      <c r="R59" s="12">
        <v>13.95</v>
      </c>
      <c r="S59" s="12">
        <v>18.88</v>
      </c>
      <c r="T59" s="12">
        <v>47.16</v>
      </c>
      <c r="U59" s="12">
        <f t="shared" si="15"/>
        <v>28.279999999999998</v>
      </c>
      <c r="V59" s="12">
        <f t="shared" si="16"/>
        <v>4.93</v>
      </c>
      <c r="W59" s="12">
        <v>0.76681614349775784</v>
      </c>
      <c r="X59" s="10">
        <f t="shared" si="17"/>
        <v>2.4308071748878883</v>
      </c>
      <c r="Y59" s="10">
        <f t="shared" si="18"/>
        <v>3.7804035874439461</v>
      </c>
      <c r="Z59" s="12">
        <v>0.50487847073045011</v>
      </c>
      <c r="AA59" s="12">
        <v>1.636471756600006</v>
      </c>
      <c r="AB59" s="12">
        <f t="shared" si="7"/>
        <v>5.1301881761218979</v>
      </c>
      <c r="AC59" s="12">
        <f t="shared" si="8"/>
        <v>12.241926081743877</v>
      </c>
      <c r="AD59" s="13">
        <f t="shared" si="9"/>
        <v>15.803862012493287</v>
      </c>
    </row>
    <row r="60" spans="1:33">
      <c r="A60" s="12" t="s">
        <v>60</v>
      </c>
      <c r="B60" s="12" t="s">
        <v>56</v>
      </c>
      <c r="C60" s="12">
        <v>11</v>
      </c>
      <c r="D60" s="12" t="str">
        <f t="shared" si="12"/>
        <v>Blank-11</v>
      </c>
      <c r="E60" s="187">
        <v>43365</v>
      </c>
      <c r="F60" s="118" t="s">
        <v>566</v>
      </c>
      <c r="G60" s="41">
        <v>9</v>
      </c>
      <c r="H60" s="41">
        <v>3</v>
      </c>
      <c r="I60" s="12" t="s">
        <v>63</v>
      </c>
      <c r="J60" s="12" t="s">
        <v>64</v>
      </c>
      <c r="K60" s="12" t="s">
        <v>90</v>
      </c>
      <c r="L60" s="12" t="s">
        <v>104</v>
      </c>
      <c r="M60" s="12">
        <v>14.4</v>
      </c>
      <c r="N60" s="12">
        <v>39.17</v>
      </c>
      <c r="O60" s="12">
        <v>39.17</v>
      </c>
      <c r="P60" s="12">
        <f t="shared" si="13"/>
        <v>24.770000000000003</v>
      </c>
      <c r="Q60" s="12">
        <f t="shared" si="14"/>
        <v>0</v>
      </c>
      <c r="R60" s="12">
        <v>14.03</v>
      </c>
      <c r="S60" s="12">
        <v>14.03</v>
      </c>
      <c r="T60" s="12">
        <v>41.05</v>
      </c>
      <c r="U60" s="12">
        <f t="shared" si="15"/>
        <v>27.019999999999996</v>
      </c>
      <c r="V60" s="12">
        <f t="shared" si="16"/>
        <v>0</v>
      </c>
      <c r="W60" s="12" t="s">
        <v>86</v>
      </c>
      <c r="X60" s="12" t="s">
        <v>86</v>
      </c>
      <c r="Y60" s="12" t="s">
        <v>86</v>
      </c>
      <c r="Z60" s="12" t="s">
        <v>86</v>
      </c>
      <c r="AA60" s="12" t="s">
        <v>86</v>
      </c>
      <c r="AB60" s="12" t="s">
        <v>86</v>
      </c>
      <c r="AC60" s="12" t="s">
        <v>86</v>
      </c>
      <c r="AD60" s="12" t="s">
        <v>86</v>
      </c>
    </row>
    <row r="61" spans="1:33">
      <c r="A61" s="12" t="s">
        <v>60</v>
      </c>
      <c r="B61" s="12" t="s">
        <v>56</v>
      </c>
      <c r="C61" s="12">
        <v>12</v>
      </c>
      <c r="D61" s="12" t="str">
        <f t="shared" si="12"/>
        <v>Blank-12</v>
      </c>
      <c r="E61" s="187">
        <v>43365</v>
      </c>
      <c r="F61" s="118" t="s">
        <v>566</v>
      </c>
      <c r="G61" s="41">
        <v>9</v>
      </c>
      <c r="H61" s="41">
        <v>4</v>
      </c>
      <c r="I61" s="12" t="s">
        <v>63</v>
      </c>
      <c r="J61" s="12" t="s">
        <v>64</v>
      </c>
      <c r="K61" s="12" t="s">
        <v>90</v>
      </c>
      <c r="L61" s="12" t="s">
        <v>104</v>
      </c>
      <c r="M61" s="12">
        <v>14.51</v>
      </c>
      <c r="N61" s="12">
        <v>39.299999999999997</v>
      </c>
      <c r="O61" s="12">
        <v>39.299999999999997</v>
      </c>
      <c r="P61" s="12">
        <f t="shared" si="13"/>
        <v>24.79</v>
      </c>
      <c r="Q61" s="12">
        <f t="shared" si="14"/>
        <v>0</v>
      </c>
      <c r="R61" s="12">
        <v>14.05</v>
      </c>
      <c r="S61" s="12">
        <v>14.05</v>
      </c>
      <c r="T61" s="12">
        <v>42</v>
      </c>
      <c r="U61" s="12">
        <f t="shared" si="15"/>
        <v>27.95</v>
      </c>
      <c r="V61" s="12">
        <f t="shared" si="16"/>
        <v>0</v>
      </c>
      <c r="W61" s="12" t="s">
        <v>86</v>
      </c>
      <c r="X61" s="12" t="s">
        <v>86</v>
      </c>
      <c r="Y61" s="12" t="s">
        <v>86</v>
      </c>
      <c r="Z61" s="12" t="s">
        <v>86</v>
      </c>
      <c r="AA61" s="12" t="s">
        <v>86</v>
      </c>
      <c r="AB61" s="12" t="s">
        <v>86</v>
      </c>
      <c r="AC61" s="12" t="s">
        <v>86</v>
      </c>
      <c r="AD61" s="12" t="s">
        <v>86</v>
      </c>
    </row>
    <row r="62" spans="1:33">
      <c r="A62" s="12" t="s">
        <v>60</v>
      </c>
      <c r="B62" s="12" t="s">
        <v>56</v>
      </c>
      <c r="C62" s="12">
        <v>13</v>
      </c>
      <c r="D62" s="12" t="str">
        <f t="shared" si="12"/>
        <v>Blank-13</v>
      </c>
      <c r="E62" s="187">
        <v>43365</v>
      </c>
      <c r="F62" s="118" t="s">
        <v>566</v>
      </c>
      <c r="G62" s="41">
        <v>9</v>
      </c>
      <c r="H62" s="41">
        <v>5</v>
      </c>
      <c r="I62" s="12" t="s">
        <v>63</v>
      </c>
      <c r="J62" s="12" t="s">
        <v>64</v>
      </c>
      <c r="K62" s="12" t="s">
        <v>90</v>
      </c>
      <c r="L62" s="12" t="s">
        <v>104</v>
      </c>
      <c r="M62" s="12">
        <v>14.44</v>
      </c>
      <c r="N62" s="12">
        <v>39.020000000000003</v>
      </c>
      <c r="O62" s="12">
        <v>39.020000000000003</v>
      </c>
      <c r="P62" s="12">
        <f t="shared" si="13"/>
        <v>24.580000000000005</v>
      </c>
      <c r="Q62" s="12">
        <f t="shared" si="14"/>
        <v>0</v>
      </c>
      <c r="R62" s="12">
        <v>14.09</v>
      </c>
      <c r="S62" s="12">
        <v>14.09</v>
      </c>
      <c r="T62" s="12">
        <v>42</v>
      </c>
      <c r="U62" s="12">
        <f t="shared" si="15"/>
        <v>27.91</v>
      </c>
      <c r="V62" s="12">
        <f t="shared" si="16"/>
        <v>0</v>
      </c>
      <c r="W62" s="12" t="s">
        <v>86</v>
      </c>
      <c r="X62" s="12" t="s">
        <v>86</v>
      </c>
      <c r="Y62" s="12" t="s">
        <v>86</v>
      </c>
      <c r="Z62" s="12" t="s">
        <v>86</v>
      </c>
      <c r="AA62" s="12" t="s">
        <v>86</v>
      </c>
      <c r="AB62" s="12" t="s">
        <v>86</v>
      </c>
      <c r="AC62" s="12" t="s">
        <v>86</v>
      </c>
      <c r="AD62" s="12" t="s">
        <v>86</v>
      </c>
    </row>
    <row r="63" spans="1:33">
      <c r="A63" s="12" t="s">
        <v>60</v>
      </c>
      <c r="B63" s="12" t="s">
        <v>56</v>
      </c>
      <c r="C63" s="12">
        <v>14</v>
      </c>
      <c r="D63" s="12" t="str">
        <f t="shared" si="12"/>
        <v>Blank-14</v>
      </c>
      <c r="E63" s="187">
        <v>43365</v>
      </c>
      <c r="F63" s="118" t="s">
        <v>566</v>
      </c>
      <c r="G63" s="41">
        <v>9</v>
      </c>
      <c r="H63" s="41">
        <v>6</v>
      </c>
      <c r="I63" s="12" t="s">
        <v>63</v>
      </c>
      <c r="J63" s="12" t="s">
        <v>64</v>
      </c>
      <c r="K63" s="12" t="s">
        <v>90</v>
      </c>
      <c r="L63" s="12" t="s">
        <v>104</v>
      </c>
      <c r="M63" s="12">
        <v>14.34</v>
      </c>
      <c r="N63" s="12">
        <v>38.97</v>
      </c>
      <c r="O63" s="12">
        <v>38.97</v>
      </c>
      <c r="P63" s="12">
        <f t="shared" si="13"/>
        <v>24.63</v>
      </c>
      <c r="Q63" s="12">
        <f t="shared" si="14"/>
        <v>0</v>
      </c>
      <c r="R63" s="12">
        <v>14</v>
      </c>
      <c r="S63" s="12">
        <v>14</v>
      </c>
      <c r="T63" s="12">
        <v>41.99</v>
      </c>
      <c r="U63" s="12">
        <f t="shared" si="15"/>
        <v>27.990000000000002</v>
      </c>
      <c r="V63" s="12">
        <f t="shared" si="16"/>
        <v>0</v>
      </c>
      <c r="W63" s="12" t="s">
        <v>86</v>
      </c>
      <c r="X63" s="12" t="s">
        <v>86</v>
      </c>
      <c r="Y63" s="12" t="s">
        <v>86</v>
      </c>
      <c r="Z63" s="12" t="s">
        <v>86</v>
      </c>
      <c r="AA63" s="12" t="s">
        <v>86</v>
      </c>
      <c r="AB63" s="12" t="s">
        <v>86</v>
      </c>
      <c r="AC63" s="12" t="s">
        <v>86</v>
      </c>
      <c r="AD63" s="12" t="s">
        <v>86</v>
      </c>
    </row>
    <row r="64" spans="1:33">
      <c r="A64" s="12" t="s">
        <v>60</v>
      </c>
      <c r="B64" s="12" t="s">
        <v>56</v>
      </c>
      <c r="C64" s="12">
        <v>15</v>
      </c>
      <c r="D64" s="12" t="str">
        <f t="shared" si="12"/>
        <v>Blank-15</v>
      </c>
      <c r="E64" s="187">
        <v>43365</v>
      </c>
      <c r="F64" s="118" t="s">
        <v>566</v>
      </c>
      <c r="G64" s="41">
        <v>9</v>
      </c>
      <c r="H64" s="41">
        <v>7</v>
      </c>
      <c r="I64" s="12" t="s">
        <v>63</v>
      </c>
      <c r="J64" s="12" t="s">
        <v>64</v>
      </c>
      <c r="K64" s="12" t="s">
        <v>90</v>
      </c>
      <c r="L64" s="12" t="s">
        <v>104</v>
      </c>
      <c r="M64" s="12">
        <v>14.07</v>
      </c>
      <c r="N64" s="12">
        <v>38.950000000000003</v>
      </c>
      <c r="O64" s="12">
        <v>38.950000000000003</v>
      </c>
      <c r="P64" s="12">
        <f t="shared" si="13"/>
        <v>24.880000000000003</v>
      </c>
      <c r="Q64" s="12">
        <f t="shared" si="14"/>
        <v>0</v>
      </c>
      <c r="R64" s="12">
        <v>14.07</v>
      </c>
      <c r="S64" s="12">
        <v>14.07</v>
      </c>
      <c r="T64" s="12">
        <v>41.95</v>
      </c>
      <c r="U64" s="12">
        <f t="shared" si="15"/>
        <v>27.880000000000003</v>
      </c>
      <c r="V64" s="12">
        <f t="shared" si="16"/>
        <v>0</v>
      </c>
      <c r="W64" s="12" t="s">
        <v>86</v>
      </c>
      <c r="X64" s="12" t="s">
        <v>86</v>
      </c>
      <c r="Y64" s="12" t="s">
        <v>86</v>
      </c>
      <c r="Z64" s="12" t="s">
        <v>86</v>
      </c>
      <c r="AA64" s="12" t="s">
        <v>86</v>
      </c>
      <c r="AB64" s="12" t="s">
        <v>86</v>
      </c>
      <c r="AC64" s="12" t="s">
        <v>86</v>
      </c>
      <c r="AD64" s="12" t="s">
        <v>86</v>
      </c>
    </row>
    <row r="65" spans="1:30">
      <c r="A65" s="12" t="s">
        <v>60</v>
      </c>
      <c r="B65" s="12" t="s">
        <v>47</v>
      </c>
      <c r="C65" s="12">
        <v>1</v>
      </c>
      <c r="D65" s="12" t="str">
        <f t="shared" si="12"/>
        <v>OTO-MON-NCD-1</v>
      </c>
      <c r="E65" s="187">
        <v>43369</v>
      </c>
      <c r="F65" s="118" t="s">
        <v>566</v>
      </c>
      <c r="G65" s="41">
        <v>9</v>
      </c>
      <c r="H65" s="41">
        <v>8</v>
      </c>
      <c r="I65" s="12" t="s">
        <v>66</v>
      </c>
      <c r="J65" s="12" t="s">
        <v>67</v>
      </c>
      <c r="K65" s="12" t="s">
        <v>73</v>
      </c>
      <c r="L65" s="12" t="s">
        <v>70</v>
      </c>
      <c r="M65" s="12">
        <v>14.09</v>
      </c>
      <c r="N65" s="12">
        <v>38.130000000000003</v>
      </c>
      <c r="O65" s="12">
        <v>45.3</v>
      </c>
      <c r="P65" s="12">
        <f t="shared" si="13"/>
        <v>24.040000000000003</v>
      </c>
      <c r="Q65" s="12">
        <f t="shared" si="14"/>
        <v>7.1699999999999946</v>
      </c>
      <c r="R65" s="12">
        <v>14.05</v>
      </c>
      <c r="S65" s="12">
        <v>22.07</v>
      </c>
      <c r="T65" s="12">
        <v>50.2</v>
      </c>
      <c r="U65" s="12">
        <f t="shared" si="15"/>
        <v>28.130000000000003</v>
      </c>
      <c r="V65" s="12">
        <f t="shared" si="16"/>
        <v>8.02</v>
      </c>
      <c r="W65" s="12">
        <v>0.85820895522388063</v>
      </c>
      <c r="X65" s="10">
        <f t="shared" ref="X65:X80" si="19">Q65*W65</f>
        <v>6.1533582089552192</v>
      </c>
      <c r="Y65" s="10">
        <f t="shared" ref="Y65:Y80" si="20">V65*W65</f>
        <v>6.8828358208955223</v>
      </c>
      <c r="Z65" s="12">
        <v>0.44267447360892931</v>
      </c>
      <c r="AA65" s="12">
        <v>1.6616995938560652</v>
      </c>
      <c r="AB65" s="12">
        <f t="shared" si="7"/>
        <v>1.7294449606510967</v>
      </c>
      <c r="AC65" s="12">
        <f t="shared" si="8"/>
        <v>6.7913300261009759</v>
      </c>
      <c r="AD65" s="13">
        <f t="shared" si="9"/>
        <v>11.24863347877751</v>
      </c>
    </row>
    <row r="66" spans="1:30">
      <c r="A66" s="12" t="s">
        <v>60</v>
      </c>
      <c r="B66" s="12" t="s">
        <v>47</v>
      </c>
      <c r="C66" s="12">
        <v>2</v>
      </c>
      <c r="D66" s="12" t="str">
        <f t="shared" ref="D66:D97" si="21">_xlfn.CONCAT(B66,"-",C66)</f>
        <v>OTO-MON-NCD-2</v>
      </c>
      <c r="E66" s="187">
        <v>43369</v>
      </c>
      <c r="F66" s="118" t="s">
        <v>566</v>
      </c>
      <c r="G66" s="41">
        <v>10</v>
      </c>
      <c r="H66" s="41">
        <v>1</v>
      </c>
      <c r="I66" s="12" t="s">
        <v>66</v>
      </c>
      <c r="J66" s="12" t="s">
        <v>67</v>
      </c>
      <c r="K66" s="12" t="s">
        <v>73</v>
      </c>
      <c r="L66" s="12" t="s">
        <v>70</v>
      </c>
      <c r="M66" s="12">
        <v>13.93</v>
      </c>
      <c r="N66" s="12">
        <v>38.71</v>
      </c>
      <c r="O66" s="12">
        <v>46.63</v>
      </c>
      <c r="P66" s="12">
        <f t="shared" ref="P66:P97" si="22">N66-M66</f>
        <v>24.78</v>
      </c>
      <c r="Q66" s="12">
        <f t="shared" ref="Q66:Q97" si="23">O66-N66</f>
        <v>7.9200000000000017</v>
      </c>
      <c r="R66" s="12">
        <v>14.09</v>
      </c>
      <c r="S66" s="12">
        <v>21.77</v>
      </c>
      <c r="T66" s="12">
        <v>49.74</v>
      </c>
      <c r="U66" s="12">
        <f t="shared" ref="U66:U97" si="24">T66-S66</f>
        <v>27.970000000000002</v>
      </c>
      <c r="V66" s="12">
        <f t="shared" ref="V66:V97" si="25">S66-R66</f>
        <v>7.68</v>
      </c>
      <c r="W66" s="12">
        <v>0.86073500967117988</v>
      </c>
      <c r="X66" s="10">
        <f t="shared" si="19"/>
        <v>6.8170212765957459</v>
      </c>
      <c r="Y66" s="10">
        <f t="shared" si="20"/>
        <v>6.6104448742746609</v>
      </c>
      <c r="Z66" s="12">
        <v>3.7004502095613165E-2</v>
      </c>
      <c r="AA66" s="12">
        <v>2.1227700103517306</v>
      </c>
      <c r="AB66" s="12">
        <f t="shared" si="7"/>
        <v>0.13451205808575789</v>
      </c>
      <c r="AC66" s="12">
        <f t="shared" si="8"/>
        <v>8.9818277466617218</v>
      </c>
      <c r="AD66" s="13">
        <f t="shared" si="9"/>
        <v>19.660701530168808</v>
      </c>
    </row>
    <row r="67" spans="1:30">
      <c r="A67" s="12" t="s">
        <v>60</v>
      </c>
      <c r="B67" s="12" t="s">
        <v>47</v>
      </c>
      <c r="C67" s="12">
        <v>3</v>
      </c>
      <c r="D67" s="12" t="str">
        <f t="shared" si="21"/>
        <v>OTO-MON-NCD-3</v>
      </c>
      <c r="E67" s="187">
        <v>43369</v>
      </c>
      <c r="F67" s="118" t="s">
        <v>566</v>
      </c>
      <c r="G67" s="41">
        <v>10</v>
      </c>
      <c r="H67" s="41">
        <v>2</v>
      </c>
      <c r="I67" s="12" t="s">
        <v>66</v>
      </c>
      <c r="J67" s="12" t="s">
        <v>67</v>
      </c>
      <c r="K67" s="12" t="s">
        <v>73</v>
      </c>
      <c r="L67" s="12" t="s">
        <v>70</v>
      </c>
      <c r="M67" s="12">
        <v>14.13</v>
      </c>
      <c r="N67" s="12">
        <v>38.770000000000003</v>
      </c>
      <c r="O67" s="12">
        <v>46.5</v>
      </c>
      <c r="P67" s="12">
        <f t="shared" si="22"/>
        <v>24.64</v>
      </c>
      <c r="Q67" s="12">
        <f t="shared" si="23"/>
        <v>7.7299999999999969</v>
      </c>
      <c r="R67" s="12">
        <v>14.1</v>
      </c>
      <c r="S67" s="12">
        <v>21.14</v>
      </c>
      <c r="T67" s="12">
        <v>49.01</v>
      </c>
      <c r="U67" s="12">
        <f t="shared" si="24"/>
        <v>27.869999999999997</v>
      </c>
      <c r="V67" s="12">
        <f t="shared" si="25"/>
        <v>7.0400000000000009</v>
      </c>
      <c r="W67" s="12">
        <v>0.86924493554327809</v>
      </c>
      <c r="X67" s="10">
        <f t="shared" si="19"/>
        <v>6.7192633517495368</v>
      </c>
      <c r="Y67" s="10">
        <f t="shared" si="20"/>
        <v>6.1194843462246782</v>
      </c>
      <c r="Z67" s="12">
        <v>0.13414732023759077</v>
      </c>
      <c r="AA67" s="12">
        <v>1.145741585720454</v>
      </c>
      <c r="AB67" s="12">
        <f t="shared" ref="AB67:AB127" si="26">(Z67*P67)/X67</f>
        <v>0.49192743275847217</v>
      </c>
      <c r="AC67" s="12">
        <f t="shared" ref="AC67:AC127" si="27">(AA67*U67)/Y67</f>
        <v>5.2180569779100576</v>
      </c>
      <c r="AD67" s="13">
        <f t="shared" ref="AD67:AD127" si="28">(AC67-AB67)/$AE$2</f>
        <v>10.502510100336856</v>
      </c>
    </row>
    <row r="68" spans="1:30">
      <c r="A68" s="12" t="s">
        <v>60</v>
      </c>
      <c r="B68" s="12" t="s">
        <v>47</v>
      </c>
      <c r="C68" s="12">
        <v>4</v>
      </c>
      <c r="D68" s="12" t="str">
        <f t="shared" si="21"/>
        <v>OTO-MON-NCD-4</v>
      </c>
      <c r="E68" s="187">
        <v>43369</v>
      </c>
      <c r="F68" s="118" t="s">
        <v>566</v>
      </c>
      <c r="G68" s="41">
        <v>10</v>
      </c>
      <c r="H68" s="41">
        <v>3</v>
      </c>
      <c r="I68" s="12" t="s">
        <v>66</v>
      </c>
      <c r="J68" s="12" t="s">
        <v>67</v>
      </c>
      <c r="K68" s="12" t="s">
        <v>73</v>
      </c>
      <c r="L68" s="12" t="s">
        <v>70</v>
      </c>
      <c r="M68" s="12">
        <v>14.05</v>
      </c>
      <c r="N68" s="12">
        <v>38.72</v>
      </c>
      <c r="O68" s="12">
        <v>43.27</v>
      </c>
      <c r="P68" s="12">
        <f t="shared" si="22"/>
        <v>24.669999999999998</v>
      </c>
      <c r="Q68" s="12">
        <f t="shared" si="23"/>
        <v>4.5500000000000043</v>
      </c>
      <c r="R68" s="12">
        <v>14.05</v>
      </c>
      <c r="S68" s="12">
        <v>18.86</v>
      </c>
      <c r="T68" s="12">
        <v>46.93</v>
      </c>
      <c r="U68" s="12">
        <f t="shared" si="24"/>
        <v>28.07</v>
      </c>
      <c r="V68" s="12">
        <f t="shared" si="25"/>
        <v>4.8099999999999987</v>
      </c>
      <c r="W68" s="12">
        <v>0.83935018050541532</v>
      </c>
      <c r="X68" s="10">
        <f t="shared" si="19"/>
        <v>3.8190433212996431</v>
      </c>
      <c r="Y68" s="10">
        <f t="shared" si="20"/>
        <v>4.0372743682310466</v>
      </c>
      <c r="Z68" s="12">
        <v>5.6084846589840559E-2</v>
      </c>
      <c r="AA68" s="12">
        <v>1.047701164761373</v>
      </c>
      <c r="AB68" s="12">
        <f t="shared" si="26"/>
        <v>0.36229313180467271</v>
      </c>
      <c r="AC68" s="12">
        <f t="shared" si="27"/>
        <v>7.2843629172860593</v>
      </c>
      <c r="AD68" s="13">
        <f t="shared" si="28"/>
        <v>15.382377301069749</v>
      </c>
    </row>
    <row r="69" spans="1:30">
      <c r="A69" s="12" t="s">
        <v>60</v>
      </c>
      <c r="B69" s="12" t="s">
        <v>47</v>
      </c>
      <c r="C69" s="12">
        <v>5</v>
      </c>
      <c r="D69" s="12" t="str">
        <f t="shared" si="21"/>
        <v>OTO-MON-NCD-5</v>
      </c>
      <c r="E69" s="187">
        <v>43369</v>
      </c>
      <c r="F69" s="118" t="s">
        <v>566</v>
      </c>
      <c r="G69" s="41">
        <v>10</v>
      </c>
      <c r="H69" s="41">
        <v>4</v>
      </c>
      <c r="I69" s="12" t="s">
        <v>66</v>
      </c>
      <c r="J69" s="12" t="s">
        <v>67</v>
      </c>
      <c r="K69" s="12" t="s">
        <v>73</v>
      </c>
      <c r="L69" s="12" t="s">
        <v>70</v>
      </c>
      <c r="M69" s="12">
        <v>14.05</v>
      </c>
      <c r="N69" s="12">
        <v>38.71</v>
      </c>
      <c r="O69" s="12">
        <v>43.7</v>
      </c>
      <c r="P69" s="12">
        <f t="shared" si="22"/>
        <v>24.66</v>
      </c>
      <c r="Q69" s="12">
        <f t="shared" si="23"/>
        <v>4.990000000000002</v>
      </c>
      <c r="R69" s="12">
        <v>14.1</v>
      </c>
      <c r="S69" s="12">
        <v>19.87</v>
      </c>
      <c r="T69" s="12">
        <v>47.77</v>
      </c>
      <c r="U69" s="12">
        <f t="shared" si="24"/>
        <v>27.900000000000002</v>
      </c>
      <c r="V69" s="12">
        <f t="shared" si="25"/>
        <v>5.7700000000000014</v>
      </c>
      <c r="W69" s="12">
        <v>0.84477611940298503</v>
      </c>
      <c r="X69" s="10">
        <f t="shared" si="19"/>
        <v>4.2154328358208968</v>
      </c>
      <c r="Y69" s="10">
        <f t="shared" si="20"/>
        <v>4.8743582089552246</v>
      </c>
      <c r="Z69" s="12">
        <v>9.2076753474804179E-3</v>
      </c>
      <c r="AA69" s="12">
        <v>1.2735205157274661</v>
      </c>
      <c r="AB69" s="12">
        <f t="shared" si="26"/>
        <v>5.3864284620881664E-2</v>
      </c>
      <c r="AC69" s="12">
        <f t="shared" si="27"/>
        <v>7.2894155221333454</v>
      </c>
      <c r="AD69" s="13">
        <f t="shared" si="28"/>
        <v>16.079002750027698</v>
      </c>
    </row>
    <row r="70" spans="1:30">
      <c r="A70" s="12" t="s">
        <v>60</v>
      </c>
      <c r="B70" s="12" t="s">
        <v>47</v>
      </c>
      <c r="C70" s="12">
        <v>6</v>
      </c>
      <c r="D70" s="12" t="str">
        <f t="shared" si="21"/>
        <v>OTO-MON-NCD-6</v>
      </c>
      <c r="E70" s="187">
        <v>43369</v>
      </c>
      <c r="F70" s="118" t="s">
        <v>566</v>
      </c>
      <c r="G70" s="41">
        <v>10</v>
      </c>
      <c r="H70" s="41">
        <v>5</v>
      </c>
      <c r="I70" s="12" t="s">
        <v>66</v>
      </c>
      <c r="J70" s="12" t="s">
        <v>67</v>
      </c>
      <c r="K70" s="12" t="s">
        <v>73</v>
      </c>
      <c r="L70" s="12" t="s">
        <v>70</v>
      </c>
      <c r="M70" s="12">
        <v>14.03</v>
      </c>
      <c r="N70" s="12">
        <v>38.729999999999997</v>
      </c>
      <c r="O70" s="12">
        <v>44.9</v>
      </c>
      <c r="P70" s="12">
        <f t="shared" si="22"/>
        <v>24.699999999999996</v>
      </c>
      <c r="Q70" s="12">
        <f t="shared" si="23"/>
        <v>6.1700000000000017</v>
      </c>
      <c r="R70" s="12">
        <v>14.11</v>
      </c>
      <c r="S70" s="12">
        <v>19.07</v>
      </c>
      <c r="T70" s="12">
        <v>47.06</v>
      </c>
      <c r="U70" s="12">
        <f t="shared" si="24"/>
        <v>27.990000000000002</v>
      </c>
      <c r="V70" s="12">
        <f t="shared" si="25"/>
        <v>4.9600000000000009</v>
      </c>
      <c r="W70" s="12">
        <v>0.86896551724137938</v>
      </c>
      <c r="X70" s="10">
        <f t="shared" si="19"/>
        <v>5.3615172413793122</v>
      </c>
      <c r="Y70" s="10">
        <f t="shared" si="20"/>
        <v>4.3100689655172424</v>
      </c>
      <c r="Z70" s="12">
        <v>0</v>
      </c>
      <c r="AA70" s="12">
        <v>0.89884344519627524</v>
      </c>
      <c r="AB70" s="12">
        <f t="shared" si="26"/>
        <v>0</v>
      </c>
      <c r="AC70" s="12">
        <f t="shared" si="27"/>
        <v>5.8371752824202225</v>
      </c>
      <c r="AD70" s="13">
        <f t="shared" si="28"/>
        <v>12.971500627600495</v>
      </c>
    </row>
    <row r="71" spans="1:30">
      <c r="A71" s="12" t="s">
        <v>60</v>
      </c>
      <c r="B71" s="12" t="s">
        <v>47</v>
      </c>
      <c r="C71" s="12">
        <v>7</v>
      </c>
      <c r="D71" s="12" t="str">
        <f t="shared" si="21"/>
        <v>OTO-MON-NCD-7</v>
      </c>
      <c r="E71" s="187">
        <v>43369</v>
      </c>
      <c r="F71" s="118" t="s">
        <v>566</v>
      </c>
      <c r="G71" s="41">
        <v>10</v>
      </c>
      <c r="H71" s="41">
        <v>6</v>
      </c>
      <c r="I71" s="12" t="s">
        <v>66</v>
      </c>
      <c r="J71" s="12" t="s">
        <v>67</v>
      </c>
      <c r="K71" s="12" t="s">
        <v>73</v>
      </c>
      <c r="L71" s="12" t="s">
        <v>70</v>
      </c>
      <c r="M71" s="12">
        <v>14.09</v>
      </c>
      <c r="N71" s="12">
        <v>38.869999999999997</v>
      </c>
      <c r="O71" s="12">
        <v>46.23</v>
      </c>
      <c r="P71" s="12">
        <f t="shared" si="22"/>
        <v>24.779999999999998</v>
      </c>
      <c r="Q71" s="12">
        <f t="shared" si="23"/>
        <v>7.3599999999999994</v>
      </c>
      <c r="R71" s="12">
        <v>14.08</v>
      </c>
      <c r="S71" s="12">
        <v>21.19</v>
      </c>
      <c r="T71" s="12">
        <v>49.21</v>
      </c>
      <c r="U71" s="12">
        <f t="shared" si="24"/>
        <v>28.02</v>
      </c>
      <c r="V71" s="12">
        <f t="shared" si="25"/>
        <v>7.1100000000000012</v>
      </c>
      <c r="W71" s="12">
        <v>0.84444444444444433</v>
      </c>
      <c r="X71" s="10">
        <f t="shared" si="19"/>
        <v>6.2151111111111099</v>
      </c>
      <c r="Y71" s="10">
        <f t="shared" si="20"/>
        <v>6.0040000000000004</v>
      </c>
      <c r="Z71" s="12">
        <v>0.10886401386171018</v>
      </c>
      <c r="AA71" s="12">
        <v>1.3476782399037561</v>
      </c>
      <c r="AB71" s="12">
        <f t="shared" si="26"/>
        <v>0.43404698890586757</v>
      </c>
      <c r="AC71" s="12">
        <f t="shared" si="27"/>
        <v>6.2894644040811523</v>
      </c>
      <c r="AD71" s="13">
        <f t="shared" si="28"/>
        <v>13.012038700389521</v>
      </c>
    </row>
    <row r="72" spans="1:30">
      <c r="A72" s="12" t="s">
        <v>60</v>
      </c>
      <c r="B72" s="12" t="s">
        <v>47</v>
      </c>
      <c r="C72" s="12">
        <v>8</v>
      </c>
      <c r="D72" s="12" t="str">
        <f t="shared" si="21"/>
        <v>OTO-MON-NCD-8</v>
      </c>
      <c r="E72" s="187">
        <v>43369</v>
      </c>
      <c r="F72" s="118" t="s">
        <v>566</v>
      </c>
      <c r="G72" s="41">
        <v>10</v>
      </c>
      <c r="H72" s="41">
        <v>7</v>
      </c>
      <c r="I72" s="12" t="s">
        <v>66</v>
      </c>
      <c r="J72" s="12" t="s">
        <v>67</v>
      </c>
      <c r="K72" s="12" t="s">
        <v>73</v>
      </c>
      <c r="L72" s="12" t="s">
        <v>70</v>
      </c>
      <c r="M72" s="12">
        <v>14.07</v>
      </c>
      <c r="N72" s="12">
        <v>38.770000000000003</v>
      </c>
      <c r="O72" s="12">
        <v>48.44</v>
      </c>
      <c r="P72" s="12">
        <f t="shared" si="22"/>
        <v>24.700000000000003</v>
      </c>
      <c r="Q72" s="12">
        <f t="shared" si="23"/>
        <v>9.6699999999999946</v>
      </c>
      <c r="R72" s="12">
        <v>14.08</v>
      </c>
      <c r="S72" s="12">
        <v>20.23</v>
      </c>
      <c r="T72" s="12">
        <v>48.62</v>
      </c>
      <c r="U72" s="12">
        <f t="shared" si="24"/>
        <v>28.389999999999997</v>
      </c>
      <c r="V72" s="12">
        <f t="shared" si="25"/>
        <v>6.15</v>
      </c>
      <c r="W72" s="12">
        <v>0.82565789473684204</v>
      </c>
      <c r="X72" s="10">
        <f t="shared" si="19"/>
        <v>7.9841118421052579</v>
      </c>
      <c r="Y72" s="10">
        <f t="shared" si="20"/>
        <v>5.0777960526315784</v>
      </c>
      <c r="Z72" s="12">
        <v>0.19826033478412733</v>
      </c>
      <c r="AA72" s="12">
        <v>1.2951184387075394</v>
      </c>
      <c r="AB72" s="12">
        <f t="shared" si="26"/>
        <v>0.61334690270028736</v>
      </c>
      <c r="AC72" s="12">
        <f t="shared" si="27"/>
        <v>7.241017971931293</v>
      </c>
      <c r="AD72" s="13">
        <f t="shared" si="28"/>
        <v>14.728157931624457</v>
      </c>
    </row>
    <row r="73" spans="1:30">
      <c r="A73" s="12" t="s">
        <v>60</v>
      </c>
      <c r="B73" s="12" t="s">
        <v>48</v>
      </c>
      <c r="C73" s="12">
        <v>1</v>
      </c>
      <c r="D73" s="12" t="str">
        <f t="shared" si="21"/>
        <v>OTO-MXT-NCD-1</v>
      </c>
      <c r="E73" s="187">
        <v>43369</v>
      </c>
      <c r="F73" s="118" t="s">
        <v>566</v>
      </c>
      <c r="G73" s="41">
        <v>10</v>
      </c>
      <c r="H73" s="41">
        <v>8</v>
      </c>
      <c r="I73" s="12" t="s">
        <v>66</v>
      </c>
      <c r="J73" s="12" t="s">
        <v>67</v>
      </c>
      <c r="K73" s="12" t="s">
        <v>73</v>
      </c>
      <c r="L73" s="12" t="s">
        <v>70</v>
      </c>
      <c r="M73" s="12">
        <v>14.02</v>
      </c>
      <c r="N73" s="12">
        <v>38.72</v>
      </c>
      <c r="O73" s="12">
        <v>44.43</v>
      </c>
      <c r="P73" s="12">
        <f t="shared" si="22"/>
        <v>24.7</v>
      </c>
      <c r="Q73" s="12">
        <f t="shared" si="23"/>
        <v>5.7100000000000009</v>
      </c>
      <c r="R73" s="12">
        <v>14.08</v>
      </c>
      <c r="S73" s="12">
        <v>19.53</v>
      </c>
      <c r="T73" s="12">
        <v>47.35</v>
      </c>
      <c r="U73" s="12">
        <f t="shared" si="24"/>
        <v>27.82</v>
      </c>
      <c r="V73" s="12">
        <f t="shared" si="25"/>
        <v>5.4500000000000011</v>
      </c>
      <c r="W73" s="12">
        <v>0.84423076923076945</v>
      </c>
      <c r="X73" s="10">
        <f t="shared" si="19"/>
        <v>4.8205576923076947</v>
      </c>
      <c r="Y73" s="10">
        <f t="shared" si="20"/>
        <v>4.6010576923076947</v>
      </c>
      <c r="Z73" s="12">
        <v>0.10755620794843687</v>
      </c>
      <c r="AA73" s="12">
        <v>1.3361667327122784</v>
      </c>
      <c r="AB73" s="12">
        <f t="shared" si="26"/>
        <v>0.55110601426172467</v>
      </c>
      <c r="AC73" s="12">
        <f t="shared" si="27"/>
        <v>8.0790463823572747</v>
      </c>
      <c r="AD73" s="13">
        <f t="shared" si="28"/>
        <v>16.728756373545664</v>
      </c>
    </row>
    <row r="74" spans="1:30">
      <c r="A74" s="12" t="s">
        <v>60</v>
      </c>
      <c r="B74" s="12" t="s">
        <v>48</v>
      </c>
      <c r="C74" s="12">
        <v>2</v>
      </c>
      <c r="D74" s="12" t="str">
        <f t="shared" si="21"/>
        <v>OTO-MXT-NCD-2</v>
      </c>
      <c r="E74" s="187">
        <v>43369</v>
      </c>
      <c r="F74" s="118" t="s">
        <v>566</v>
      </c>
      <c r="G74" s="41">
        <v>11</v>
      </c>
      <c r="H74" s="41">
        <v>1</v>
      </c>
      <c r="I74" s="12" t="s">
        <v>66</v>
      </c>
      <c r="J74" s="12" t="s">
        <v>67</v>
      </c>
      <c r="K74" s="12" t="s">
        <v>73</v>
      </c>
      <c r="L74" s="12" t="s">
        <v>70</v>
      </c>
      <c r="M74" s="12">
        <v>13.95</v>
      </c>
      <c r="N74" s="12">
        <v>38.619999999999997</v>
      </c>
      <c r="O74" s="12">
        <v>44.64</v>
      </c>
      <c r="P74" s="12">
        <f t="shared" si="22"/>
        <v>24.669999999999998</v>
      </c>
      <c r="Q74" s="12">
        <f t="shared" si="23"/>
        <v>6.0200000000000031</v>
      </c>
      <c r="R74" s="12">
        <v>14.02</v>
      </c>
      <c r="S74" s="12">
        <v>20.440000000000001</v>
      </c>
      <c r="T74" s="12">
        <v>48.72</v>
      </c>
      <c r="U74" s="12">
        <f t="shared" si="24"/>
        <v>28.279999999999998</v>
      </c>
      <c r="V74" s="12">
        <f t="shared" si="25"/>
        <v>6.4200000000000017</v>
      </c>
      <c r="W74" s="12">
        <v>0.87716262975778547</v>
      </c>
      <c r="X74" s="10">
        <f t="shared" si="19"/>
        <v>5.2805190311418713</v>
      </c>
      <c r="Y74" s="10">
        <f t="shared" si="20"/>
        <v>5.6313840830449839</v>
      </c>
      <c r="Z74" s="12">
        <v>0.18411019916275498</v>
      </c>
      <c r="AA74" s="12">
        <v>0.92256743638540728</v>
      </c>
      <c r="AB74" s="12">
        <f t="shared" si="26"/>
        <v>0.86014245693628211</v>
      </c>
      <c r="AC74" s="12">
        <f t="shared" si="27"/>
        <v>4.6330008247052303</v>
      </c>
      <c r="AD74" s="13">
        <f t="shared" si="28"/>
        <v>8.3841297061532174</v>
      </c>
    </row>
    <row r="75" spans="1:30">
      <c r="A75" s="12" t="s">
        <v>60</v>
      </c>
      <c r="B75" s="12" t="s">
        <v>48</v>
      </c>
      <c r="C75" s="12">
        <v>3</v>
      </c>
      <c r="D75" s="12" t="str">
        <f t="shared" si="21"/>
        <v>OTO-MXT-NCD-3</v>
      </c>
      <c r="E75" s="187">
        <v>43369</v>
      </c>
      <c r="F75" s="118" t="s">
        <v>566</v>
      </c>
      <c r="G75" s="41">
        <v>11</v>
      </c>
      <c r="H75" s="41">
        <v>2</v>
      </c>
      <c r="I75" s="12" t="s">
        <v>66</v>
      </c>
      <c r="J75" s="12" t="s">
        <v>67</v>
      </c>
      <c r="K75" s="12" t="s">
        <v>73</v>
      </c>
      <c r="L75" s="12" t="s">
        <v>70</v>
      </c>
      <c r="M75" s="12">
        <v>14.05</v>
      </c>
      <c r="N75" s="12">
        <v>38.659999999999997</v>
      </c>
      <c r="O75" s="12">
        <v>42.87</v>
      </c>
      <c r="P75" s="12">
        <f t="shared" si="22"/>
        <v>24.609999999999996</v>
      </c>
      <c r="Q75" s="12">
        <f t="shared" si="23"/>
        <v>4.2100000000000009</v>
      </c>
      <c r="R75" s="12">
        <v>14.11</v>
      </c>
      <c r="S75" s="12">
        <v>19.59</v>
      </c>
      <c r="T75" s="12">
        <v>47.86</v>
      </c>
      <c r="U75" s="12">
        <f t="shared" si="24"/>
        <v>28.27</v>
      </c>
      <c r="V75" s="12">
        <f t="shared" si="25"/>
        <v>5.48</v>
      </c>
      <c r="W75" s="12">
        <v>0.8797127468581688</v>
      </c>
      <c r="X75" s="10">
        <f t="shared" si="19"/>
        <v>3.7035906642728915</v>
      </c>
      <c r="Y75" s="10">
        <f t="shared" si="20"/>
        <v>4.8208258527827654</v>
      </c>
      <c r="Z75" s="12">
        <v>0</v>
      </c>
      <c r="AA75" s="12">
        <v>0.82269522061405509</v>
      </c>
      <c r="AB75" s="12">
        <f t="shared" si="26"/>
        <v>0</v>
      </c>
      <c r="AC75" s="12">
        <f t="shared" si="27"/>
        <v>4.8244003407287908</v>
      </c>
      <c r="AD75" s="13">
        <f t="shared" si="28"/>
        <v>10.720889646063979</v>
      </c>
    </row>
    <row r="76" spans="1:30">
      <c r="A76" s="12" t="s">
        <v>60</v>
      </c>
      <c r="B76" s="12" t="s">
        <v>48</v>
      </c>
      <c r="C76" s="12">
        <v>4</v>
      </c>
      <c r="D76" s="12" t="str">
        <f t="shared" si="21"/>
        <v>OTO-MXT-NCD-4</v>
      </c>
      <c r="E76" s="187">
        <v>43369</v>
      </c>
      <c r="F76" s="118" t="s">
        <v>566</v>
      </c>
      <c r="G76" s="41">
        <v>11</v>
      </c>
      <c r="H76" s="41">
        <v>3</v>
      </c>
      <c r="I76" s="12" t="s">
        <v>66</v>
      </c>
      <c r="J76" s="12" t="s">
        <v>67</v>
      </c>
      <c r="K76" s="12" t="s">
        <v>73</v>
      </c>
      <c r="L76" s="12" t="s">
        <v>70</v>
      </c>
      <c r="M76" s="12">
        <v>14.09</v>
      </c>
      <c r="N76" s="12">
        <v>38.700000000000003</v>
      </c>
      <c r="O76" s="12">
        <v>42.93</v>
      </c>
      <c r="P76" s="12">
        <f t="shared" si="22"/>
        <v>24.610000000000003</v>
      </c>
      <c r="Q76" s="12">
        <f t="shared" si="23"/>
        <v>4.2299999999999969</v>
      </c>
      <c r="R76" s="12">
        <v>14.12</v>
      </c>
      <c r="S76" s="12">
        <v>21.59</v>
      </c>
      <c r="T76" s="12">
        <v>49.68</v>
      </c>
      <c r="U76" s="12">
        <f t="shared" si="24"/>
        <v>28.09</v>
      </c>
      <c r="V76" s="12">
        <f t="shared" si="25"/>
        <v>7.4700000000000006</v>
      </c>
      <c r="W76" s="12">
        <v>0.89209726443769</v>
      </c>
      <c r="X76" s="10">
        <f t="shared" si="19"/>
        <v>3.7735714285714259</v>
      </c>
      <c r="Y76" s="10">
        <f t="shared" si="20"/>
        <v>6.6639665653495452</v>
      </c>
      <c r="Z76" s="12">
        <v>6.8826838037860244E-2</v>
      </c>
      <c r="AA76" s="12">
        <v>0.70000657653033371</v>
      </c>
      <c r="AB76" s="12">
        <f t="shared" si="26"/>
        <v>0.44886615138300945</v>
      </c>
      <c r="AC76" s="12">
        <f t="shared" si="27"/>
        <v>2.9506727775285109</v>
      </c>
      <c r="AD76" s="13">
        <f t="shared" si="28"/>
        <v>5.559570280323336</v>
      </c>
    </row>
    <row r="77" spans="1:30">
      <c r="A77" s="12" t="s">
        <v>60</v>
      </c>
      <c r="B77" s="12" t="s">
        <v>48</v>
      </c>
      <c r="C77" s="12">
        <v>5</v>
      </c>
      <c r="D77" s="12" t="str">
        <f t="shared" si="21"/>
        <v>OTO-MXT-NCD-5</v>
      </c>
      <c r="E77" s="187">
        <v>43369</v>
      </c>
      <c r="F77" s="118" t="s">
        <v>566</v>
      </c>
      <c r="G77" s="41">
        <v>11</v>
      </c>
      <c r="H77" s="41">
        <v>4</v>
      </c>
      <c r="I77" s="12" t="s">
        <v>66</v>
      </c>
      <c r="J77" s="12" t="s">
        <v>67</v>
      </c>
      <c r="K77" s="12" t="s">
        <v>73</v>
      </c>
      <c r="L77" s="12" t="s">
        <v>70</v>
      </c>
      <c r="M77" s="12">
        <v>14.15</v>
      </c>
      <c r="N77" s="12">
        <v>38.68</v>
      </c>
      <c r="O77" s="12">
        <v>45.33</v>
      </c>
      <c r="P77" s="12">
        <f t="shared" si="22"/>
        <v>24.53</v>
      </c>
      <c r="Q77" s="12">
        <f t="shared" si="23"/>
        <v>6.6499999999999986</v>
      </c>
      <c r="R77" s="12">
        <v>4.03</v>
      </c>
      <c r="S77" s="12">
        <v>19.82</v>
      </c>
      <c r="T77" s="12">
        <v>47.93</v>
      </c>
      <c r="U77" s="12">
        <f t="shared" si="24"/>
        <v>28.11</v>
      </c>
      <c r="V77" s="12">
        <f t="shared" si="25"/>
        <v>15.79</v>
      </c>
      <c r="W77" s="12">
        <v>0.91610738255033564</v>
      </c>
      <c r="X77" s="10">
        <f t="shared" si="19"/>
        <v>6.0921140939597302</v>
      </c>
      <c r="Y77" s="10">
        <f t="shared" si="20"/>
        <v>14.465335570469799</v>
      </c>
      <c r="Z77" s="12">
        <v>0.14628557785901347</v>
      </c>
      <c r="AA77" s="12">
        <v>0.93505105598931992</v>
      </c>
      <c r="AB77" s="12">
        <f t="shared" si="26"/>
        <v>0.58902134292584052</v>
      </c>
      <c r="AC77" s="12">
        <f t="shared" si="27"/>
        <v>1.8170532619732467</v>
      </c>
      <c r="AD77" s="13">
        <f t="shared" si="28"/>
        <v>2.7289598201053473</v>
      </c>
    </row>
    <row r="78" spans="1:30">
      <c r="A78" s="12" t="s">
        <v>60</v>
      </c>
      <c r="B78" s="12" t="s">
        <v>48</v>
      </c>
      <c r="C78" s="12">
        <v>6</v>
      </c>
      <c r="D78" s="12" t="str">
        <f t="shared" si="21"/>
        <v>OTO-MXT-NCD-6</v>
      </c>
      <c r="E78" s="187">
        <v>43369</v>
      </c>
      <c r="F78" s="118" t="s">
        <v>566</v>
      </c>
      <c r="G78" s="41">
        <v>11</v>
      </c>
      <c r="H78" s="41">
        <v>5</v>
      </c>
      <c r="I78" s="12" t="s">
        <v>66</v>
      </c>
      <c r="J78" s="12" t="s">
        <v>67</v>
      </c>
      <c r="K78" s="12" t="s">
        <v>73</v>
      </c>
      <c r="L78" s="12" t="s">
        <v>70</v>
      </c>
      <c r="M78" s="12">
        <v>14.07</v>
      </c>
      <c r="N78" s="12">
        <v>38.72</v>
      </c>
      <c r="O78" s="12">
        <v>45.05</v>
      </c>
      <c r="P78" s="12">
        <f t="shared" si="22"/>
        <v>24.65</v>
      </c>
      <c r="Q78" s="12">
        <f t="shared" si="23"/>
        <v>6.3299999999999983</v>
      </c>
      <c r="R78" s="12">
        <v>14.1</v>
      </c>
      <c r="S78" s="12">
        <v>21.68</v>
      </c>
      <c r="T78" s="12">
        <v>49.71</v>
      </c>
      <c r="U78" s="12">
        <f t="shared" si="24"/>
        <v>28.03</v>
      </c>
      <c r="V78" s="12">
        <f t="shared" si="25"/>
        <v>7.58</v>
      </c>
      <c r="W78" s="12">
        <v>0.89154704944178631</v>
      </c>
      <c r="X78" s="10">
        <f t="shared" si="19"/>
        <v>5.6434928229665058</v>
      </c>
      <c r="Y78" s="10">
        <f t="shared" si="20"/>
        <v>6.7579266347687401</v>
      </c>
      <c r="Z78" s="12">
        <v>0.14628557785901347</v>
      </c>
      <c r="AA78" s="12">
        <v>0.79422309737534802</v>
      </c>
      <c r="AB78" s="12">
        <f t="shared" si="26"/>
        <v>0.63895527244229178</v>
      </c>
      <c r="AC78" s="12">
        <f t="shared" si="27"/>
        <v>3.2942164990213487</v>
      </c>
      <c r="AD78" s="13">
        <f t="shared" si="28"/>
        <v>5.9005805035090155</v>
      </c>
    </row>
    <row r="79" spans="1:30">
      <c r="A79" s="12" t="s">
        <v>60</v>
      </c>
      <c r="B79" s="12" t="s">
        <v>48</v>
      </c>
      <c r="C79" s="12">
        <v>7</v>
      </c>
      <c r="D79" s="12" t="str">
        <f t="shared" si="21"/>
        <v>OTO-MXT-NCD-7</v>
      </c>
      <c r="E79" s="187">
        <v>43369</v>
      </c>
      <c r="F79" s="118" t="s">
        <v>566</v>
      </c>
      <c r="G79" s="41">
        <v>11</v>
      </c>
      <c r="H79" s="41">
        <v>6</v>
      </c>
      <c r="I79" s="12" t="s">
        <v>66</v>
      </c>
      <c r="J79" s="12" t="s">
        <v>67</v>
      </c>
      <c r="K79" s="12" t="s">
        <v>73</v>
      </c>
      <c r="L79" s="12" t="s">
        <v>70</v>
      </c>
      <c r="M79" s="12">
        <v>14.01</v>
      </c>
      <c r="N79" s="12">
        <v>38.61</v>
      </c>
      <c r="O79" s="12">
        <v>43.07</v>
      </c>
      <c r="P79" s="12">
        <f t="shared" si="22"/>
        <v>24.6</v>
      </c>
      <c r="Q79" s="12">
        <f t="shared" si="23"/>
        <v>4.4600000000000009</v>
      </c>
      <c r="R79" s="12">
        <v>14.09</v>
      </c>
      <c r="S79" s="12">
        <v>19.53</v>
      </c>
      <c r="T79" s="12">
        <v>47.7</v>
      </c>
      <c r="U79" s="12">
        <f t="shared" si="24"/>
        <v>28.17</v>
      </c>
      <c r="V79" s="12">
        <f t="shared" si="25"/>
        <v>5.4400000000000013</v>
      </c>
      <c r="W79" s="12">
        <v>0.8804554079696395</v>
      </c>
      <c r="X79" s="10">
        <f t="shared" si="19"/>
        <v>3.9268311195445929</v>
      </c>
      <c r="Y79" s="10">
        <f t="shared" si="20"/>
        <v>4.7896774193548399</v>
      </c>
      <c r="Z79" s="12">
        <v>0.4158826847996171</v>
      </c>
      <c r="AA79" s="12">
        <v>0.82482128882311412</v>
      </c>
      <c r="AB79" s="12">
        <f t="shared" si="26"/>
        <v>2.6053358890710507</v>
      </c>
      <c r="AC79" s="12">
        <f t="shared" si="27"/>
        <v>4.8511024170969881</v>
      </c>
      <c r="AD79" s="13">
        <f t="shared" si="28"/>
        <v>4.9905922845020827</v>
      </c>
    </row>
    <row r="80" spans="1:30">
      <c r="A80" s="12" t="s">
        <v>60</v>
      </c>
      <c r="B80" s="12" t="s">
        <v>48</v>
      </c>
      <c r="C80" s="12">
        <v>8</v>
      </c>
      <c r="D80" s="12" t="str">
        <f t="shared" si="21"/>
        <v>OTO-MXT-NCD-8</v>
      </c>
      <c r="E80" s="187">
        <v>43369</v>
      </c>
      <c r="F80" s="118" t="s">
        <v>566</v>
      </c>
      <c r="G80" s="41">
        <v>11</v>
      </c>
      <c r="H80" s="41">
        <v>7</v>
      </c>
      <c r="I80" s="12" t="s">
        <v>66</v>
      </c>
      <c r="J80" s="12" t="s">
        <v>67</v>
      </c>
      <c r="K80" s="12" t="s">
        <v>73</v>
      </c>
      <c r="L80" s="12" t="s">
        <v>70</v>
      </c>
      <c r="M80" s="12">
        <v>14.08</v>
      </c>
      <c r="N80" s="12">
        <v>38.57</v>
      </c>
      <c r="O80" s="12">
        <v>44.57</v>
      </c>
      <c r="P80" s="12">
        <f t="shared" si="22"/>
        <v>24.490000000000002</v>
      </c>
      <c r="Q80" s="12">
        <f t="shared" si="23"/>
        <v>6</v>
      </c>
      <c r="R80" s="12">
        <v>14.04</v>
      </c>
      <c r="S80" s="12">
        <v>19.98</v>
      </c>
      <c r="T80" s="12">
        <v>47.95</v>
      </c>
      <c r="U80" s="12">
        <f t="shared" si="24"/>
        <v>27.970000000000002</v>
      </c>
      <c r="V80" s="12">
        <f t="shared" si="25"/>
        <v>5.9400000000000013</v>
      </c>
      <c r="W80" s="12">
        <v>0.89173228346456701</v>
      </c>
      <c r="X80" s="10">
        <f t="shared" si="19"/>
        <v>5.3503937007874018</v>
      </c>
      <c r="Y80" s="10">
        <f t="shared" si="20"/>
        <v>5.2968897637795296</v>
      </c>
      <c r="Z80" s="12">
        <v>0.18431087568291374</v>
      </c>
      <c r="AA80" s="12">
        <v>1.447798453490837</v>
      </c>
      <c r="AB80" s="12">
        <f t="shared" si="26"/>
        <v>0.84363387030944637</v>
      </c>
      <c r="AC80" s="12">
        <f t="shared" si="27"/>
        <v>7.6450378524102165</v>
      </c>
      <c r="AD80" s="13">
        <f t="shared" si="28"/>
        <v>15.114231071335045</v>
      </c>
    </row>
    <row r="81" spans="1:32">
      <c r="A81" s="12" t="s">
        <v>60</v>
      </c>
      <c r="B81" s="12" t="s">
        <v>56</v>
      </c>
      <c r="C81" s="12">
        <v>16</v>
      </c>
      <c r="D81" s="12" t="str">
        <f t="shared" si="21"/>
        <v>Blank-16</v>
      </c>
      <c r="E81" s="187">
        <v>43369</v>
      </c>
      <c r="F81" s="118" t="s">
        <v>566</v>
      </c>
      <c r="G81" s="41">
        <v>11</v>
      </c>
      <c r="H81" s="41">
        <v>8</v>
      </c>
      <c r="I81" s="12" t="s">
        <v>66</v>
      </c>
      <c r="J81" s="12" t="s">
        <v>67</v>
      </c>
      <c r="K81" s="12" t="s">
        <v>73</v>
      </c>
      <c r="L81" s="12" t="s">
        <v>70</v>
      </c>
      <c r="M81" s="12">
        <v>14.08</v>
      </c>
      <c r="N81" s="12">
        <v>38.57</v>
      </c>
      <c r="O81" s="12">
        <v>38.57</v>
      </c>
      <c r="P81" s="12">
        <f t="shared" si="22"/>
        <v>24.490000000000002</v>
      </c>
      <c r="Q81" s="12">
        <f t="shared" si="23"/>
        <v>0</v>
      </c>
      <c r="R81" s="12">
        <v>14.03</v>
      </c>
      <c r="S81" s="12">
        <v>14.03</v>
      </c>
      <c r="T81" s="12">
        <v>42.19</v>
      </c>
      <c r="U81" s="12">
        <f t="shared" si="24"/>
        <v>28.159999999999997</v>
      </c>
      <c r="V81" s="12">
        <f t="shared" si="25"/>
        <v>0</v>
      </c>
      <c r="W81" s="12" t="s">
        <v>86</v>
      </c>
      <c r="X81" s="12" t="s">
        <v>86</v>
      </c>
      <c r="Y81" s="12" t="s">
        <v>86</v>
      </c>
      <c r="Z81" s="12" t="s">
        <v>86</v>
      </c>
      <c r="AA81" s="12" t="s">
        <v>86</v>
      </c>
      <c r="AB81" s="12" t="s">
        <v>86</v>
      </c>
      <c r="AC81" s="12" t="s">
        <v>86</v>
      </c>
      <c r="AD81" s="12" t="s">
        <v>86</v>
      </c>
    </row>
    <row r="82" spans="1:32">
      <c r="A82" s="12" t="s">
        <v>60</v>
      </c>
      <c r="B82" s="12" t="s">
        <v>56</v>
      </c>
      <c r="C82" s="12">
        <v>17</v>
      </c>
      <c r="D82" s="12" t="str">
        <f t="shared" si="21"/>
        <v>Blank-17</v>
      </c>
      <c r="E82" s="187">
        <v>43369</v>
      </c>
      <c r="F82" s="118" t="s">
        <v>567</v>
      </c>
      <c r="G82" s="41">
        <v>2</v>
      </c>
      <c r="H82" s="41">
        <v>1</v>
      </c>
      <c r="I82" s="12" t="s">
        <v>66</v>
      </c>
      <c r="J82" s="12" t="s">
        <v>67</v>
      </c>
      <c r="K82" s="12" t="s">
        <v>73</v>
      </c>
      <c r="L82" s="12" t="s">
        <v>70</v>
      </c>
      <c r="M82" s="12">
        <v>13.96</v>
      </c>
      <c r="N82" s="12">
        <v>38.450000000000003</v>
      </c>
      <c r="O82" s="12">
        <v>38.450000000000003</v>
      </c>
      <c r="P82" s="12">
        <f t="shared" si="22"/>
        <v>24.490000000000002</v>
      </c>
      <c r="Q82" s="12">
        <f t="shared" si="23"/>
        <v>0</v>
      </c>
      <c r="R82" s="12">
        <v>14.05</v>
      </c>
      <c r="S82" s="12">
        <v>14.05</v>
      </c>
      <c r="T82" s="12">
        <v>42.07</v>
      </c>
      <c r="U82" s="12">
        <f t="shared" si="24"/>
        <v>28.02</v>
      </c>
      <c r="V82" s="12">
        <f t="shared" si="25"/>
        <v>0</v>
      </c>
      <c r="W82" s="12" t="s">
        <v>86</v>
      </c>
      <c r="X82" s="12" t="s">
        <v>86</v>
      </c>
      <c r="Y82" s="12" t="s">
        <v>86</v>
      </c>
      <c r="Z82" s="12" t="s">
        <v>86</v>
      </c>
      <c r="AA82" s="12" t="s">
        <v>86</v>
      </c>
      <c r="AB82" s="12" t="s">
        <v>86</v>
      </c>
      <c r="AC82" s="12" t="s">
        <v>86</v>
      </c>
      <c r="AD82" s="12" t="s">
        <v>86</v>
      </c>
    </row>
    <row r="83" spans="1:32">
      <c r="A83" s="12" t="s">
        <v>60</v>
      </c>
      <c r="B83" s="12" t="s">
        <v>56</v>
      </c>
      <c r="C83" s="12">
        <v>18</v>
      </c>
      <c r="D83" s="12" t="str">
        <f t="shared" si="21"/>
        <v>Blank-18</v>
      </c>
      <c r="E83" s="187">
        <v>43369</v>
      </c>
      <c r="F83" s="118" t="s">
        <v>567</v>
      </c>
      <c r="G83" s="41">
        <v>2</v>
      </c>
      <c r="H83" s="41">
        <v>2</v>
      </c>
      <c r="I83" s="12" t="s">
        <v>66</v>
      </c>
      <c r="J83" s="12" t="s">
        <v>67</v>
      </c>
      <c r="K83" s="12" t="s">
        <v>73</v>
      </c>
      <c r="L83" s="12" t="s">
        <v>70</v>
      </c>
      <c r="M83" s="12">
        <v>14.13</v>
      </c>
      <c r="N83" s="12">
        <v>38.909999999999997</v>
      </c>
      <c r="O83" s="12">
        <v>38.909999999999997</v>
      </c>
      <c r="P83" s="12">
        <f t="shared" si="22"/>
        <v>24.779999999999994</v>
      </c>
      <c r="Q83" s="12">
        <f t="shared" si="23"/>
        <v>0</v>
      </c>
      <c r="R83" s="12">
        <v>14.15</v>
      </c>
      <c r="S83" s="12">
        <v>14.15</v>
      </c>
      <c r="T83" s="12">
        <v>42.09</v>
      </c>
      <c r="U83" s="12">
        <f t="shared" si="24"/>
        <v>27.940000000000005</v>
      </c>
      <c r="V83" s="12">
        <f t="shared" si="25"/>
        <v>0</v>
      </c>
      <c r="W83" s="12" t="s">
        <v>86</v>
      </c>
      <c r="X83" s="12" t="s">
        <v>86</v>
      </c>
      <c r="Y83" s="12" t="s">
        <v>86</v>
      </c>
      <c r="Z83" s="12" t="s">
        <v>86</v>
      </c>
      <c r="AA83" s="12" t="s">
        <v>86</v>
      </c>
      <c r="AB83" s="12" t="s">
        <v>86</v>
      </c>
      <c r="AC83" s="12" t="s">
        <v>86</v>
      </c>
      <c r="AD83" s="12" t="s">
        <v>86</v>
      </c>
    </row>
    <row r="84" spans="1:32">
      <c r="A84" s="12" t="s">
        <v>60</v>
      </c>
      <c r="B84" s="12" t="s">
        <v>56</v>
      </c>
      <c r="C84" s="12">
        <v>19</v>
      </c>
      <c r="D84" s="12" t="str">
        <f t="shared" si="21"/>
        <v>Blank-19</v>
      </c>
      <c r="E84" s="187">
        <v>43369</v>
      </c>
      <c r="F84" s="118" t="s">
        <v>567</v>
      </c>
      <c r="G84" s="41">
        <v>2</v>
      </c>
      <c r="H84" s="41">
        <v>3</v>
      </c>
      <c r="I84" s="12" t="s">
        <v>66</v>
      </c>
      <c r="J84" s="12" t="s">
        <v>67</v>
      </c>
      <c r="K84" s="12" t="s">
        <v>73</v>
      </c>
      <c r="L84" s="12" t="s">
        <v>70</v>
      </c>
      <c r="M84" s="12">
        <v>14.09</v>
      </c>
      <c r="N84" s="12">
        <v>38.64</v>
      </c>
      <c r="O84" s="12">
        <v>38.64</v>
      </c>
      <c r="P84" s="12">
        <f t="shared" si="22"/>
        <v>24.55</v>
      </c>
      <c r="Q84" s="12">
        <f t="shared" si="23"/>
        <v>0</v>
      </c>
      <c r="R84" s="12">
        <v>14.12</v>
      </c>
      <c r="S84" s="12">
        <v>14.12</v>
      </c>
      <c r="T84" s="12">
        <v>42.02</v>
      </c>
      <c r="U84" s="12">
        <f t="shared" si="24"/>
        <v>27.900000000000006</v>
      </c>
      <c r="V84" s="12">
        <f t="shared" si="25"/>
        <v>0</v>
      </c>
      <c r="W84" s="12" t="s">
        <v>86</v>
      </c>
      <c r="X84" s="12" t="s">
        <v>86</v>
      </c>
      <c r="Y84" s="12" t="s">
        <v>86</v>
      </c>
      <c r="Z84" s="12" t="s">
        <v>86</v>
      </c>
      <c r="AA84" s="12" t="s">
        <v>86</v>
      </c>
      <c r="AB84" s="12" t="s">
        <v>86</v>
      </c>
      <c r="AC84" s="12" t="s">
        <v>86</v>
      </c>
      <c r="AD84" s="12" t="s">
        <v>86</v>
      </c>
    </row>
    <row r="85" spans="1:32">
      <c r="A85" s="12" t="s">
        <v>60</v>
      </c>
      <c r="B85" s="12" t="s">
        <v>56</v>
      </c>
      <c r="C85" s="12">
        <v>20</v>
      </c>
      <c r="D85" s="12" t="str">
        <f t="shared" si="21"/>
        <v>Blank-20</v>
      </c>
      <c r="E85" s="187">
        <v>43369</v>
      </c>
      <c r="F85" s="118" t="s">
        <v>567</v>
      </c>
      <c r="G85" s="41">
        <v>2</v>
      </c>
      <c r="H85" s="41">
        <v>4</v>
      </c>
      <c r="I85" s="12" t="s">
        <v>66</v>
      </c>
      <c r="J85" s="12" t="s">
        <v>67</v>
      </c>
      <c r="K85" s="12" t="s">
        <v>73</v>
      </c>
      <c r="L85" s="12" t="s">
        <v>70</v>
      </c>
      <c r="M85" s="12">
        <v>14.02</v>
      </c>
      <c r="N85" s="12">
        <v>38.46</v>
      </c>
      <c r="O85" s="12">
        <v>38.46</v>
      </c>
      <c r="P85" s="12">
        <f t="shared" si="22"/>
        <v>24.44</v>
      </c>
      <c r="Q85" s="12">
        <f t="shared" si="23"/>
        <v>0</v>
      </c>
      <c r="R85" s="12">
        <v>14.08</v>
      </c>
      <c r="S85" s="12">
        <v>14.08</v>
      </c>
      <c r="T85" s="12">
        <v>42.19</v>
      </c>
      <c r="U85" s="12">
        <f t="shared" si="24"/>
        <v>28.11</v>
      </c>
      <c r="V85" s="12">
        <f t="shared" si="25"/>
        <v>0</v>
      </c>
      <c r="W85" s="12" t="s">
        <v>86</v>
      </c>
      <c r="X85" s="12" t="s">
        <v>86</v>
      </c>
      <c r="Y85" s="12" t="s">
        <v>86</v>
      </c>
      <c r="Z85" s="12" t="s">
        <v>86</v>
      </c>
      <c r="AA85" s="12" t="s">
        <v>86</v>
      </c>
      <c r="AB85" s="12" t="s">
        <v>86</v>
      </c>
      <c r="AC85" s="12" t="s">
        <v>86</v>
      </c>
      <c r="AD85" s="12" t="s">
        <v>86</v>
      </c>
    </row>
    <row r="86" spans="1:32">
      <c r="A86" s="12" t="s">
        <v>60</v>
      </c>
      <c r="B86" s="12" t="s">
        <v>49</v>
      </c>
      <c r="C86" s="12">
        <v>1</v>
      </c>
      <c r="D86" s="12" t="str">
        <f t="shared" si="21"/>
        <v>CCR-ONE-NCD-1</v>
      </c>
      <c r="E86" s="187">
        <v>43370</v>
      </c>
      <c r="F86" s="118" t="s">
        <v>567</v>
      </c>
      <c r="G86" s="41">
        <v>2</v>
      </c>
      <c r="H86" s="41">
        <v>5</v>
      </c>
      <c r="I86" s="12" t="s">
        <v>68</v>
      </c>
      <c r="J86" s="12" t="s">
        <v>69</v>
      </c>
      <c r="K86" s="12" t="s">
        <v>78</v>
      </c>
      <c r="L86" s="12" t="s">
        <v>79</v>
      </c>
      <c r="M86" s="12">
        <v>14.02</v>
      </c>
      <c r="N86" s="12">
        <v>38.57</v>
      </c>
      <c r="O86" s="12">
        <v>47.11</v>
      </c>
      <c r="P86" s="12">
        <f t="shared" si="22"/>
        <v>24.55</v>
      </c>
      <c r="Q86" s="12">
        <f t="shared" si="23"/>
        <v>8.5399999999999991</v>
      </c>
      <c r="R86" s="12">
        <v>14.04</v>
      </c>
      <c r="S86" s="12">
        <v>20.8</v>
      </c>
      <c r="T86" s="12">
        <v>48.93</v>
      </c>
      <c r="U86" s="12">
        <f t="shared" si="24"/>
        <v>28.13</v>
      </c>
      <c r="V86" s="12">
        <f t="shared" si="25"/>
        <v>6.7600000000000016</v>
      </c>
      <c r="W86" s="12">
        <v>0.90365448504983403</v>
      </c>
      <c r="X86" s="10">
        <f t="shared" ref="X86:X93" si="29">Q86*W86</f>
        <v>7.7172093023255819</v>
      </c>
      <c r="Y86" s="10">
        <f t="shared" ref="Y86:Y93" si="30">V86*W86</f>
        <v>6.108704318936879</v>
      </c>
      <c r="Z86" s="12">
        <v>0.3053525844139241</v>
      </c>
      <c r="AA86" s="188">
        <v>0.8595091123417905</v>
      </c>
      <c r="AB86" s="12">
        <f t="shared" si="26"/>
        <v>0.97138818628423029</v>
      </c>
      <c r="AC86" s="12">
        <f t="shared" si="27"/>
        <v>3.9579573781666282</v>
      </c>
      <c r="AD86" s="13">
        <f t="shared" si="28"/>
        <v>6.6368204264053281</v>
      </c>
    </row>
    <row r="87" spans="1:32">
      <c r="A87" s="12" t="s">
        <v>60</v>
      </c>
      <c r="B87" s="12" t="s">
        <v>49</v>
      </c>
      <c r="C87" s="12">
        <v>2</v>
      </c>
      <c r="D87" s="12" t="str">
        <f t="shared" si="21"/>
        <v>CCR-ONE-NCD-2</v>
      </c>
      <c r="E87" s="187">
        <v>43370</v>
      </c>
      <c r="F87" s="118" t="s">
        <v>567</v>
      </c>
      <c r="G87" s="41">
        <v>2</v>
      </c>
      <c r="H87" s="41">
        <v>6</v>
      </c>
      <c r="I87" s="12" t="s">
        <v>68</v>
      </c>
      <c r="J87" s="12" t="s">
        <v>69</v>
      </c>
      <c r="K87" s="12" t="s">
        <v>78</v>
      </c>
      <c r="L87" s="12" t="s">
        <v>79</v>
      </c>
      <c r="M87" s="12">
        <v>14.07</v>
      </c>
      <c r="N87" s="12">
        <v>38.68</v>
      </c>
      <c r="O87" s="12">
        <v>43.78</v>
      </c>
      <c r="P87" s="12">
        <f t="shared" si="22"/>
        <v>24.61</v>
      </c>
      <c r="Q87" s="12">
        <f t="shared" si="23"/>
        <v>5.1000000000000014</v>
      </c>
      <c r="R87" s="12">
        <v>13.95</v>
      </c>
      <c r="S87" s="12">
        <v>17.61</v>
      </c>
      <c r="T87" s="12">
        <v>45.73</v>
      </c>
      <c r="U87" s="12">
        <f t="shared" si="24"/>
        <v>28.119999999999997</v>
      </c>
      <c r="V87" s="12">
        <f t="shared" si="25"/>
        <v>3.66</v>
      </c>
      <c r="W87" s="12">
        <v>0.8896551724137931</v>
      </c>
      <c r="X87" s="10">
        <f t="shared" si="29"/>
        <v>4.5372413793103457</v>
      </c>
      <c r="Y87" s="10">
        <f t="shared" si="30"/>
        <v>3.2561379310344827</v>
      </c>
      <c r="Z87" s="12">
        <v>0.25525733976248</v>
      </c>
      <c r="AA87" s="188">
        <v>0.60517365965423298</v>
      </c>
      <c r="AB87" s="12">
        <f t="shared" si="26"/>
        <v>1.3845159660669122</v>
      </c>
      <c r="AC87" s="12">
        <f t="shared" si="27"/>
        <v>5.2262783917358604</v>
      </c>
      <c r="AD87" s="13">
        <f t="shared" si="28"/>
        <v>8.5372498348198853</v>
      </c>
    </row>
    <row r="88" spans="1:32">
      <c r="A88" s="12" t="s">
        <v>60</v>
      </c>
      <c r="B88" s="12" t="s">
        <v>49</v>
      </c>
      <c r="C88" s="12">
        <v>3</v>
      </c>
      <c r="D88" s="12" t="str">
        <f t="shared" si="21"/>
        <v>CCR-ONE-NCD-3</v>
      </c>
      <c r="E88" s="187">
        <v>43370</v>
      </c>
      <c r="F88" s="118" t="s">
        <v>567</v>
      </c>
      <c r="G88" s="41">
        <v>2</v>
      </c>
      <c r="H88" s="41">
        <v>7</v>
      </c>
      <c r="I88" s="12" t="s">
        <v>68</v>
      </c>
      <c r="J88" s="12" t="s">
        <v>69</v>
      </c>
      <c r="K88" s="12" t="s">
        <v>78</v>
      </c>
      <c r="L88" s="12" t="s">
        <v>79</v>
      </c>
      <c r="M88" s="12">
        <v>13.96</v>
      </c>
      <c r="N88" s="12">
        <v>37.86</v>
      </c>
      <c r="O88" s="12">
        <v>43</v>
      </c>
      <c r="P88" s="12">
        <f t="shared" si="22"/>
        <v>23.9</v>
      </c>
      <c r="Q88" s="12">
        <f t="shared" si="23"/>
        <v>5.1400000000000006</v>
      </c>
      <c r="R88" s="12">
        <v>14.16</v>
      </c>
      <c r="S88" s="12">
        <v>18.07</v>
      </c>
      <c r="T88" s="12">
        <v>46.44</v>
      </c>
      <c r="U88" s="12">
        <f t="shared" si="24"/>
        <v>28.369999999999997</v>
      </c>
      <c r="V88" s="12">
        <f t="shared" si="25"/>
        <v>3.91</v>
      </c>
      <c r="W88" s="12">
        <v>0.87820512820512819</v>
      </c>
      <c r="X88" s="10">
        <f t="shared" si="29"/>
        <v>4.5139743589743597</v>
      </c>
      <c r="Y88" s="10">
        <f t="shared" si="30"/>
        <v>3.4337820512820514</v>
      </c>
      <c r="Z88" s="12">
        <v>0.15650093708386695</v>
      </c>
      <c r="AA88" s="188">
        <v>0.84744327608775938</v>
      </c>
      <c r="AB88" s="12">
        <f t="shared" si="26"/>
        <v>0.82862065639962701</v>
      </c>
      <c r="AC88" s="12">
        <f t="shared" si="27"/>
        <v>7.001599223117065</v>
      </c>
      <c r="AD88" s="13">
        <f t="shared" si="28"/>
        <v>13.717730148260973</v>
      </c>
      <c r="AF88" s="6" t="s">
        <v>215</v>
      </c>
    </row>
    <row r="89" spans="1:32">
      <c r="A89" s="12" t="s">
        <v>60</v>
      </c>
      <c r="B89" s="12" t="s">
        <v>49</v>
      </c>
      <c r="C89" s="12">
        <v>4</v>
      </c>
      <c r="D89" s="12" t="str">
        <f t="shared" si="21"/>
        <v>CCR-ONE-NCD-4</v>
      </c>
      <c r="E89" s="187">
        <v>43370</v>
      </c>
      <c r="F89" s="118" t="s">
        <v>567</v>
      </c>
      <c r="G89" s="41">
        <v>2</v>
      </c>
      <c r="H89" s="41">
        <v>8</v>
      </c>
      <c r="I89" s="12" t="s">
        <v>68</v>
      </c>
      <c r="J89" s="12" t="s">
        <v>69</v>
      </c>
      <c r="K89" s="12" t="s">
        <v>78</v>
      </c>
      <c r="L89" s="12" t="s">
        <v>79</v>
      </c>
      <c r="M89" s="12">
        <v>14.11</v>
      </c>
      <c r="N89" s="12">
        <v>38.68</v>
      </c>
      <c r="O89" s="12">
        <v>44.1</v>
      </c>
      <c r="P89" s="12">
        <f t="shared" si="22"/>
        <v>24.57</v>
      </c>
      <c r="Q89" s="12">
        <f t="shared" si="23"/>
        <v>5.4200000000000017</v>
      </c>
      <c r="R89" s="12">
        <v>14.11</v>
      </c>
      <c r="S89" s="12">
        <v>20.09</v>
      </c>
      <c r="T89" s="12">
        <v>48.4</v>
      </c>
      <c r="U89" s="12">
        <f t="shared" si="24"/>
        <v>28.31</v>
      </c>
      <c r="V89" s="12">
        <f t="shared" si="25"/>
        <v>5.98</v>
      </c>
      <c r="W89" s="12">
        <v>0.88550983899821101</v>
      </c>
      <c r="X89" s="10">
        <f t="shared" si="29"/>
        <v>4.7994633273703053</v>
      </c>
      <c r="Y89" s="10">
        <f t="shared" si="30"/>
        <v>5.2953488372093025</v>
      </c>
      <c r="Z89" s="12">
        <v>0</v>
      </c>
      <c r="AA89" s="188">
        <v>0.85778530413566589</v>
      </c>
      <c r="AB89" s="12">
        <f t="shared" si="26"/>
        <v>0</v>
      </c>
      <c r="AC89" s="12">
        <f t="shared" si="27"/>
        <v>4.5858927724350904</v>
      </c>
      <c r="AD89" s="13">
        <f t="shared" si="28"/>
        <v>10.190872827633534</v>
      </c>
    </row>
    <row r="90" spans="1:32">
      <c r="A90" s="12" t="s">
        <v>60</v>
      </c>
      <c r="B90" s="12" t="s">
        <v>49</v>
      </c>
      <c r="C90" s="12">
        <v>5</v>
      </c>
      <c r="D90" s="12" t="str">
        <f t="shared" si="21"/>
        <v>CCR-ONE-NCD-5</v>
      </c>
      <c r="E90" s="187">
        <v>43370</v>
      </c>
      <c r="F90" s="118" t="s">
        <v>567</v>
      </c>
      <c r="G90" s="41">
        <v>3</v>
      </c>
      <c r="H90" s="41">
        <v>1</v>
      </c>
      <c r="I90" s="12" t="s">
        <v>68</v>
      </c>
      <c r="J90" s="12" t="s">
        <v>69</v>
      </c>
      <c r="K90" s="12" t="s">
        <v>78</v>
      </c>
      <c r="L90" s="12" t="s">
        <v>79</v>
      </c>
      <c r="M90" s="12">
        <v>13.95</v>
      </c>
      <c r="N90" s="12">
        <v>38.54</v>
      </c>
      <c r="O90" s="12">
        <v>44.13</v>
      </c>
      <c r="P90" s="12">
        <f t="shared" si="22"/>
        <v>24.59</v>
      </c>
      <c r="Q90" s="12">
        <f t="shared" si="23"/>
        <v>5.5900000000000034</v>
      </c>
      <c r="R90" s="12">
        <v>14.14</v>
      </c>
      <c r="S90" s="12">
        <v>19.7</v>
      </c>
      <c r="T90" s="12">
        <v>47.84</v>
      </c>
      <c r="U90" s="12">
        <f t="shared" si="24"/>
        <v>28.140000000000004</v>
      </c>
      <c r="V90" s="12">
        <f t="shared" si="25"/>
        <v>5.5599999999999987</v>
      </c>
      <c r="W90" s="12">
        <v>0.91295938104448759</v>
      </c>
      <c r="X90" s="10">
        <f t="shared" si="29"/>
        <v>5.1034429400386889</v>
      </c>
      <c r="Y90" s="10">
        <f t="shared" si="30"/>
        <v>5.0760541586073495</v>
      </c>
      <c r="Z90" s="12">
        <v>0.37647729359399895</v>
      </c>
      <c r="AA90" s="188">
        <v>0.64406082141679488</v>
      </c>
      <c r="AB90" s="12">
        <f t="shared" si="26"/>
        <v>1.8139865103314454</v>
      </c>
      <c r="AC90" s="12">
        <f t="shared" si="27"/>
        <v>3.5704645672340543</v>
      </c>
      <c r="AD90" s="13">
        <f t="shared" si="28"/>
        <v>3.9032845708946864</v>
      </c>
    </row>
    <row r="91" spans="1:32">
      <c r="A91" s="12" t="s">
        <v>60</v>
      </c>
      <c r="B91" s="12" t="s">
        <v>49</v>
      </c>
      <c r="C91" s="12">
        <v>6</v>
      </c>
      <c r="D91" s="12" t="str">
        <f t="shared" si="21"/>
        <v>CCR-ONE-NCD-6</v>
      </c>
      <c r="E91" s="187">
        <v>43370</v>
      </c>
      <c r="F91" s="118" t="s">
        <v>567</v>
      </c>
      <c r="G91" s="41">
        <v>3</v>
      </c>
      <c r="H91" s="41">
        <v>2</v>
      </c>
      <c r="I91" s="12" t="s">
        <v>68</v>
      </c>
      <c r="J91" s="12" t="s">
        <v>69</v>
      </c>
      <c r="K91" s="12" t="s">
        <v>78</v>
      </c>
      <c r="L91" s="12" t="s">
        <v>79</v>
      </c>
      <c r="M91" s="12">
        <v>14.03</v>
      </c>
      <c r="N91" s="12">
        <v>38.340000000000003</v>
      </c>
      <c r="O91" s="12">
        <v>43.27</v>
      </c>
      <c r="P91" s="12">
        <f t="shared" si="22"/>
        <v>24.310000000000002</v>
      </c>
      <c r="Q91" s="12">
        <f t="shared" si="23"/>
        <v>4.93</v>
      </c>
      <c r="R91" s="12">
        <v>14.07</v>
      </c>
      <c r="S91" s="12">
        <v>19.809999999999999</v>
      </c>
      <c r="T91" s="12">
        <v>48.09</v>
      </c>
      <c r="U91" s="12">
        <f t="shared" si="24"/>
        <v>28.280000000000005</v>
      </c>
      <c r="V91" s="12">
        <f t="shared" si="25"/>
        <v>5.7399999999999984</v>
      </c>
      <c r="W91" s="12">
        <v>0.89966555183946495</v>
      </c>
      <c r="X91" s="10">
        <f t="shared" si="29"/>
        <v>4.4353511705685618</v>
      </c>
      <c r="Y91" s="10">
        <f t="shared" si="30"/>
        <v>5.1640802675585276</v>
      </c>
      <c r="Z91" s="12">
        <v>0</v>
      </c>
      <c r="AA91" s="188">
        <v>0.69424548187669433</v>
      </c>
      <c r="AB91" s="12">
        <f t="shared" si="26"/>
        <v>0</v>
      </c>
      <c r="AC91" s="12">
        <f t="shared" si="27"/>
        <v>3.8018894382435939</v>
      </c>
      <c r="AD91" s="13">
        <f t="shared" si="28"/>
        <v>8.4486431960968744</v>
      </c>
    </row>
    <row r="92" spans="1:32">
      <c r="A92" s="12" t="s">
        <v>60</v>
      </c>
      <c r="B92" s="12" t="s">
        <v>49</v>
      </c>
      <c r="C92" s="12">
        <v>7</v>
      </c>
      <c r="D92" s="12" t="str">
        <f t="shared" si="21"/>
        <v>CCR-ONE-NCD-7</v>
      </c>
      <c r="E92" s="187">
        <v>43370</v>
      </c>
      <c r="F92" s="118" t="s">
        <v>567</v>
      </c>
      <c r="G92" s="41">
        <v>3</v>
      </c>
      <c r="H92" s="41">
        <v>3</v>
      </c>
      <c r="I92" s="12" t="s">
        <v>68</v>
      </c>
      <c r="J92" s="12" t="s">
        <v>69</v>
      </c>
      <c r="K92" s="12" t="s">
        <v>78</v>
      </c>
      <c r="L92" s="12" t="s">
        <v>79</v>
      </c>
      <c r="M92" s="12">
        <v>13.94</v>
      </c>
      <c r="N92" s="12">
        <v>38.299999999999997</v>
      </c>
      <c r="O92" s="12">
        <v>42.24</v>
      </c>
      <c r="P92" s="12">
        <f t="shared" si="22"/>
        <v>24.36</v>
      </c>
      <c r="Q92" s="12">
        <f t="shared" si="23"/>
        <v>3.9400000000000048</v>
      </c>
      <c r="R92" s="12">
        <v>14.17</v>
      </c>
      <c r="S92" s="12">
        <v>20.32</v>
      </c>
      <c r="T92" s="12">
        <v>48.62</v>
      </c>
      <c r="U92" s="12">
        <f t="shared" si="24"/>
        <v>28.299999999999997</v>
      </c>
      <c r="V92" s="12">
        <f t="shared" si="25"/>
        <v>6.15</v>
      </c>
      <c r="W92" s="12">
        <v>0.89168278529980649</v>
      </c>
      <c r="X92" s="10">
        <f t="shared" si="29"/>
        <v>3.5132301740812419</v>
      </c>
      <c r="Y92" s="10">
        <f t="shared" si="30"/>
        <v>5.4838491295938105</v>
      </c>
      <c r="Z92" s="12">
        <v>0.33393312830038735</v>
      </c>
      <c r="AA92" s="188">
        <v>1.1011554565585908</v>
      </c>
      <c r="AB92" s="12">
        <f t="shared" si="26"/>
        <v>2.3154221620348991</v>
      </c>
      <c r="AC92" s="12">
        <f t="shared" si="27"/>
        <v>5.6826325240126261</v>
      </c>
      <c r="AD92" s="13">
        <f t="shared" si="28"/>
        <v>7.4826896932838372</v>
      </c>
    </row>
    <row r="93" spans="1:32">
      <c r="A93" s="12" t="s">
        <v>60</v>
      </c>
      <c r="B93" s="12" t="s">
        <v>49</v>
      </c>
      <c r="C93" s="12">
        <v>8</v>
      </c>
      <c r="D93" s="12" t="str">
        <f t="shared" si="21"/>
        <v>CCR-ONE-NCD-8</v>
      </c>
      <c r="E93" s="187">
        <v>43370</v>
      </c>
      <c r="F93" s="118" t="s">
        <v>567</v>
      </c>
      <c r="G93" s="41">
        <v>3</v>
      </c>
      <c r="H93" s="41">
        <v>4</v>
      </c>
      <c r="I93" s="12" t="s">
        <v>68</v>
      </c>
      <c r="J93" s="12" t="s">
        <v>69</v>
      </c>
      <c r="K93" s="12" t="s">
        <v>78</v>
      </c>
      <c r="L93" s="12" t="s">
        <v>79</v>
      </c>
      <c r="M93" s="12">
        <v>14.08</v>
      </c>
      <c r="N93" s="12">
        <v>38.5</v>
      </c>
      <c r="O93" s="12">
        <v>44.04</v>
      </c>
      <c r="P93" s="12">
        <f t="shared" si="22"/>
        <v>24.42</v>
      </c>
      <c r="Q93" s="12">
        <f t="shared" si="23"/>
        <v>5.5399999999999991</v>
      </c>
      <c r="R93" s="12">
        <v>14.12</v>
      </c>
      <c r="S93" s="12">
        <v>21.09</v>
      </c>
      <c r="T93" s="12">
        <v>49.26</v>
      </c>
      <c r="U93" s="12">
        <f t="shared" si="24"/>
        <v>28.169999999999998</v>
      </c>
      <c r="V93" s="12">
        <f t="shared" si="25"/>
        <v>6.9700000000000006</v>
      </c>
      <c r="W93" s="12">
        <v>0.88244274809160295</v>
      </c>
      <c r="X93" s="10">
        <f t="shared" si="29"/>
        <v>4.8887328244274793</v>
      </c>
      <c r="Y93" s="10">
        <f t="shared" si="30"/>
        <v>6.1506259541984729</v>
      </c>
      <c r="Z93" s="12">
        <v>0.19084170329327327</v>
      </c>
      <c r="AA93" s="188">
        <v>0.97348188773309052</v>
      </c>
      <c r="AB93" s="12">
        <f t="shared" si="26"/>
        <v>0.95328473896863219</v>
      </c>
      <c r="AC93" s="12">
        <f t="shared" si="27"/>
        <v>4.4585681167494799</v>
      </c>
      <c r="AD93" s="13">
        <f t="shared" si="28"/>
        <v>7.7895186172907724</v>
      </c>
    </row>
    <row r="94" spans="1:32">
      <c r="A94" s="12" t="s">
        <v>60</v>
      </c>
      <c r="B94" s="12" t="s">
        <v>56</v>
      </c>
      <c r="C94" s="12">
        <v>21</v>
      </c>
      <c r="D94" s="12" t="str">
        <f t="shared" si="21"/>
        <v>Blank-21</v>
      </c>
      <c r="E94" s="187">
        <v>43370</v>
      </c>
      <c r="F94" s="118" t="s">
        <v>567</v>
      </c>
      <c r="G94" s="41">
        <v>3</v>
      </c>
      <c r="H94" s="41">
        <v>5</v>
      </c>
      <c r="I94" s="12" t="s">
        <v>68</v>
      </c>
      <c r="J94" s="12" t="s">
        <v>69</v>
      </c>
      <c r="K94" s="12" t="s">
        <v>78</v>
      </c>
      <c r="L94" s="12" t="s">
        <v>79</v>
      </c>
      <c r="M94" s="12">
        <v>14.09</v>
      </c>
      <c r="N94" s="12">
        <v>38.53</v>
      </c>
      <c r="O94" s="12">
        <v>38.53</v>
      </c>
      <c r="P94" s="12">
        <f t="shared" si="22"/>
        <v>24.44</v>
      </c>
      <c r="Q94" s="12">
        <f t="shared" si="23"/>
        <v>0</v>
      </c>
      <c r="R94" s="12">
        <v>14.09</v>
      </c>
      <c r="S94" s="12">
        <v>14.09</v>
      </c>
      <c r="T94" s="12">
        <v>42.19</v>
      </c>
      <c r="U94" s="12">
        <f t="shared" si="24"/>
        <v>28.099999999999998</v>
      </c>
      <c r="V94" s="12">
        <f t="shared" si="25"/>
        <v>0</v>
      </c>
      <c r="W94" s="12" t="s">
        <v>86</v>
      </c>
      <c r="X94" s="12" t="s">
        <v>86</v>
      </c>
      <c r="Y94" s="12" t="s">
        <v>86</v>
      </c>
      <c r="Z94" s="12" t="s">
        <v>86</v>
      </c>
      <c r="AA94" s="12" t="s">
        <v>86</v>
      </c>
      <c r="AB94" s="12" t="s">
        <v>86</v>
      </c>
      <c r="AC94" s="12" t="s">
        <v>86</v>
      </c>
      <c r="AD94" s="12" t="s">
        <v>86</v>
      </c>
    </row>
    <row r="95" spans="1:32">
      <c r="A95" s="12" t="s">
        <v>60</v>
      </c>
      <c r="B95" s="12" t="s">
        <v>56</v>
      </c>
      <c r="C95" s="12">
        <v>22</v>
      </c>
      <c r="D95" s="12" t="str">
        <f t="shared" si="21"/>
        <v>Blank-22</v>
      </c>
      <c r="E95" s="187">
        <v>43370</v>
      </c>
      <c r="F95" s="118" t="s">
        <v>567</v>
      </c>
      <c r="G95" s="41">
        <v>3</v>
      </c>
      <c r="H95" s="41">
        <v>6</v>
      </c>
      <c r="I95" s="12" t="s">
        <v>68</v>
      </c>
      <c r="J95" s="12" t="s">
        <v>69</v>
      </c>
      <c r="K95" s="12" t="s">
        <v>78</v>
      </c>
      <c r="L95" s="12" t="s">
        <v>79</v>
      </c>
      <c r="M95" s="12">
        <v>14.1</v>
      </c>
      <c r="N95" s="12">
        <v>38.43</v>
      </c>
      <c r="O95" s="12">
        <v>38.43</v>
      </c>
      <c r="P95" s="12">
        <f t="shared" si="22"/>
        <v>24.33</v>
      </c>
      <c r="Q95" s="12">
        <f t="shared" si="23"/>
        <v>0</v>
      </c>
      <c r="R95" s="12">
        <v>14.09</v>
      </c>
      <c r="S95" s="12">
        <v>14.09</v>
      </c>
      <c r="T95" s="12">
        <v>42.2</v>
      </c>
      <c r="U95" s="12">
        <f t="shared" si="24"/>
        <v>28.110000000000003</v>
      </c>
      <c r="V95" s="12">
        <f t="shared" si="25"/>
        <v>0</v>
      </c>
      <c r="W95" s="12" t="s">
        <v>86</v>
      </c>
      <c r="X95" s="12" t="s">
        <v>86</v>
      </c>
      <c r="Y95" s="12" t="s">
        <v>86</v>
      </c>
      <c r="Z95" s="12" t="s">
        <v>86</v>
      </c>
      <c r="AA95" s="12" t="s">
        <v>86</v>
      </c>
      <c r="AB95" s="12" t="s">
        <v>86</v>
      </c>
      <c r="AC95" s="12" t="s">
        <v>86</v>
      </c>
      <c r="AD95" s="12" t="s">
        <v>86</v>
      </c>
    </row>
    <row r="96" spans="1:32">
      <c r="A96" s="12" t="s">
        <v>60</v>
      </c>
      <c r="B96" s="12" t="s">
        <v>56</v>
      </c>
      <c r="C96" s="12">
        <v>23</v>
      </c>
      <c r="D96" s="12" t="str">
        <f t="shared" si="21"/>
        <v>Blank-23</v>
      </c>
      <c r="E96" s="187">
        <v>43370</v>
      </c>
      <c r="F96" s="118" t="s">
        <v>567</v>
      </c>
      <c r="G96" s="41">
        <v>3</v>
      </c>
      <c r="H96" s="41">
        <v>7</v>
      </c>
      <c r="I96" s="12" t="s">
        <v>68</v>
      </c>
      <c r="J96" s="12" t="s">
        <v>69</v>
      </c>
      <c r="K96" s="12" t="s">
        <v>78</v>
      </c>
      <c r="L96" s="12" t="s">
        <v>79</v>
      </c>
      <c r="M96" s="12">
        <v>13.95</v>
      </c>
      <c r="N96" s="12">
        <v>38.450000000000003</v>
      </c>
      <c r="O96" s="12">
        <v>38.450000000000003</v>
      </c>
      <c r="P96" s="12">
        <f t="shared" si="22"/>
        <v>24.500000000000004</v>
      </c>
      <c r="Q96" s="12">
        <f t="shared" si="23"/>
        <v>0</v>
      </c>
      <c r="R96" s="12">
        <v>14.01</v>
      </c>
      <c r="S96" s="12">
        <v>14.01</v>
      </c>
      <c r="T96" s="12">
        <v>42.17</v>
      </c>
      <c r="U96" s="12">
        <f t="shared" si="24"/>
        <v>28.160000000000004</v>
      </c>
      <c r="V96" s="12">
        <f t="shared" si="25"/>
        <v>0</v>
      </c>
      <c r="W96" s="12" t="s">
        <v>86</v>
      </c>
      <c r="X96" s="12" t="s">
        <v>86</v>
      </c>
      <c r="Y96" s="12" t="s">
        <v>86</v>
      </c>
      <c r="Z96" s="12" t="s">
        <v>86</v>
      </c>
      <c r="AA96" s="12" t="s">
        <v>86</v>
      </c>
      <c r="AB96" s="12" t="s">
        <v>86</v>
      </c>
      <c r="AC96" s="12" t="s">
        <v>86</v>
      </c>
      <c r="AD96" s="12" t="s">
        <v>86</v>
      </c>
    </row>
    <row r="97" spans="1:32">
      <c r="A97" s="12" t="s">
        <v>60</v>
      </c>
      <c r="B97" s="12" t="s">
        <v>56</v>
      </c>
      <c r="C97" s="12">
        <v>24</v>
      </c>
      <c r="D97" s="12" t="str">
        <f t="shared" si="21"/>
        <v>Blank-24</v>
      </c>
      <c r="E97" s="187">
        <v>43370</v>
      </c>
      <c r="F97" s="118" t="s">
        <v>567</v>
      </c>
      <c r="G97" s="41">
        <v>3</v>
      </c>
      <c r="H97" s="41">
        <v>8</v>
      </c>
      <c r="I97" s="12" t="s">
        <v>68</v>
      </c>
      <c r="J97" s="12" t="s">
        <v>69</v>
      </c>
      <c r="K97" s="12" t="s">
        <v>78</v>
      </c>
      <c r="L97" s="12" t="s">
        <v>79</v>
      </c>
      <c r="M97" s="12">
        <v>14.1</v>
      </c>
      <c r="N97" s="12">
        <v>38.58</v>
      </c>
      <c r="O97" s="12">
        <v>38.58</v>
      </c>
      <c r="P97" s="12">
        <f t="shared" si="22"/>
        <v>24.479999999999997</v>
      </c>
      <c r="Q97" s="12">
        <f t="shared" si="23"/>
        <v>0</v>
      </c>
      <c r="R97" s="12">
        <v>14.06</v>
      </c>
      <c r="S97" s="12">
        <v>14.06</v>
      </c>
      <c r="T97" s="12">
        <v>42.16</v>
      </c>
      <c r="U97" s="12">
        <f t="shared" si="24"/>
        <v>28.099999999999994</v>
      </c>
      <c r="V97" s="12">
        <f t="shared" si="25"/>
        <v>0</v>
      </c>
      <c r="W97" s="12" t="s">
        <v>86</v>
      </c>
      <c r="X97" s="12" t="s">
        <v>86</v>
      </c>
      <c r="Y97" s="12" t="s">
        <v>86</v>
      </c>
      <c r="Z97" s="12" t="s">
        <v>86</v>
      </c>
      <c r="AA97" s="12" t="s">
        <v>86</v>
      </c>
      <c r="AB97" s="12" t="s">
        <v>86</v>
      </c>
      <c r="AC97" s="12" t="s">
        <v>86</v>
      </c>
      <c r="AD97" s="12" t="s">
        <v>86</v>
      </c>
    </row>
    <row r="98" spans="1:32">
      <c r="A98" s="12" t="s">
        <v>60</v>
      </c>
      <c r="B98" s="12" t="s">
        <v>56</v>
      </c>
      <c r="C98" s="12">
        <v>25</v>
      </c>
      <c r="D98" s="12" t="str">
        <f t="shared" ref="D98:D129" si="31">_xlfn.CONCAT(B98,"-",C98)</f>
        <v>Blank-25</v>
      </c>
      <c r="E98" s="187">
        <v>43370</v>
      </c>
      <c r="F98" s="118" t="s">
        <v>567</v>
      </c>
      <c r="G98" s="41">
        <v>4</v>
      </c>
      <c r="H98" s="41">
        <v>1</v>
      </c>
      <c r="I98" s="12" t="s">
        <v>68</v>
      </c>
      <c r="J98" s="12" t="s">
        <v>69</v>
      </c>
      <c r="K98" s="12" t="s">
        <v>78</v>
      </c>
      <c r="L98" s="12" t="s">
        <v>79</v>
      </c>
      <c r="M98" s="12">
        <v>14.09</v>
      </c>
      <c r="N98" s="12">
        <v>38.65</v>
      </c>
      <c r="O98" s="12">
        <v>38.65</v>
      </c>
      <c r="P98" s="12">
        <f t="shared" ref="P98:P129" si="32">N98-M98</f>
        <v>24.56</v>
      </c>
      <c r="Q98" s="12">
        <f t="shared" ref="Q98:Q129" si="33">O98-N98</f>
        <v>0</v>
      </c>
      <c r="R98" s="12">
        <v>14.01</v>
      </c>
      <c r="S98" s="12">
        <v>14.01</v>
      </c>
      <c r="T98" s="12">
        <v>42.11</v>
      </c>
      <c r="U98" s="12">
        <f t="shared" ref="U98:U129" si="34">T98-S98</f>
        <v>28.1</v>
      </c>
      <c r="V98" s="12">
        <f t="shared" ref="V98:V129" si="35">S98-R98</f>
        <v>0</v>
      </c>
      <c r="W98" s="12" t="s">
        <v>86</v>
      </c>
      <c r="X98" s="12" t="s">
        <v>86</v>
      </c>
      <c r="Y98" s="12" t="s">
        <v>86</v>
      </c>
      <c r="Z98" s="12" t="s">
        <v>86</v>
      </c>
      <c r="AA98" s="12" t="s">
        <v>86</v>
      </c>
      <c r="AB98" s="12" t="s">
        <v>86</v>
      </c>
      <c r="AC98" s="12" t="s">
        <v>86</v>
      </c>
      <c r="AD98" s="12" t="s">
        <v>86</v>
      </c>
    </row>
    <row r="99" spans="1:32">
      <c r="A99" s="12" t="s">
        <v>60</v>
      </c>
      <c r="B99" s="12" t="s">
        <v>50</v>
      </c>
      <c r="C99" s="12">
        <v>1</v>
      </c>
      <c r="D99" s="13" t="str">
        <f t="shared" si="31"/>
        <v>CRE-MXT-NCD-1</v>
      </c>
      <c r="E99" s="187">
        <v>43376</v>
      </c>
      <c r="F99" s="118" t="s">
        <v>567</v>
      </c>
      <c r="G99" s="41">
        <v>4</v>
      </c>
      <c r="H99" s="41">
        <v>2</v>
      </c>
      <c r="I99" s="12" t="s">
        <v>70</v>
      </c>
      <c r="J99" s="12" t="s">
        <v>71</v>
      </c>
      <c r="K99" s="12" t="s">
        <v>106</v>
      </c>
      <c r="L99" s="12" t="s">
        <v>107</v>
      </c>
      <c r="M99" s="12">
        <v>14.14</v>
      </c>
      <c r="N99" s="12">
        <v>38.72</v>
      </c>
      <c r="O99" s="12">
        <v>44.11</v>
      </c>
      <c r="P99" s="12">
        <f t="shared" si="32"/>
        <v>24.58</v>
      </c>
      <c r="Q99" s="12">
        <f t="shared" si="33"/>
        <v>5.3900000000000006</v>
      </c>
      <c r="R99" s="12">
        <v>13.99</v>
      </c>
      <c r="S99" s="12">
        <v>19.93</v>
      </c>
      <c r="T99" s="12">
        <v>47.38</v>
      </c>
      <c r="U99" s="12">
        <f t="shared" si="34"/>
        <v>27.450000000000003</v>
      </c>
      <c r="V99" s="12">
        <f t="shared" si="35"/>
        <v>5.9399999999999995</v>
      </c>
      <c r="W99" s="12">
        <v>0.87587412587412572</v>
      </c>
      <c r="X99" s="10">
        <f t="shared" ref="X99:X114" si="36">Q99*W99</f>
        <v>4.7209615384615384</v>
      </c>
      <c r="Y99" s="10">
        <f t="shared" ref="Y99:Y114" si="37">V99*W99</f>
        <v>5.2026923076923062</v>
      </c>
      <c r="Z99" s="12">
        <v>0.33604432996161426</v>
      </c>
      <c r="AA99" s="37">
        <v>0.47239185954413798</v>
      </c>
      <c r="AB99" s="13">
        <f t="shared" si="26"/>
        <v>1.7496371370880153</v>
      </c>
      <c r="AC99" s="13">
        <f t="shared" si="27"/>
        <v>2.4923935104358055</v>
      </c>
      <c r="AD99" s="13">
        <f>(AC99-AB99)/$AE$2</f>
        <v>1.6505697185506449</v>
      </c>
    </row>
    <row r="100" spans="1:32">
      <c r="A100" s="12" t="s">
        <v>60</v>
      </c>
      <c r="B100" s="12" t="s">
        <v>50</v>
      </c>
      <c r="C100" s="12">
        <v>2</v>
      </c>
      <c r="D100" s="12" t="str">
        <f t="shared" si="31"/>
        <v>CRE-MXT-NCD-2</v>
      </c>
      <c r="E100" s="187">
        <v>43376</v>
      </c>
      <c r="F100" s="118" t="s">
        <v>567</v>
      </c>
      <c r="G100" s="41">
        <v>4</v>
      </c>
      <c r="H100" s="41">
        <v>3</v>
      </c>
      <c r="I100" s="12" t="s">
        <v>70</v>
      </c>
      <c r="J100" s="12" t="s">
        <v>71</v>
      </c>
      <c r="K100" s="12" t="s">
        <v>106</v>
      </c>
      <c r="L100" s="12" t="s">
        <v>107</v>
      </c>
      <c r="M100" s="12">
        <v>13.98</v>
      </c>
      <c r="N100" s="12">
        <v>38.81</v>
      </c>
      <c r="O100" s="12">
        <v>43.48</v>
      </c>
      <c r="P100" s="12">
        <f t="shared" si="32"/>
        <v>24.830000000000002</v>
      </c>
      <c r="Q100" s="12">
        <f t="shared" si="33"/>
        <v>4.6699999999999946</v>
      </c>
      <c r="R100" s="12">
        <v>14.07</v>
      </c>
      <c r="S100" s="12">
        <v>19.53</v>
      </c>
      <c r="T100" s="12">
        <v>46.84</v>
      </c>
      <c r="U100" s="12">
        <f t="shared" si="34"/>
        <v>27.310000000000002</v>
      </c>
      <c r="V100" s="12">
        <f t="shared" si="35"/>
        <v>5.4600000000000009</v>
      </c>
      <c r="W100" s="12">
        <v>0.89068825910931193</v>
      </c>
      <c r="X100" s="10">
        <f t="shared" si="36"/>
        <v>4.1595141700404819</v>
      </c>
      <c r="Y100" s="10">
        <f t="shared" si="37"/>
        <v>4.8631578947368439</v>
      </c>
      <c r="Z100" s="12">
        <v>0.2051356248402135</v>
      </c>
      <c r="AA100" s="188">
        <v>0.34782521107597231</v>
      </c>
      <c r="AB100" s="12">
        <f t="shared" si="26"/>
        <v>1.2245462706845232</v>
      </c>
      <c r="AC100" s="12">
        <f t="shared" si="27"/>
        <v>1.9532794780867015</v>
      </c>
      <c r="AD100" s="13">
        <f t="shared" si="28"/>
        <v>1.6194071275603963</v>
      </c>
    </row>
    <row r="101" spans="1:32">
      <c r="A101" s="12" t="s">
        <v>60</v>
      </c>
      <c r="B101" s="12" t="s">
        <v>50</v>
      </c>
      <c r="C101" s="12">
        <v>3</v>
      </c>
      <c r="D101" s="12" t="str">
        <f t="shared" si="31"/>
        <v>CRE-MXT-NCD-3</v>
      </c>
      <c r="E101" s="187">
        <v>43376</v>
      </c>
      <c r="F101" s="118" t="s">
        <v>567</v>
      </c>
      <c r="G101" s="41">
        <v>4</v>
      </c>
      <c r="H101" s="41">
        <v>4</v>
      </c>
      <c r="I101" s="12" t="s">
        <v>70</v>
      </c>
      <c r="J101" s="12" t="s">
        <v>71</v>
      </c>
      <c r="K101" s="12" t="s">
        <v>106</v>
      </c>
      <c r="L101" s="12" t="s">
        <v>107</v>
      </c>
      <c r="M101" s="12">
        <v>14.11</v>
      </c>
      <c r="N101" s="12">
        <v>39</v>
      </c>
      <c r="O101" s="12">
        <v>44.28</v>
      </c>
      <c r="P101" s="12">
        <f t="shared" si="32"/>
        <v>24.89</v>
      </c>
      <c r="Q101" s="12">
        <f t="shared" si="33"/>
        <v>5.2800000000000011</v>
      </c>
      <c r="R101" s="12">
        <v>14.13</v>
      </c>
      <c r="S101" s="12">
        <v>18.23</v>
      </c>
      <c r="T101" s="12">
        <v>46.13</v>
      </c>
      <c r="U101" s="12">
        <f t="shared" si="34"/>
        <v>27.900000000000002</v>
      </c>
      <c r="V101" s="12">
        <f t="shared" si="35"/>
        <v>4.0999999999999996</v>
      </c>
      <c r="W101" s="12">
        <v>0.91617933723196887</v>
      </c>
      <c r="X101" s="10">
        <f t="shared" si="36"/>
        <v>4.8374269005847967</v>
      </c>
      <c r="Y101" s="10">
        <f t="shared" si="37"/>
        <v>3.7563352826510719</v>
      </c>
      <c r="Z101" s="12">
        <v>0.14413474368625404</v>
      </c>
      <c r="AA101" s="188">
        <v>0.38628000613087843</v>
      </c>
      <c r="AB101" s="12">
        <f t="shared" si="26"/>
        <v>0.74161612032156354</v>
      </c>
      <c r="AC101" s="12">
        <f t="shared" si="27"/>
        <v>2.8690762032949793</v>
      </c>
      <c r="AD101" s="13">
        <f t="shared" si="28"/>
        <v>4.7276890732742576</v>
      </c>
    </row>
    <row r="102" spans="1:32">
      <c r="A102" s="12" t="s">
        <v>60</v>
      </c>
      <c r="B102" s="12" t="s">
        <v>50</v>
      </c>
      <c r="C102" s="12">
        <v>4</v>
      </c>
      <c r="D102" s="12" t="str">
        <f t="shared" si="31"/>
        <v>CRE-MXT-NCD-4</v>
      </c>
      <c r="E102" s="187">
        <v>43376</v>
      </c>
      <c r="F102" s="118" t="s">
        <v>567</v>
      </c>
      <c r="G102" s="41">
        <v>4</v>
      </c>
      <c r="H102" s="41">
        <v>5</v>
      </c>
      <c r="I102" s="12" t="s">
        <v>70</v>
      </c>
      <c r="J102" s="12" t="s">
        <v>71</v>
      </c>
      <c r="K102" s="12" t="s">
        <v>106</v>
      </c>
      <c r="L102" s="12" t="s">
        <v>107</v>
      </c>
      <c r="M102" s="12">
        <v>14.13</v>
      </c>
      <c r="N102" s="12">
        <v>38.770000000000003</v>
      </c>
      <c r="O102" s="12">
        <v>43.34</v>
      </c>
      <c r="P102" s="12">
        <f t="shared" si="32"/>
        <v>24.64</v>
      </c>
      <c r="Q102" s="12">
        <f t="shared" si="33"/>
        <v>4.57</v>
      </c>
      <c r="R102" s="12">
        <v>14</v>
      </c>
      <c r="S102" s="12">
        <v>18.47</v>
      </c>
      <c r="T102" s="12">
        <v>46.3</v>
      </c>
      <c r="U102" s="12">
        <f t="shared" si="34"/>
        <v>27.83</v>
      </c>
      <c r="V102" s="12">
        <f t="shared" si="35"/>
        <v>4.4699999999999989</v>
      </c>
      <c r="W102" s="12">
        <v>0.9200743494423792</v>
      </c>
      <c r="X102" s="10">
        <f t="shared" si="36"/>
        <v>4.2047397769516728</v>
      </c>
      <c r="Y102" s="10">
        <f t="shared" si="37"/>
        <v>4.1127323420074342</v>
      </c>
      <c r="Z102" s="12">
        <v>5.7604423304137641E-2</v>
      </c>
      <c r="AA102" s="188">
        <v>0.25937760417431932</v>
      </c>
      <c r="AB102" s="12">
        <f t="shared" si="26"/>
        <v>0.33756500176164533</v>
      </c>
      <c r="AC102" s="12">
        <f t="shared" si="27"/>
        <v>1.7551540250849269</v>
      </c>
      <c r="AD102" s="13">
        <f t="shared" si="28"/>
        <v>3.1501978296072921</v>
      </c>
    </row>
    <row r="103" spans="1:32">
      <c r="A103" s="12" t="s">
        <v>60</v>
      </c>
      <c r="B103" s="12" t="s">
        <v>50</v>
      </c>
      <c r="C103" s="12">
        <v>5</v>
      </c>
      <c r="D103" s="12" t="str">
        <f t="shared" si="31"/>
        <v>CRE-MXT-NCD-5</v>
      </c>
      <c r="E103" s="187">
        <v>43376</v>
      </c>
      <c r="F103" s="118" t="s">
        <v>567</v>
      </c>
      <c r="G103" s="41">
        <v>4</v>
      </c>
      <c r="H103" s="41">
        <v>6</v>
      </c>
      <c r="I103" s="12" t="s">
        <v>70</v>
      </c>
      <c r="J103" s="12" t="s">
        <v>71</v>
      </c>
      <c r="K103" s="12" t="s">
        <v>106</v>
      </c>
      <c r="L103" s="12" t="s">
        <v>107</v>
      </c>
      <c r="M103" s="12">
        <v>14.07</v>
      </c>
      <c r="N103" s="12">
        <v>38.99</v>
      </c>
      <c r="O103" s="12">
        <v>44.09</v>
      </c>
      <c r="P103" s="12">
        <f t="shared" si="32"/>
        <v>24.92</v>
      </c>
      <c r="Q103" s="12">
        <f t="shared" si="33"/>
        <v>5.1000000000000014</v>
      </c>
      <c r="R103" s="12">
        <v>14.14</v>
      </c>
      <c r="S103" s="12">
        <v>20.87</v>
      </c>
      <c r="T103" s="12">
        <v>48.54</v>
      </c>
      <c r="U103" s="12">
        <f t="shared" si="34"/>
        <v>27.669999999999998</v>
      </c>
      <c r="V103" s="12">
        <f t="shared" si="35"/>
        <v>6.73</v>
      </c>
      <c r="W103" s="12">
        <v>0.81988472622478381</v>
      </c>
      <c r="X103" s="10">
        <f t="shared" si="36"/>
        <v>4.1814121037463989</v>
      </c>
      <c r="Y103" s="10">
        <f t="shared" si="37"/>
        <v>5.5178242074927955</v>
      </c>
      <c r="Z103" s="12">
        <v>0.38691553226167724</v>
      </c>
      <c r="AA103" s="188">
        <v>0.77756692883071754</v>
      </c>
      <c r="AB103" s="12">
        <f t="shared" si="26"/>
        <v>2.305904040245677</v>
      </c>
      <c r="AC103" s="12">
        <f t="shared" si="27"/>
        <v>3.8992320363395785</v>
      </c>
      <c r="AD103" s="13">
        <f t="shared" si="28"/>
        <v>3.54072888020867</v>
      </c>
    </row>
    <row r="104" spans="1:32">
      <c r="A104" s="12" t="s">
        <v>60</v>
      </c>
      <c r="B104" s="12" t="s">
        <v>50</v>
      </c>
      <c r="C104" s="12">
        <v>6</v>
      </c>
      <c r="D104" s="12" t="str">
        <f t="shared" si="31"/>
        <v>CRE-MXT-NCD-6</v>
      </c>
      <c r="E104" s="187">
        <v>43376</v>
      </c>
      <c r="F104" s="118" t="s">
        <v>567</v>
      </c>
      <c r="G104" s="41">
        <v>4</v>
      </c>
      <c r="H104" s="41">
        <v>7</v>
      </c>
      <c r="I104" s="12" t="s">
        <v>70</v>
      </c>
      <c r="J104" s="12" t="s">
        <v>71</v>
      </c>
      <c r="K104" s="12" t="s">
        <v>106</v>
      </c>
      <c r="L104" s="12" t="s">
        <v>107</v>
      </c>
      <c r="M104" s="12">
        <v>14.1</v>
      </c>
      <c r="N104" s="12">
        <v>38.950000000000003</v>
      </c>
      <c r="O104" s="12">
        <v>49.06</v>
      </c>
      <c r="P104" s="12">
        <f t="shared" si="32"/>
        <v>24.85</v>
      </c>
      <c r="Q104" s="12">
        <f t="shared" si="33"/>
        <v>10.11</v>
      </c>
      <c r="R104" s="12">
        <v>14.11</v>
      </c>
      <c r="S104" s="12">
        <v>21.1</v>
      </c>
      <c r="T104" s="12">
        <v>48.82</v>
      </c>
      <c r="U104" s="12">
        <f t="shared" si="34"/>
        <v>27.72</v>
      </c>
      <c r="V104" s="12">
        <f t="shared" si="35"/>
        <v>6.990000000000002</v>
      </c>
      <c r="W104" s="12">
        <v>0.8183139534883721</v>
      </c>
      <c r="X104" s="10">
        <f t="shared" si="36"/>
        <v>8.2731540697674415</v>
      </c>
      <c r="Y104" s="10">
        <f t="shared" si="37"/>
        <v>5.720014534883723</v>
      </c>
      <c r="Z104" s="12">
        <v>0.34798387868851027</v>
      </c>
      <c r="AA104" s="188">
        <v>0.79606966686131264</v>
      </c>
      <c r="AB104" s="12">
        <f t="shared" si="26"/>
        <v>1.0452361109784771</v>
      </c>
      <c r="AC104" s="12">
        <f t="shared" si="27"/>
        <v>3.8578662747828432</v>
      </c>
      <c r="AD104" s="13">
        <f t="shared" si="28"/>
        <v>6.2502892528985914</v>
      </c>
    </row>
    <row r="105" spans="1:32">
      <c r="A105" s="12" t="s">
        <v>60</v>
      </c>
      <c r="B105" s="12" t="s">
        <v>50</v>
      </c>
      <c r="C105" s="12">
        <v>7</v>
      </c>
      <c r="D105" s="12" t="str">
        <f t="shared" si="31"/>
        <v>CRE-MXT-NCD-7</v>
      </c>
      <c r="E105" s="187">
        <v>43376</v>
      </c>
      <c r="F105" s="118" t="s">
        <v>567</v>
      </c>
      <c r="G105" s="41">
        <v>4</v>
      </c>
      <c r="H105" s="41">
        <v>8</v>
      </c>
      <c r="I105" s="12" t="s">
        <v>70</v>
      </c>
      <c r="J105" s="12" t="s">
        <v>71</v>
      </c>
      <c r="K105" s="12" t="s">
        <v>106</v>
      </c>
      <c r="L105" s="12" t="s">
        <v>107</v>
      </c>
      <c r="M105" s="12">
        <v>14.02</v>
      </c>
      <c r="N105" s="12">
        <v>38.93</v>
      </c>
      <c r="O105" s="12">
        <v>43.25</v>
      </c>
      <c r="P105" s="12">
        <f t="shared" si="32"/>
        <v>24.91</v>
      </c>
      <c r="Q105" s="12">
        <f t="shared" si="33"/>
        <v>4.32</v>
      </c>
      <c r="R105" s="12">
        <v>14.11</v>
      </c>
      <c r="S105" s="12">
        <v>19.7</v>
      </c>
      <c r="T105" s="12">
        <v>47.54</v>
      </c>
      <c r="U105" s="12">
        <f t="shared" si="34"/>
        <v>27.84</v>
      </c>
      <c r="V105" s="12">
        <f t="shared" si="35"/>
        <v>5.59</v>
      </c>
      <c r="W105" s="12">
        <v>0.91617647058823537</v>
      </c>
      <c r="X105" s="10">
        <f t="shared" si="36"/>
        <v>3.9578823529411769</v>
      </c>
      <c r="Y105" s="10">
        <f t="shared" si="37"/>
        <v>5.1214264705882355</v>
      </c>
      <c r="Z105" s="12">
        <v>0.38687007592955963</v>
      </c>
      <c r="AA105" s="188">
        <v>1.3489703102128514</v>
      </c>
      <c r="AB105" s="12">
        <f t="shared" si="26"/>
        <v>2.4348711588771565</v>
      </c>
      <c r="AC105" s="12">
        <f t="shared" si="27"/>
        <v>7.3329830374411804</v>
      </c>
      <c r="AD105" s="13">
        <f t="shared" si="28"/>
        <v>10.884693063475607</v>
      </c>
    </row>
    <row r="106" spans="1:32">
      <c r="A106" s="12" t="s">
        <v>60</v>
      </c>
      <c r="B106" s="12" t="s">
        <v>50</v>
      </c>
      <c r="C106" s="12">
        <v>8</v>
      </c>
      <c r="D106" s="12" t="str">
        <f t="shared" si="31"/>
        <v>CRE-MXT-NCD-8</v>
      </c>
      <c r="E106" s="187">
        <v>43376</v>
      </c>
      <c r="F106" s="118" t="s">
        <v>567</v>
      </c>
      <c r="G106" s="41">
        <v>5</v>
      </c>
      <c r="H106" s="41">
        <v>1</v>
      </c>
      <c r="I106" s="12" t="s">
        <v>70</v>
      </c>
      <c r="J106" s="12" t="s">
        <v>71</v>
      </c>
      <c r="K106" s="12" t="s">
        <v>106</v>
      </c>
      <c r="L106" s="12" t="s">
        <v>107</v>
      </c>
      <c r="M106" s="12">
        <v>14.04</v>
      </c>
      <c r="N106" s="12">
        <v>38.78</v>
      </c>
      <c r="O106" s="12">
        <v>46.37</v>
      </c>
      <c r="P106" s="12">
        <f t="shared" si="32"/>
        <v>24.740000000000002</v>
      </c>
      <c r="Q106" s="12">
        <f t="shared" si="33"/>
        <v>7.5899999999999963</v>
      </c>
      <c r="R106" s="12">
        <v>14.09</v>
      </c>
      <c r="S106" s="12">
        <v>20.3</v>
      </c>
      <c r="T106" s="12">
        <v>48.17</v>
      </c>
      <c r="U106" s="12">
        <f t="shared" si="34"/>
        <v>27.87</v>
      </c>
      <c r="V106" s="12">
        <f t="shared" si="35"/>
        <v>6.2100000000000009</v>
      </c>
      <c r="W106" s="12">
        <v>0.9140625</v>
      </c>
      <c r="X106" s="10">
        <f t="shared" si="36"/>
        <v>6.9377343749999962</v>
      </c>
      <c r="Y106" s="10">
        <f t="shared" si="37"/>
        <v>5.6763281250000004</v>
      </c>
      <c r="Z106" s="12">
        <v>0.39937684096787657</v>
      </c>
      <c r="AA106" s="188">
        <v>1.0569006736498141</v>
      </c>
      <c r="AB106" s="12">
        <f t="shared" si="26"/>
        <v>1.4241800725536242</v>
      </c>
      <c r="AC106" s="12">
        <f t="shared" si="27"/>
        <v>5.1892387342601545</v>
      </c>
      <c r="AD106" s="13">
        <f t="shared" si="28"/>
        <v>8.3667970260145115</v>
      </c>
    </row>
    <row r="107" spans="1:32">
      <c r="A107" s="12" t="s">
        <v>60</v>
      </c>
      <c r="B107" s="12" t="s">
        <v>51</v>
      </c>
      <c r="C107" s="12">
        <v>1</v>
      </c>
      <c r="D107" s="12" t="str">
        <f t="shared" si="31"/>
        <v>CRE-MXG-NCD-1</v>
      </c>
      <c r="E107" s="187">
        <v>43376</v>
      </c>
      <c r="F107" s="118" t="s">
        <v>567</v>
      </c>
      <c r="G107" s="41">
        <v>5</v>
      </c>
      <c r="H107" s="41">
        <v>2</v>
      </c>
      <c r="I107" s="12" t="s">
        <v>70</v>
      </c>
      <c r="J107" s="12" t="s">
        <v>71</v>
      </c>
      <c r="K107" s="12" t="s">
        <v>106</v>
      </c>
      <c r="L107" s="12" t="s">
        <v>107</v>
      </c>
      <c r="M107" s="12">
        <v>14.16</v>
      </c>
      <c r="N107" s="12">
        <v>39.01</v>
      </c>
      <c r="O107" s="12">
        <v>43.21</v>
      </c>
      <c r="P107" s="12">
        <f t="shared" si="32"/>
        <v>24.849999999999998</v>
      </c>
      <c r="Q107" s="12">
        <f t="shared" si="33"/>
        <v>4.2000000000000028</v>
      </c>
      <c r="R107" s="12">
        <v>14.09</v>
      </c>
      <c r="S107" s="12">
        <v>19.27</v>
      </c>
      <c r="T107" s="12">
        <v>46.92</v>
      </c>
      <c r="U107" s="12">
        <f t="shared" si="34"/>
        <v>27.650000000000002</v>
      </c>
      <c r="V107" s="12">
        <f t="shared" si="35"/>
        <v>5.18</v>
      </c>
      <c r="W107" s="12">
        <v>0.93485342019543982</v>
      </c>
      <c r="X107" s="10">
        <f t="shared" si="36"/>
        <v>3.9263843648208501</v>
      </c>
      <c r="Y107" s="10">
        <f t="shared" si="37"/>
        <v>4.8425407166123779</v>
      </c>
      <c r="Z107" s="12">
        <v>0.38710530233926238</v>
      </c>
      <c r="AA107" s="188">
        <v>1.1591435836361197</v>
      </c>
      <c r="AB107" s="12">
        <f t="shared" si="26"/>
        <v>2.4499809161117581</v>
      </c>
      <c r="AC107" s="12">
        <f t="shared" si="27"/>
        <v>6.6184926391201655</v>
      </c>
      <c r="AD107" s="13">
        <f t="shared" si="28"/>
        <v>9.2633593844631275</v>
      </c>
    </row>
    <row r="108" spans="1:32">
      <c r="A108" s="12" t="s">
        <v>60</v>
      </c>
      <c r="B108" s="12" t="s">
        <v>51</v>
      </c>
      <c r="C108" s="12">
        <v>2</v>
      </c>
      <c r="D108" s="12" t="str">
        <f t="shared" si="31"/>
        <v>CRE-MXG-NCD-2</v>
      </c>
      <c r="E108" s="187">
        <v>43376</v>
      </c>
      <c r="F108" s="118" t="s">
        <v>567</v>
      </c>
      <c r="G108" s="41">
        <v>5</v>
      </c>
      <c r="H108" s="41">
        <v>3</v>
      </c>
      <c r="I108" s="12" t="s">
        <v>70</v>
      </c>
      <c r="J108" s="12" t="s">
        <v>71</v>
      </c>
      <c r="K108" s="12" t="s">
        <v>106</v>
      </c>
      <c r="L108" s="12" t="s">
        <v>107</v>
      </c>
      <c r="M108" s="12">
        <v>14.1</v>
      </c>
      <c r="N108" s="12">
        <v>38.86</v>
      </c>
      <c r="O108" s="12">
        <v>42.46</v>
      </c>
      <c r="P108" s="12">
        <f t="shared" si="32"/>
        <v>24.759999999999998</v>
      </c>
      <c r="Q108" s="12">
        <f t="shared" si="33"/>
        <v>3.6000000000000014</v>
      </c>
      <c r="R108" s="12">
        <v>14.08</v>
      </c>
      <c r="S108" s="12">
        <v>19.059999999999999</v>
      </c>
      <c r="T108" s="12">
        <v>48.29</v>
      </c>
      <c r="U108" s="12">
        <f t="shared" si="34"/>
        <v>29.23</v>
      </c>
      <c r="V108" s="12">
        <f t="shared" si="35"/>
        <v>4.9799999999999986</v>
      </c>
      <c r="W108" s="12">
        <v>0.92519083969465643</v>
      </c>
      <c r="X108" s="10">
        <f t="shared" si="36"/>
        <v>3.3306870229007646</v>
      </c>
      <c r="Y108" s="10">
        <f t="shared" si="37"/>
        <v>4.6074503816793877</v>
      </c>
      <c r="Z108" s="12">
        <v>0.11973598017449323</v>
      </c>
      <c r="AA108" s="188">
        <v>0.91682624082532704</v>
      </c>
      <c r="AB108" s="12">
        <f t="shared" si="26"/>
        <v>0.89010550938480726</v>
      </c>
      <c r="AC108" s="12">
        <f t="shared" si="27"/>
        <v>5.8164122886454832</v>
      </c>
      <c r="AD108" s="13">
        <f t="shared" si="28"/>
        <v>10.947348398357057</v>
      </c>
      <c r="AF108" s="6" t="s">
        <v>105</v>
      </c>
    </row>
    <row r="109" spans="1:32">
      <c r="A109" s="12" t="s">
        <v>60</v>
      </c>
      <c r="B109" s="12" t="s">
        <v>51</v>
      </c>
      <c r="C109" s="12">
        <v>3</v>
      </c>
      <c r="D109" s="12" t="str">
        <f t="shared" si="31"/>
        <v>CRE-MXG-NCD-3</v>
      </c>
      <c r="E109" s="187">
        <v>43376</v>
      </c>
      <c r="F109" s="118" t="s">
        <v>567</v>
      </c>
      <c r="G109" s="41">
        <v>5</v>
      </c>
      <c r="H109" s="41">
        <v>4</v>
      </c>
      <c r="I109" s="12" t="s">
        <v>70</v>
      </c>
      <c r="J109" s="12" t="s">
        <v>71</v>
      </c>
      <c r="K109" s="12" t="s">
        <v>106</v>
      </c>
      <c r="L109" s="12" t="s">
        <v>107</v>
      </c>
      <c r="M109" s="12">
        <v>14.09</v>
      </c>
      <c r="N109" s="12">
        <v>38.92</v>
      </c>
      <c r="O109" s="12">
        <v>43.21</v>
      </c>
      <c r="P109" s="12">
        <f t="shared" si="32"/>
        <v>24.830000000000002</v>
      </c>
      <c r="Q109" s="12">
        <f t="shared" si="33"/>
        <v>4.2899999999999991</v>
      </c>
      <c r="R109" s="12">
        <v>13.97</v>
      </c>
      <c r="S109" s="12">
        <v>20.51</v>
      </c>
      <c r="T109" s="12">
        <v>46.74</v>
      </c>
      <c r="U109" s="12">
        <f t="shared" si="34"/>
        <v>26.23</v>
      </c>
      <c r="V109" s="12">
        <f t="shared" si="35"/>
        <v>6.5400000000000009</v>
      </c>
      <c r="W109" s="12">
        <v>0.92829204693611467</v>
      </c>
      <c r="X109" s="10">
        <f t="shared" si="36"/>
        <v>3.9823728813559311</v>
      </c>
      <c r="Y109" s="10">
        <f t="shared" si="37"/>
        <v>6.0710299869621904</v>
      </c>
      <c r="Z109" s="12">
        <v>0.28559436724239312</v>
      </c>
      <c r="AA109" s="188">
        <v>0.75175540207746627</v>
      </c>
      <c r="AB109" s="12">
        <f t="shared" si="26"/>
        <v>1.780674072944709</v>
      </c>
      <c r="AC109" s="12">
        <f t="shared" si="27"/>
        <v>3.2479734474773472</v>
      </c>
      <c r="AD109" s="13">
        <f t="shared" si="28"/>
        <v>3.2606652767391959</v>
      </c>
      <c r="AF109" s="6" t="s">
        <v>105</v>
      </c>
    </row>
    <row r="110" spans="1:32">
      <c r="A110" s="12" t="s">
        <v>60</v>
      </c>
      <c r="B110" s="12" t="s">
        <v>51</v>
      </c>
      <c r="C110" s="12">
        <v>4</v>
      </c>
      <c r="D110" s="12" t="str">
        <f t="shared" si="31"/>
        <v>CRE-MXG-NCD-4</v>
      </c>
      <c r="E110" s="187">
        <v>43376</v>
      </c>
      <c r="F110" s="118" t="s">
        <v>567</v>
      </c>
      <c r="G110" s="41">
        <v>5</v>
      </c>
      <c r="H110" s="41">
        <v>5</v>
      </c>
      <c r="I110" s="12" t="s">
        <v>70</v>
      </c>
      <c r="J110" s="12" t="s">
        <v>71</v>
      </c>
      <c r="K110" s="12" t="s">
        <v>106</v>
      </c>
      <c r="L110" s="12" t="s">
        <v>107</v>
      </c>
      <c r="M110" s="12">
        <v>14.1</v>
      </c>
      <c r="N110" s="12">
        <v>38.869999999999997</v>
      </c>
      <c r="O110" s="12">
        <v>43.23</v>
      </c>
      <c r="P110" s="12">
        <f t="shared" si="32"/>
        <v>24.769999999999996</v>
      </c>
      <c r="Q110" s="12">
        <f t="shared" si="33"/>
        <v>4.3599999999999994</v>
      </c>
      <c r="R110" s="12">
        <v>13.98</v>
      </c>
      <c r="S110" s="12">
        <v>19.36</v>
      </c>
      <c r="T110" s="12">
        <v>45.96</v>
      </c>
      <c r="U110" s="12">
        <f t="shared" si="34"/>
        <v>26.6</v>
      </c>
      <c r="V110" s="12">
        <f t="shared" si="35"/>
        <v>5.379999999999999</v>
      </c>
      <c r="W110" s="12">
        <v>0.92334494773519171</v>
      </c>
      <c r="X110" s="10">
        <f t="shared" si="36"/>
        <v>4.0257839721254349</v>
      </c>
      <c r="Y110" s="10">
        <f t="shared" si="37"/>
        <v>4.9675958188153304</v>
      </c>
      <c r="Z110" s="12">
        <v>0.27285237579437349</v>
      </c>
      <c r="AA110" s="188">
        <v>0.72685256270046184</v>
      </c>
      <c r="AB110" s="12">
        <f t="shared" si="26"/>
        <v>1.678816696380858</v>
      </c>
      <c r="AC110" s="12">
        <f t="shared" si="27"/>
        <v>3.8920795638408263</v>
      </c>
      <c r="AD110" s="13">
        <f t="shared" si="28"/>
        <v>4.9183619276888182</v>
      </c>
    </row>
    <row r="111" spans="1:32">
      <c r="A111" s="12" t="s">
        <v>60</v>
      </c>
      <c r="B111" s="12" t="s">
        <v>51</v>
      </c>
      <c r="C111" s="12">
        <v>5</v>
      </c>
      <c r="D111" s="12" t="str">
        <f t="shared" si="31"/>
        <v>CRE-MXG-NCD-5</v>
      </c>
      <c r="E111" s="187">
        <v>43376</v>
      </c>
      <c r="F111" s="118" t="s">
        <v>567</v>
      </c>
      <c r="G111" s="41">
        <v>5</v>
      </c>
      <c r="H111" s="41">
        <v>6</v>
      </c>
      <c r="I111" s="12" t="s">
        <v>70</v>
      </c>
      <c r="J111" s="12" t="s">
        <v>71</v>
      </c>
      <c r="K111" s="12" t="s">
        <v>106</v>
      </c>
      <c r="L111" s="12" t="s">
        <v>107</v>
      </c>
      <c r="M111" s="12">
        <v>14.07</v>
      </c>
      <c r="N111" s="12">
        <v>38.86</v>
      </c>
      <c r="O111" s="12">
        <v>45.31</v>
      </c>
      <c r="P111" s="12">
        <f t="shared" si="32"/>
        <v>24.79</v>
      </c>
      <c r="Q111" s="12">
        <f t="shared" si="33"/>
        <v>6.4500000000000028</v>
      </c>
      <c r="R111" s="12">
        <v>14.15</v>
      </c>
      <c r="S111" s="12">
        <v>19.03</v>
      </c>
      <c r="T111" s="12">
        <v>46.72</v>
      </c>
      <c r="U111" s="12">
        <f t="shared" si="34"/>
        <v>27.689999999999998</v>
      </c>
      <c r="V111" s="12">
        <f t="shared" si="35"/>
        <v>4.8800000000000008</v>
      </c>
      <c r="W111" s="12">
        <v>0.94568245125348183</v>
      </c>
      <c r="X111" s="10">
        <f t="shared" si="36"/>
        <v>6.0996518105849606</v>
      </c>
      <c r="Y111" s="10">
        <f t="shared" si="37"/>
        <v>4.6149303621169917</v>
      </c>
      <c r="Z111" s="12">
        <v>6.9527094692755156E-2</v>
      </c>
      <c r="AA111" s="188">
        <v>0.8424593521678484</v>
      </c>
      <c r="AB111" s="12">
        <f t="shared" si="26"/>
        <v>0.2825696828206507</v>
      </c>
      <c r="AC111" s="12">
        <f t="shared" si="27"/>
        <v>5.0548323877257131</v>
      </c>
      <c r="AD111" s="13">
        <f t="shared" si="28"/>
        <v>10.605028233122361</v>
      </c>
    </row>
    <row r="112" spans="1:32">
      <c r="A112" s="12" t="s">
        <v>60</v>
      </c>
      <c r="B112" s="12" t="s">
        <v>51</v>
      </c>
      <c r="C112" s="12">
        <v>6</v>
      </c>
      <c r="D112" s="12" t="str">
        <f t="shared" si="31"/>
        <v>CRE-MXG-NCD-6</v>
      </c>
      <c r="E112" s="187">
        <v>43376</v>
      </c>
      <c r="F112" s="118" t="s">
        <v>567</v>
      </c>
      <c r="G112" s="41">
        <v>5</v>
      </c>
      <c r="H112" s="41">
        <v>7</v>
      </c>
      <c r="I112" s="12" t="s">
        <v>70</v>
      </c>
      <c r="J112" s="12" t="s">
        <v>71</v>
      </c>
      <c r="K112" s="12" t="s">
        <v>106</v>
      </c>
      <c r="L112" s="12" t="s">
        <v>107</v>
      </c>
      <c r="M112" s="12">
        <v>14</v>
      </c>
      <c r="N112" s="12">
        <v>38.64</v>
      </c>
      <c r="O112" s="12">
        <v>43.55</v>
      </c>
      <c r="P112" s="12">
        <f t="shared" si="32"/>
        <v>24.64</v>
      </c>
      <c r="Q112" s="12">
        <f t="shared" si="33"/>
        <v>4.9099999999999966</v>
      </c>
      <c r="R112" s="12">
        <v>13.91</v>
      </c>
      <c r="S112" s="12">
        <v>21.55</v>
      </c>
      <c r="T112" s="12">
        <v>49.29</v>
      </c>
      <c r="U112" s="12">
        <f t="shared" si="34"/>
        <v>27.74</v>
      </c>
      <c r="V112" s="12">
        <f t="shared" si="35"/>
        <v>7.6400000000000006</v>
      </c>
      <c r="W112" s="12">
        <v>0.84977908689248904</v>
      </c>
      <c r="X112" s="10">
        <f t="shared" si="36"/>
        <v>4.1724153166421187</v>
      </c>
      <c r="Y112" s="10">
        <f t="shared" si="37"/>
        <v>6.4923122238586171</v>
      </c>
      <c r="Z112" s="12">
        <v>0.42311538158264672</v>
      </c>
      <c r="AA112" s="188">
        <v>1.8068800661845257</v>
      </c>
      <c r="AB112" s="12">
        <f t="shared" si="26"/>
        <v>2.498687741034062</v>
      </c>
      <c r="AC112" s="12">
        <f t="shared" si="27"/>
        <v>7.7203392732349077</v>
      </c>
      <c r="AD112" s="13">
        <f t="shared" si="28"/>
        <v>11.603670071557435</v>
      </c>
    </row>
    <row r="113" spans="1:30">
      <c r="A113" s="12" t="s">
        <v>60</v>
      </c>
      <c r="B113" s="12" t="s">
        <v>51</v>
      </c>
      <c r="C113" s="12">
        <v>7</v>
      </c>
      <c r="D113" s="12" t="str">
        <f t="shared" si="31"/>
        <v>CRE-MXG-NCD-7</v>
      </c>
      <c r="E113" s="187">
        <v>43376</v>
      </c>
      <c r="F113" s="118" t="s">
        <v>567</v>
      </c>
      <c r="G113" s="41">
        <v>5</v>
      </c>
      <c r="H113" s="41">
        <v>8</v>
      </c>
      <c r="I113" s="12" t="s">
        <v>70</v>
      </c>
      <c r="J113" s="12" t="s">
        <v>71</v>
      </c>
      <c r="K113" s="12" t="s">
        <v>106</v>
      </c>
      <c r="L113" s="12" t="s">
        <v>107</v>
      </c>
      <c r="M113" s="12">
        <v>14.06</v>
      </c>
      <c r="N113" s="12">
        <v>38.82</v>
      </c>
      <c r="O113" s="12">
        <v>42.92</v>
      </c>
      <c r="P113" s="12">
        <f t="shared" si="32"/>
        <v>24.759999999999998</v>
      </c>
      <c r="Q113" s="12">
        <f t="shared" si="33"/>
        <v>4.1000000000000014</v>
      </c>
      <c r="R113" s="12">
        <v>14.08</v>
      </c>
      <c r="S113" s="12">
        <v>21.03</v>
      </c>
      <c r="T113" s="12">
        <v>48.75</v>
      </c>
      <c r="U113" s="12">
        <f t="shared" si="34"/>
        <v>27.72</v>
      </c>
      <c r="V113" s="12">
        <f t="shared" si="35"/>
        <v>6.9500000000000011</v>
      </c>
      <c r="W113" s="12">
        <v>0.85836177474402731</v>
      </c>
      <c r="X113" s="10">
        <f t="shared" si="36"/>
        <v>3.5192832764505133</v>
      </c>
      <c r="Y113" s="10">
        <f t="shared" si="37"/>
        <v>5.9656143344709909</v>
      </c>
      <c r="Z113" s="12">
        <v>0.31016017266568036</v>
      </c>
      <c r="AA113" s="188">
        <v>0.67623836484515532</v>
      </c>
      <c r="AB113" s="12">
        <f t="shared" si="26"/>
        <v>2.1821391664008698</v>
      </c>
      <c r="AC113" s="12">
        <f t="shared" si="27"/>
        <v>3.1422291858848386</v>
      </c>
      <c r="AD113" s="13">
        <f t="shared" si="28"/>
        <v>2.1335333766310418</v>
      </c>
    </row>
    <row r="114" spans="1:30">
      <c r="A114" s="12" t="s">
        <v>60</v>
      </c>
      <c r="B114" s="12" t="s">
        <v>51</v>
      </c>
      <c r="C114" s="12">
        <v>8</v>
      </c>
      <c r="D114" s="12" t="str">
        <f t="shared" si="31"/>
        <v>CRE-MXG-NCD-8</v>
      </c>
      <c r="E114" s="187">
        <v>43376</v>
      </c>
      <c r="F114" s="118" t="s">
        <v>567</v>
      </c>
      <c r="G114" s="41">
        <v>6</v>
      </c>
      <c r="H114" s="41">
        <v>1</v>
      </c>
      <c r="I114" s="12" t="s">
        <v>70</v>
      </c>
      <c r="J114" s="12" t="s">
        <v>71</v>
      </c>
      <c r="K114" s="12" t="s">
        <v>106</v>
      </c>
      <c r="L114" s="12" t="s">
        <v>107</v>
      </c>
      <c r="M114" s="12">
        <v>14.09</v>
      </c>
      <c r="N114" s="12">
        <v>38.83</v>
      </c>
      <c r="O114" s="12">
        <v>45.67</v>
      </c>
      <c r="P114" s="12">
        <f t="shared" si="32"/>
        <v>24.74</v>
      </c>
      <c r="Q114" s="12">
        <f t="shared" si="33"/>
        <v>6.8400000000000034</v>
      </c>
      <c r="R114" s="12">
        <v>14.07</v>
      </c>
      <c r="S114" s="12">
        <v>20.03</v>
      </c>
      <c r="T114" s="12">
        <v>47.83</v>
      </c>
      <c r="U114" s="12">
        <f t="shared" si="34"/>
        <v>27.799999999999997</v>
      </c>
      <c r="V114" s="12">
        <f t="shared" si="35"/>
        <v>5.9600000000000009</v>
      </c>
      <c r="W114" s="12">
        <v>0.85326086956521729</v>
      </c>
      <c r="X114" s="10">
        <f t="shared" si="36"/>
        <v>5.836304347826089</v>
      </c>
      <c r="Y114" s="10">
        <f t="shared" si="37"/>
        <v>5.0854347826086954</v>
      </c>
      <c r="Z114" s="12">
        <v>0.35940542434254857</v>
      </c>
      <c r="AA114" s="188">
        <v>0.6126411554228246</v>
      </c>
      <c r="AB114" s="12">
        <f t="shared" si="26"/>
        <v>1.5235137971423018</v>
      </c>
      <c r="AC114" s="12">
        <f t="shared" si="27"/>
        <v>3.3490595885722567</v>
      </c>
      <c r="AD114" s="13">
        <f t="shared" si="28"/>
        <v>4.0567684253998992</v>
      </c>
    </row>
    <row r="115" spans="1:30">
      <c r="A115" s="12" t="s">
        <v>60</v>
      </c>
      <c r="B115" s="12" t="s">
        <v>56</v>
      </c>
      <c r="C115" s="12">
        <v>26</v>
      </c>
      <c r="D115" s="12" t="str">
        <f t="shared" si="31"/>
        <v>Blank-26</v>
      </c>
      <c r="E115" s="187">
        <v>43376</v>
      </c>
      <c r="F115" s="118" t="s">
        <v>567</v>
      </c>
      <c r="G115" s="41">
        <v>6</v>
      </c>
      <c r="H115" s="41">
        <v>2</v>
      </c>
      <c r="I115" s="12" t="s">
        <v>70</v>
      </c>
      <c r="J115" s="12" t="s">
        <v>71</v>
      </c>
      <c r="K115" s="12" t="s">
        <v>106</v>
      </c>
      <c r="L115" s="12" t="s">
        <v>107</v>
      </c>
      <c r="M115" s="12">
        <v>14.08</v>
      </c>
      <c r="N115" s="12">
        <v>38.840000000000003</v>
      </c>
      <c r="O115" s="12">
        <v>38.840000000000003</v>
      </c>
      <c r="P115" s="12">
        <f t="shared" si="32"/>
        <v>24.760000000000005</v>
      </c>
      <c r="Q115" s="12">
        <f t="shared" si="33"/>
        <v>0</v>
      </c>
      <c r="R115" s="12">
        <v>14.02</v>
      </c>
      <c r="S115" s="12">
        <v>14.02</v>
      </c>
      <c r="T115" s="12">
        <v>41.52</v>
      </c>
      <c r="U115" s="12">
        <f t="shared" si="34"/>
        <v>27.500000000000004</v>
      </c>
      <c r="V115" s="12">
        <f t="shared" si="35"/>
        <v>0</v>
      </c>
      <c r="W115" s="12" t="s">
        <v>86</v>
      </c>
      <c r="X115" s="12" t="s">
        <v>86</v>
      </c>
      <c r="Y115" s="12" t="s">
        <v>86</v>
      </c>
      <c r="Z115" s="12" t="s">
        <v>86</v>
      </c>
      <c r="AA115" s="12" t="s">
        <v>86</v>
      </c>
      <c r="AB115" s="12" t="s">
        <v>86</v>
      </c>
      <c r="AC115" s="12" t="s">
        <v>86</v>
      </c>
      <c r="AD115" s="12" t="s">
        <v>86</v>
      </c>
    </row>
    <row r="116" spans="1:30">
      <c r="A116" s="12" t="s">
        <v>60</v>
      </c>
      <c r="B116" s="12" t="s">
        <v>56</v>
      </c>
      <c r="C116" s="12">
        <v>27</v>
      </c>
      <c r="D116" s="12" t="str">
        <f t="shared" si="31"/>
        <v>Blank-27</v>
      </c>
      <c r="E116" s="187">
        <v>43376</v>
      </c>
      <c r="F116" s="118" t="s">
        <v>567</v>
      </c>
      <c r="G116" s="41">
        <v>6</v>
      </c>
      <c r="H116" s="41">
        <v>3</v>
      </c>
      <c r="I116" s="12" t="s">
        <v>70</v>
      </c>
      <c r="J116" s="12" t="s">
        <v>71</v>
      </c>
      <c r="K116" s="12" t="s">
        <v>106</v>
      </c>
      <c r="L116" s="12" t="s">
        <v>107</v>
      </c>
      <c r="M116" s="12">
        <v>14.17</v>
      </c>
      <c r="N116" s="12">
        <v>38.950000000000003</v>
      </c>
      <c r="O116" s="12">
        <v>38.950000000000003</v>
      </c>
      <c r="P116" s="12">
        <f t="shared" si="32"/>
        <v>24.78</v>
      </c>
      <c r="Q116" s="12">
        <f t="shared" si="33"/>
        <v>0</v>
      </c>
      <c r="R116" s="12">
        <v>14.09</v>
      </c>
      <c r="S116" s="12">
        <v>14.09</v>
      </c>
      <c r="T116" s="12">
        <v>41.72</v>
      </c>
      <c r="U116" s="12">
        <f t="shared" si="34"/>
        <v>27.63</v>
      </c>
      <c r="V116" s="12">
        <f t="shared" si="35"/>
        <v>0</v>
      </c>
      <c r="W116" s="12" t="s">
        <v>86</v>
      </c>
      <c r="X116" s="12" t="s">
        <v>86</v>
      </c>
      <c r="Y116" s="12" t="s">
        <v>86</v>
      </c>
      <c r="Z116" s="12" t="s">
        <v>86</v>
      </c>
      <c r="AA116" s="12" t="s">
        <v>86</v>
      </c>
      <c r="AB116" s="12" t="s">
        <v>86</v>
      </c>
      <c r="AC116" s="12" t="s">
        <v>86</v>
      </c>
      <c r="AD116" s="12" t="s">
        <v>86</v>
      </c>
    </row>
    <row r="117" spans="1:30">
      <c r="A117" s="12" t="s">
        <v>60</v>
      </c>
      <c r="B117" s="12" t="s">
        <v>56</v>
      </c>
      <c r="C117" s="12">
        <v>28</v>
      </c>
      <c r="D117" s="12" t="str">
        <f t="shared" si="31"/>
        <v>Blank-28</v>
      </c>
      <c r="E117" s="187">
        <v>43376</v>
      </c>
      <c r="F117" s="118" t="s">
        <v>567</v>
      </c>
      <c r="G117" s="41">
        <v>6</v>
      </c>
      <c r="H117" s="41">
        <v>4</v>
      </c>
      <c r="I117" s="12" t="s">
        <v>70</v>
      </c>
      <c r="J117" s="12" t="s">
        <v>71</v>
      </c>
      <c r="K117" s="12" t="s">
        <v>106</v>
      </c>
      <c r="L117" s="12" t="s">
        <v>107</v>
      </c>
      <c r="M117" s="12">
        <v>13.96</v>
      </c>
      <c r="N117" s="12">
        <v>38.700000000000003</v>
      </c>
      <c r="O117" s="12">
        <v>38.700000000000003</v>
      </c>
      <c r="P117" s="12">
        <f t="shared" si="32"/>
        <v>24.740000000000002</v>
      </c>
      <c r="Q117" s="12">
        <f t="shared" si="33"/>
        <v>0</v>
      </c>
      <c r="R117" s="12">
        <v>14.08</v>
      </c>
      <c r="S117" s="12">
        <v>14.08</v>
      </c>
      <c r="T117" s="12">
        <v>41.69</v>
      </c>
      <c r="U117" s="12">
        <f t="shared" si="34"/>
        <v>27.61</v>
      </c>
      <c r="V117" s="12">
        <f t="shared" si="35"/>
        <v>0</v>
      </c>
      <c r="W117" s="12" t="s">
        <v>86</v>
      </c>
      <c r="X117" s="12" t="s">
        <v>86</v>
      </c>
      <c r="Y117" s="12" t="s">
        <v>86</v>
      </c>
      <c r="Z117" s="12" t="s">
        <v>86</v>
      </c>
      <c r="AA117" s="12" t="s">
        <v>86</v>
      </c>
      <c r="AB117" s="12" t="s">
        <v>86</v>
      </c>
      <c r="AC117" s="12" t="s">
        <v>86</v>
      </c>
      <c r="AD117" s="12" t="s">
        <v>86</v>
      </c>
    </row>
    <row r="118" spans="1:30">
      <c r="A118" s="12" t="s">
        <v>60</v>
      </c>
      <c r="B118" s="12" t="s">
        <v>56</v>
      </c>
      <c r="C118" s="12">
        <v>29</v>
      </c>
      <c r="D118" s="12" t="str">
        <f t="shared" si="31"/>
        <v>Blank-29</v>
      </c>
      <c r="E118" s="187">
        <v>43376</v>
      </c>
      <c r="F118" s="118" t="s">
        <v>567</v>
      </c>
      <c r="G118" s="41">
        <v>6</v>
      </c>
      <c r="H118" s="41">
        <v>5</v>
      </c>
      <c r="I118" s="12" t="s">
        <v>70</v>
      </c>
      <c r="J118" s="12" t="s">
        <v>71</v>
      </c>
      <c r="K118" s="12" t="s">
        <v>106</v>
      </c>
      <c r="L118" s="12" t="s">
        <v>107</v>
      </c>
      <c r="M118" s="12">
        <v>14</v>
      </c>
      <c r="N118" s="12">
        <v>38.56</v>
      </c>
      <c r="O118" s="12">
        <v>38.56</v>
      </c>
      <c r="P118" s="12">
        <f t="shared" si="32"/>
        <v>24.560000000000002</v>
      </c>
      <c r="Q118" s="12">
        <f t="shared" si="33"/>
        <v>0</v>
      </c>
      <c r="R118" s="12">
        <v>14.07</v>
      </c>
      <c r="S118" s="12">
        <v>14.07</v>
      </c>
      <c r="T118" s="12">
        <v>41.76</v>
      </c>
      <c r="U118" s="12">
        <f t="shared" si="34"/>
        <v>27.689999999999998</v>
      </c>
      <c r="V118" s="12">
        <f t="shared" si="35"/>
        <v>0</v>
      </c>
      <c r="W118" s="12" t="s">
        <v>86</v>
      </c>
      <c r="X118" s="12" t="s">
        <v>86</v>
      </c>
      <c r="Y118" s="12" t="s">
        <v>86</v>
      </c>
      <c r="Z118" s="12" t="s">
        <v>86</v>
      </c>
      <c r="AA118" s="12" t="s">
        <v>86</v>
      </c>
      <c r="AB118" s="12" t="s">
        <v>86</v>
      </c>
      <c r="AC118" s="12" t="s">
        <v>86</v>
      </c>
      <c r="AD118" s="12" t="s">
        <v>86</v>
      </c>
    </row>
    <row r="119" spans="1:30">
      <c r="A119" s="12" t="s">
        <v>60</v>
      </c>
      <c r="B119" s="12" t="s">
        <v>56</v>
      </c>
      <c r="C119" s="12">
        <v>30</v>
      </c>
      <c r="D119" s="12" t="str">
        <f t="shared" si="31"/>
        <v>Blank-30</v>
      </c>
      <c r="E119" s="187">
        <v>43376</v>
      </c>
      <c r="F119" s="118" t="s">
        <v>567</v>
      </c>
      <c r="G119" s="41">
        <v>6</v>
      </c>
      <c r="H119" s="41">
        <v>6</v>
      </c>
      <c r="I119" s="12" t="s">
        <v>70</v>
      </c>
      <c r="J119" s="12" t="s">
        <v>71</v>
      </c>
      <c r="K119" s="12" t="s">
        <v>106</v>
      </c>
      <c r="L119" s="12" t="s">
        <v>107</v>
      </c>
      <c r="M119" s="12">
        <v>14.02</v>
      </c>
      <c r="N119" s="12">
        <v>38.81</v>
      </c>
      <c r="O119" s="12">
        <v>38.81</v>
      </c>
      <c r="P119" s="12">
        <f t="shared" si="32"/>
        <v>24.790000000000003</v>
      </c>
      <c r="Q119" s="12">
        <f t="shared" si="33"/>
        <v>0</v>
      </c>
      <c r="R119" s="12">
        <v>14.1</v>
      </c>
      <c r="S119" s="12">
        <v>14.1</v>
      </c>
      <c r="T119" s="12">
        <v>41.67</v>
      </c>
      <c r="U119" s="12">
        <f t="shared" si="34"/>
        <v>27.57</v>
      </c>
      <c r="V119" s="12">
        <f t="shared" si="35"/>
        <v>0</v>
      </c>
      <c r="W119" s="12" t="s">
        <v>86</v>
      </c>
      <c r="X119" s="12" t="s">
        <v>86</v>
      </c>
      <c r="Y119" s="12" t="s">
        <v>86</v>
      </c>
      <c r="Z119" s="12" t="s">
        <v>86</v>
      </c>
      <c r="AA119" s="12" t="s">
        <v>86</v>
      </c>
      <c r="AB119" s="12" t="s">
        <v>86</v>
      </c>
      <c r="AC119" s="12" t="s">
        <v>86</v>
      </c>
      <c r="AD119" s="12" t="s">
        <v>86</v>
      </c>
    </row>
    <row r="120" spans="1:30">
      <c r="A120" s="12" t="s">
        <v>60</v>
      </c>
      <c r="B120" s="12" t="s">
        <v>52</v>
      </c>
      <c r="C120" s="12">
        <v>1</v>
      </c>
      <c r="D120" s="12" t="str">
        <f t="shared" si="31"/>
        <v>UCP-MXG-NCD-1</v>
      </c>
      <c r="E120" s="187">
        <v>43377</v>
      </c>
      <c r="F120" s="118" t="s">
        <v>567</v>
      </c>
      <c r="G120" s="41">
        <v>6</v>
      </c>
      <c r="H120" s="41">
        <v>7</v>
      </c>
      <c r="I120" s="12" t="s">
        <v>72</v>
      </c>
      <c r="J120" s="12" t="s">
        <v>73</v>
      </c>
      <c r="K120" s="12" t="s">
        <v>79</v>
      </c>
      <c r="L120" s="12" t="s">
        <v>108</v>
      </c>
      <c r="M120" s="12">
        <v>14.12</v>
      </c>
      <c r="N120" s="12">
        <v>38.71</v>
      </c>
      <c r="O120" s="12">
        <v>43.39</v>
      </c>
      <c r="P120" s="12">
        <f t="shared" si="32"/>
        <v>24.590000000000003</v>
      </c>
      <c r="Q120" s="12">
        <f t="shared" si="33"/>
        <v>4.68</v>
      </c>
      <c r="R120" s="12">
        <v>13.99</v>
      </c>
      <c r="S120" s="12">
        <v>18.95</v>
      </c>
      <c r="T120" s="12">
        <v>46.59</v>
      </c>
      <c r="U120" s="12">
        <f t="shared" si="34"/>
        <v>27.640000000000004</v>
      </c>
      <c r="V120" s="12">
        <f t="shared" si="35"/>
        <v>4.9599999999999991</v>
      </c>
      <c r="W120" s="12">
        <v>0.90909090909090906</v>
      </c>
      <c r="X120" s="10">
        <f t="shared" ref="X120:X127" si="38">Q120*W120</f>
        <v>4.254545454545454</v>
      </c>
      <c r="Y120" s="10">
        <f t="shared" ref="Y120:Y127" si="39">V120*W120</f>
        <v>4.5090909090909079</v>
      </c>
      <c r="Z120" s="12">
        <v>0.320368878039826</v>
      </c>
      <c r="AA120" s="188">
        <v>0.59586702561095839</v>
      </c>
      <c r="AB120" s="12">
        <f t="shared" si="26"/>
        <v>1.8516362782263367</v>
      </c>
      <c r="AC120" s="12">
        <f t="shared" si="27"/>
        <v>3.6525687594104004</v>
      </c>
      <c r="AD120" s="13">
        <f t="shared" si="28"/>
        <v>4.00207218040903</v>
      </c>
    </row>
    <row r="121" spans="1:30">
      <c r="A121" s="12" t="s">
        <v>60</v>
      </c>
      <c r="B121" s="12" t="s">
        <v>52</v>
      </c>
      <c r="C121" s="12">
        <v>2</v>
      </c>
      <c r="D121" s="12" t="str">
        <f t="shared" si="31"/>
        <v>UCP-MXG-NCD-2</v>
      </c>
      <c r="E121" s="187">
        <v>43377</v>
      </c>
      <c r="F121" s="118" t="s">
        <v>567</v>
      </c>
      <c r="G121" s="41">
        <v>6</v>
      </c>
      <c r="H121" s="41">
        <v>8</v>
      </c>
      <c r="I121" s="12" t="s">
        <v>72</v>
      </c>
      <c r="J121" s="12" t="s">
        <v>73</v>
      </c>
      <c r="K121" s="12" t="s">
        <v>79</v>
      </c>
      <c r="L121" s="12" t="s">
        <v>108</v>
      </c>
      <c r="M121" s="12">
        <v>14.07</v>
      </c>
      <c r="N121" s="12">
        <v>38.67</v>
      </c>
      <c r="O121" s="12">
        <v>44.23</v>
      </c>
      <c r="P121" s="12">
        <f t="shared" si="32"/>
        <v>24.6</v>
      </c>
      <c r="Q121" s="12">
        <f t="shared" si="33"/>
        <v>5.5599999999999952</v>
      </c>
      <c r="R121" s="12">
        <v>14.04</v>
      </c>
      <c r="S121" s="12">
        <v>20.079999999999998</v>
      </c>
      <c r="T121" s="12">
        <v>47.88</v>
      </c>
      <c r="U121" s="12">
        <f t="shared" si="34"/>
        <v>27.800000000000004</v>
      </c>
      <c r="V121" s="12">
        <f t="shared" si="35"/>
        <v>6.0399999999999991</v>
      </c>
      <c r="W121" s="12">
        <v>0.89836065573770507</v>
      </c>
      <c r="X121" s="10">
        <f t="shared" si="38"/>
        <v>4.994885245901636</v>
      </c>
      <c r="Y121" s="10">
        <f t="shared" si="39"/>
        <v>5.4260983606557378</v>
      </c>
      <c r="Z121" s="12">
        <v>0.24587486987662174</v>
      </c>
      <c r="AA121" s="188">
        <v>1.3598177327250081</v>
      </c>
      <c r="AB121" s="12">
        <f t="shared" si="26"/>
        <v>1.2109430950246116</v>
      </c>
      <c r="AC121" s="12">
        <f t="shared" si="27"/>
        <v>6.9668720426930832</v>
      </c>
      <c r="AD121" s="13">
        <f t="shared" si="28"/>
        <v>12.790953217041048</v>
      </c>
    </row>
    <row r="122" spans="1:30">
      <c r="A122" s="12" t="s">
        <v>60</v>
      </c>
      <c r="B122" s="12" t="s">
        <v>52</v>
      </c>
      <c r="C122" s="12">
        <v>3</v>
      </c>
      <c r="D122" s="12" t="str">
        <f t="shared" si="31"/>
        <v>UCP-MXG-NCD-3</v>
      </c>
      <c r="E122" s="187">
        <v>43377</v>
      </c>
      <c r="F122" s="118" t="s">
        <v>567</v>
      </c>
      <c r="G122" s="41">
        <v>7</v>
      </c>
      <c r="H122" s="41">
        <v>1</v>
      </c>
      <c r="I122" s="12" t="s">
        <v>72</v>
      </c>
      <c r="J122" s="12" t="s">
        <v>73</v>
      </c>
      <c r="K122" s="12" t="s">
        <v>79</v>
      </c>
      <c r="L122" s="12" t="s">
        <v>108</v>
      </c>
      <c r="M122" s="12">
        <v>14.03</v>
      </c>
      <c r="N122" s="12">
        <v>38.6</v>
      </c>
      <c r="O122" s="12">
        <v>43.36</v>
      </c>
      <c r="P122" s="12">
        <f t="shared" si="32"/>
        <v>24.57</v>
      </c>
      <c r="Q122" s="12">
        <f t="shared" si="33"/>
        <v>4.759999999999998</v>
      </c>
      <c r="R122" s="12">
        <v>14.16</v>
      </c>
      <c r="S122" s="12">
        <v>20.09</v>
      </c>
      <c r="T122" s="12">
        <v>47.99</v>
      </c>
      <c r="U122" s="12">
        <f t="shared" si="34"/>
        <v>27.900000000000002</v>
      </c>
      <c r="V122" s="12">
        <f t="shared" si="35"/>
        <v>5.93</v>
      </c>
      <c r="W122" s="12">
        <v>0.91881188118811874</v>
      </c>
      <c r="X122" s="10">
        <f t="shared" si="38"/>
        <v>4.3735445544554432</v>
      </c>
      <c r="Y122" s="10">
        <f t="shared" si="39"/>
        <v>5.4485544554455441</v>
      </c>
      <c r="Z122" s="12">
        <v>0.17121381980189043</v>
      </c>
      <c r="AA122" s="188">
        <v>0.95479152560358871</v>
      </c>
      <c r="AB122" s="12">
        <f t="shared" si="26"/>
        <v>0.96185679605045959</v>
      </c>
      <c r="AC122" s="12">
        <f t="shared" si="27"/>
        <v>4.8891286270831271</v>
      </c>
      <c r="AD122" s="13">
        <f t="shared" si="28"/>
        <v>8.7272707356281511</v>
      </c>
    </row>
    <row r="123" spans="1:30">
      <c r="A123" s="12" t="s">
        <v>60</v>
      </c>
      <c r="B123" s="12" t="s">
        <v>52</v>
      </c>
      <c r="C123" s="12">
        <v>4</v>
      </c>
      <c r="D123" s="12" t="str">
        <f t="shared" si="31"/>
        <v>UCP-MXG-NCD-4</v>
      </c>
      <c r="E123" s="187">
        <v>43377</v>
      </c>
      <c r="F123" s="118" t="s">
        <v>567</v>
      </c>
      <c r="G123" s="41">
        <v>7</v>
      </c>
      <c r="H123" s="41">
        <v>2</v>
      </c>
      <c r="I123" s="12" t="s">
        <v>72</v>
      </c>
      <c r="J123" s="12" t="s">
        <v>73</v>
      </c>
      <c r="K123" s="12" t="s">
        <v>79</v>
      </c>
      <c r="L123" s="12" t="s">
        <v>108</v>
      </c>
      <c r="M123" s="12">
        <v>14.08</v>
      </c>
      <c r="N123" s="12">
        <v>38.549999999999997</v>
      </c>
      <c r="O123" s="12">
        <v>43.15</v>
      </c>
      <c r="P123" s="12">
        <f t="shared" si="32"/>
        <v>24.47</v>
      </c>
      <c r="Q123" s="12">
        <f t="shared" si="33"/>
        <v>4.6000000000000014</v>
      </c>
      <c r="R123" s="12">
        <v>14.09</v>
      </c>
      <c r="S123" s="12">
        <v>20.99</v>
      </c>
      <c r="T123" s="12">
        <v>49.21</v>
      </c>
      <c r="U123" s="12">
        <f t="shared" si="34"/>
        <v>28.220000000000002</v>
      </c>
      <c r="V123" s="12">
        <f t="shared" si="35"/>
        <v>6.8999999999999986</v>
      </c>
      <c r="W123" s="12">
        <v>0.90909090909090917</v>
      </c>
      <c r="X123" s="10">
        <f t="shared" si="38"/>
        <v>4.1818181818181834</v>
      </c>
      <c r="Y123" s="10">
        <f t="shared" si="39"/>
        <v>6.2727272727272716</v>
      </c>
      <c r="Z123" s="12">
        <v>9.8131170096902004E-2</v>
      </c>
      <c r="AA123" s="188">
        <v>0.94310844347177947</v>
      </c>
      <c r="AB123" s="12">
        <f t="shared" si="26"/>
        <v>0.5742166751083283</v>
      </c>
      <c r="AC123" s="12">
        <f t="shared" si="27"/>
        <v>4.2428945365581141</v>
      </c>
      <c r="AD123" s="13">
        <f t="shared" si="28"/>
        <v>8.1526174698884137</v>
      </c>
    </row>
    <row r="124" spans="1:30">
      <c r="A124" s="12" t="s">
        <v>60</v>
      </c>
      <c r="B124" s="12" t="s">
        <v>52</v>
      </c>
      <c r="C124" s="12">
        <v>5</v>
      </c>
      <c r="D124" s="12" t="str">
        <f t="shared" si="31"/>
        <v>UCP-MXG-NCD-5</v>
      </c>
      <c r="E124" s="187">
        <v>43377</v>
      </c>
      <c r="F124" s="118" t="s">
        <v>567</v>
      </c>
      <c r="G124" s="41">
        <v>7</v>
      </c>
      <c r="H124" s="41">
        <v>3</v>
      </c>
      <c r="I124" s="12" t="s">
        <v>72</v>
      </c>
      <c r="J124" s="12" t="s">
        <v>73</v>
      </c>
      <c r="K124" s="12" t="s">
        <v>79</v>
      </c>
      <c r="L124" s="12" t="s">
        <v>108</v>
      </c>
      <c r="M124" s="12">
        <v>14.05</v>
      </c>
      <c r="N124" s="12">
        <v>38.770000000000003</v>
      </c>
      <c r="O124" s="12">
        <v>42.39</v>
      </c>
      <c r="P124" s="12">
        <f t="shared" si="32"/>
        <v>24.720000000000002</v>
      </c>
      <c r="Q124" s="12">
        <f t="shared" si="33"/>
        <v>3.6199999999999974</v>
      </c>
      <c r="R124" s="12">
        <v>14.08</v>
      </c>
      <c r="S124" s="12">
        <v>19.010000000000002</v>
      </c>
      <c r="T124" s="12">
        <v>47.15</v>
      </c>
      <c r="U124" s="12">
        <f t="shared" si="34"/>
        <v>28.139999999999997</v>
      </c>
      <c r="V124" s="12">
        <f t="shared" si="35"/>
        <v>4.9300000000000015</v>
      </c>
      <c r="W124" s="12">
        <v>0.86180422264875245</v>
      </c>
      <c r="X124" s="10">
        <f t="shared" si="38"/>
        <v>3.1197312859884816</v>
      </c>
      <c r="Y124" s="10">
        <f t="shared" si="39"/>
        <v>4.2486948176583512</v>
      </c>
      <c r="Z124" s="12">
        <v>0.69141957407002264</v>
      </c>
      <c r="AA124" s="188">
        <v>1.6891001397789758</v>
      </c>
      <c r="AB124" s="12">
        <f t="shared" si="26"/>
        <v>5.4786423265923769</v>
      </c>
      <c r="AC124" s="12">
        <f t="shared" si="27"/>
        <v>11.187265730603126</v>
      </c>
      <c r="AD124" s="13">
        <f t="shared" si="28"/>
        <v>12.685829786690554</v>
      </c>
    </row>
    <row r="125" spans="1:30">
      <c r="A125" s="12" t="s">
        <v>60</v>
      </c>
      <c r="B125" s="12" t="s">
        <v>52</v>
      </c>
      <c r="C125" s="12">
        <v>6</v>
      </c>
      <c r="D125" s="12" t="str">
        <f t="shared" si="31"/>
        <v>UCP-MXG-NCD-6</v>
      </c>
      <c r="E125" s="187">
        <v>43377</v>
      </c>
      <c r="F125" s="118" t="s">
        <v>567</v>
      </c>
      <c r="G125" s="41">
        <v>7</v>
      </c>
      <c r="H125" s="41">
        <v>4</v>
      </c>
      <c r="I125" s="12" t="s">
        <v>72</v>
      </c>
      <c r="J125" s="12" t="s">
        <v>73</v>
      </c>
      <c r="K125" s="12" t="s">
        <v>79</v>
      </c>
      <c r="L125" s="12" t="s">
        <v>108</v>
      </c>
      <c r="M125" s="12">
        <v>14.06</v>
      </c>
      <c r="N125" s="12">
        <v>38.71</v>
      </c>
      <c r="O125" s="12">
        <v>44.97</v>
      </c>
      <c r="P125" s="12">
        <f t="shared" si="32"/>
        <v>24.65</v>
      </c>
      <c r="Q125" s="12">
        <f t="shared" si="33"/>
        <v>6.259999999999998</v>
      </c>
      <c r="R125" s="12">
        <v>14.06</v>
      </c>
      <c r="S125" s="12">
        <v>20.18</v>
      </c>
      <c r="T125" s="12">
        <v>47.88</v>
      </c>
      <c r="U125" s="12">
        <f t="shared" si="34"/>
        <v>27.700000000000003</v>
      </c>
      <c r="V125" s="12">
        <f t="shared" si="35"/>
        <v>6.1199999999999992</v>
      </c>
      <c r="W125" s="12">
        <v>0.87478260869565216</v>
      </c>
      <c r="X125" s="10">
        <f t="shared" si="38"/>
        <v>5.4761391304347811</v>
      </c>
      <c r="Y125" s="10">
        <f t="shared" si="39"/>
        <v>5.3536695652173902</v>
      </c>
      <c r="Z125" s="12">
        <v>0.8671665627543349</v>
      </c>
      <c r="AA125" s="188">
        <v>1.2268557201405512</v>
      </c>
      <c r="AB125" s="12">
        <f t="shared" si="26"/>
        <v>3.9034172183637019</v>
      </c>
      <c r="AC125" s="12">
        <f t="shared" si="27"/>
        <v>6.3477775447116755</v>
      </c>
      <c r="AD125" s="13">
        <f t="shared" si="28"/>
        <v>5.4319118363288306</v>
      </c>
    </row>
    <row r="126" spans="1:30">
      <c r="A126" s="12" t="s">
        <v>60</v>
      </c>
      <c r="B126" s="12" t="s">
        <v>52</v>
      </c>
      <c r="C126" s="12">
        <v>7</v>
      </c>
      <c r="D126" s="12" t="str">
        <f t="shared" si="31"/>
        <v>UCP-MXG-NCD-7</v>
      </c>
      <c r="E126" s="187">
        <v>43377</v>
      </c>
      <c r="F126" s="118" t="s">
        <v>567</v>
      </c>
      <c r="G126" s="41">
        <v>7</v>
      </c>
      <c r="H126" s="41">
        <v>5</v>
      </c>
      <c r="I126" s="12" t="s">
        <v>72</v>
      </c>
      <c r="J126" s="12" t="s">
        <v>73</v>
      </c>
      <c r="K126" s="12" t="s">
        <v>79</v>
      </c>
      <c r="L126" s="12" t="s">
        <v>108</v>
      </c>
      <c r="M126" s="12">
        <v>14.09</v>
      </c>
      <c r="N126" s="12">
        <v>38.729999999999997</v>
      </c>
      <c r="O126" s="12">
        <v>43.63</v>
      </c>
      <c r="P126" s="12">
        <f t="shared" si="32"/>
        <v>24.639999999999997</v>
      </c>
      <c r="Q126" s="12">
        <f t="shared" si="33"/>
        <v>4.9000000000000057</v>
      </c>
      <c r="R126" s="12">
        <v>14.03</v>
      </c>
      <c r="S126" s="12">
        <v>20.18</v>
      </c>
      <c r="T126" s="12">
        <v>47.99</v>
      </c>
      <c r="U126" s="12">
        <f t="shared" si="34"/>
        <v>27.810000000000002</v>
      </c>
      <c r="V126" s="12">
        <f t="shared" si="35"/>
        <v>6.15</v>
      </c>
      <c r="W126" s="12">
        <v>0.88740458015267176</v>
      </c>
      <c r="X126" s="10">
        <f t="shared" si="38"/>
        <v>4.3482824427480971</v>
      </c>
      <c r="Y126" s="10">
        <f t="shared" si="39"/>
        <v>5.4575381679389317</v>
      </c>
      <c r="Z126" s="12">
        <v>0.83202920465158592</v>
      </c>
      <c r="AA126" s="188">
        <v>1.6513668990075783</v>
      </c>
      <c r="AB126" s="12">
        <f t="shared" si="26"/>
        <v>4.714781036546098</v>
      </c>
      <c r="AC126" s="12">
        <f t="shared" si="27"/>
        <v>8.4148771933819368</v>
      </c>
      <c r="AD126" s="13">
        <f t="shared" si="28"/>
        <v>8.2224359040796422</v>
      </c>
    </row>
    <row r="127" spans="1:30">
      <c r="A127" s="12" t="s">
        <v>60</v>
      </c>
      <c r="B127" s="12" t="s">
        <v>52</v>
      </c>
      <c r="C127" s="12">
        <v>8</v>
      </c>
      <c r="D127" s="12" t="str">
        <f t="shared" si="31"/>
        <v>UCP-MXG-NCD-8</v>
      </c>
      <c r="E127" s="187">
        <v>43377</v>
      </c>
      <c r="F127" s="118" t="s">
        <v>567</v>
      </c>
      <c r="G127" s="41">
        <v>7</v>
      </c>
      <c r="H127" s="41">
        <v>6</v>
      </c>
      <c r="I127" s="12" t="s">
        <v>72</v>
      </c>
      <c r="J127" s="12" t="s">
        <v>73</v>
      </c>
      <c r="K127" s="12" t="s">
        <v>79</v>
      </c>
      <c r="L127" s="12" t="s">
        <v>108</v>
      </c>
      <c r="M127" s="12">
        <v>14.04</v>
      </c>
      <c r="N127" s="12">
        <v>38.619999999999997</v>
      </c>
      <c r="O127" s="12">
        <v>44.84</v>
      </c>
      <c r="P127" s="12">
        <f t="shared" si="32"/>
        <v>24.58</v>
      </c>
      <c r="Q127" s="12">
        <f t="shared" si="33"/>
        <v>6.220000000000006</v>
      </c>
      <c r="R127" s="12">
        <v>14.16</v>
      </c>
      <c r="S127" s="12">
        <v>21.24</v>
      </c>
      <c r="T127" s="12">
        <v>49</v>
      </c>
      <c r="U127" s="12">
        <f t="shared" si="34"/>
        <v>27.76</v>
      </c>
      <c r="V127" s="12">
        <f t="shared" si="35"/>
        <v>7.0799999999999983</v>
      </c>
      <c r="W127" s="12">
        <v>0.89320388349514557</v>
      </c>
      <c r="X127" s="10">
        <f t="shared" si="38"/>
        <v>5.5557281553398106</v>
      </c>
      <c r="Y127" s="10">
        <f t="shared" si="39"/>
        <v>6.3238834951456289</v>
      </c>
      <c r="Z127" s="12">
        <v>0.57945072712398438</v>
      </c>
      <c r="AA127" s="188">
        <v>1.3706930432086624</v>
      </c>
      <c r="AB127" s="12">
        <f t="shared" si="26"/>
        <v>2.5636421499525981</v>
      </c>
      <c r="AC127" s="12">
        <f t="shared" si="27"/>
        <v>6.0169417903857552</v>
      </c>
      <c r="AD127" s="13">
        <f t="shared" si="28"/>
        <v>7.6739992009625713</v>
      </c>
    </row>
    <row r="128" spans="1:30">
      <c r="A128" s="12" t="s">
        <v>60</v>
      </c>
      <c r="B128" s="12" t="s">
        <v>56</v>
      </c>
      <c r="C128" s="12">
        <v>31</v>
      </c>
      <c r="D128" s="12" t="str">
        <f t="shared" si="31"/>
        <v>Blank-31</v>
      </c>
      <c r="E128" s="187">
        <v>43377</v>
      </c>
      <c r="F128" s="118" t="s">
        <v>567</v>
      </c>
      <c r="G128" s="41">
        <v>7</v>
      </c>
      <c r="H128" s="41">
        <v>7</v>
      </c>
      <c r="I128" s="12" t="s">
        <v>72</v>
      </c>
      <c r="J128" s="12" t="s">
        <v>73</v>
      </c>
      <c r="K128" s="12" t="s">
        <v>79</v>
      </c>
      <c r="L128" s="12" t="s">
        <v>108</v>
      </c>
      <c r="M128" s="12">
        <v>14.03</v>
      </c>
      <c r="N128" s="12">
        <v>38.58</v>
      </c>
      <c r="O128" s="12">
        <v>38.58</v>
      </c>
      <c r="P128" s="12">
        <f t="shared" si="32"/>
        <v>24.549999999999997</v>
      </c>
      <c r="Q128" s="12">
        <f t="shared" si="33"/>
        <v>0</v>
      </c>
      <c r="R128" s="12">
        <v>14.04</v>
      </c>
      <c r="S128" s="12">
        <v>14.04</v>
      </c>
      <c r="T128" s="12">
        <v>41.74</v>
      </c>
      <c r="U128" s="12">
        <f t="shared" si="34"/>
        <v>27.700000000000003</v>
      </c>
      <c r="V128" s="12">
        <f t="shared" si="35"/>
        <v>0</v>
      </c>
      <c r="W128" s="12" t="s">
        <v>86</v>
      </c>
      <c r="X128" s="12" t="s">
        <v>86</v>
      </c>
      <c r="Y128" s="12" t="s">
        <v>86</v>
      </c>
      <c r="Z128" s="12" t="s">
        <v>86</v>
      </c>
      <c r="AA128" s="12" t="s">
        <v>86</v>
      </c>
      <c r="AB128" s="12" t="s">
        <v>86</v>
      </c>
      <c r="AC128" s="12" t="s">
        <v>86</v>
      </c>
      <c r="AD128" s="12" t="s">
        <v>86</v>
      </c>
    </row>
    <row r="129" spans="1:30">
      <c r="A129" s="12" t="s">
        <v>60</v>
      </c>
      <c r="B129" s="12" t="s">
        <v>56</v>
      </c>
      <c r="C129" s="12">
        <v>32</v>
      </c>
      <c r="D129" s="12" t="str">
        <f t="shared" si="31"/>
        <v>Blank-32</v>
      </c>
      <c r="E129" s="187">
        <v>43377</v>
      </c>
      <c r="F129" s="118" t="s">
        <v>567</v>
      </c>
      <c r="G129" s="41">
        <v>7</v>
      </c>
      <c r="H129" s="41">
        <v>8</v>
      </c>
      <c r="I129" s="12" t="s">
        <v>72</v>
      </c>
      <c r="J129" s="12" t="s">
        <v>73</v>
      </c>
      <c r="K129" s="12" t="s">
        <v>79</v>
      </c>
      <c r="L129" s="12" t="s">
        <v>108</v>
      </c>
      <c r="M129" s="12">
        <v>14.03</v>
      </c>
      <c r="N129" s="12">
        <v>37.950000000000003</v>
      </c>
      <c r="O129" s="12">
        <v>37.950000000000003</v>
      </c>
      <c r="P129" s="12">
        <f t="shared" si="32"/>
        <v>23.92</v>
      </c>
      <c r="Q129" s="12">
        <f t="shared" si="33"/>
        <v>0</v>
      </c>
      <c r="R129" s="12">
        <v>14.04</v>
      </c>
      <c r="S129" s="12">
        <v>14.04</v>
      </c>
      <c r="T129" s="12">
        <v>41.8</v>
      </c>
      <c r="U129" s="12">
        <f t="shared" si="34"/>
        <v>27.759999999999998</v>
      </c>
      <c r="V129" s="12">
        <f t="shared" si="35"/>
        <v>0</v>
      </c>
      <c r="W129" s="12" t="s">
        <v>86</v>
      </c>
      <c r="X129" s="12" t="s">
        <v>86</v>
      </c>
      <c r="Y129" s="12" t="s">
        <v>86</v>
      </c>
      <c r="Z129" s="12" t="s">
        <v>86</v>
      </c>
      <c r="AA129" s="12" t="s">
        <v>86</v>
      </c>
      <c r="AB129" s="12" t="s">
        <v>86</v>
      </c>
      <c r="AC129" s="12" t="s">
        <v>86</v>
      </c>
      <c r="AD129" s="12" t="s">
        <v>86</v>
      </c>
    </row>
    <row r="130" spans="1:30">
      <c r="A130" s="12" t="s">
        <v>60</v>
      </c>
      <c r="B130" s="12" t="s">
        <v>56</v>
      </c>
      <c r="C130" s="12">
        <v>33</v>
      </c>
      <c r="D130" s="12" t="str">
        <f t="shared" ref="D130:D161" si="40">_xlfn.CONCAT(B130,"-",C130)</f>
        <v>Blank-33</v>
      </c>
      <c r="E130" s="187">
        <v>43377</v>
      </c>
      <c r="F130" s="118" t="s">
        <v>567</v>
      </c>
      <c r="G130" s="41">
        <v>8</v>
      </c>
      <c r="H130" s="41">
        <v>1</v>
      </c>
      <c r="I130" s="12" t="s">
        <v>72</v>
      </c>
      <c r="J130" s="12" t="s">
        <v>73</v>
      </c>
      <c r="K130" s="12" t="s">
        <v>79</v>
      </c>
      <c r="L130" s="12" t="s">
        <v>108</v>
      </c>
      <c r="M130" s="12">
        <v>14.1</v>
      </c>
      <c r="N130" s="12">
        <v>39</v>
      </c>
      <c r="O130" s="12">
        <v>39</v>
      </c>
      <c r="P130" s="12">
        <f t="shared" ref="P130:P164" si="41">N130-M130</f>
        <v>24.9</v>
      </c>
      <c r="Q130" s="12">
        <f t="shared" ref="Q130:Q164" si="42">O130-N130</f>
        <v>0</v>
      </c>
      <c r="R130" s="12">
        <v>14.06</v>
      </c>
      <c r="S130" s="12">
        <v>14.06</v>
      </c>
      <c r="T130" s="12">
        <v>41.87</v>
      </c>
      <c r="U130" s="12">
        <f t="shared" ref="U130:U161" si="43">T130-S130</f>
        <v>27.809999999999995</v>
      </c>
      <c r="V130" s="12">
        <f t="shared" ref="V130:V164" si="44">S130-R130</f>
        <v>0</v>
      </c>
      <c r="W130" s="12" t="s">
        <v>86</v>
      </c>
      <c r="X130" s="12" t="s">
        <v>86</v>
      </c>
      <c r="Y130" s="12" t="s">
        <v>86</v>
      </c>
      <c r="Z130" s="12" t="s">
        <v>86</v>
      </c>
      <c r="AA130" s="12" t="s">
        <v>86</v>
      </c>
      <c r="AB130" s="12" t="s">
        <v>86</v>
      </c>
      <c r="AC130" s="12" t="s">
        <v>86</v>
      </c>
      <c r="AD130" s="12" t="s">
        <v>86</v>
      </c>
    </row>
    <row r="131" spans="1:30">
      <c r="A131" s="12" t="s">
        <v>60</v>
      </c>
      <c r="B131" s="12" t="s">
        <v>56</v>
      </c>
      <c r="C131" s="12">
        <v>34</v>
      </c>
      <c r="D131" s="12" t="str">
        <f t="shared" si="40"/>
        <v>Blank-34</v>
      </c>
      <c r="E131" s="187">
        <v>43377</v>
      </c>
      <c r="F131" s="118" t="s">
        <v>567</v>
      </c>
      <c r="G131" s="41">
        <v>8</v>
      </c>
      <c r="H131" s="41">
        <v>2</v>
      </c>
      <c r="I131" s="12" t="s">
        <v>72</v>
      </c>
      <c r="J131" s="12" t="s">
        <v>73</v>
      </c>
      <c r="K131" s="12" t="s">
        <v>79</v>
      </c>
      <c r="L131" s="12" t="s">
        <v>108</v>
      </c>
      <c r="M131" s="12">
        <v>14.12</v>
      </c>
      <c r="N131" s="12">
        <v>38.590000000000003</v>
      </c>
      <c r="O131" s="12">
        <v>38.590000000000003</v>
      </c>
      <c r="P131" s="12">
        <f t="shared" si="41"/>
        <v>24.470000000000006</v>
      </c>
      <c r="Q131" s="12">
        <f t="shared" si="42"/>
        <v>0</v>
      </c>
      <c r="R131" s="12">
        <v>14.01</v>
      </c>
      <c r="S131" s="12">
        <v>14.01</v>
      </c>
      <c r="T131" s="12">
        <v>41.73</v>
      </c>
      <c r="U131" s="12">
        <f t="shared" si="43"/>
        <v>27.72</v>
      </c>
      <c r="V131" s="12">
        <f t="shared" si="44"/>
        <v>0</v>
      </c>
      <c r="W131" s="12" t="s">
        <v>86</v>
      </c>
      <c r="X131" s="12" t="s">
        <v>86</v>
      </c>
      <c r="Y131" s="12" t="s">
        <v>86</v>
      </c>
      <c r="Z131" s="12" t="s">
        <v>86</v>
      </c>
      <c r="AA131" s="12" t="s">
        <v>86</v>
      </c>
      <c r="AB131" s="12" t="s">
        <v>86</v>
      </c>
      <c r="AC131" s="12" t="s">
        <v>86</v>
      </c>
      <c r="AD131" s="12" t="s">
        <v>86</v>
      </c>
    </row>
    <row r="132" spans="1:30">
      <c r="A132" s="12" t="s">
        <v>60</v>
      </c>
      <c r="B132" s="12" t="s">
        <v>56</v>
      </c>
      <c r="C132" s="12">
        <v>35</v>
      </c>
      <c r="D132" s="12" t="str">
        <f t="shared" si="40"/>
        <v>Blank-35</v>
      </c>
      <c r="E132" s="187">
        <v>43377</v>
      </c>
      <c r="F132" s="118" t="s">
        <v>567</v>
      </c>
      <c r="G132" s="41">
        <v>8</v>
      </c>
      <c r="H132" s="41">
        <v>3</v>
      </c>
      <c r="I132" s="12" t="s">
        <v>72</v>
      </c>
      <c r="J132" s="12" t="s">
        <v>73</v>
      </c>
      <c r="K132" s="12" t="s">
        <v>79</v>
      </c>
      <c r="L132" s="12" t="s">
        <v>108</v>
      </c>
      <c r="M132" s="12">
        <v>14.1</v>
      </c>
      <c r="N132" s="12">
        <v>38.9</v>
      </c>
      <c r="O132" s="12">
        <v>38.9</v>
      </c>
      <c r="P132" s="12">
        <f t="shared" si="41"/>
        <v>24.799999999999997</v>
      </c>
      <c r="Q132" s="12">
        <f t="shared" si="42"/>
        <v>0</v>
      </c>
      <c r="R132" s="12">
        <v>14.06</v>
      </c>
      <c r="S132" s="12">
        <v>14.06</v>
      </c>
      <c r="T132" s="12">
        <v>41.88</v>
      </c>
      <c r="U132" s="12">
        <f t="shared" si="43"/>
        <v>27.82</v>
      </c>
      <c r="V132" s="12">
        <f t="shared" si="44"/>
        <v>0</v>
      </c>
      <c r="W132" s="12" t="s">
        <v>86</v>
      </c>
      <c r="X132" s="12" t="s">
        <v>86</v>
      </c>
      <c r="Y132" s="12" t="s">
        <v>86</v>
      </c>
      <c r="Z132" s="12" t="s">
        <v>86</v>
      </c>
      <c r="AA132" s="12" t="s">
        <v>86</v>
      </c>
      <c r="AB132" s="12" t="s">
        <v>86</v>
      </c>
      <c r="AC132" s="12" t="s">
        <v>86</v>
      </c>
      <c r="AD132" s="12" t="s">
        <v>86</v>
      </c>
    </row>
    <row r="133" spans="1:30">
      <c r="A133" s="12" t="s">
        <v>60</v>
      </c>
      <c r="B133" s="12" t="s">
        <v>53</v>
      </c>
      <c r="C133" s="12">
        <v>1</v>
      </c>
      <c r="D133" s="12" t="str">
        <f t="shared" si="40"/>
        <v>WBI-NRT-NCS-1</v>
      </c>
      <c r="E133" s="187">
        <v>43384</v>
      </c>
      <c r="F133" s="118" t="s">
        <v>567</v>
      </c>
      <c r="G133" s="41">
        <v>8</v>
      </c>
      <c r="H133" s="41">
        <v>4</v>
      </c>
      <c r="I133" s="12" t="s">
        <v>74</v>
      </c>
      <c r="J133" s="12" t="s">
        <v>75</v>
      </c>
      <c r="K133" s="12" t="s">
        <v>109</v>
      </c>
      <c r="L133" s="12" t="s">
        <v>87</v>
      </c>
      <c r="M133" s="12">
        <v>14.03</v>
      </c>
      <c r="N133" s="12">
        <v>38.909999999999997</v>
      </c>
      <c r="O133" s="12">
        <v>45.13</v>
      </c>
      <c r="P133" s="12">
        <f t="shared" si="41"/>
        <v>24.879999999999995</v>
      </c>
      <c r="Q133" s="12">
        <f t="shared" si="42"/>
        <v>6.220000000000006</v>
      </c>
      <c r="R133" s="12">
        <v>14.09</v>
      </c>
      <c r="S133" s="12">
        <v>18.739999999999998</v>
      </c>
      <c r="T133" s="12">
        <v>46.84</v>
      </c>
      <c r="U133" s="12">
        <f t="shared" si="43"/>
        <v>28.100000000000005</v>
      </c>
      <c r="V133" s="12">
        <f t="shared" si="44"/>
        <v>4.6499999999999986</v>
      </c>
      <c r="W133" s="12">
        <v>0.85550082101806246</v>
      </c>
      <c r="X133" s="10">
        <f t="shared" ref="X133:X140" si="45">Q133*W133</f>
        <v>5.3212151067323532</v>
      </c>
      <c r="Y133" s="10">
        <f t="shared" ref="Y133:Y140" si="46">V133*W133</f>
        <v>3.9780788177339894</v>
      </c>
      <c r="Z133" s="12">
        <v>0</v>
      </c>
      <c r="AA133" s="188">
        <v>1.2496914815815257</v>
      </c>
      <c r="AB133" s="12">
        <f t="shared" ref="AB133:AB161" si="47">(Z133*P133)/X133</f>
        <v>0</v>
      </c>
      <c r="AC133" s="12">
        <f t="shared" ref="AC133:AC161" si="48">(AA133*U133)/Y133</f>
        <v>8.8274597466231182</v>
      </c>
      <c r="AD133" s="13">
        <f t="shared" ref="AD133:AD161" si="49">(AC133-AB133)/$AE$2</f>
        <v>19.616577214718038</v>
      </c>
    </row>
    <row r="134" spans="1:30">
      <c r="A134" s="12" t="s">
        <v>60</v>
      </c>
      <c r="B134" s="12" t="s">
        <v>53</v>
      </c>
      <c r="C134" s="12">
        <v>2</v>
      </c>
      <c r="D134" s="12" t="str">
        <f t="shared" si="40"/>
        <v>WBI-NRT-NCS-2</v>
      </c>
      <c r="E134" s="187">
        <v>43384</v>
      </c>
      <c r="F134" s="118" t="s">
        <v>567</v>
      </c>
      <c r="G134" s="41">
        <v>8</v>
      </c>
      <c r="H134" s="41">
        <v>5</v>
      </c>
      <c r="I134" s="12" t="s">
        <v>74</v>
      </c>
      <c r="J134" s="12" t="s">
        <v>75</v>
      </c>
      <c r="K134" s="12" t="s">
        <v>109</v>
      </c>
      <c r="L134" s="12" t="s">
        <v>87</v>
      </c>
      <c r="M134" s="12">
        <v>14.03</v>
      </c>
      <c r="N134" s="12">
        <v>38.97</v>
      </c>
      <c r="O134" s="12">
        <v>42.55</v>
      </c>
      <c r="P134" s="12">
        <f t="shared" si="41"/>
        <v>24.939999999999998</v>
      </c>
      <c r="Q134" s="12">
        <f t="shared" si="42"/>
        <v>3.5799999999999983</v>
      </c>
      <c r="R134" s="12">
        <v>14.15</v>
      </c>
      <c r="S134" s="12">
        <v>20.59</v>
      </c>
      <c r="T134" s="12">
        <v>48.89</v>
      </c>
      <c r="U134" s="12">
        <f t="shared" si="43"/>
        <v>28.3</v>
      </c>
      <c r="V134" s="12">
        <f t="shared" si="44"/>
        <v>6.4399999999999995</v>
      </c>
      <c r="W134" s="12">
        <v>0.85688073394495412</v>
      </c>
      <c r="X134" s="10">
        <f t="shared" si="45"/>
        <v>3.0676330275229344</v>
      </c>
      <c r="Y134" s="10">
        <f t="shared" si="46"/>
        <v>5.5183119266055041</v>
      </c>
      <c r="Z134" s="12">
        <v>0.43983791621448831</v>
      </c>
      <c r="AA134" s="188">
        <v>0.83837370431753411</v>
      </c>
      <c r="AB134" s="12">
        <f t="shared" si="47"/>
        <v>3.5759028319130737</v>
      </c>
      <c r="AC134" s="12">
        <f t="shared" si="48"/>
        <v>4.2994988590253262</v>
      </c>
      <c r="AD134" s="13">
        <f t="shared" si="49"/>
        <v>1.6079911713605612</v>
      </c>
    </row>
    <row r="135" spans="1:30">
      <c r="A135" s="12" t="s">
        <v>60</v>
      </c>
      <c r="B135" s="12" t="s">
        <v>53</v>
      </c>
      <c r="C135" s="12">
        <v>3</v>
      </c>
      <c r="D135" s="12" t="str">
        <f t="shared" si="40"/>
        <v>WBI-NRT-NCS-3</v>
      </c>
      <c r="E135" s="187">
        <v>43384</v>
      </c>
      <c r="F135" s="118" t="s">
        <v>567</v>
      </c>
      <c r="G135" s="41">
        <v>8</v>
      </c>
      <c r="H135" s="41">
        <v>6</v>
      </c>
      <c r="I135" s="12" t="s">
        <v>74</v>
      </c>
      <c r="J135" s="12" t="s">
        <v>75</v>
      </c>
      <c r="K135" s="12" t="s">
        <v>109</v>
      </c>
      <c r="L135" s="12" t="s">
        <v>87</v>
      </c>
      <c r="M135" s="12">
        <v>14.08</v>
      </c>
      <c r="N135" s="12">
        <v>39.08</v>
      </c>
      <c r="O135" s="12">
        <v>46.36</v>
      </c>
      <c r="P135" s="12">
        <f t="shared" si="41"/>
        <v>25</v>
      </c>
      <c r="Q135" s="12">
        <f t="shared" si="42"/>
        <v>7.2800000000000011</v>
      </c>
      <c r="R135" s="12">
        <v>14.16</v>
      </c>
      <c r="S135" s="12">
        <v>19.93</v>
      </c>
      <c r="T135" s="12">
        <v>47.82</v>
      </c>
      <c r="U135" s="12">
        <f t="shared" si="43"/>
        <v>27.89</v>
      </c>
      <c r="V135" s="12">
        <f t="shared" si="44"/>
        <v>5.77</v>
      </c>
      <c r="W135" s="12">
        <v>0.85752688172043001</v>
      </c>
      <c r="X135" s="10">
        <f t="shared" si="45"/>
        <v>6.2427956989247315</v>
      </c>
      <c r="Y135" s="10">
        <f t="shared" si="46"/>
        <v>4.9479301075268811</v>
      </c>
      <c r="Z135" s="12">
        <v>0.32449977028532073</v>
      </c>
      <c r="AA135" s="188">
        <v>1.1993130863003076</v>
      </c>
      <c r="AB135" s="12">
        <f t="shared" si="47"/>
        <v>1.2994969959581293</v>
      </c>
      <c r="AC135" s="12">
        <f t="shared" si="48"/>
        <v>6.7601686462855639</v>
      </c>
      <c r="AD135" s="13">
        <f t="shared" si="49"/>
        <v>12.13482588961652</v>
      </c>
    </row>
    <row r="136" spans="1:30">
      <c r="A136" s="12" t="s">
        <v>60</v>
      </c>
      <c r="B136" s="12" t="s">
        <v>53</v>
      </c>
      <c r="C136" s="12">
        <v>4</v>
      </c>
      <c r="D136" s="12" t="str">
        <f t="shared" si="40"/>
        <v>WBI-NRT-NCS-4</v>
      </c>
      <c r="E136" s="187">
        <v>43384</v>
      </c>
      <c r="F136" s="118" t="s">
        <v>567</v>
      </c>
      <c r="G136" s="41">
        <v>8</v>
      </c>
      <c r="H136" s="41">
        <v>7</v>
      </c>
      <c r="I136" s="12" t="s">
        <v>74</v>
      </c>
      <c r="J136" s="12" t="s">
        <v>75</v>
      </c>
      <c r="K136" s="12" t="s">
        <v>109</v>
      </c>
      <c r="L136" s="12" t="s">
        <v>87</v>
      </c>
      <c r="M136" s="12">
        <v>14.05</v>
      </c>
      <c r="N136" s="12">
        <v>38.94</v>
      </c>
      <c r="O136" s="12">
        <v>45.59</v>
      </c>
      <c r="P136" s="12">
        <f t="shared" si="41"/>
        <v>24.889999999999997</v>
      </c>
      <c r="Q136" s="12">
        <f t="shared" si="42"/>
        <v>6.6500000000000057</v>
      </c>
      <c r="R136" s="12">
        <v>14.16</v>
      </c>
      <c r="S136" s="12">
        <v>21.59</v>
      </c>
      <c r="T136" s="12">
        <v>49.72</v>
      </c>
      <c r="U136" s="12">
        <f t="shared" si="43"/>
        <v>28.13</v>
      </c>
      <c r="V136" s="12">
        <f t="shared" si="44"/>
        <v>7.43</v>
      </c>
      <c r="W136" s="12">
        <v>0.84811827956989239</v>
      </c>
      <c r="X136" s="10">
        <f t="shared" si="45"/>
        <v>5.6399865591397891</v>
      </c>
      <c r="Y136" s="10">
        <f t="shared" si="46"/>
        <v>6.3015188172043004</v>
      </c>
      <c r="Z136" s="12">
        <v>6.1852104945312857E-3</v>
      </c>
      <c r="AA136" s="188">
        <v>0.83196504439129604</v>
      </c>
      <c r="AB136" s="12">
        <f t="shared" si="47"/>
        <v>2.7296144697260438E-2</v>
      </c>
      <c r="AC136" s="12">
        <f t="shared" si="48"/>
        <v>3.7138945986850342</v>
      </c>
      <c r="AD136" s="13">
        <f t="shared" si="49"/>
        <v>8.192441008861719</v>
      </c>
    </row>
    <row r="137" spans="1:30">
      <c r="A137" s="12" t="s">
        <v>60</v>
      </c>
      <c r="B137" s="12" t="s">
        <v>53</v>
      </c>
      <c r="C137" s="12">
        <v>5</v>
      </c>
      <c r="D137" s="12" t="str">
        <f t="shared" si="40"/>
        <v>WBI-NRT-NCS-5</v>
      </c>
      <c r="E137" s="187">
        <v>43384</v>
      </c>
      <c r="F137" s="118" t="s">
        <v>567</v>
      </c>
      <c r="G137" s="41">
        <v>8</v>
      </c>
      <c r="H137" s="41">
        <v>8</v>
      </c>
      <c r="I137" s="12" t="s">
        <v>74</v>
      </c>
      <c r="J137" s="12" t="s">
        <v>75</v>
      </c>
      <c r="K137" s="12" t="s">
        <v>109</v>
      </c>
      <c r="L137" s="12" t="s">
        <v>87</v>
      </c>
      <c r="M137" s="12">
        <v>14.11</v>
      </c>
      <c r="N137" s="12">
        <v>38.979999999999997</v>
      </c>
      <c r="O137" s="12">
        <v>44.64</v>
      </c>
      <c r="P137" s="12">
        <f t="shared" si="41"/>
        <v>24.869999999999997</v>
      </c>
      <c r="Q137" s="12">
        <f t="shared" si="42"/>
        <v>5.6600000000000037</v>
      </c>
      <c r="R137" s="12">
        <v>14.04</v>
      </c>
      <c r="S137" s="12">
        <v>22.09</v>
      </c>
      <c r="T137" s="12">
        <v>50.08</v>
      </c>
      <c r="U137" s="12">
        <f t="shared" si="43"/>
        <v>27.99</v>
      </c>
      <c r="V137" s="12">
        <f t="shared" si="44"/>
        <v>8.0500000000000007</v>
      </c>
      <c r="W137" s="12">
        <v>0.86328125</v>
      </c>
      <c r="X137" s="10">
        <f t="shared" si="45"/>
        <v>4.8861718750000032</v>
      </c>
      <c r="Y137" s="10">
        <f t="shared" si="46"/>
        <v>6.9494140625000007</v>
      </c>
      <c r="Z137" s="12">
        <v>0.24310691933366177</v>
      </c>
      <c r="AA137" s="188">
        <v>0.98492043429969234</v>
      </c>
      <c r="AB137" s="12">
        <f t="shared" si="47"/>
        <v>1.2373836284316471</v>
      </c>
      <c r="AC137" s="12">
        <f t="shared" si="48"/>
        <v>3.9669420627573069</v>
      </c>
      <c r="AD137" s="13">
        <f t="shared" si="49"/>
        <v>6.065685409612577</v>
      </c>
    </row>
    <row r="138" spans="1:30">
      <c r="A138" s="12" t="s">
        <v>60</v>
      </c>
      <c r="B138" s="12" t="s">
        <v>53</v>
      </c>
      <c r="C138" s="12">
        <v>6</v>
      </c>
      <c r="D138" s="12" t="str">
        <f t="shared" si="40"/>
        <v>WBI-NRT-NCS-6</v>
      </c>
      <c r="E138" s="187">
        <v>43384</v>
      </c>
      <c r="F138" s="118" t="s">
        <v>567</v>
      </c>
      <c r="G138" s="41">
        <v>9</v>
      </c>
      <c r="H138" s="41">
        <v>1</v>
      </c>
      <c r="I138" s="12" t="s">
        <v>74</v>
      </c>
      <c r="J138" s="12" t="s">
        <v>75</v>
      </c>
      <c r="K138" s="12" t="s">
        <v>109</v>
      </c>
      <c r="L138" s="12" t="s">
        <v>87</v>
      </c>
      <c r="M138" s="12">
        <v>14.11</v>
      </c>
      <c r="N138" s="12">
        <v>38.79</v>
      </c>
      <c r="O138" s="12">
        <v>44.45</v>
      </c>
      <c r="P138" s="12">
        <f t="shared" si="41"/>
        <v>24.68</v>
      </c>
      <c r="Q138" s="12">
        <f t="shared" si="42"/>
        <v>5.6600000000000037</v>
      </c>
      <c r="R138" s="12">
        <v>14.11</v>
      </c>
      <c r="S138" s="12">
        <v>20.91</v>
      </c>
      <c r="T138" s="12">
        <v>49</v>
      </c>
      <c r="U138" s="12">
        <f t="shared" si="43"/>
        <v>28.09</v>
      </c>
      <c r="V138" s="12">
        <f t="shared" si="44"/>
        <v>6.8000000000000007</v>
      </c>
      <c r="W138" s="12">
        <v>0.86622073578595304</v>
      </c>
      <c r="X138" s="10">
        <f t="shared" si="45"/>
        <v>4.9028093645484976</v>
      </c>
      <c r="Y138" s="10">
        <f t="shared" si="46"/>
        <v>5.8903010033444811</v>
      </c>
      <c r="Z138" s="12">
        <v>0</v>
      </c>
      <c r="AA138" s="188">
        <v>1.0476538534107946</v>
      </c>
      <c r="AB138" s="12">
        <f t="shared" si="47"/>
        <v>0</v>
      </c>
      <c r="AC138" s="12">
        <f t="shared" si="48"/>
        <v>4.9961108482571301</v>
      </c>
      <c r="AD138" s="13">
        <f t="shared" si="49"/>
        <v>11.102468551682511</v>
      </c>
    </row>
    <row r="139" spans="1:30">
      <c r="A139" s="12" t="s">
        <v>60</v>
      </c>
      <c r="B139" s="12" t="s">
        <v>53</v>
      </c>
      <c r="C139" s="12">
        <v>7</v>
      </c>
      <c r="D139" s="12" t="str">
        <f t="shared" si="40"/>
        <v>WBI-NRT-NCS-7</v>
      </c>
      <c r="E139" s="187">
        <v>43384</v>
      </c>
      <c r="F139" s="118" t="s">
        <v>567</v>
      </c>
      <c r="G139" s="41">
        <v>9</v>
      </c>
      <c r="H139" s="41">
        <v>2</v>
      </c>
      <c r="I139" s="12" t="s">
        <v>74</v>
      </c>
      <c r="J139" s="12" t="s">
        <v>75</v>
      </c>
      <c r="K139" s="12" t="s">
        <v>109</v>
      </c>
      <c r="L139" s="12" t="s">
        <v>87</v>
      </c>
      <c r="M139" s="12">
        <v>14.05</v>
      </c>
      <c r="N139" s="12">
        <v>38.92</v>
      </c>
      <c r="O139" s="12">
        <v>45.52</v>
      </c>
      <c r="P139" s="12">
        <f t="shared" si="41"/>
        <v>24.87</v>
      </c>
      <c r="Q139" s="12">
        <f t="shared" si="42"/>
        <v>6.6000000000000014</v>
      </c>
      <c r="R139" s="12">
        <v>14.07</v>
      </c>
      <c r="S139" s="12">
        <v>20.2</v>
      </c>
      <c r="T139" s="12">
        <v>48.41</v>
      </c>
      <c r="U139" s="12">
        <f t="shared" si="43"/>
        <v>28.209999999999997</v>
      </c>
      <c r="V139" s="12">
        <f t="shared" si="44"/>
        <v>6.129999999999999</v>
      </c>
      <c r="W139" s="12">
        <v>0.88095238095238093</v>
      </c>
      <c r="X139" s="10">
        <f t="shared" si="45"/>
        <v>5.8142857142857158</v>
      </c>
      <c r="Y139" s="10">
        <f t="shared" si="46"/>
        <v>5.4002380952380946</v>
      </c>
      <c r="Z139" s="12">
        <v>0.30012373493961841</v>
      </c>
      <c r="AA139" s="188">
        <v>0.86945965327635655</v>
      </c>
      <c r="AB139" s="12">
        <f t="shared" si="47"/>
        <v>1.283747936502166</v>
      </c>
      <c r="AC139" s="12">
        <f t="shared" si="48"/>
        <v>4.5419213720510241</v>
      </c>
      <c r="AD139" s="13">
        <f t="shared" si="49"/>
        <v>7.2403854123307951</v>
      </c>
    </row>
    <row r="140" spans="1:30">
      <c r="A140" s="12" t="s">
        <v>60</v>
      </c>
      <c r="B140" s="12" t="s">
        <v>53</v>
      </c>
      <c r="C140" s="12">
        <v>8</v>
      </c>
      <c r="D140" s="12" t="str">
        <f t="shared" si="40"/>
        <v>WBI-NRT-NCS-8</v>
      </c>
      <c r="E140" s="187">
        <v>43384</v>
      </c>
      <c r="F140" s="118" t="s">
        <v>567</v>
      </c>
      <c r="G140" s="41">
        <v>9</v>
      </c>
      <c r="H140" s="41">
        <v>3</v>
      </c>
      <c r="I140" s="12" t="s">
        <v>74</v>
      </c>
      <c r="J140" s="12" t="s">
        <v>75</v>
      </c>
      <c r="K140" s="12" t="s">
        <v>109</v>
      </c>
      <c r="L140" s="12" t="s">
        <v>87</v>
      </c>
      <c r="M140" s="12">
        <v>13.95</v>
      </c>
      <c r="N140" s="12">
        <v>38.81</v>
      </c>
      <c r="O140" s="12">
        <v>43.75</v>
      </c>
      <c r="P140" s="12">
        <f t="shared" si="41"/>
        <v>24.860000000000003</v>
      </c>
      <c r="Q140" s="12">
        <f t="shared" si="42"/>
        <v>4.9399999999999977</v>
      </c>
      <c r="R140" s="12">
        <v>14.23</v>
      </c>
      <c r="S140" s="12">
        <v>19.64</v>
      </c>
      <c r="T140" s="12">
        <v>47.76</v>
      </c>
      <c r="U140" s="12">
        <f t="shared" si="43"/>
        <v>28.119999999999997</v>
      </c>
      <c r="V140" s="12">
        <f t="shared" si="44"/>
        <v>5.41</v>
      </c>
      <c r="W140" s="12">
        <v>0.87430683918669116</v>
      </c>
      <c r="X140" s="10">
        <f t="shared" si="45"/>
        <v>4.3190757855822524</v>
      </c>
      <c r="Y140" s="10">
        <f t="shared" si="46"/>
        <v>4.7299999999999995</v>
      </c>
      <c r="Z140" s="12">
        <v>0.1821219692564294</v>
      </c>
      <c r="AA140" s="188">
        <v>0.56710137366717639</v>
      </c>
      <c r="AB140" s="12">
        <f t="shared" si="47"/>
        <v>1.0482687455562854</v>
      </c>
      <c r="AC140" s="12">
        <f t="shared" si="48"/>
        <v>3.3714356506386891</v>
      </c>
      <c r="AD140" s="13">
        <f t="shared" si="49"/>
        <v>5.1625931224053412</v>
      </c>
    </row>
    <row r="141" spans="1:30">
      <c r="A141" s="12" t="s">
        <v>60</v>
      </c>
      <c r="B141" s="12" t="s">
        <v>56</v>
      </c>
      <c r="C141" s="12">
        <v>36</v>
      </c>
      <c r="D141" s="12" t="str">
        <f t="shared" si="40"/>
        <v>Blank-36</v>
      </c>
      <c r="E141" s="187">
        <v>43384</v>
      </c>
      <c r="F141" s="118" t="s">
        <v>567</v>
      </c>
      <c r="G141" s="41">
        <v>9</v>
      </c>
      <c r="H141" s="41">
        <v>4</v>
      </c>
      <c r="I141" s="12" t="s">
        <v>74</v>
      </c>
      <c r="J141" s="12" t="s">
        <v>75</v>
      </c>
      <c r="K141" s="12" t="s">
        <v>109</v>
      </c>
      <c r="L141" s="12" t="s">
        <v>87</v>
      </c>
      <c r="M141" s="12">
        <v>14.07</v>
      </c>
      <c r="N141" s="12">
        <v>38.58</v>
      </c>
      <c r="O141" s="12">
        <v>38.58</v>
      </c>
      <c r="P141" s="12">
        <f t="shared" si="41"/>
        <v>24.509999999999998</v>
      </c>
      <c r="Q141" s="12">
        <f t="shared" si="42"/>
        <v>0</v>
      </c>
      <c r="R141" s="12">
        <v>14.09</v>
      </c>
      <c r="S141" s="12">
        <v>14.09</v>
      </c>
      <c r="T141" s="12">
        <v>42.12</v>
      </c>
      <c r="U141" s="12">
        <f t="shared" si="43"/>
        <v>28.029999999999998</v>
      </c>
      <c r="V141" s="12">
        <f t="shared" si="44"/>
        <v>0</v>
      </c>
      <c r="W141" s="12" t="s">
        <v>86</v>
      </c>
      <c r="X141" s="12" t="s">
        <v>86</v>
      </c>
      <c r="Y141" s="12" t="s">
        <v>86</v>
      </c>
      <c r="Z141" s="12" t="s">
        <v>86</v>
      </c>
      <c r="AA141" s="12" t="s">
        <v>86</v>
      </c>
      <c r="AB141" s="12" t="s">
        <v>86</v>
      </c>
      <c r="AC141" s="12" t="s">
        <v>86</v>
      </c>
      <c r="AD141" s="12" t="s">
        <v>86</v>
      </c>
    </row>
    <row r="142" spans="1:30">
      <c r="A142" s="12" t="s">
        <v>60</v>
      </c>
      <c r="B142" s="12" t="s">
        <v>56</v>
      </c>
      <c r="C142" s="12">
        <v>37</v>
      </c>
      <c r="D142" s="12" t="str">
        <f t="shared" si="40"/>
        <v>Blank-37</v>
      </c>
      <c r="E142" s="187">
        <v>43384</v>
      </c>
      <c r="F142" s="118" t="s">
        <v>567</v>
      </c>
      <c r="G142" s="41">
        <v>9</v>
      </c>
      <c r="H142" s="41">
        <v>5</v>
      </c>
      <c r="I142" s="12" t="s">
        <v>74</v>
      </c>
      <c r="J142" s="12" t="s">
        <v>75</v>
      </c>
      <c r="K142" s="12" t="s">
        <v>109</v>
      </c>
      <c r="L142" s="12" t="s">
        <v>87</v>
      </c>
      <c r="M142" s="12">
        <v>14.1</v>
      </c>
      <c r="N142" s="12">
        <v>38.43</v>
      </c>
      <c r="O142" s="12">
        <v>38.43</v>
      </c>
      <c r="P142" s="12">
        <f t="shared" si="41"/>
        <v>24.33</v>
      </c>
      <c r="Q142" s="12">
        <f t="shared" si="42"/>
        <v>0</v>
      </c>
      <c r="R142" s="12">
        <v>14.04</v>
      </c>
      <c r="S142" s="12">
        <v>14.04</v>
      </c>
      <c r="T142" s="12">
        <v>42.11</v>
      </c>
      <c r="U142" s="12">
        <f t="shared" si="43"/>
        <v>28.07</v>
      </c>
      <c r="V142" s="12">
        <f t="shared" si="44"/>
        <v>0</v>
      </c>
      <c r="W142" s="12" t="s">
        <v>86</v>
      </c>
      <c r="X142" s="12" t="s">
        <v>86</v>
      </c>
      <c r="Y142" s="12" t="s">
        <v>86</v>
      </c>
      <c r="Z142" s="12" t="s">
        <v>86</v>
      </c>
      <c r="AA142" s="12" t="s">
        <v>86</v>
      </c>
      <c r="AB142" s="12" t="s">
        <v>86</v>
      </c>
      <c r="AC142" s="12" t="s">
        <v>86</v>
      </c>
      <c r="AD142" s="12" t="s">
        <v>86</v>
      </c>
    </row>
    <row r="143" spans="1:30">
      <c r="A143" s="12" t="s">
        <v>60</v>
      </c>
      <c r="B143" s="12" t="s">
        <v>56</v>
      </c>
      <c r="C143" s="12">
        <v>38</v>
      </c>
      <c r="D143" s="12" t="str">
        <f t="shared" si="40"/>
        <v>Blank-38</v>
      </c>
      <c r="E143" s="187">
        <v>43384</v>
      </c>
      <c r="F143" s="118" t="s">
        <v>567</v>
      </c>
      <c r="G143" s="41">
        <v>9</v>
      </c>
      <c r="H143" s="41">
        <v>6</v>
      </c>
      <c r="I143" s="12" t="s">
        <v>74</v>
      </c>
      <c r="J143" s="12" t="s">
        <v>75</v>
      </c>
      <c r="K143" s="12" t="s">
        <v>109</v>
      </c>
      <c r="L143" s="12" t="s">
        <v>87</v>
      </c>
      <c r="M143" s="12">
        <v>14.05</v>
      </c>
      <c r="N143" s="12">
        <v>38.369999999999997</v>
      </c>
      <c r="O143" s="12">
        <v>38.369999999999997</v>
      </c>
      <c r="P143" s="12">
        <f t="shared" si="41"/>
        <v>24.319999999999997</v>
      </c>
      <c r="Q143" s="12">
        <f t="shared" si="42"/>
        <v>0</v>
      </c>
      <c r="R143" s="12">
        <v>13.93</v>
      </c>
      <c r="S143" s="12">
        <v>13.93</v>
      </c>
      <c r="T143" s="12">
        <v>41.58</v>
      </c>
      <c r="U143" s="12">
        <f t="shared" si="43"/>
        <v>27.65</v>
      </c>
      <c r="V143" s="12">
        <f t="shared" si="44"/>
        <v>0</v>
      </c>
      <c r="W143" s="12" t="s">
        <v>86</v>
      </c>
      <c r="X143" s="12" t="s">
        <v>86</v>
      </c>
      <c r="Y143" s="12" t="s">
        <v>86</v>
      </c>
      <c r="Z143" s="12" t="s">
        <v>86</v>
      </c>
      <c r="AA143" s="12" t="s">
        <v>86</v>
      </c>
      <c r="AB143" s="12" t="s">
        <v>86</v>
      </c>
      <c r="AC143" s="12" t="s">
        <v>86</v>
      </c>
      <c r="AD143" s="12" t="s">
        <v>86</v>
      </c>
    </row>
    <row r="144" spans="1:30">
      <c r="A144" s="12" t="s">
        <v>60</v>
      </c>
      <c r="B144" s="12" t="s">
        <v>56</v>
      </c>
      <c r="C144" s="12">
        <v>39</v>
      </c>
      <c r="D144" s="12" t="str">
        <f t="shared" si="40"/>
        <v>Blank-39</v>
      </c>
      <c r="E144" s="187">
        <v>43384</v>
      </c>
      <c r="F144" s="118" t="s">
        <v>567</v>
      </c>
      <c r="G144" s="41">
        <v>9</v>
      </c>
      <c r="H144" s="41">
        <v>7</v>
      </c>
      <c r="I144" s="12" t="s">
        <v>74</v>
      </c>
      <c r="J144" s="12" t="s">
        <v>75</v>
      </c>
      <c r="K144" s="12" t="s">
        <v>109</v>
      </c>
      <c r="L144" s="12" t="s">
        <v>87</v>
      </c>
      <c r="M144" s="12">
        <v>14.02</v>
      </c>
      <c r="N144" s="12">
        <v>38.35</v>
      </c>
      <c r="O144" s="12">
        <v>38.35</v>
      </c>
      <c r="P144" s="12">
        <f t="shared" si="41"/>
        <v>24.330000000000002</v>
      </c>
      <c r="Q144" s="12">
        <f t="shared" si="42"/>
        <v>0</v>
      </c>
      <c r="R144" s="12">
        <v>14.13</v>
      </c>
      <c r="S144" s="12">
        <v>14.13</v>
      </c>
      <c r="T144" s="12">
        <v>42.25</v>
      </c>
      <c r="U144" s="12">
        <f t="shared" si="43"/>
        <v>28.119999999999997</v>
      </c>
      <c r="V144" s="12">
        <f t="shared" si="44"/>
        <v>0</v>
      </c>
      <c r="W144" s="12" t="s">
        <v>86</v>
      </c>
      <c r="X144" s="12" t="s">
        <v>86</v>
      </c>
      <c r="Y144" s="12" t="s">
        <v>86</v>
      </c>
      <c r="Z144" s="12" t="s">
        <v>86</v>
      </c>
      <c r="AA144" s="12" t="s">
        <v>86</v>
      </c>
      <c r="AB144" s="12" t="s">
        <v>86</v>
      </c>
      <c r="AC144" s="12" t="s">
        <v>86</v>
      </c>
      <c r="AD144" s="12" t="s">
        <v>86</v>
      </c>
    </row>
    <row r="145" spans="1:30">
      <c r="A145" s="12" t="s">
        <v>60</v>
      </c>
      <c r="B145" s="12" t="s">
        <v>56</v>
      </c>
      <c r="C145" s="12">
        <v>40</v>
      </c>
      <c r="D145" s="12" t="str">
        <f t="shared" si="40"/>
        <v>Blank-40</v>
      </c>
      <c r="E145" s="187">
        <v>43384</v>
      </c>
      <c r="F145" s="118" t="s">
        <v>567</v>
      </c>
      <c r="G145" s="41">
        <v>9</v>
      </c>
      <c r="H145" s="41">
        <v>8</v>
      </c>
      <c r="I145" s="12" t="s">
        <v>74</v>
      </c>
      <c r="J145" s="12" t="s">
        <v>75</v>
      </c>
      <c r="K145" s="12" t="s">
        <v>109</v>
      </c>
      <c r="L145" s="12" t="s">
        <v>87</v>
      </c>
      <c r="M145" s="12">
        <v>14.12</v>
      </c>
      <c r="N145" s="12">
        <v>38.409999999999997</v>
      </c>
      <c r="O145" s="12">
        <v>38.409999999999997</v>
      </c>
      <c r="P145" s="12">
        <f t="shared" si="41"/>
        <v>24.29</v>
      </c>
      <c r="Q145" s="12">
        <f t="shared" si="42"/>
        <v>0</v>
      </c>
      <c r="R145" s="12">
        <v>14.05</v>
      </c>
      <c r="S145" s="12">
        <v>14.05</v>
      </c>
      <c r="T145" s="12">
        <v>41.99</v>
      </c>
      <c r="U145" s="12">
        <f t="shared" si="43"/>
        <v>27.94</v>
      </c>
      <c r="V145" s="12">
        <f t="shared" si="44"/>
        <v>0</v>
      </c>
      <c r="W145" s="12" t="s">
        <v>86</v>
      </c>
      <c r="X145" s="12" t="s">
        <v>86</v>
      </c>
      <c r="Y145" s="12" t="s">
        <v>86</v>
      </c>
      <c r="Z145" s="12" t="s">
        <v>86</v>
      </c>
      <c r="AA145" s="12" t="s">
        <v>86</v>
      </c>
      <c r="AB145" s="12" t="s">
        <v>86</v>
      </c>
      <c r="AC145" s="12" t="s">
        <v>86</v>
      </c>
      <c r="AD145" s="12" t="s">
        <v>86</v>
      </c>
    </row>
    <row r="146" spans="1:30">
      <c r="A146" s="12" t="s">
        <v>60</v>
      </c>
      <c r="B146" s="12" t="s">
        <v>54</v>
      </c>
      <c r="C146" s="12">
        <v>1</v>
      </c>
      <c r="D146" s="12" t="str">
        <f t="shared" si="40"/>
        <v>LCO-MXT-COM-1</v>
      </c>
      <c r="E146" s="187">
        <v>43383</v>
      </c>
      <c r="F146" s="118" t="s">
        <v>567</v>
      </c>
      <c r="G146" s="41">
        <v>10</v>
      </c>
      <c r="H146" s="41">
        <v>1</v>
      </c>
      <c r="I146" s="12" t="s">
        <v>76</v>
      </c>
      <c r="J146" s="12" t="s">
        <v>77</v>
      </c>
      <c r="K146" s="12" t="s">
        <v>110</v>
      </c>
      <c r="L146" s="12" t="s">
        <v>111</v>
      </c>
      <c r="M146" s="12">
        <v>14.06</v>
      </c>
      <c r="N146" s="12">
        <v>38.33</v>
      </c>
      <c r="O146" s="12">
        <v>43.69</v>
      </c>
      <c r="P146" s="12">
        <f t="shared" si="41"/>
        <v>24.269999999999996</v>
      </c>
      <c r="Q146" s="12">
        <f t="shared" si="42"/>
        <v>5.3599999999999994</v>
      </c>
      <c r="R146" s="12">
        <v>14.08</v>
      </c>
      <c r="S146" s="12">
        <v>20.05</v>
      </c>
      <c r="T146" s="12">
        <v>47.83</v>
      </c>
      <c r="U146" s="12">
        <f t="shared" si="43"/>
        <v>27.779999999999998</v>
      </c>
      <c r="V146" s="12">
        <f t="shared" si="44"/>
        <v>5.9700000000000006</v>
      </c>
      <c r="W146" s="12">
        <v>0.79536679536679544</v>
      </c>
      <c r="X146" s="10">
        <f t="shared" ref="X146:X153" si="50">Q146*W146</f>
        <v>4.2631660231660229</v>
      </c>
      <c r="Y146" s="10">
        <f t="shared" ref="Y146:Y153" si="51">V146*W146</f>
        <v>4.7483397683397692</v>
      </c>
      <c r="Z146" s="12">
        <v>0.75490957102952227</v>
      </c>
      <c r="AA146" s="188">
        <v>2.6553944428621592</v>
      </c>
      <c r="AB146" s="12">
        <f t="shared" si="47"/>
        <v>4.2976640340363756</v>
      </c>
      <c r="AC146" s="12">
        <f t="shared" si="48"/>
        <v>15.535294697014267</v>
      </c>
      <c r="AD146" s="13">
        <f t="shared" si="49"/>
        <v>24.972512584395314</v>
      </c>
    </row>
    <row r="147" spans="1:30">
      <c r="A147" s="12" t="s">
        <v>60</v>
      </c>
      <c r="B147" s="12" t="s">
        <v>54</v>
      </c>
      <c r="C147" s="12">
        <v>2</v>
      </c>
      <c r="D147" s="12" t="str">
        <f t="shared" si="40"/>
        <v>LCO-MXT-COM-2</v>
      </c>
      <c r="E147" s="187">
        <v>43383</v>
      </c>
      <c r="F147" s="118" t="s">
        <v>567</v>
      </c>
      <c r="G147" s="41">
        <v>10</v>
      </c>
      <c r="H147" s="41">
        <v>2</v>
      </c>
      <c r="I147" s="12" t="s">
        <v>76</v>
      </c>
      <c r="J147" s="12" t="s">
        <v>77</v>
      </c>
      <c r="K147" s="12" t="s">
        <v>110</v>
      </c>
      <c r="L147" s="12" t="s">
        <v>111</v>
      </c>
      <c r="M147" s="12">
        <v>14.1</v>
      </c>
      <c r="N147" s="12">
        <v>38.549999999999997</v>
      </c>
      <c r="O147" s="12">
        <v>43.35</v>
      </c>
      <c r="P147" s="12">
        <f t="shared" si="41"/>
        <v>24.449999999999996</v>
      </c>
      <c r="Q147" s="12">
        <f t="shared" si="42"/>
        <v>4.8000000000000043</v>
      </c>
      <c r="R147" s="12">
        <v>14.05</v>
      </c>
      <c r="S147" s="12">
        <v>18.71</v>
      </c>
      <c r="T147" s="12">
        <v>45.8</v>
      </c>
      <c r="U147" s="12">
        <f t="shared" si="43"/>
        <v>27.089999999999996</v>
      </c>
      <c r="V147" s="12">
        <f t="shared" si="44"/>
        <v>4.66</v>
      </c>
      <c r="W147" s="12">
        <v>0.76157804459691247</v>
      </c>
      <c r="X147" s="10">
        <f t="shared" si="50"/>
        <v>3.6555746140651832</v>
      </c>
      <c r="Y147" s="10">
        <f t="shared" si="51"/>
        <v>3.5489536878216121</v>
      </c>
      <c r="Z147" s="12">
        <v>1.0016142269823842</v>
      </c>
      <c r="AA147" s="188">
        <v>2.2763155924440714</v>
      </c>
      <c r="AB147" s="12">
        <f t="shared" si="47"/>
        <v>6.6992115974034974</v>
      </c>
      <c r="AC147" s="12">
        <f t="shared" si="48"/>
        <v>17.375653452711241</v>
      </c>
      <c r="AD147" s="13">
        <f t="shared" si="49"/>
        <v>23.725426345128319</v>
      </c>
    </row>
    <row r="148" spans="1:30">
      <c r="A148" s="12" t="s">
        <v>60</v>
      </c>
      <c r="B148" s="12" t="s">
        <v>54</v>
      </c>
      <c r="C148" s="12">
        <v>3</v>
      </c>
      <c r="D148" s="12" t="str">
        <f t="shared" si="40"/>
        <v>LCO-MXT-COM-3</v>
      </c>
      <c r="E148" s="187">
        <v>43383</v>
      </c>
      <c r="F148" s="118" t="s">
        <v>567</v>
      </c>
      <c r="G148" s="41">
        <v>10</v>
      </c>
      <c r="H148" s="41">
        <v>3</v>
      </c>
      <c r="I148" s="12" t="s">
        <v>76</v>
      </c>
      <c r="J148" s="12" t="s">
        <v>77</v>
      </c>
      <c r="K148" s="12" t="s">
        <v>110</v>
      </c>
      <c r="L148" s="12" t="s">
        <v>111</v>
      </c>
      <c r="M148" s="12">
        <v>13.94</v>
      </c>
      <c r="N148" s="12">
        <v>38.5</v>
      </c>
      <c r="O148" s="12">
        <v>44.51</v>
      </c>
      <c r="P148" s="12">
        <f t="shared" si="41"/>
        <v>24.560000000000002</v>
      </c>
      <c r="Q148" s="12">
        <f t="shared" si="42"/>
        <v>6.009999999999998</v>
      </c>
      <c r="R148" s="12">
        <v>14.05</v>
      </c>
      <c r="S148" s="12">
        <v>20.09</v>
      </c>
      <c r="T148" s="12">
        <v>48.16</v>
      </c>
      <c r="U148" s="12">
        <f t="shared" si="43"/>
        <v>28.069999999999997</v>
      </c>
      <c r="V148" s="12">
        <f t="shared" si="44"/>
        <v>6.0399999999999991</v>
      </c>
      <c r="W148" s="12">
        <v>0.74281150159744413</v>
      </c>
      <c r="X148" s="10">
        <f t="shared" si="50"/>
        <v>4.4642971246006375</v>
      </c>
      <c r="Y148" s="10">
        <f t="shared" si="51"/>
        <v>4.486581469648562</v>
      </c>
      <c r="Z148" s="12">
        <v>0.6902814363166716</v>
      </c>
      <c r="AA148" s="188">
        <v>2.3022244581600231</v>
      </c>
      <c r="AB148" s="12">
        <f t="shared" si="47"/>
        <v>3.7975321988574069</v>
      </c>
      <c r="AC148" s="12">
        <f t="shared" si="48"/>
        <v>14.403714939252815</v>
      </c>
      <c r="AD148" s="13">
        <f t="shared" si="49"/>
        <v>23.569294978656462</v>
      </c>
    </row>
    <row r="149" spans="1:30">
      <c r="A149" s="12" t="s">
        <v>60</v>
      </c>
      <c r="B149" s="12" t="s">
        <v>54</v>
      </c>
      <c r="C149" s="12">
        <v>4</v>
      </c>
      <c r="D149" s="12" t="str">
        <f t="shared" si="40"/>
        <v>LCO-MXT-COM-4</v>
      </c>
      <c r="E149" s="187">
        <v>43383</v>
      </c>
      <c r="F149" s="118" t="s">
        <v>567</v>
      </c>
      <c r="G149" s="41">
        <v>10</v>
      </c>
      <c r="H149" s="41">
        <v>4</v>
      </c>
      <c r="I149" s="12" t="s">
        <v>76</v>
      </c>
      <c r="J149" s="12" t="s">
        <v>77</v>
      </c>
      <c r="K149" s="12" t="s">
        <v>110</v>
      </c>
      <c r="L149" s="12" t="s">
        <v>111</v>
      </c>
      <c r="M149" s="12">
        <v>14.06</v>
      </c>
      <c r="N149" s="12">
        <v>38.51</v>
      </c>
      <c r="O149" s="12">
        <v>43.83</v>
      </c>
      <c r="P149" s="12">
        <f t="shared" si="41"/>
        <v>24.449999999999996</v>
      </c>
      <c r="Q149" s="12">
        <f t="shared" si="42"/>
        <v>5.32</v>
      </c>
      <c r="R149" s="12">
        <v>14.06</v>
      </c>
      <c r="S149" s="12">
        <v>19.7</v>
      </c>
      <c r="T149" s="12">
        <v>47.94</v>
      </c>
      <c r="U149" s="12">
        <f t="shared" si="43"/>
        <v>28.24</v>
      </c>
      <c r="V149" s="12">
        <f t="shared" si="44"/>
        <v>5.6399999999999988</v>
      </c>
      <c r="W149" s="12">
        <v>0.68613138686131392</v>
      </c>
      <c r="X149" s="10">
        <f t="shared" si="50"/>
        <v>3.6502189781021901</v>
      </c>
      <c r="Y149" s="10">
        <f t="shared" si="51"/>
        <v>3.8697810218978095</v>
      </c>
      <c r="Z149" s="12">
        <v>1.074977559429193</v>
      </c>
      <c r="AA149" s="188">
        <v>3.7635554713285067</v>
      </c>
      <c r="AB149" s="12">
        <f t="shared" si="47"/>
        <v>7.2004450926691641</v>
      </c>
      <c r="AC149" s="12">
        <f t="shared" si="48"/>
        <v>27.464811551066536</v>
      </c>
      <c r="AD149" s="13">
        <f t="shared" si="49"/>
        <v>45.031925463105274</v>
      </c>
    </row>
    <row r="150" spans="1:30">
      <c r="A150" s="12" t="s">
        <v>60</v>
      </c>
      <c r="B150" s="12" t="s">
        <v>54</v>
      </c>
      <c r="C150" s="12">
        <v>5</v>
      </c>
      <c r="D150" s="12" t="str">
        <f t="shared" si="40"/>
        <v>LCO-MXT-COM-5</v>
      </c>
      <c r="E150" s="187">
        <v>43383</v>
      </c>
      <c r="F150" s="118" t="s">
        <v>567</v>
      </c>
      <c r="G150" s="41">
        <v>10</v>
      </c>
      <c r="H150" s="41">
        <v>5</v>
      </c>
      <c r="I150" s="12" t="s">
        <v>76</v>
      </c>
      <c r="J150" s="12" t="s">
        <v>77</v>
      </c>
      <c r="K150" s="12" t="s">
        <v>110</v>
      </c>
      <c r="L150" s="12" t="s">
        <v>111</v>
      </c>
      <c r="M150" s="12">
        <v>14.08</v>
      </c>
      <c r="N150" s="12">
        <v>38.520000000000003</v>
      </c>
      <c r="O150" s="12">
        <v>43.39</v>
      </c>
      <c r="P150" s="12">
        <f t="shared" si="41"/>
        <v>24.440000000000005</v>
      </c>
      <c r="Q150" s="12">
        <f t="shared" si="42"/>
        <v>4.8699999999999974</v>
      </c>
      <c r="R150" s="12">
        <v>14</v>
      </c>
      <c r="S150" s="12">
        <v>18.8</v>
      </c>
      <c r="T150" s="12">
        <v>47</v>
      </c>
      <c r="U150" s="12">
        <f t="shared" si="43"/>
        <v>28.2</v>
      </c>
      <c r="V150" s="12">
        <f t="shared" si="44"/>
        <v>4.8000000000000007</v>
      </c>
      <c r="W150" s="12">
        <v>0.70917225950783003</v>
      </c>
      <c r="X150" s="10">
        <f t="shared" si="50"/>
        <v>3.4536689038031305</v>
      </c>
      <c r="Y150" s="10">
        <f t="shared" si="51"/>
        <v>3.4040268456375848</v>
      </c>
      <c r="Z150" s="12">
        <v>0.5209990884992971</v>
      </c>
      <c r="AA150" s="188">
        <v>4.0628260673511365</v>
      </c>
      <c r="AB150" s="12">
        <f t="shared" si="47"/>
        <v>3.6868669457286964</v>
      </c>
      <c r="AC150" s="12">
        <f t="shared" si="48"/>
        <v>33.657694341080443</v>
      </c>
      <c r="AD150" s="13">
        <f t="shared" si="49"/>
        <v>66.601838656337222</v>
      </c>
    </row>
    <row r="151" spans="1:30">
      <c r="A151" s="12" t="s">
        <v>60</v>
      </c>
      <c r="B151" s="12" t="s">
        <v>54</v>
      </c>
      <c r="C151" s="12">
        <v>6</v>
      </c>
      <c r="D151" s="12" t="str">
        <f t="shared" si="40"/>
        <v>LCO-MXT-COM-6</v>
      </c>
      <c r="E151" s="187">
        <v>43383</v>
      </c>
      <c r="F151" s="118" t="s">
        <v>567</v>
      </c>
      <c r="G151" s="41">
        <v>10</v>
      </c>
      <c r="H151" s="41">
        <v>6</v>
      </c>
      <c r="I151" s="12" t="s">
        <v>76</v>
      </c>
      <c r="J151" s="12" t="s">
        <v>77</v>
      </c>
      <c r="K151" s="12" t="s">
        <v>110</v>
      </c>
      <c r="L151" s="12" t="s">
        <v>111</v>
      </c>
      <c r="M151" s="12">
        <v>13.97</v>
      </c>
      <c r="N151" s="12">
        <v>38.43</v>
      </c>
      <c r="O151" s="12">
        <v>42.45</v>
      </c>
      <c r="P151" s="12">
        <f t="shared" si="41"/>
        <v>24.46</v>
      </c>
      <c r="Q151" s="12">
        <f t="shared" si="42"/>
        <v>4.0200000000000031</v>
      </c>
      <c r="R151" s="12">
        <v>14.07</v>
      </c>
      <c r="S151" s="12">
        <v>18.02</v>
      </c>
      <c r="T151" s="12">
        <v>46.42</v>
      </c>
      <c r="U151" s="12">
        <f t="shared" si="43"/>
        <v>28.400000000000002</v>
      </c>
      <c r="V151" s="12">
        <f t="shared" si="44"/>
        <v>3.9499999999999993</v>
      </c>
      <c r="W151" s="12">
        <v>0.66715328467153279</v>
      </c>
      <c r="X151" s="10">
        <f t="shared" si="50"/>
        <v>2.6819562043795639</v>
      </c>
      <c r="Y151" s="10">
        <f t="shared" si="51"/>
        <v>2.635255474452554</v>
      </c>
      <c r="Z151" s="12">
        <v>0.65737475673154089</v>
      </c>
      <c r="AA151" s="188">
        <v>2.4668152038229612</v>
      </c>
      <c r="AB151" s="12">
        <f t="shared" si="47"/>
        <v>5.9953948999600648</v>
      </c>
      <c r="AC151" s="12">
        <f t="shared" si="48"/>
        <v>26.58472867915237</v>
      </c>
      <c r="AD151" s="13">
        <f t="shared" si="49"/>
        <v>45.754075064871792</v>
      </c>
    </row>
    <row r="152" spans="1:30">
      <c r="A152" s="12" t="s">
        <v>60</v>
      </c>
      <c r="B152" s="12" t="s">
        <v>54</v>
      </c>
      <c r="C152" s="12">
        <v>7</v>
      </c>
      <c r="D152" s="12" t="str">
        <f t="shared" si="40"/>
        <v>LCO-MXT-COM-7</v>
      </c>
      <c r="E152" s="187">
        <v>43383</v>
      </c>
      <c r="F152" s="118" t="s">
        <v>567</v>
      </c>
      <c r="G152" s="41">
        <v>10</v>
      </c>
      <c r="H152" s="41">
        <v>7</v>
      </c>
      <c r="I152" s="12" t="s">
        <v>76</v>
      </c>
      <c r="J152" s="12" t="s">
        <v>77</v>
      </c>
      <c r="K152" s="12" t="s">
        <v>110</v>
      </c>
      <c r="L152" s="12" t="s">
        <v>111</v>
      </c>
      <c r="M152" s="12">
        <v>14.03</v>
      </c>
      <c r="N152" s="12">
        <v>38.31</v>
      </c>
      <c r="O152" s="12">
        <v>42.16</v>
      </c>
      <c r="P152" s="12">
        <f t="shared" si="41"/>
        <v>24.28</v>
      </c>
      <c r="Q152" s="12">
        <f t="shared" si="42"/>
        <v>3.8499999999999943</v>
      </c>
      <c r="R152" s="12">
        <v>14.08</v>
      </c>
      <c r="S152" s="12">
        <v>22.45</v>
      </c>
      <c r="T152" s="12">
        <v>50.78</v>
      </c>
      <c r="U152" s="12">
        <f t="shared" si="43"/>
        <v>28.330000000000002</v>
      </c>
      <c r="V152" s="12">
        <f t="shared" si="44"/>
        <v>8.3699999999999992</v>
      </c>
      <c r="W152" s="12">
        <v>0.80134228187919454</v>
      </c>
      <c r="X152" s="10">
        <f t="shared" si="50"/>
        <v>3.0851677852348942</v>
      </c>
      <c r="Y152" s="10">
        <f t="shared" si="51"/>
        <v>6.7072348993288573</v>
      </c>
      <c r="Z152" s="12">
        <v>0.71668359668546322</v>
      </c>
      <c r="AA152" s="188">
        <v>2.9429385102493768</v>
      </c>
      <c r="AB152" s="12">
        <f t="shared" si="47"/>
        <v>5.6402370758575096</v>
      </c>
      <c r="AC152" s="12">
        <f t="shared" si="48"/>
        <v>12.430375444836054</v>
      </c>
      <c r="AD152" s="13">
        <f t="shared" si="49"/>
        <v>15.089196375507877</v>
      </c>
    </row>
    <row r="153" spans="1:30">
      <c r="A153" s="12" t="s">
        <v>60</v>
      </c>
      <c r="B153" s="12" t="s">
        <v>54</v>
      </c>
      <c r="C153" s="12">
        <v>8</v>
      </c>
      <c r="D153" s="12" t="str">
        <f t="shared" si="40"/>
        <v>LCO-MXT-COM-8</v>
      </c>
      <c r="E153" s="187">
        <v>43383</v>
      </c>
      <c r="F153" s="118" t="s">
        <v>567</v>
      </c>
      <c r="G153" s="41">
        <v>10</v>
      </c>
      <c r="H153" s="41">
        <v>8</v>
      </c>
      <c r="I153" s="12" t="s">
        <v>76</v>
      </c>
      <c r="J153" s="12" t="s">
        <v>77</v>
      </c>
      <c r="K153" s="12" t="s">
        <v>110</v>
      </c>
      <c r="L153" s="12" t="s">
        <v>111</v>
      </c>
      <c r="M153" s="12">
        <v>14.09</v>
      </c>
      <c r="N153" s="12">
        <v>38.549999999999997</v>
      </c>
      <c r="O153" s="12">
        <v>44.01</v>
      </c>
      <c r="P153" s="12">
        <f t="shared" si="41"/>
        <v>24.459999999999997</v>
      </c>
      <c r="Q153" s="12">
        <f t="shared" si="42"/>
        <v>5.4600000000000009</v>
      </c>
      <c r="R153" s="12">
        <v>14.09</v>
      </c>
      <c r="S153" s="12">
        <v>18.899999999999999</v>
      </c>
      <c r="T153" s="12">
        <v>47.22</v>
      </c>
      <c r="U153" s="12">
        <f t="shared" si="43"/>
        <v>28.32</v>
      </c>
      <c r="V153" s="12">
        <f t="shared" si="44"/>
        <v>4.8099999999999987</v>
      </c>
      <c r="W153" s="12">
        <v>0.82040816326530597</v>
      </c>
      <c r="X153" s="10">
        <f t="shared" si="50"/>
        <v>4.4794285714285715</v>
      </c>
      <c r="Y153" s="10">
        <f t="shared" si="51"/>
        <v>3.9461632653061205</v>
      </c>
      <c r="Z153" s="12">
        <v>0.66658835203401912</v>
      </c>
      <c r="AA153" s="188">
        <v>2.2377644015305478</v>
      </c>
      <c r="AB153" s="12">
        <f t="shared" si="47"/>
        <v>3.6399176436811054</v>
      </c>
      <c r="AC153" s="12">
        <f t="shared" si="48"/>
        <v>16.059519992117956</v>
      </c>
      <c r="AD153" s="13">
        <f t="shared" si="49"/>
        <v>27.599116329859665</v>
      </c>
    </row>
    <row r="154" spans="1:30">
      <c r="A154" s="12" t="s">
        <v>60</v>
      </c>
      <c r="B154" s="12" t="s">
        <v>56</v>
      </c>
      <c r="C154" s="12">
        <v>41</v>
      </c>
      <c r="D154" s="12" t="str">
        <f t="shared" si="40"/>
        <v>Blank-41</v>
      </c>
      <c r="E154" s="187">
        <v>43383</v>
      </c>
      <c r="F154" s="118" t="s">
        <v>567</v>
      </c>
      <c r="G154" s="41">
        <v>11</v>
      </c>
      <c r="H154" s="41">
        <v>1</v>
      </c>
      <c r="I154" s="12" t="s">
        <v>76</v>
      </c>
      <c r="J154" s="12" t="s">
        <v>77</v>
      </c>
      <c r="K154" s="12" t="s">
        <v>110</v>
      </c>
      <c r="L154" s="12" t="s">
        <v>111</v>
      </c>
      <c r="M154" s="12">
        <v>14.14</v>
      </c>
      <c r="N154" s="12">
        <v>38.58</v>
      </c>
      <c r="O154" s="12">
        <v>38.58</v>
      </c>
      <c r="P154" s="12">
        <f t="shared" si="41"/>
        <v>24.439999999999998</v>
      </c>
      <c r="Q154" s="12">
        <f t="shared" si="42"/>
        <v>0</v>
      </c>
      <c r="R154" s="12">
        <v>14.01</v>
      </c>
      <c r="S154" s="12">
        <v>14.01</v>
      </c>
      <c r="T154" s="12">
        <v>42.5</v>
      </c>
      <c r="U154" s="12">
        <f t="shared" si="43"/>
        <v>28.490000000000002</v>
      </c>
      <c r="V154" s="12">
        <f t="shared" si="44"/>
        <v>0</v>
      </c>
      <c r="W154" s="12" t="s">
        <v>86</v>
      </c>
      <c r="X154" s="12" t="s">
        <v>86</v>
      </c>
      <c r="Y154" s="12" t="s">
        <v>86</v>
      </c>
      <c r="Z154" s="12" t="s">
        <v>86</v>
      </c>
      <c r="AA154" s="12" t="s">
        <v>86</v>
      </c>
      <c r="AB154" s="12" t="s">
        <v>86</v>
      </c>
      <c r="AC154" s="12" t="s">
        <v>86</v>
      </c>
      <c r="AD154" s="12" t="s">
        <v>86</v>
      </c>
    </row>
    <row r="155" spans="1:30">
      <c r="A155" s="12" t="s">
        <v>60</v>
      </c>
      <c r="B155" s="12" t="s">
        <v>56</v>
      </c>
      <c r="C155" s="12">
        <v>42</v>
      </c>
      <c r="D155" s="12" t="str">
        <f t="shared" si="40"/>
        <v>Blank-42</v>
      </c>
      <c r="E155" s="187">
        <v>43383</v>
      </c>
      <c r="F155" s="118" t="s">
        <v>567</v>
      </c>
      <c r="G155" s="41">
        <v>11</v>
      </c>
      <c r="H155" s="41">
        <v>2</v>
      </c>
      <c r="I155" s="12" t="s">
        <v>76</v>
      </c>
      <c r="J155" s="12" t="s">
        <v>77</v>
      </c>
      <c r="K155" s="12" t="s">
        <v>110</v>
      </c>
      <c r="L155" s="12" t="s">
        <v>111</v>
      </c>
      <c r="M155" s="12">
        <v>14.18</v>
      </c>
      <c r="N155" s="12">
        <v>38.64</v>
      </c>
      <c r="O155" s="12">
        <v>38.64</v>
      </c>
      <c r="P155" s="12">
        <f t="shared" si="41"/>
        <v>24.46</v>
      </c>
      <c r="Q155" s="12">
        <f t="shared" si="42"/>
        <v>0</v>
      </c>
      <c r="R155" s="12">
        <v>13.98</v>
      </c>
      <c r="S155" s="12">
        <v>13.98</v>
      </c>
      <c r="T155" s="12">
        <v>42.27</v>
      </c>
      <c r="U155" s="12">
        <f t="shared" si="43"/>
        <v>28.290000000000003</v>
      </c>
      <c r="V155" s="12">
        <f t="shared" si="44"/>
        <v>0</v>
      </c>
      <c r="W155" s="12" t="s">
        <v>86</v>
      </c>
      <c r="X155" s="12" t="s">
        <v>86</v>
      </c>
      <c r="Y155" s="12" t="s">
        <v>86</v>
      </c>
      <c r="Z155" s="12" t="s">
        <v>86</v>
      </c>
      <c r="AA155" s="12" t="s">
        <v>86</v>
      </c>
      <c r="AB155" s="12" t="s">
        <v>86</v>
      </c>
      <c r="AC155" s="12" t="s">
        <v>86</v>
      </c>
      <c r="AD155" s="12" t="s">
        <v>86</v>
      </c>
    </row>
    <row r="156" spans="1:30">
      <c r="A156" s="12" t="s">
        <v>60</v>
      </c>
      <c r="B156" s="12" t="s">
        <v>56</v>
      </c>
      <c r="C156" s="12">
        <v>43</v>
      </c>
      <c r="D156" s="12" t="str">
        <f t="shared" si="40"/>
        <v>Blank-43</v>
      </c>
      <c r="E156" s="187">
        <v>43383</v>
      </c>
      <c r="F156" s="118" t="s">
        <v>567</v>
      </c>
      <c r="G156" s="41">
        <v>11</v>
      </c>
      <c r="H156" s="41">
        <v>3</v>
      </c>
      <c r="I156" s="12" t="s">
        <v>76</v>
      </c>
      <c r="J156" s="12" t="s">
        <v>77</v>
      </c>
      <c r="K156" s="12" t="s">
        <v>110</v>
      </c>
      <c r="L156" s="12" t="s">
        <v>111</v>
      </c>
      <c r="M156" s="12">
        <v>14</v>
      </c>
      <c r="N156" s="12">
        <v>38.5</v>
      </c>
      <c r="O156" s="12">
        <v>38.5</v>
      </c>
      <c r="P156" s="12">
        <f t="shared" si="41"/>
        <v>24.5</v>
      </c>
      <c r="Q156" s="12">
        <f t="shared" si="42"/>
        <v>0</v>
      </c>
      <c r="R156" s="12">
        <v>14.05</v>
      </c>
      <c r="S156" s="12">
        <v>14.05</v>
      </c>
      <c r="T156" s="12">
        <v>41.99</v>
      </c>
      <c r="U156" s="12">
        <f t="shared" si="43"/>
        <v>27.94</v>
      </c>
      <c r="V156" s="12">
        <f t="shared" si="44"/>
        <v>0</v>
      </c>
      <c r="W156" s="12" t="s">
        <v>86</v>
      </c>
      <c r="X156" s="12" t="s">
        <v>86</v>
      </c>
      <c r="Y156" s="12" t="s">
        <v>86</v>
      </c>
      <c r="Z156" s="12" t="s">
        <v>86</v>
      </c>
      <c r="AA156" s="12" t="s">
        <v>86</v>
      </c>
      <c r="AB156" s="12" t="s">
        <v>86</v>
      </c>
      <c r="AC156" s="12" t="s">
        <v>86</v>
      </c>
      <c r="AD156" s="12" t="s">
        <v>86</v>
      </c>
    </row>
    <row r="157" spans="1:30">
      <c r="A157" s="12" t="s">
        <v>60</v>
      </c>
      <c r="B157" s="12" t="s">
        <v>56</v>
      </c>
      <c r="C157" s="12">
        <v>44</v>
      </c>
      <c r="D157" s="12" t="str">
        <f t="shared" si="40"/>
        <v>Blank-44</v>
      </c>
      <c r="E157" s="187">
        <v>43383</v>
      </c>
      <c r="F157" s="118" t="s">
        <v>567</v>
      </c>
      <c r="G157" s="41">
        <v>11</v>
      </c>
      <c r="H157" s="41">
        <v>4</v>
      </c>
      <c r="I157" s="12" t="s">
        <v>76</v>
      </c>
      <c r="J157" s="12" t="s">
        <v>77</v>
      </c>
      <c r="K157" s="12" t="s">
        <v>110</v>
      </c>
      <c r="L157" s="12" t="s">
        <v>111</v>
      </c>
      <c r="M157" s="12">
        <v>13.95</v>
      </c>
      <c r="N157" s="12">
        <v>38.450000000000003</v>
      </c>
      <c r="O157" s="12">
        <v>38.450000000000003</v>
      </c>
      <c r="P157" s="12">
        <f t="shared" si="41"/>
        <v>24.500000000000004</v>
      </c>
      <c r="Q157" s="12">
        <f t="shared" si="42"/>
        <v>0</v>
      </c>
      <c r="R157" s="12">
        <v>14.09</v>
      </c>
      <c r="S157" s="12">
        <v>14.09</v>
      </c>
      <c r="T157" s="12">
        <v>41.35</v>
      </c>
      <c r="U157" s="12">
        <f t="shared" si="43"/>
        <v>27.26</v>
      </c>
      <c r="V157" s="12">
        <f t="shared" si="44"/>
        <v>0</v>
      </c>
      <c r="W157" s="12" t="s">
        <v>86</v>
      </c>
      <c r="X157" s="12" t="s">
        <v>86</v>
      </c>
      <c r="Y157" s="12" t="s">
        <v>86</v>
      </c>
      <c r="Z157" s="12" t="s">
        <v>86</v>
      </c>
      <c r="AA157" s="12" t="s">
        <v>86</v>
      </c>
      <c r="AB157" s="12" t="s">
        <v>86</v>
      </c>
      <c r="AC157" s="12" t="s">
        <v>86</v>
      </c>
      <c r="AD157" s="12" t="s">
        <v>86</v>
      </c>
    </row>
    <row r="158" spans="1:30">
      <c r="A158" s="12" t="s">
        <v>60</v>
      </c>
      <c r="B158" s="12" t="s">
        <v>56</v>
      </c>
      <c r="C158" s="12">
        <v>45</v>
      </c>
      <c r="D158" s="12" t="str">
        <f t="shared" si="40"/>
        <v>Blank-45</v>
      </c>
      <c r="E158" s="187">
        <v>43383</v>
      </c>
      <c r="F158" s="118" t="s">
        <v>567</v>
      </c>
      <c r="G158" s="41">
        <v>11</v>
      </c>
      <c r="H158" s="41">
        <v>5</v>
      </c>
      <c r="I158" s="12" t="s">
        <v>76</v>
      </c>
      <c r="J158" s="12" t="s">
        <v>77</v>
      </c>
      <c r="K158" s="12" t="s">
        <v>110</v>
      </c>
      <c r="L158" s="12" t="s">
        <v>111</v>
      </c>
      <c r="M158" s="12">
        <v>14.02</v>
      </c>
      <c r="N158" s="12">
        <v>38.6</v>
      </c>
      <c r="O158" s="12">
        <v>38.6</v>
      </c>
      <c r="P158" s="12">
        <f t="shared" si="41"/>
        <v>24.580000000000002</v>
      </c>
      <c r="Q158" s="12">
        <f t="shared" si="42"/>
        <v>0</v>
      </c>
      <c r="R158" s="12">
        <v>13.92</v>
      </c>
      <c r="S158" s="12">
        <v>13.92</v>
      </c>
      <c r="T158" s="12">
        <v>41.12</v>
      </c>
      <c r="U158" s="12">
        <f t="shared" si="43"/>
        <v>27.199999999999996</v>
      </c>
      <c r="V158" s="12">
        <f t="shared" si="44"/>
        <v>0</v>
      </c>
      <c r="W158" s="12" t="s">
        <v>86</v>
      </c>
      <c r="X158" s="12" t="s">
        <v>86</v>
      </c>
      <c r="Y158" s="12" t="s">
        <v>86</v>
      </c>
      <c r="Z158" s="12" t="s">
        <v>86</v>
      </c>
      <c r="AA158" s="12" t="s">
        <v>86</v>
      </c>
      <c r="AB158" s="12" t="s">
        <v>86</v>
      </c>
      <c r="AC158" s="12" t="s">
        <v>86</v>
      </c>
      <c r="AD158" s="12" t="s">
        <v>86</v>
      </c>
    </row>
    <row r="159" spans="1:30">
      <c r="A159" s="12" t="s">
        <v>60</v>
      </c>
      <c r="B159" s="12" t="s">
        <v>55</v>
      </c>
      <c r="C159" s="12">
        <v>1</v>
      </c>
      <c r="D159" s="12" t="str">
        <f t="shared" si="40"/>
        <v>MAF-ONE-PRO-1</v>
      </c>
      <c r="E159" s="187">
        <v>43383</v>
      </c>
      <c r="F159" s="118" t="s">
        <v>567</v>
      </c>
      <c r="G159" s="41">
        <v>11</v>
      </c>
      <c r="H159" s="41">
        <v>6</v>
      </c>
      <c r="I159" s="12" t="s">
        <v>78</v>
      </c>
      <c r="J159" s="12" t="s">
        <v>79</v>
      </c>
      <c r="K159" s="12" t="s">
        <v>75</v>
      </c>
      <c r="L159" s="12" t="s">
        <v>94</v>
      </c>
      <c r="M159" s="12">
        <v>14</v>
      </c>
      <c r="N159" s="12">
        <v>38.549999999999997</v>
      </c>
      <c r="O159" s="12">
        <v>46.08</v>
      </c>
      <c r="P159" s="12">
        <f t="shared" si="41"/>
        <v>24.549999999999997</v>
      </c>
      <c r="Q159" s="12">
        <f t="shared" si="42"/>
        <v>7.5300000000000011</v>
      </c>
      <c r="R159" s="12">
        <v>14.02</v>
      </c>
      <c r="S159" s="12">
        <v>21.38</v>
      </c>
      <c r="T159" s="12">
        <v>47.82</v>
      </c>
      <c r="U159" s="12">
        <f t="shared" si="43"/>
        <v>26.44</v>
      </c>
      <c r="V159" s="12">
        <f t="shared" si="44"/>
        <v>7.3599999999999994</v>
      </c>
      <c r="W159" s="12">
        <v>0.79423868312757206</v>
      </c>
      <c r="X159" s="10">
        <f>Q159*W159</f>
        <v>5.9806172839506182</v>
      </c>
      <c r="Y159" s="10">
        <f>V159*W159</f>
        <v>5.8455967078189301</v>
      </c>
      <c r="Z159" s="12">
        <v>1.0661969053631168</v>
      </c>
      <c r="AA159" s="188">
        <v>1.8560960663869419</v>
      </c>
      <c r="AB159" s="12">
        <f t="shared" si="47"/>
        <v>4.3766609337981244</v>
      </c>
      <c r="AC159" s="12">
        <f t="shared" si="48"/>
        <v>8.3952387494725667</v>
      </c>
      <c r="AD159" s="13">
        <f t="shared" si="49"/>
        <v>8.930172923720983</v>
      </c>
    </row>
    <row r="160" spans="1:30">
      <c r="A160" s="12" t="s">
        <v>60</v>
      </c>
      <c r="B160" s="12" t="s">
        <v>55</v>
      </c>
      <c r="C160" s="12">
        <v>2</v>
      </c>
      <c r="D160" s="12" t="str">
        <f t="shared" si="40"/>
        <v>MAF-ONE-PRO-2</v>
      </c>
      <c r="E160" s="187">
        <v>43383</v>
      </c>
      <c r="F160" s="118" t="s">
        <v>567</v>
      </c>
      <c r="G160" s="41">
        <v>11</v>
      </c>
      <c r="H160" s="41">
        <v>7</v>
      </c>
      <c r="I160" s="12" t="s">
        <v>78</v>
      </c>
      <c r="J160" s="12" t="s">
        <v>79</v>
      </c>
      <c r="K160" s="12" t="s">
        <v>75</v>
      </c>
      <c r="L160" s="12" t="s">
        <v>94</v>
      </c>
      <c r="M160" s="12">
        <v>14.07</v>
      </c>
      <c r="N160" s="12">
        <v>39.24</v>
      </c>
      <c r="O160" s="12">
        <v>45.17</v>
      </c>
      <c r="P160" s="12">
        <f t="shared" si="41"/>
        <v>25.17</v>
      </c>
      <c r="Q160" s="12">
        <f t="shared" si="42"/>
        <v>5.93</v>
      </c>
      <c r="R160" s="12">
        <v>14.08</v>
      </c>
      <c r="S160" s="12">
        <v>18.53</v>
      </c>
      <c r="T160" s="12">
        <v>46.53</v>
      </c>
      <c r="U160" s="12">
        <f t="shared" si="43"/>
        <v>28</v>
      </c>
      <c r="V160" s="12">
        <f t="shared" si="44"/>
        <v>4.4500000000000011</v>
      </c>
      <c r="W160" s="12">
        <v>0.80125523012552302</v>
      </c>
      <c r="X160" s="10">
        <f>Q160*W160</f>
        <v>4.7514435146443512</v>
      </c>
      <c r="Y160" s="10">
        <f>V160*W160</f>
        <v>3.5655857740585781</v>
      </c>
      <c r="Z160" s="12">
        <v>0.71713132133880986</v>
      </c>
      <c r="AA160" s="188">
        <v>1.5126372926833245</v>
      </c>
      <c r="AB160" s="12">
        <f t="shared" si="47"/>
        <v>3.7988866546483431</v>
      </c>
      <c r="AC160" s="12">
        <f t="shared" si="48"/>
        <v>11.878509417240362</v>
      </c>
      <c r="AD160" s="13">
        <f t="shared" si="49"/>
        <v>17.954717250204489</v>
      </c>
    </row>
    <row r="161" spans="1:30">
      <c r="A161" s="12" t="s">
        <v>60</v>
      </c>
      <c r="B161" s="12" t="s">
        <v>55</v>
      </c>
      <c r="C161" s="12">
        <v>3</v>
      </c>
      <c r="D161" s="12" t="str">
        <f t="shared" si="40"/>
        <v>MAF-ONE-PRO-3</v>
      </c>
      <c r="E161" s="187">
        <v>43383</v>
      </c>
      <c r="F161" s="118" t="s">
        <v>567</v>
      </c>
      <c r="G161" s="41">
        <v>11</v>
      </c>
      <c r="H161" s="41">
        <v>8</v>
      </c>
      <c r="I161" s="12" t="s">
        <v>78</v>
      </c>
      <c r="J161" s="12" t="s">
        <v>79</v>
      </c>
      <c r="K161" s="12" t="s">
        <v>75</v>
      </c>
      <c r="L161" s="12" t="s">
        <v>94</v>
      </c>
      <c r="M161" s="12">
        <v>14.09</v>
      </c>
      <c r="N161" s="12">
        <v>39.369999999999997</v>
      </c>
      <c r="O161" s="12">
        <v>44.36</v>
      </c>
      <c r="P161" s="12">
        <f t="shared" si="41"/>
        <v>25.279999999999998</v>
      </c>
      <c r="Q161" s="12">
        <f t="shared" si="42"/>
        <v>4.990000000000002</v>
      </c>
      <c r="R161" s="12">
        <v>14.03</v>
      </c>
      <c r="S161" s="12">
        <v>19.98</v>
      </c>
      <c r="T161" s="12">
        <v>48.11</v>
      </c>
      <c r="U161" s="12">
        <f t="shared" si="43"/>
        <v>28.13</v>
      </c>
      <c r="V161" s="12">
        <f t="shared" si="44"/>
        <v>5.9500000000000011</v>
      </c>
      <c r="W161" s="12">
        <v>0.82300884955752196</v>
      </c>
      <c r="X161" s="10">
        <f>Q161*W161</f>
        <v>4.1068141592920364</v>
      </c>
      <c r="Y161" s="10">
        <f>V161*W161</f>
        <v>4.8969026548672563</v>
      </c>
      <c r="Z161" s="12">
        <v>0.5284980274610096</v>
      </c>
      <c r="AA161" s="188">
        <v>2.2374697509811377</v>
      </c>
      <c r="AB161" s="12">
        <f t="shared" si="47"/>
        <v>3.2532346524580729</v>
      </c>
      <c r="AC161" s="12">
        <f t="shared" si="48"/>
        <v>12.853027419799824</v>
      </c>
      <c r="AD161" s="13">
        <f t="shared" si="49"/>
        <v>21.332872816315003</v>
      </c>
    </row>
    <row r="162" spans="1:30">
      <c r="A162" s="12" t="s">
        <v>60</v>
      </c>
      <c r="B162" s="12" t="s">
        <v>56</v>
      </c>
      <c r="C162" s="12">
        <v>46</v>
      </c>
      <c r="D162" s="12" t="str">
        <f t="shared" ref="D162:D164" si="52">_xlfn.CONCAT(B162,"-",C162)</f>
        <v>Blank-46</v>
      </c>
      <c r="E162" s="187">
        <v>43383</v>
      </c>
      <c r="F162" s="6" t="s">
        <v>86</v>
      </c>
      <c r="G162" s="6" t="s">
        <v>86</v>
      </c>
      <c r="H162" s="6" t="s">
        <v>86</v>
      </c>
      <c r="I162" s="12" t="s">
        <v>78</v>
      </c>
      <c r="J162" s="12" t="s">
        <v>79</v>
      </c>
      <c r="K162" s="12" t="s">
        <v>75</v>
      </c>
      <c r="L162" s="12" t="s">
        <v>94</v>
      </c>
      <c r="M162" s="12">
        <v>14.05</v>
      </c>
      <c r="N162" s="12">
        <v>39.25</v>
      </c>
      <c r="O162" s="12">
        <v>39.25</v>
      </c>
      <c r="P162" s="12">
        <f t="shared" si="41"/>
        <v>25.2</v>
      </c>
      <c r="Q162" s="12">
        <f t="shared" si="42"/>
        <v>0</v>
      </c>
      <c r="R162" s="12">
        <v>14.1</v>
      </c>
      <c r="S162" s="12">
        <v>14.1</v>
      </c>
      <c r="T162" s="12">
        <v>42.44</v>
      </c>
      <c r="U162" s="12">
        <f t="shared" ref="U162:U164" si="53">T162-S162</f>
        <v>28.339999999999996</v>
      </c>
      <c r="V162" s="12">
        <f t="shared" si="44"/>
        <v>0</v>
      </c>
      <c r="W162" s="12" t="s">
        <v>86</v>
      </c>
      <c r="X162" s="12" t="s">
        <v>86</v>
      </c>
      <c r="Y162" s="12" t="s">
        <v>86</v>
      </c>
      <c r="Z162" s="12" t="s">
        <v>86</v>
      </c>
      <c r="AA162" s="12" t="s">
        <v>86</v>
      </c>
      <c r="AB162" s="12" t="s">
        <v>86</v>
      </c>
      <c r="AC162" s="12" t="s">
        <v>86</v>
      </c>
      <c r="AD162" s="12" t="s">
        <v>86</v>
      </c>
    </row>
    <row r="163" spans="1:30">
      <c r="A163" s="12" t="s">
        <v>60</v>
      </c>
      <c r="B163" s="12" t="s">
        <v>56</v>
      </c>
      <c r="C163" s="12">
        <v>47</v>
      </c>
      <c r="D163" s="12" t="str">
        <f t="shared" si="52"/>
        <v>Blank-47</v>
      </c>
      <c r="E163" s="187">
        <v>43383</v>
      </c>
      <c r="F163" s="6" t="s">
        <v>86</v>
      </c>
      <c r="G163" s="6" t="s">
        <v>86</v>
      </c>
      <c r="H163" s="6" t="s">
        <v>86</v>
      </c>
      <c r="I163" s="12" t="s">
        <v>78</v>
      </c>
      <c r="J163" s="12" t="s">
        <v>79</v>
      </c>
      <c r="K163" s="12" t="s">
        <v>75</v>
      </c>
      <c r="L163" s="12" t="s">
        <v>94</v>
      </c>
      <c r="M163" s="12">
        <v>14.13</v>
      </c>
      <c r="N163" s="12">
        <v>38.72</v>
      </c>
      <c r="O163" s="12">
        <v>38.72</v>
      </c>
      <c r="P163" s="12">
        <f t="shared" si="41"/>
        <v>24.589999999999996</v>
      </c>
      <c r="Q163" s="12">
        <f t="shared" si="42"/>
        <v>0</v>
      </c>
      <c r="R163" s="12">
        <v>13.99</v>
      </c>
      <c r="S163" s="12">
        <v>13.99</v>
      </c>
      <c r="T163" s="12">
        <v>42.46</v>
      </c>
      <c r="U163" s="12">
        <f t="shared" si="53"/>
        <v>28.47</v>
      </c>
      <c r="V163" s="12">
        <f t="shared" si="44"/>
        <v>0</v>
      </c>
      <c r="W163" s="12" t="s">
        <v>86</v>
      </c>
      <c r="X163" s="12" t="s">
        <v>86</v>
      </c>
      <c r="Y163" s="12" t="s">
        <v>86</v>
      </c>
      <c r="Z163" s="12" t="s">
        <v>86</v>
      </c>
      <c r="AA163" s="12" t="s">
        <v>86</v>
      </c>
      <c r="AB163" s="12" t="s">
        <v>86</v>
      </c>
      <c r="AC163" s="12" t="s">
        <v>86</v>
      </c>
      <c r="AD163" s="12" t="s">
        <v>86</v>
      </c>
    </row>
    <row r="164" spans="1:30">
      <c r="A164" s="12" t="s">
        <v>60</v>
      </c>
      <c r="B164" s="12" t="s">
        <v>56</v>
      </c>
      <c r="C164" s="12">
        <v>48</v>
      </c>
      <c r="D164" s="12" t="str">
        <f t="shared" si="52"/>
        <v>Blank-48</v>
      </c>
      <c r="E164" s="187">
        <v>43383</v>
      </c>
      <c r="F164" s="6" t="s">
        <v>86</v>
      </c>
      <c r="G164" s="6" t="s">
        <v>86</v>
      </c>
      <c r="H164" s="6" t="s">
        <v>86</v>
      </c>
      <c r="I164" s="12" t="s">
        <v>78</v>
      </c>
      <c r="J164" s="12" t="s">
        <v>79</v>
      </c>
      <c r="K164" s="12" t="s">
        <v>75</v>
      </c>
      <c r="L164" s="12" t="s">
        <v>94</v>
      </c>
      <c r="M164" s="12">
        <v>14.07</v>
      </c>
      <c r="N164" s="12">
        <v>39.31</v>
      </c>
      <c r="O164" s="12">
        <v>39.31</v>
      </c>
      <c r="P164" s="12">
        <f t="shared" si="41"/>
        <v>25.240000000000002</v>
      </c>
      <c r="Q164" s="12">
        <f t="shared" si="42"/>
        <v>0</v>
      </c>
      <c r="R164" s="12">
        <v>14.04</v>
      </c>
      <c r="S164" s="12">
        <v>14.04</v>
      </c>
      <c r="T164" s="12">
        <v>42.52</v>
      </c>
      <c r="U164" s="12">
        <f t="shared" si="53"/>
        <v>28.480000000000004</v>
      </c>
      <c r="V164" s="12">
        <f t="shared" si="44"/>
        <v>0</v>
      </c>
      <c r="W164" s="12" t="s">
        <v>86</v>
      </c>
      <c r="X164" s="12" t="s">
        <v>86</v>
      </c>
      <c r="Y164" s="12" t="s">
        <v>86</v>
      </c>
      <c r="Z164" s="12" t="s">
        <v>86</v>
      </c>
      <c r="AA164" s="12" t="s">
        <v>86</v>
      </c>
      <c r="AB164" s="12" t="s">
        <v>86</v>
      </c>
      <c r="AC164" s="12" t="s">
        <v>86</v>
      </c>
      <c r="AD164" s="12" t="s">
        <v>86</v>
      </c>
    </row>
    <row r="165" spans="1:30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U165" s="12"/>
      <c r="V165" s="12"/>
      <c r="W165" s="12"/>
      <c r="X165" s="12"/>
      <c r="Y165" s="12"/>
    </row>
    <row r="166" spans="1:30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U166" s="12"/>
      <c r="V166" s="12"/>
      <c r="W166" s="12"/>
      <c r="X166" s="12"/>
      <c r="Y166" s="12"/>
    </row>
    <row r="167" spans="1:30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U167" s="12"/>
      <c r="V167" s="12"/>
      <c r="W167" s="12"/>
      <c r="X167" s="12"/>
      <c r="Y167" s="12"/>
    </row>
    <row r="168" spans="1:30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U168" s="12"/>
      <c r="V168" s="12"/>
      <c r="W168" s="12"/>
      <c r="X168" s="12"/>
      <c r="Y168" s="12"/>
    </row>
    <row r="169" spans="1:30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U169" s="12"/>
      <c r="V169" s="12"/>
      <c r="W169" s="12"/>
      <c r="X169" s="12"/>
      <c r="Y169" s="12"/>
    </row>
    <row r="170" spans="1:3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U170" s="12"/>
      <c r="V170" s="12"/>
      <c r="W170" s="12"/>
      <c r="X170" s="12"/>
      <c r="Y170" s="12"/>
    </row>
    <row r="171" spans="1:30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U171" s="12"/>
      <c r="V171" s="12"/>
      <c r="W171" s="12"/>
      <c r="X171" s="12"/>
      <c r="Y171" s="12"/>
    </row>
    <row r="172" spans="1:30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U172" s="12"/>
      <c r="V172" s="12"/>
      <c r="W172" s="12"/>
      <c r="X172" s="12"/>
      <c r="Y172" s="12"/>
    </row>
    <row r="173" spans="1:30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U173" s="12"/>
      <c r="V173" s="12"/>
      <c r="W173" s="12"/>
      <c r="X173" s="12"/>
      <c r="Y173" s="12"/>
    </row>
    <row r="174" spans="1:30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U174" s="12"/>
      <c r="V174" s="12"/>
      <c r="W174" s="12"/>
      <c r="X174" s="12"/>
      <c r="Y174" s="12"/>
    </row>
    <row r="175" spans="1:30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U175" s="12"/>
      <c r="V175" s="12"/>
      <c r="W175" s="12"/>
      <c r="X175" s="12"/>
      <c r="Y175" s="12"/>
    </row>
    <row r="176" spans="1:30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U176" s="12"/>
      <c r="V176" s="12"/>
      <c r="W176" s="12"/>
      <c r="X176" s="12"/>
      <c r="Y176" s="12"/>
    </row>
    <row r="177" spans="1: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U177" s="12"/>
      <c r="V177" s="12"/>
      <c r="W177" s="12"/>
      <c r="X177" s="12"/>
      <c r="Y177" s="12"/>
    </row>
    <row r="178" spans="1: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U178" s="12"/>
      <c r="V178" s="12"/>
      <c r="W178" s="12"/>
      <c r="X178" s="12"/>
      <c r="Y178" s="12"/>
    </row>
    <row r="179" spans="1: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U179" s="12"/>
      <c r="V179" s="12"/>
      <c r="W179" s="12"/>
      <c r="X179" s="12"/>
      <c r="Y179" s="12"/>
    </row>
    <row r="180" spans="1: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U180" s="12"/>
      <c r="V180" s="12"/>
      <c r="W180" s="12"/>
      <c r="X180" s="12"/>
      <c r="Y180" s="12"/>
    </row>
    <row r="181" spans="1: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U181" s="12"/>
      <c r="V181" s="12"/>
      <c r="W181" s="12"/>
      <c r="X181" s="12"/>
      <c r="Y181" s="12"/>
    </row>
    <row r="182" spans="1: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U182" s="12"/>
      <c r="V182" s="12"/>
      <c r="W182" s="12"/>
      <c r="X182" s="12"/>
      <c r="Y182" s="12"/>
    </row>
    <row r="183" spans="1: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U183" s="12"/>
      <c r="V183" s="12"/>
      <c r="W183" s="12"/>
      <c r="X183" s="12"/>
      <c r="Y183" s="12"/>
    </row>
    <row r="184" spans="1: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U184" s="12"/>
      <c r="V184" s="12"/>
      <c r="W184" s="12"/>
      <c r="X184" s="12"/>
      <c r="Y184" s="12"/>
    </row>
    <row r="185" spans="1: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U185" s="12"/>
      <c r="V185" s="12"/>
      <c r="W185" s="12"/>
      <c r="X185" s="12"/>
      <c r="Y185" s="12"/>
    </row>
    <row r="186" spans="1: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U186" s="12"/>
      <c r="V186" s="12"/>
      <c r="W186" s="12"/>
      <c r="X186" s="12"/>
      <c r="Y186" s="12"/>
    </row>
    <row r="187" spans="1: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U187" s="12"/>
      <c r="V187" s="12"/>
      <c r="W187" s="12"/>
      <c r="X187" s="12"/>
      <c r="Y187" s="12"/>
    </row>
    <row r="188" spans="1: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U188" s="12"/>
      <c r="V188" s="12"/>
      <c r="W188" s="12"/>
      <c r="X188" s="12"/>
      <c r="Y188" s="12"/>
    </row>
    <row r="189" spans="1: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U189" s="12"/>
      <c r="V189" s="12"/>
      <c r="W189" s="12"/>
      <c r="X189" s="12"/>
      <c r="Y189" s="12"/>
    </row>
    <row r="190" spans="1: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U190" s="12"/>
      <c r="V190" s="12"/>
      <c r="W190" s="12"/>
      <c r="X190" s="12"/>
      <c r="Y190" s="12"/>
    </row>
    <row r="191" spans="1: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U191" s="12"/>
      <c r="V191" s="12"/>
      <c r="W191" s="12"/>
      <c r="X191" s="12"/>
      <c r="Y191" s="12"/>
    </row>
    <row r="192" spans="1: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U192" s="12"/>
      <c r="V192" s="12"/>
      <c r="W192" s="12"/>
      <c r="X192" s="12"/>
      <c r="Y192" s="12"/>
    </row>
    <row r="193" spans="1: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U193" s="12"/>
      <c r="V193" s="12"/>
      <c r="W193" s="12"/>
      <c r="X193" s="12"/>
      <c r="Y193" s="12"/>
    </row>
    <row r="194" spans="1: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U194" s="12"/>
      <c r="V194" s="12"/>
      <c r="W194" s="12"/>
      <c r="X194" s="12"/>
      <c r="Y194" s="12"/>
    </row>
    <row r="195" spans="1: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U195" s="12"/>
      <c r="V195" s="12"/>
      <c r="W195" s="12"/>
      <c r="X195" s="12"/>
      <c r="Y195" s="12"/>
    </row>
    <row r="196" spans="1: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U196" s="12"/>
      <c r="V196" s="12"/>
      <c r="W196" s="12"/>
      <c r="X196" s="12"/>
      <c r="Y196" s="12"/>
    </row>
    <row r="197" spans="1: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U197" s="12"/>
      <c r="V197" s="12"/>
      <c r="W197" s="12"/>
      <c r="X197" s="12"/>
      <c r="Y197" s="12"/>
    </row>
    <row r="198" spans="1: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U198" s="12"/>
      <c r="V198" s="12"/>
      <c r="W198" s="12"/>
      <c r="X198" s="12"/>
      <c r="Y198" s="12"/>
    </row>
    <row r="199" spans="1: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U199" s="12"/>
      <c r="V199" s="12"/>
      <c r="W199" s="12"/>
      <c r="X199" s="12"/>
      <c r="Y199" s="12"/>
    </row>
    <row r="200" spans="1: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U200" s="12"/>
      <c r="V200" s="12"/>
      <c r="W200" s="12"/>
      <c r="X200" s="12"/>
      <c r="Y200" s="12"/>
    </row>
    <row r="201" spans="1: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U201" s="12"/>
      <c r="V201" s="12"/>
      <c r="W201" s="12"/>
      <c r="X201" s="12"/>
      <c r="Y201" s="12"/>
    </row>
    <row r="202" spans="1: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U202" s="12"/>
      <c r="V202" s="12"/>
      <c r="W202" s="12"/>
      <c r="X202" s="12"/>
      <c r="Y202" s="12"/>
    </row>
    <row r="203" spans="1: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U203" s="12"/>
      <c r="V203" s="12"/>
      <c r="W203" s="12"/>
      <c r="X203" s="12"/>
      <c r="Y203" s="12"/>
    </row>
    <row r="204" spans="1: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U204" s="12"/>
      <c r="V204" s="12"/>
      <c r="W204" s="12"/>
      <c r="X204" s="12"/>
      <c r="Y204" s="12"/>
    </row>
    <row r="205" spans="1: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U205" s="12"/>
      <c r="V205" s="12"/>
      <c r="W205" s="12"/>
      <c r="X205" s="12"/>
      <c r="Y205" s="12"/>
    </row>
    <row r="206" spans="1: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U206" s="12"/>
      <c r="V206" s="12"/>
      <c r="W206" s="12"/>
      <c r="X206" s="12"/>
      <c r="Y206" s="12"/>
    </row>
    <row r="207" spans="1: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U207" s="12"/>
      <c r="V207" s="12"/>
      <c r="W207" s="12"/>
      <c r="X207" s="12"/>
      <c r="Y207" s="12"/>
    </row>
    <row r="208" spans="1: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U208" s="12"/>
      <c r="V208" s="12"/>
      <c r="W208" s="12"/>
      <c r="X208" s="12"/>
      <c r="Y208" s="12"/>
    </row>
    <row r="209" spans="1: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U209" s="12"/>
      <c r="V209" s="12"/>
      <c r="W209" s="12"/>
      <c r="X209" s="12"/>
      <c r="Y209" s="12"/>
    </row>
    <row r="210" spans="1: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U210" s="12"/>
      <c r="V210" s="12"/>
      <c r="W210" s="12"/>
      <c r="X210" s="12"/>
      <c r="Y210" s="12"/>
    </row>
    <row r="211" spans="1: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U211" s="12"/>
      <c r="V211" s="12"/>
      <c r="W211" s="12"/>
      <c r="X211" s="12"/>
      <c r="Y211" s="12"/>
    </row>
    <row r="212" spans="1: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U212" s="12"/>
      <c r="V212" s="12"/>
      <c r="W212" s="12"/>
      <c r="X212" s="12"/>
      <c r="Y212" s="12"/>
    </row>
    <row r="213" spans="1: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U213" s="12"/>
      <c r="V213" s="12"/>
      <c r="W213" s="12"/>
      <c r="X213" s="12"/>
      <c r="Y213" s="12"/>
    </row>
    <row r="214" spans="1: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U214" s="12"/>
      <c r="V214" s="12"/>
      <c r="W214" s="12"/>
      <c r="X214" s="12"/>
      <c r="Y214" s="12"/>
    </row>
    <row r="215" spans="1: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U215" s="12"/>
      <c r="V215" s="12"/>
      <c r="W215" s="12"/>
      <c r="X215" s="12"/>
      <c r="Y215" s="12"/>
    </row>
    <row r="216" spans="1: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U216" s="12"/>
      <c r="V216" s="12"/>
      <c r="W216" s="12"/>
      <c r="X216" s="12"/>
      <c r="Y216" s="12"/>
    </row>
    <row r="217" spans="1: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U217" s="12"/>
      <c r="V217" s="12"/>
      <c r="W217" s="12"/>
      <c r="X217" s="12"/>
      <c r="Y217" s="12"/>
    </row>
    <row r="218" spans="1: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U218" s="12"/>
      <c r="V218" s="12"/>
      <c r="W218" s="12"/>
      <c r="X218" s="12"/>
      <c r="Y218" s="12"/>
    </row>
    <row r="219" spans="1: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U219" s="12"/>
      <c r="V219" s="12"/>
      <c r="W219" s="12"/>
      <c r="X219" s="12"/>
      <c r="Y219" s="12"/>
    </row>
    <row r="220" spans="1: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U220" s="12"/>
      <c r="V220" s="12"/>
      <c r="W220" s="12"/>
      <c r="X220" s="12"/>
      <c r="Y220" s="12"/>
    </row>
    <row r="221" spans="1: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U221" s="12"/>
      <c r="V221" s="12"/>
      <c r="W221" s="12"/>
      <c r="X221" s="12"/>
      <c r="Y221" s="12"/>
    </row>
    <row r="222" spans="1: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U222" s="12"/>
      <c r="V222" s="12"/>
      <c r="W222" s="12"/>
      <c r="X222" s="12"/>
      <c r="Y222" s="12"/>
    </row>
    <row r="223" spans="1: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U223" s="12"/>
      <c r="V223" s="12"/>
      <c r="W223" s="12"/>
      <c r="X223" s="12"/>
      <c r="Y223" s="12"/>
    </row>
    <row r="224" spans="1: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U224" s="12"/>
      <c r="V224" s="12"/>
      <c r="W224" s="12"/>
      <c r="X224" s="12"/>
      <c r="Y224" s="12"/>
    </row>
    <row r="225" spans="1: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U225" s="12"/>
      <c r="V225" s="12"/>
      <c r="W225" s="12"/>
      <c r="X225" s="12"/>
      <c r="Y225" s="12"/>
    </row>
    <row r="226" spans="1: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U226" s="12"/>
      <c r="V226" s="12"/>
      <c r="W226" s="12"/>
      <c r="X226" s="12"/>
      <c r="Y226" s="12"/>
    </row>
    <row r="227" spans="1: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U227" s="12"/>
      <c r="V227" s="12"/>
      <c r="W227" s="12"/>
      <c r="X227" s="12"/>
      <c r="Y227" s="12"/>
    </row>
    <row r="228" spans="1: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U228" s="12"/>
      <c r="V228" s="12"/>
      <c r="W228" s="12"/>
      <c r="X228" s="12"/>
      <c r="Y228" s="12"/>
    </row>
    <row r="229" spans="1: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U229" s="12"/>
      <c r="V229" s="12"/>
      <c r="W229" s="12"/>
      <c r="X229" s="12"/>
      <c r="Y229" s="12"/>
    </row>
    <row r="230" spans="1: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U230" s="12"/>
      <c r="V230" s="12"/>
      <c r="W230" s="12"/>
      <c r="X230" s="12"/>
      <c r="Y230" s="12"/>
    </row>
    <row r="231" spans="1: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U231" s="12"/>
      <c r="V231" s="12"/>
      <c r="W231" s="12"/>
      <c r="X231" s="12"/>
      <c r="Y231" s="12"/>
    </row>
    <row r="232" spans="1: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U232" s="12"/>
      <c r="V232" s="12"/>
      <c r="W232" s="12"/>
      <c r="X232" s="12"/>
      <c r="Y232" s="12"/>
    </row>
    <row r="233" spans="1: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U233" s="12"/>
      <c r="V233" s="12"/>
      <c r="W233" s="12"/>
      <c r="X233" s="12"/>
      <c r="Y233" s="12"/>
    </row>
    <row r="234" spans="1: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U234" s="12"/>
      <c r="V234" s="12"/>
      <c r="W234" s="12"/>
      <c r="X234" s="12"/>
      <c r="Y234" s="12"/>
    </row>
    <row r="235" spans="1: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U235" s="12"/>
      <c r="V235" s="12"/>
      <c r="W235" s="12"/>
      <c r="X235" s="12"/>
      <c r="Y235" s="12"/>
    </row>
    <row r="236" spans="1: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U236" s="12"/>
      <c r="V236" s="12"/>
      <c r="W236" s="12"/>
      <c r="X236" s="12"/>
      <c r="Y236" s="12"/>
    </row>
    <row r="237" spans="1: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U237" s="12"/>
      <c r="V237" s="12"/>
      <c r="W237" s="12"/>
      <c r="X237" s="12"/>
      <c r="Y237" s="12"/>
    </row>
    <row r="238" spans="1: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U238" s="12"/>
      <c r="V238" s="12"/>
      <c r="W238" s="12"/>
      <c r="X238" s="12"/>
      <c r="Y238" s="12"/>
    </row>
    <row r="239" spans="1: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U239" s="12"/>
      <c r="V239" s="12"/>
      <c r="W239" s="12"/>
      <c r="X239" s="12"/>
      <c r="Y239" s="12"/>
    </row>
    <row r="240" spans="1: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U240" s="12"/>
      <c r="V240" s="12"/>
      <c r="W240" s="12"/>
      <c r="X240" s="12"/>
      <c r="Y240" s="12"/>
    </row>
    <row r="241" spans="1: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U241" s="12"/>
      <c r="V241" s="12"/>
      <c r="W241" s="12"/>
      <c r="X241" s="12"/>
      <c r="Y241" s="12"/>
    </row>
    <row r="242" spans="1: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U242" s="12"/>
      <c r="V242" s="12"/>
      <c r="W242" s="12"/>
      <c r="X242" s="12"/>
      <c r="Y242" s="12"/>
    </row>
    <row r="243" spans="1: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U243" s="12"/>
      <c r="V243" s="12"/>
      <c r="W243" s="12"/>
      <c r="X243" s="12"/>
      <c r="Y243" s="12"/>
    </row>
    <row r="244" spans="1: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U244" s="12"/>
      <c r="V244" s="12"/>
      <c r="W244" s="12"/>
      <c r="X244" s="12"/>
      <c r="Y244" s="12"/>
    </row>
    <row r="245" spans="1: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U245" s="12"/>
      <c r="V245" s="12"/>
      <c r="W245" s="12"/>
      <c r="X245" s="12"/>
      <c r="Y245" s="12"/>
    </row>
    <row r="246" spans="1: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U246" s="12"/>
      <c r="V246" s="12"/>
      <c r="W246" s="12"/>
      <c r="X246" s="12"/>
      <c r="Y246" s="12"/>
    </row>
    <row r="247" spans="1: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U247" s="12"/>
      <c r="V247" s="12"/>
      <c r="W247" s="12"/>
      <c r="X247" s="12"/>
      <c r="Y247" s="12"/>
    </row>
    <row r="248" spans="1: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U248" s="12"/>
      <c r="V248" s="12"/>
      <c r="W248" s="12"/>
      <c r="X248" s="12"/>
      <c r="Y248" s="12"/>
    </row>
    <row r="249" spans="1: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U249" s="12"/>
      <c r="V249" s="12"/>
      <c r="W249" s="12"/>
      <c r="X249" s="12"/>
      <c r="Y249" s="12"/>
    </row>
    <row r="250" spans="1: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U250" s="12"/>
      <c r="V250" s="12"/>
      <c r="W250" s="12"/>
      <c r="X250" s="12"/>
      <c r="Y250" s="12"/>
    </row>
    <row r="251" spans="1: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U251" s="12"/>
      <c r="V251" s="12"/>
      <c r="W251" s="12"/>
      <c r="X251" s="12"/>
      <c r="Y251" s="12"/>
    </row>
    <row r="252" spans="1: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U252" s="12"/>
      <c r="V252" s="12"/>
      <c r="W252" s="12"/>
      <c r="X252" s="12"/>
      <c r="Y252" s="12"/>
    </row>
    <row r="253" spans="1: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U253" s="12"/>
      <c r="V253" s="12"/>
      <c r="W253" s="12"/>
      <c r="X253" s="12"/>
      <c r="Y253" s="12"/>
    </row>
    <row r="254" spans="1: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U254" s="12"/>
      <c r="V254" s="12"/>
      <c r="W254" s="12"/>
      <c r="X254" s="12"/>
      <c r="Y254" s="12"/>
    </row>
    <row r="255" spans="1: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U255" s="12"/>
      <c r="V255" s="12"/>
      <c r="W255" s="12"/>
      <c r="X255" s="12"/>
      <c r="Y255" s="12"/>
    </row>
    <row r="256" spans="1: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U256" s="12"/>
      <c r="V256" s="12"/>
      <c r="W256" s="12"/>
      <c r="X256" s="12"/>
      <c r="Y256" s="12"/>
    </row>
    <row r="257" spans="1: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U257" s="12"/>
      <c r="V257" s="12"/>
      <c r="W257" s="12"/>
      <c r="X257" s="12"/>
      <c r="Y257" s="12"/>
    </row>
    <row r="258" spans="1: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U258" s="12"/>
      <c r="V258" s="12"/>
      <c r="W258" s="12"/>
      <c r="X258" s="12"/>
      <c r="Y258" s="12"/>
    </row>
    <row r="259" spans="1: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U259" s="12"/>
      <c r="V259" s="12"/>
      <c r="W259" s="12"/>
      <c r="X259" s="12"/>
      <c r="Y259" s="12"/>
    </row>
    <row r="260" spans="1: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U260" s="12"/>
      <c r="V260" s="12"/>
      <c r="W260" s="12"/>
      <c r="X260" s="12"/>
      <c r="Y260" s="12"/>
    </row>
    <row r="261" spans="1: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U261" s="12"/>
      <c r="V261" s="12"/>
      <c r="W261" s="12"/>
      <c r="X261" s="12"/>
      <c r="Y261" s="12"/>
    </row>
    <row r="262" spans="1: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U262" s="12"/>
      <c r="V262" s="12"/>
      <c r="W262" s="12"/>
      <c r="X262" s="12"/>
      <c r="Y262" s="12"/>
    </row>
    <row r="263" spans="1: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U263" s="12"/>
      <c r="V263" s="12"/>
      <c r="W263" s="12"/>
      <c r="X263" s="12"/>
      <c r="Y263" s="12"/>
    </row>
    <row r="264" spans="1: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U264" s="12"/>
      <c r="V264" s="12"/>
      <c r="W264" s="12"/>
      <c r="X264" s="12"/>
      <c r="Y264" s="12"/>
    </row>
    <row r="265" spans="1: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U265" s="12"/>
      <c r="V265" s="12"/>
      <c r="W265" s="12"/>
      <c r="X265" s="12"/>
      <c r="Y265" s="12"/>
    </row>
    <row r="266" spans="1: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U266" s="12"/>
      <c r="V266" s="12"/>
      <c r="W266" s="12"/>
      <c r="X266" s="12"/>
      <c r="Y266" s="12"/>
    </row>
    <row r="267" spans="1: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U267" s="12"/>
      <c r="V267" s="12"/>
      <c r="W267" s="12"/>
      <c r="X267" s="12"/>
      <c r="Y267" s="12"/>
    </row>
    <row r="268" spans="1: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U268" s="12"/>
      <c r="V268" s="12"/>
      <c r="W268" s="12"/>
      <c r="X268" s="12"/>
      <c r="Y268" s="12"/>
    </row>
    <row r="269" spans="1: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U269" s="12"/>
      <c r="V269" s="12"/>
      <c r="W269" s="12"/>
      <c r="X269" s="12"/>
      <c r="Y269" s="12"/>
    </row>
    <row r="270" spans="1: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U270" s="12"/>
      <c r="V270" s="12"/>
      <c r="W270" s="12"/>
      <c r="X270" s="12"/>
      <c r="Y270" s="12"/>
    </row>
    <row r="271" spans="1: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U271" s="12"/>
      <c r="V271" s="12"/>
      <c r="W271" s="12"/>
      <c r="X271" s="12"/>
      <c r="Y271" s="12"/>
    </row>
    <row r="272" spans="1: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U272" s="12"/>
      <c r="V272" s="12"/>
      <c r="W272" s="12"/>
      <c r="X272" s="12"/>
      <c r="Y272" s="12"/>
    </row>
    <row r="273" spans="1: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U273" s="12"/>
      <c r="V273" s="12"/>
      <c r="W273" s="12"/>
      <c r="X273" s="12"/>
      <c r="Y273" s="12"/>
    </row>
    <row r="274" spans="1: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U274" s="12"/>
      <c r="V274" s="12"/>
      <c r="W274" s="12"/>
      <c r="X274" s="12"/>
      <c r="Y274" s="12"/>
    </row>
    <row r="275" spans="1: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U275" s="12"/>
      <c r="V275" s="12"/>
      <c r="W275" s="12"/>
      <c r="X275" s="12"/>
      <c r="Y275" s="12"/>
    </row>
    <row r="276" spans="1: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U276" s="12"/>
      <c r="V276" s="12"/>
      <c r="W276" s="12"/>
      <c r="X276" s="12"/>
      <c r="Y276" s="12"/>
    </row>
    <row r="277" spans="1: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U277" s="12"/>
      <c r="V277" s="12"/>
      <c r="W277" s="12"/>
      <c r="X277" s="12"/>
      <c r="Y277" s="12"/>
    </row>
    <row r="278" spans="1: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U278" s="12"/>
      <c r="V278" s="12"/>
      <c r="W278" s="12"/>
      <c r="X278" s="12"/>
      <c r="Y278" s="12"/>
    </row>
    <row r="279" spans="1: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U279" s="12"/>
      <c r="V279" s="12"/>
      <c r="W279" s="12"/>
      <c r="X279" s="12"/>
      <c r="Y279" s="12"/>
    </row>
    <row r="280" spans="1: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U280" s="12"/>
      <c r="V280" s="12"/>
      <c r="W280" s="12"/>
      <c r="X280" s="12"/>
      <c r="Y280" s="12"/>
    </row>
    <row r="281" spans="1: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U281" s="12"/>
      <c r="V281" s="12"/>
      <c r="W281" s="12"/>
      <c r="X281" s="12"/>
      <c r="Y281" s="12"/>
    </row>
    <row r="282" spans="1: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U282" s="12"/>
      <c r="V282" s="12"/>
      <c r="W282" s="12"/>
      <c r="X282" s="12"/>
      <c r="Y282" s="12"/>
    </row>
    <row r="283" spans="1: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U283" s="12"/>
      <c r="V283" s="12"/>
      <c r="W283" s="12"/>
      <c r="X283" s="12"/>
      <c r="Y283" s="12"/>
    </row>
    <row r="284" spans="1: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U284" s="12"/>
      <c r="V284" s="12"/>
      <c r="W284" s="12"/>
      <c r="X284" s="12"/>
      <c r="Y284" s="12"/>
    </row>
    <row r="285" spans="1: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U285" s="12"/>
      <c r="V285" s="12"/>
      <c r="W285" s="12"/>
      <c r="X285" s="12"/>
      <c r="Y285" s="12"/>
    </row>
    <row r="286" spans="1: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U286" s="12"/>
      <c r="V286" s="12"/>
      <c r="W286" s="12"/>
      <c r="X286" s="12"/>
      <c r="Y286" s="12"/>
    </row>
    <row r="287" spans="1: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U287" s="12"/>
      <c r="V287" s="12"/>
      <c r="W287" s="12"/>
      <c r="X287" s="12"/>
      <c r="Y287" s="12"/>
    </row>
    <row r="288" spans="1: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U288" s="12"/>
      <c r="V288" s="12"/>
      <c r="W288" s="12"/>
      <c r="X288" s="12"/>
      <c r="Y288" s="12"/>
    </row>
    <row r="289" spans="1: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U289" s="12"/>
      <c r="V289" s="12"/>
      <c r="W289" s="12"/>
      <c r="X289" s="12"/>
      <c r="Y289" s="12"/>
    </row>
    <row r="290" spans="1: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U290" s="12"/>
      <c r="V290" s="12"/>
      <c r="W290" s="12"/>
      <c r="X290" s="12"/>
      <c r="Y290" s="12"/>
    </row>
    <row r="291" spans="1: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U291" s="12"/>
      <c r="V291" s="12"/>
      <c r="W291" s="12"/>
      <c r="X291" s="12"/>
      <c r="Y291" s="12"/>
    </row>
    <row r="292" spans="1: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U292" s="12"/>
      <c r="V292" s="12"/>
      <c r="W292" s="12"/>
      <c r="X292" s="12"/>
      <c r="Y292" s="12"/>
    </row>
    <row r="293" spans="1: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U293" s="12"/>
      <c r="V293" s="12"/>
      <c r="W293" s="12"/>
      <c r="X293" s="12"/>
      <c r="Y293" s="12"/>
    </row>
    <row r="294" spans="1: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U294" s="12"/>
      <c r="V294" s="12"/>
      <c r="W294" s="12"/>
      <c r="X294" s="12"/>
      <c r="Y294" s="12"/>
    </row>
    <row r="295" spans="1: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U295" s="12"/>
      <c r="V295" s="12"/>
      <c r="W295" s="12"/>
      <c r="X295" s="12"/>
      <c r="Y295" s="12"/>
    </row>
    <row r="296" spans="1: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U296" s="12"/>
      <c r="V296" s="12"/>
      <c r="W296" s="12"/>
      <c r="X296" s="12"/>
      <c r="Y296" s="12"/>
    </row>
    <row r="297" spans="1: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U297" s="12"/>
      <c r="V297" s="12"/>
      <c r="W297" s="12"/>
      <c r="X297" s="12"/>
      <c r="Y297" s="12"/>
    </row>
    <row r="298" spans="1: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U298" s="12"/>
      <c r="V298" s="12"/>
      <c r="W298" s="12"/>
      <c r="X298" s="12"/>
      <c r="Y298" s="12"/>
    </row>
    <row r="299" spans="1: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U299" s="12"/>
      <c r="V299" s="12"/>
      <c r="W299" s="12"/>
      <c r="X299" s="12"/>
      <c r="Y299" s="12"/>
    </row>
    <row r="300" spans="1: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U300" s="12"/>
      <c r="V300" s="12"/>
      <c r="W300" s="12"/>
      <c r="X300" s="12"/>
      <c r="Y300" s="12"/>
    </row>
    <row r="301" spans="1: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U301" s="12"/>
      <c r="V301" s="12"/>
      <c r="W301" s="12"/>
      <c r="X301" s="12"/>
      <c r="Y301" s="12"/>
    </row>
    <row r="302" spans="1: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U302" s="12"/>
      <c r="V302" s="12"/>
      <c r="W302" s="12"/>
      <c r="X302" s="12"/>
      <c r="Y302" s="12"/>
    </row>
    <row r="303" spans="1: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U303" s="12"/>
      <c r="V303" s="12"/>
      <c r="W303" s="12"/>
      <c r="X303" s="12"/>
      <c r="Y303" s="12"/>
    </row>
    <row r="304" spans="1: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U304" s="12"/>
      <c r="V304" s="12"/>
      <c r="W304" s="12"/>
      <c r="X304" s="12"/>
      <c r="Y304" s="12"/>
    </row>
    <row r="305" spans="1: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U305" s="12"/>
      <c r="V305" s="12"/>
      <c r="W305" s="12"/>
      <c r="X305" s="12"/>
      <c r="Y305" s="12"/>
    </row>
    <row r="306" spans="1: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U306" s="12"/>
      <c r="V306" s="12"/>
      <c r="W306" s="12"/>
      <c r="X306" s="12"/>
      <c r="Y306" s="12"/>
    </row>
    <row r="307" spans="1: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U307" s="12"/>
      <c r="V307" s="12"/>
      <c r="W307" s="12"/>
      <c r="X307" s="12"/>
      <c r="Y307" s="12"/>
    </row>
    <row r="308" spans="1: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U308" s="12"/>
      <c r="V308" s="12"/>
      <c r="W308" s="12"/>
      <c r="X308" s="12"/>
      <c r="Y308" s="12"/>
    </row>
    <row r="309" spans="1: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U309" s="12"/>
      <c r="V309" s="12"/>
      <c r="W309" s="12"/>
      <c r="X309" s="12"/>
      <c r="Y309" s="12"/>
    </row>
    <row r="310" spans="1: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U310" s="12"/>
      <c r="V310" s="12"/>
      <c r="W310" s="12"/>
      <c r="X310" s="12"/>
      <c r="Y310" s="12"/>
    </row>
    <row r="311" spans="1: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U311" s="12"/>
      <c r="V311" s="12"/>
      <c r="W311" s="12"/>
      <c r="X311" s="12"/>
      <c r="Y311" s="12"/>
    </row>
    <row r="312" spans="1: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U312" s="12"/>
      <c r="V312" s="12"/>
      <c r="W312" s="12"/>
      <c r="X312" s="12"/>
      <c r="Y312" s="12"/>
    </row>
    <row r="313" spans="1: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U313" s="12"/>
      <c r="V313" s="12"/>
      <c r="W313" s="12"/>
      <c r="X313" s="12"/>
      <c r="Y313" s="12"/>
    </row>
    <row r="314" spans="1: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U314" s="12"/>
      <c r="V314" s="12"/>
      <c r="W314" s="12"/>
      <c r="X314" s="12"/>
      <c r="Y314" s="12"/>
    </row>
    <row r="315" spans="1: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U315" s="12"/>
      <c r="V315" s="12"/>
      <c r="W315" s="12"/>
      <c r="X315" s="12"/>
      <c r="Y315" s="12"/>
    </row>
    <row r="316" spans="1: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U316" s="12"/>
      <c r="V316" s="12"/>
      <c r="W316" s="12"/>
      <c r="X316" s="12"/>
      <c r="Y316" s="12"/>
    </row>
    <row r="317" spans="1: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U317" s="12"/>
      <c r="V317" s="12"/>
      <c r="W317" s="12"/>
      <c r="X317" s="12"/>
      <c r="Y317" s="12"/>
    </row>
    <row r="318" spans="1: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U318" s="12"/>
      <c r="V318" s="12"/>
      <c r="W318" s="12"/>
      <c r="X318" s="12"/>
      <c r="Y318" s="12"/>
    </row>
    <row r="319" spans="1: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U319" s="12"/>
      <c r="V319" s="12"/>
      <c r="W319" s="12"/>
      <c r="X319" s="12"/>
      <c r="Y319" s="12"/>
    </row>
    <row r="320" spans="1: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U320" s="12"/>
      <c r="V320" s="12"/>
      <c r="W320" s="12"/>
      <c r="X320" s="12"/>
      <c r="Y320" s="12"/>
    </row>
    <row r="321" spans="1: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U321" s="12"/>
      <c r="V321" s="12"/>
      <c r="W321" s="12"/>
      <c r="X321" s="12"/>
      <c r="Y321" s="12"/>
    </row>
    <row r="322" spans="1: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U322" s="12"/>
      <c r="V322" s="12"/>
      <c r="W322" s="12"/>
      <c r="X322" s="12"/>
      <c r="Y322" s="12"/>
    </row>
    <row r="323" spans="1: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U323" s="12"/>
      <c r="V323" s="12"/>
      <c r="W323" s="12"/>
      <c r="X323" s="12"/>
      <c r="Y323" s="12"/>
    </row>
    <row r="324" spans="1: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U324" s="12"/>
      <c r="V324" s="12"/>
      <c r="W324" s="12"/>
      <c r="X324" s="12"/>
      <c r="Y324" s="12"/>
    </row>
    <row r="325" spans="1: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U325" s="12"/>
      <c r="V325" s="12"/>
      <c r="W325" s="12"/>
      <c r="X325" s="12"/>
      <c r="Y325" s="12"/>
    </row>
    <row r="326" spans="1: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U326" s="12"/>
      <c r="V326" s="12"/>
      <c r="W326" s="12"/>
      <c r="X326" s="12"/>
      <c r="Y326" s="12"/>
    </row>
    <row r="327" spans="1: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U327" s="12"/>
      <c r="V327" s="12"/>
      <c r="W327" s="12"/>
      <c r="X327" s="12"/>
      <c r="Y327" s="12"/>
    </row>
    <row r="328" spans="1: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U328" s="12"/>
      <c r="V328" s="12"/>
      <c r="W328" s="12"/>
      <c r="X328" s="12"/>
      <c r="Y328" s="12"/>
    </row>
    <row r="329" spans="1: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U329" s="12"/>
      <c r="V329" s="12"/>
      <c r="W329" s="12"/>
      <c r="X329" s="12"/>
      <c r="Y329" s="12"/>
    </row>
    <row r="330" spans="1: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U330" s="12"/>
      <c r="V330" s="12"/>
      <c r="W330" s="12"/>
      <c r="X330" s="12"/>
      <c r="Y330" s="12"/>
    </row>
  </sheetData>
  <phoneticPr fontId="5" type="noConversion"/>
  <pageMargins left="0.7" right="0.7" top="0.75" bottom="0.75" header="0.3" footer="0.3"/>
  <pageSetup orientation="landscape" horizontalDpi="4294967292" verticalDpi="4294967292"/>
  <headerFooter>
    <oddHeader>&amp;LProject: DOE-NC-FIELD, Sep/Oct 2018_x000D_Protocol: Microbial Biomass CFDE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5B20-DD06-3F46-A749-954E4500A0C6}">
  <dimension ref="A1:CM320"/>
  <sheetViews>
    <sheetView topLeftCell="E158" zoomScaleNormal="89" workbookViewId="0">
      <selection activeCell="AA171" sqref="AA171"/>
    </sheetView>
  </sheetViews>
  <sheetFormatPr baseColWidth="10" defaultColWidth="8.83203125" defaultRowHeight="15"/>
  <cols>
    <col min="1" max="1" width="18.83203125" customWidth="1"/>
    <col min="2" max="2" width="21.33203125" customWidth="1"/>
    <col min="3" max="3" width="14.5" bestFit="1" customWidth="1"/>
    <col min="4" max="16" width="9.6640625" bestFit="1" customWidth="1"/>
    <col min="18" max="18" width="8.5" customWidth="1"/>
    <col min="19" max="31" width="9.6640625" bestFit="1" customWidth="1"/>
    <col min="33" max="33" width="14.5" bestFit="1" customWidth="1"/>
    <col min="34" max="46" width="9.6640625" bestFit="1" customWidth="1"/>
    <col min="48" max="48" width="14.5" bestFit="1" customWidth="1"/>
    <col min="49" max="55" width="9.33203125" bestFit="1" customWidth="1"/>
    <col min="56" max="61" width="9.1640625" bestFit="1" customWidth="1"/>
    <col min="63" max="63" width="14" bestFit="1" customWidth="1"/>
    <col min="64" max="76" width="9.1640625" bestFit="1" customWidth="1"/>
    <col min="78" max="78" width="14" bestFit="1" customWidth="1"/>
    <col min="79" max="87" width="9.1640625" bestFit="1" customWidth="1"/>
    <col min="88" max="91" width="9" bestFit="1" customWidth="1"/>
  </cols>
  <sheetData>
    <row r="1" spans="1:90" s="41" customFormat="1" ht="14">
      <c r="A1" s="44" t="s">
        <v>756</v>
      </c>
      <c r="B1" s="49" t="s">
        <v>793</v>
      </c>
      <c r="C1" s="50" t="s">
        <v>794</v>
      </c>
      <c r="D1" s="51"/>
      <c r="E1" s="51"/>
      <c r="F1" s="51"/>
      <c r="G1" s="51"/>
      <c r="H1" s="51"/>
      <c r="I1" s="50"/>
      <c r="J1" s="51"/>
      <c r="K1" s="51"/>
      <c r="L1" s="51"/>
      <c r="M1" s="51"/>
      <c r="N1" s="51"/>
      <c r="O1" s="51"/>
      <c r="Q1" s="49" t="s">
        <v>793</v>
      </c>
      <c r="R1" s="50" t="s">
        <v>795</v>
      </c>
      <c r="S1" s="51"/>
      <c r="T1" s="51"/>
      <c r="U1" s="51"/>
      <c r="V1" s="51"/>
      <c r="W1" s="51"/>
      <c r="X1" s="50"/>
      <c r="Y1" s="51"/>
      <c r="Z1" s="51"/>
      <c r="AA1" s="51"/>
      <c r="AB1" s="51"/>
      <c r="AC1" s="51"/>
      <c r="AD1" s="51"/>
      <c r="AF1" s="49" t="s">
        <v>793</v>
      </c>
      <c r="AG1" s="50" t="s">
        <v>1080</v>
      </c>
      <c r="AH1" s="51"/>
      <c r="AI1" s="51"/>
      <c r="AJ1" s="51"/>
      <c r="AK1" s="51"/>
      <c r="AL1" s="51"/>
      <c r="AM1" s="50"/>
      <c r="AN1" s="51"/>
      <c r="AO1" s="51"/>
      <c r="AP1" s="51"/>
      <c r="AQ1" s="51"/>
      <c r="AR1" s="51"/>
      <c r="AS1" s="51"/>
      <c r="AU1" s="49" t="s">
        <v>793</v>
      </c>
      <c r="AV1" s="50" t="s">
        <v>796</v>
      </c>
      <c r="AW1" s="51"/>
      <c r="AX1" s="51"/>
      <c r="AY1" s="51"/>
      <c r="AZ1" s="51"/>
      <c r="BA1" s="51"/>
      <c r="BB1" s="50"/>
      <c r="BC1" s="51"/>
      <c r="BD1" s="51"/>
      <c r="BE1" s="51"/>
      <c r="BF1" s="51"/>
      <c r="BG1" s="51"/>
      <c r="BH1" s="51"/>
      <c r="BJ1" s="49" t="s">
        <v>793</v>
      </c>
      <c r="BK1" s="50" t="s">
        <v>797</v>
      </c>
      <c r="BL1" s="51"/>
      <c r="BM1" s="51"/>
      <c r="BN1" s="51"/>
      <c r="BO1" s="51"/>
      <c r="BP1" s="51"/>
      <c r="BQ1" s="50"/>
      <c r="BR1" s="51"/>
      <c r="BS1" s="51"/>
      <c r="BT1" s="51"/>
      <c r="BU1" s="51"/>
      <c r="BV1" s="51"/>
      <c r="BW1" s="51"/>
      <c r="BY1" s="49" t="s">
        <v>793</v>
      </c>
      <c r="BZ1" s="50" t="s">
        <v>1081</v>
      </c>
      <c r="CA1" s="51"/>
      <c r="CB1" s="51"/>
      <c r="CC1" s="51"/>
      <c r="CD1" s="51"/>
      <c r="CE1" s="51"/>
      <c r="CF1" s="50"/>
      <c r="CG1" s="51"/>
      <c r="CH1" s="51"/>
      <c r="CI1" s="51"/>
      <c r="CJ1" s="51"/>
      <c r="CK1" s="51"/>
      <c r="CL1" s="51"/>
    </row>
    <row r="2" spans="1:90">
      <c r="B2" s="52" t="s">
        <v>798</v>
      </c>
      <c r="C2" s="53" t="s">
        <v>1079</v>
      </c>
      <c r="Q2" s="52" t="s">
        <v>798</v>
      </c>
      <c r="R2" s="53" t="s">
        <v>775</v>
      </c>
      <c r="AF2" s="52" t="s">
        <v>798</v>
      </c>
      <c r="AG2" s="53" t="s">
        <v>776</v>
      </c>
      <c r="AU2" s="52" t="s">
        <v>798</v>
      </c>
      <c r="AV2" s="53" t="s">
        <v>777</v>
      </c>
      <c r="BJ2" s="52" t="s">
        <v>798</v>
      </c>
      <c r="BK2" s="53" t="s">
        <v>778</v>
      </c>
      <c r="BY2" s="52" t="s">
        <v>798</v>
      </c>
      <c r="BZ2" s="53" t="s">
        <v>779</v>
      </c>
    </row>
    <row r="3" spans="1:90" ht="31">
      <c r="A3" s="179"/>
      <c r="B3" s="54" t="s">
        <v>803</v>
      </c>
      <c r="C3" s="41" t="s">
        <v>60</v>
      </c>
      <c r="Q3" s="54" t="s">
        <v>803</v>
      </c>
      <c r="R3" s="41" t="s">
        <v>60</v>
      </c>
      <c r="AF3" s="54" t="s">
        <v>803</v>
      </c>
      <c r="AG3" s="41" t="s">
        <v>60</v>
      </c>
      <c r="AU3" s="54" t="s">
        <v>803</v>
      </c>
      <c r="AV3" s="41" t="s">
        <v>60</v>
      </c>
      <c r="BJ3" s="54" t="s">
        <v>803</v>
      </c>
      <c r="BK3" s="41" t="s">
        <v>60</v>
      </c>
      <c r="BY3" s="54" t="s">
        <v>803</v>
      </c>
      <c r="BZ3" s="41" t="s">
        <v>60</v>
      </c>
    </row>
    <row r="4" spans="1:90">
      <c r="B4" s="52" t="s">
        <v>804</v>
      </c>
      <c r="C4" s="55">
        <v>43497</v>
      </c>
      <c r="Q4" s="52" t="s">
        <v>804</v>
      </c>
      <c r="R4" s="98">
        <v>43497</v>
      </c>
      <c r="AF4" s="52" t="s">
        <v>804</v>
      </c>
      <c r="AG4" s="98">
        <v>43497</v>
      </c>
      <c r="AU4" s="52" t="s">
        <v>804</v>
      </c>
      <c r="AV4" s="98">
        <v>43497</v>
      </c>
      <c r="BJ4" s="52" t="s">
        <v>804</v>
      </c>
      <c r="BK4" s="55">
        <v>43514</v>
      </c>
      <c r="BY4" s="52" t="s">
        <v>804</v>
      </c>
      <c r="BZ4" s="98">
        <v>43497</v>
      </c>
    </row>
    <row r="5" spans="1:90">
      <c r="B5" s="56" t="s">
        <v>805</v>
      </c>
      <c r="C5" s="57"/>
      <c r="Q5" s="56" t="s">
        <v>805</v>
      </c>
      <c r="R5" s="57"/>
      <c r="AF5" s="56" t="s">
        <v>805</v>
      </c>
      <c r="AG5" s="57"/>
      <c r="AU5" s="56" t="s">
        <v>805</v>
      </c>
      <c r="AV5" s="57"/>
      <c r="BJ5" s="56" t="s">
        <v>805</v>
      </c>
      <c r="BK5" s="57"/>
      <c r="BY5" s="56" t="s">
        <v>805</v>
      </c>
      <c r="BZ5" s="57"/>
    </row>
    <row r="6" spans="1:90">
      <c r="B6" s="52" t="s">
        <v>806</v>
      </c>
      <c r="C6" s="53"/>
      <c r="Q6" s="52" t="s">
        <v>806</v>
      </c>
      <c r="R6" s="53"/>
      <c r="AF6" s="52" t="s">
        <v>806</v>
      </c>
      <c r="AG6" s="53"/>
      <c r="AU6" s="52" t="s">
        <v>806</v>
      </c>
      <c r="AV6" s="53"/>
      <c r="BJ6" s="52" t="s">
        <v>806</v>
      </c>
      <c r="BK6" s="53"/>
      <c r="BY6" s="52" t="s">
        <v>806</v>
      </c>
      <c r="BZ6" s="53"/>
    </row>
    <row r="8" spans="1:90" ht="28">
      <c r="B8" s="97" t="s">
        <v>540</v>
      </c>
      <c r="C8" s="97" t="s">
        <v>541</v>
      </c>
      <c r="Q8" s="97" t="s">
        <v>540</v>
      </c>
      <c r="R8" s="97" t="s">
        <v>541</v>
      </c>
      <c r="AF8" s="97" t="s">
        <v>540</v>
      </c>
      <c r="AG8" s="97" t="s">
        <v>541</v>
      </c>
      <c r="AU8" s="97" t="s">
        <v>540</v>
      </c>
      <c r="AV8" s="97" t="s">
        <v>541</v>
      </c>
      <c r="BJ8" s="97" t="s">
        <v>540</v>
      </c>
      <c r="BK8" s="97" t="s">
        <v>541</v>
      </c>
      <c r="BY8" s="97" t="s">
        <v>540</v>
      </c>
      <c r="BZ8" s="97" t="s">
        <v>541</v>
      </c>
    </row>
    <row r="10" spans="1:90" ht="140">
      <c r="B10" s="97" t="s">
        <v>542</v>
      </c>
      <c r="C10" s="97" t="s">
        <v>1078</v>
      </c>
      <c r="Q10" s="97" t="s">
        <v>542</v>
      </c>
      <c r="R10" s="97" t="s">
        <v>1078</v>
      </c>
      <c r="AF10" s="97" t="s">
        <v>542</v>
      </c>
      <c r="AG10" s="97" t="s">
        <v>1078</v>
      </c>
      <c r="AU10" s="97" t="s">
        <v>542</v>
      </c>
      <c r="AV10" s="97" t="s">
        <v>1078</v>
      </c>
      <c r="BJ10" s="97" t="s">
        <v>542</v>
      </c>
      <c r="BK10" s="97" t="s">
        <v>1078</v>
      </c>
      <c r="BY10" s="97" t="s">
        <v>542</v>
      </c>
      <c r="BZ10" s="97" t="s">
        <v>1078</v>
      </c>
    </row>
    <row r="11" spans="1:90" ht="112">
      <c r="B11" s="97" t="s">
        <v>544</v>
      </c>
      <c r="C11" s="97" t="s">
        <v>1060</v>
      </c>
      <c r="Q11" s="97" t="s">
        <v>544</v>
      </c>
      <c r="R11" s="97" t="s">
        <v>1060</v>
      </c>
      <c r="AF11" s="97" t="s">
        <v>544</v>
      </c>
      <c r="AG11" s="97" t="s">
        <v>1060</v>
      </c>
      <c r="AU11" s="97" t="s">
        <v>544</v>
      </c>
      <c r="AV11" s="97" t="s">
        <v>1060</v>
      </c>
      <c r="BJ11" s="97" t="s">
        <v>544</v>
      </c>
      <c r="BK11" s="97" t="s">
        <v>1060</v>
      </c>
      <c r="BY11" s="97" t="s">
        <v>544</v>
      </c>
      <c r="BZ11" s="97" t="s">
        <v>1060</v>
      </c>
    </row>
    <row r="12" spans="1:90" ht="28">
      <c r="B12" s="97" t="s">
        <v>546</v>
      </c>
      <c r="C12" s="97" t="s">
        <v>547</v>
      </c>
      <c r="Q12" s="97" t="s">
        <v>546</v>
      </c>
      <c r="R12" s="97" t="s">
        <v>548</v>
      </c>
      <c r="AF12" s="97" t="s">
        <v>546</v>
      </c>
      <c r="AG12" s="97" t="s">
        <v>549</v>
      </c>
      <c r="AU12" s="97" t="s">
        <v>546</v>
      </c>
      <c r="AV12" s="97" t="s">
        <v>550</v>
      </c>
      <c r="BJ12" s="97" t="s">
        <v>546</v>
      </c>
      <c r="BK12" s="97" t="s">
        <v>948</v>
      </c>
      <c r="BY12" s="97" t="s">
        <v>546</v>
      </c>
      <c r="BZ12" s="97" t="s">
        <v>809</v>
      </c>
    </row>
    <row r="13" spans="1:90">
      <c r="B13" s="97" t="s">
        <v>0</v>
      </c>
      <c r="C13" s="98">
        <v>43497</v>
      </c>
      <c r="Q13" s="97" t="s">
        <v>0</v>
      </c>
      <c r="R13" s="98">
        <v>43497</v>
      </c>
      <c r="AF13" s="97" t="s">
        <v>0</v>
      </c>
      <c r="AG13" s="98">
        <v>43497</v>
      </c>
      <c r="AU13" s="97" t="s">
        <v>0</v>
      </c>
      <c r="AV13" s="98">
        <v>43497</v>
      </c>
      <c r="BJ13" s="97" t="s">
        <v>0</v>
      </c>
      <c r="BK13" s="98">
        <v>43497</v>
      </c>
      <c r="BY13" s="97" t="s">
        <v>0</v>
      </c>
      <c r="BZ13" s="98">
        <v>43497</v>
      </c>
    </row>
    <row r="14" spans="1:90">
      <c r="B14" s="97" t="s">
        <v>534</v>
      </c>
      <c r="C14" s="99">
        <v>0.38849537037037035</v>
      </c>
      <c r="Q14" s="97" t="s">
        <v>534</v>
      </c>
      <c r="R14" s="99">
        <v>0.39071759259259259</v>
      </c>
      <c r="AF14" s="97" t="s">
        <v>534</v>
      </c>
      <c r="AG14" s="99">
        <v>0.39247685185185183</v>
      </c>
      <c r="AU14" s="97" t="s">
        <v>534</v>
      </c>
      <c r="AV14" s="99">
        <v>0.39393518518518517</v>
      </c>
      <c r="BJ14" s="97" t="s">
        <v>534</v>
      </c>
      <c r="BK14" s="99">
        <v>0.39541666666666669</v>
      </c>
      <c r="BY14" s="97" t="s">
        <v>534</v>
      </c>
      <c r="BZ14" s="99">
        <v>0.39693287037037034</v>
      </c>
    </row>
    <row r="15" spans="1:90" ht="28">
      <c r="B15" s="97" t="s">
        <v>551</v>
      </c>
      <c r="C15" s="97" t="s">
        <v>552</v>
      </c>
      <c r="Q15" s="97" t="s">
        <v>551</v>
      </c>
      <c r="R15" s="97" t="s">
        <v>552</v>
      </c>
      <c r="AF15" s="97" t="s">
        <v>551</v>
      </c>
      <c r="AG15" s="97" t="s">
        <v>552</v>
      </c>
      <c r="AU15" s="97" t="s">
        <v>551</v>
      </c>
      <c r="AV15" s="97" t="s">
        <v>552</v>
      </c>
      <c r="BJ15" s="97" t="s">
        <v>551</v>
      </c>
      <c r="BK15" s="97" t="s">
        <v>552</v>
      </c>
      <c r="BY15" s="97" t="s">
        <v>551</v>
      </c>
      <c r="BZ15" s="97" t="s">
        <v>552</v>
      </c>
    </row>
    <row r="16" spans="1:90" ht="42">
      <c r="B16" s="97" t="s">
        <v>553</v>
      </c>
      <c r="C16" s="97">
        <v>271210</v>
      </c>
      <c r="Q16" s="97" t="s">
        <v>553</v>
      </c>
      <c r="R16" s="97">
        <v>271210</v>
      </c>
      <c r="AF16" s="97" t="s">
        <v>553</v>
      </c>
      <c r="AG16" s="97">
        <v>271210</v>
      </c>
      <c r="AU16" s="97" t="s">
        <v>553</v>
      </c>
      <c r="AV16" s="97">
        <v>271210</v>
      </c>
      <c r="BJ16" s="97" t="s">
        <v>553</v>
      </c>
      <c r="BK16" s="97">
        <v>271210</v>
      </c>
      <c r="BY16" s="97" t="s">
        <v>553</v>
      </c>
      <c r="BZ16" s="97">
        <v>271210</v>
      </c>
    </row>
    <row r="17" spans="2:91" ht="28">
      <c r="B17" s="97" t="s">
        <v>554</v>
      </c>
      <c r="C17" s="97" t="s">
        <v>555</v>
      </c>
      <c r="Q17" s="97" t="s">
        <v>554</v>
      </c>
      <c r="R17" s="97" t="s">
        <v>555</v>
      </c>
      <c r="AF17" s="97" t="s">
        <v>554</v>
      </c>
      <c r="AG17" s="97" t="s">
        <v>555</v>
      </c>
      <c r="AU17" s="97" t="s">
        <v>554</v>
      </c>
      <c r="AV17" s="97" t="s">
        <v>555</v>
      </c>
      <c r="BJ17" s="97" t="s">
        <v>554</v>
      </c>
      <c r="BK17" s="97" t="s">
        <v>555</v>
      </c>
      <c r="BY17" s="97" t="s">
        <v>554</v>
      </c>
      <c r="BZ17" s="97" t="s">
        <v>555</v>
      </c>
    </row>
    <row r="19" spans="2:91" ht="28">
      <c r="B19" s="100" t="s">
        <v>556</v>
      </c>
      <c r="C19" s="97"/>
      <c r="Q19" s="100" t="s">
        <v>556</v>
      </c>
      <c r="R19" s="97"/>
      <c r="AF19" s="100" t="s">
        <v>556</v>
      </c>
      <c r="AG19" s="97"/>
      <c r="AU19" s="100" t="s">
        <v>556</v>
      </c>
      <c r="AV19" s="97"/>
      <c r="BJ19" s="100" t="s">
        <v>556</v>
      </c>
      <c r="BK19" s="97"/>
      <c r="BY19" s="100" t="s">
        <v>556</v>
      </c>
      <c r="BZ19" s="97"/>
    </row>
    <row r="20" spans="2:91" ht="28">
      <c r="B20" s="97" t="s">
        <v>557</v>
      </c>
      <c r="C20" s="97" t="s">
        <v>558</v>
      </c>
      <c r="Q20" s="97" t="s">
        <v>557</v>
      </c>
      <c r="R20" s="97" t="s">
        <v>558</v>
      </c>
      <c r="AF20" s="97" t="s">
        <v>557</v>
      </c>
      <c r="AG20" s="97" t="s">
        <v>558</v>
      </c>
      <c r="AU20" s="97" t="s">
        <v>557</v>
      </c>
      <c r="AV20" s="97" t="s">
        <v>558</v>
      </c>
      <c r="BJ20" s="97" t="s">
        <v>557</v>
      </c>
      <c r="BK20" s="97" t="s">
        <v>558</v>
      </c>
      <c r="BY20" s="97" t="s">
        <v>557</v>
      </c>
      <c r="BZ20" s="97" t="s">
        <v>558</v>
      </c>
    </row>
    <row r="21" spans="2:91" ht="42">
      <c r="B21" s="97" t="s">
        <v>559</v>
      </c>
      <c r="C21" s="97" t="s">
        <v>560</v>
      </c>
      <c r="Q21" s="97" t="s">
        <v>559</v>
      </c>
      <c r="R21" s="97" t="s">
        <v>560</v>
      </c>
      <c r="AF21" s="97" t="s">
        <v>559</v>
      </c>
      <c r="AG21" s="97" t="s">
        <v>560</v>
      </c>
      <c r="AU21" s="97" t="s">
        <v>559</v>
      </c>
      <c r="AV21" s="97" t="s">
        <v>560</v>
      </c>
      <c r="BJ21" s="97" t="s">
        <v>559</v>
      </c>
      <c r="BK21" s="97" t="s">
        <v>560</v>
      </c>
      <c r="BY21" s="97" t="s">
        <v>559</v>
      </c>
      <c r="BZ21" s="97" t="s">
        <v>560</v>
      </c>
    </row>
    <row r="22" spans="2:91">
      <c r="B22" s="97"/>
      <c r="C22" s="97" t="s">
        <v>561</v>
      </c>
      <c r="Q22" s="97"/>
      <c r="R22" s="97" t="s">
        <v>561</v>
      </c>
      <c r="AF22" s="97"/>
      <c r="AG22" s="97" t="s">
        <v>561</v>
      </c>
      <c r="AU22" s="97"/>
      <c r="AV22" s="97" t="s">
        <v>561</v>
      </c>
      <c r="BJ22" s="97"/>
      <c r="BK22" s="97" t="s">
        <v>561</v>
      </c>
      <c r="BY22" s="97"/>
      <c r="BZ22" s="97" t="s">
        <v>561</v>
      </c>
    </row>
    <row r="23" spans="2:91" ht="28">
      <c r="B23" s="97"/>
      <c r="C23" s="97" t="s">
        <v>1065</v>
      </c>
      <c r="Q23" s="97"/>
      <c r="R23" s="97" t="s">
        <v>1065</v>
      </c>
      <c r="AF23" s="97"/>
      <c r="AG23" s="97" t="s">
        <v>1065</v>
      </c>
      <c r="AU23" s="97"/>
      <c r="AV23" s="97" t="s">
        <v>1065</v>
      </c>
      <c r="BJ23" s="97"/>
      <c r="BK23" s="97" t="s">
        <v>1065</v>
      </c>
      <c r="BY23" s="97"/>
      <c r="BZ23" s="97" t="s">
        <v>1065</v>
      </c>
    </row>
    <row r="24" spans="2:91" ht="140">
      <c r="B24" s="97"/>
      <c r="C24" s="97" t="s">
        <v>563</v>
      </c>
      <c r="Q24" s="97"/>
      <c r="R24" s="97" t="s">
        <v>563</v>
      </c>
      <c r="AF24" s="97"/>
      <c r="AG24" s="97" t="s">
        <v>563</v>
      </c>
      <c r="AU24" s="97"/>
      <c r="AV24" s="97" t="s">
        <v>563</v>
      </c>
      <c r="BJ24" s="97"/>
      <c r="BK24" s="97" t="s">
        <v>563</v>
      </c>
      <c r="BY24" s="97"/>
      <c r="BZ24" s="97" t="s">
        <v>563</v>
      </c>
    </row>
    <row r="26" spans="2:91">
      <c r="B26" s="100" t="s">
        <v>564</v>
      </c>
      <c r="C26" s="97"/>
      <c r="Q26" s="100" t="s">
        <v>564</v>
      </c>
      <c r="R26" s="97"/>
      <c r="AF26" s="100" t="s">
        <v>564</v>
      </c>
      <c r="AG26" s="97"/>
      <c r="AU26" s="100" t="s">
        <v>564</v>
      </c>
      <c r="AV26" s="97"/>
      <c r="BJ26" s="100" t="s">
        <v>564</v>
      </c>
      <c r="BK26" s="97"/>
      <c r="BY26" s="100" t="s">
        <v>564</v>
      </c>
      <c r="BZ26" s="97"/>
    </row>
    <row r="27" spans="2:91" ht="42">
      <c r="B27" s="97" t="s">
        <v>565</v>
      </c>
      <c r="C27" s="97">
        <v>20.2</v>
      </c>
      <c r="Q27" s="97" t="s">
        <v>565</v>
      </c>
      <c r="R27" s="97">
        <v>20.2</v>
      </c>
      <c r="AF27" s="97" t="s">
        <v>565</v>
      </c>
      <c r="AG27" s="97">
        <v>20.3</v>
      </c>
      <c r="AU27" s="97" t="s">
        <v>565</v>
      </c>
      <c r="AV27" s="97">
        <v>20.3</v>
      </c>
      <c r="BJ27" s="97" t="s">
        <v>565</v>
      </c>
      <c r="BK27" s="97">
        <v>20.399999999999999</v>
      </c>
      <c r="BY27" s="97" t="s">
        <v>565</v>
      </c>
      <c r="BZ27" s="97">
        <v>20.399999999999999</v>
      </c>
    </row>
    <row r="29" spans="2:91">
      <c r="C29" s="101"/>
      <c r="D29" s="102">
        <v>1</v>
      </c>
      <c r="E29" s="102">
        <v>2</v>
      </c>
      <c r="F29" s="102">
        <v>3</v>
      </c>
      <c r="G29" s="102">
        <v>4</v>
      </c>
      <c r="H29" s="102">
        <v>5</v>
      </c>
      <c r="I29" s="102">
        <v>6</v>
      </c>
      <c r="J29" s="102">
        <v>7</v>
      </c>
      <c r="K29" s="102">
        <v>8</v>
      </c>
      <c r="L29" s="102">
        <v>9</v>
      </c>
      <c r="M29" s="102">
        <v>10</v>
      </c>
      <c r="N29" s="102">
        <v>11</v>
      </c>
      <c r="O29" s="102">
        <v>12</v>
      </c>
      <c r="R29" s="101"/>
      <c r="S29" s="102">
        <v>1</v>
      </c>
      <c r="T29" s="102">
        <v>2</v>
      </c>
      <c r="U29" s="102">
        <v>3</v>
      </c>
      <c r="V29" s="102">
        <v>4</v>
      </c>
      <c r="W29" s="102">
        <v>5</v>
      </c>
      <c r="X29" s="102">
        <v>6</v>
      </c>
      <c r="Y29" s="102">
        <v>7</v>
      </c>
      <c r="Z29" s="102">
        <v>8</v>
      </c>
      <c r="AA29" s="102">
        <v>9</v>
      </c>
      <c r="AB29" s="102">
        <v>10</v>
      </c>
      <c r="AC29" s="102">
        <v>11</v>
      </c>
      <c r="AD29" s="102">
        <v>12</v>
      </c>
      <c r="AG29" s="101"/>
      <c r="AH29" s="102">
        <v>1</v>
      </c>
      <c r="AI29" s="102">
        <v>2</v>
      </c>
      <c r="AJ29" s="102">
        <v>3</v>
      </c>
      <c r="AK29" s="102">
        <v>4</v>
      </c>
      <c r="AL29" s="102">
        <v>5</v>
      </c>
      <c r="AM29" s="102">
        <v>6</v>
      </c>
      <c r="AN29" s="102">
        <v>7</v>
      </c>
      <c r="AO29" s="102">
        <v>8</v>
      </c>
      <c r="AP29" s="102">
        <v>9</v>
      </c>
      <c r="AQ29" s="102">
        <v>10</v>
      </c>
      <c r="AR29" s="102">
        <v>11</v>
      </c>
      <c r="AS29" s="102">
        <v>12</v>
      </c>
      <c r="AV29" s="101"/>
      <c r="AW29" s="102">
        <v>1</v>
      </c>
      <c r="AX29" s="102">
        <v>2</v>
      </c>
      <c r="AY29" s="102">
        <v>3</v>
      </c>
      <c r="AZ29" s="102">
        <v>4</v>
      </c>
      <c r="BA29" s="102">
        <v>5</v>
      </c>
      <c r="BB29" s="102">
        <v>6</v>
      </c>
      <c r="BC29" s="102">
        <v>7</v>
      </c>
      <c r="BD29" s="102">
        <v>8</v>
      </c>
      <c r="BE29" s="102">
        <v>9</v>
      </c>
      <c r="BF29" s="102">
        <v>10</v>
      </c>
      <c r="BG29" s="102">
        <v>11</v>
      </c>
      <c r="BH29" s="102">
        <v>12</v>
      </c>
      <c r="BK29" s="101"/>
      <c r="BL29" s="102">
        <v>1</v>
      </c>
      <c r="BM29" s="102">
        <v>2</v>
      </c>
      <c r="BN29" s="102">
        <v>3</v>
      </c>
      <c r="BO29" s="102">
        <v>4</v>
      </c>
      <c r="BP29" s="102">
        <v>5</v>
      </c>
      <c r="BQ29" s="102">
        <v>6</v>
      </c>
      <c r="BR29" s="102">
        <v>7</v>
      </c>
      <c r="BS29" s="102">
        <v>8</v>
      </c>
      <c r="BT29" s="102">
        <v>9</v>
      </c>
      <c r="BU29" s="102">
        <v>10</v>
      </c>
      <c r="BV29" s="102">
        <v>11</v>
      </c>
      <c r="BW29" s="102">
        <v>12</v>
      </c>
      <c r="BZ29" s="101"/>
      <c r="CA29" s="102">
        <v>1</v>
      </c>
      <c r="CB29" s="102">
        <v>2</v>
      </c>
      <c r="CC29" s="102">
        <v>3</v>
      </c>
      <c r="CD29" s="102">
        <v>4</v>
      </c>
      <c r="CE29" s="102">
        <v>5</v>
      </c>
      <c r="CF29" s="102">
        <v>6</v>
      </c>
      <c r="CG29" s="102">
        <v>7</v>
      </c>
      <c r="CH29" s="102">
        <v>8</v>
      </c>
      <c r="CI29" s="102">
        <v>9</v>
      </c>
      <c r="CJ29" s="102">
        <v>10</v>
      </c>
      <c r="CK29" s="102">
        <v>11</v>
      </c>
      <c r="CL29" s="102">
        <v>12</v>
      </c>
    </row>
    <row r="30" spans="2:91">
      <c r="C30" s="102" t="s">
        <v>566</v>
      </c>
      <c r="D30" s="107">
        <v>9.8000000000000004E-2</v>
      </c>
      <c r="E30" s="112">
        <v>0.17499999999999999</v>
      </c>
      <c r="F30" s="108">
        <v>0.184</v>
      </c>
      <c r="G30" s="108">
        <v>0.186</v>
      </c>
      <c r="H30" s="113">
        <v>0.16300000000000001</v>
      </c>
      <c r="I30" s="108">
        <v>0.18</v>
      </c>
      <c r="J30" s="108">
        <v>0.191</v>
      </c>
      <c r="K30" s="113">
        <v>0.159</v>
      </c>
      <c r="L30" s="113">
        <v>0.16200000000000001</v>
      </c>
      <c r="M30" s="108">
        <v>0.19</v>
      </c>
      <c r="N30" s="112">
        <v>0.17799999999999999</v>
      </c>
      <c r="O30" s="105">
        <v>7.1999999999999995E-2</v>
      </c>
      <c r="P30" s="104">
        <v>495</v>
      </c>
      <c r="R30" s="102" t="s">
        <v>566</v>
      </c>
      <c r="S30" s="105">
        <v>7.5999999999999998E-2</v>
      </c>
      <c r="T30" s="110">
        <v>0.17699999999999999</v>
      </c>
      <c r="U30" s="110">
        <v>0.183</v>
      </c>
      <c r="V30" s="111">
        <v>0.193</v>
      </c>
      <c r="W30" s="108">
        <v>0.16800000000000001</v>
      </c>
      <c r="X30" s="110">
        <v>0.17799999999999999</v>
      </c>
      <c r="Y30" s="111">
        <v>0.191</v>
      </c>
      <c r="Z30" s="112">
        <v>0.157</v>
      </c>
      <c r="AA30" s="112">
        <v>0.16600000000000001</v>
      </c>
      <c r="AB30" s="110">
        <v>0.17799999999999999</v>
      </c>
      <c r="AC30" s="108">
        <v>0.17499999999999999</v>
      </c>
      <c r="AD30" s="105">
        <v>7.8E-2</v>
      </c>
      <c r="AE30" s="104">
        <v>495</v>
      </c>
      <c r="AG30" s="102" t="s">
        <v>566</v>
      </c>
      <c r="AH30" s="105">
        <v>0.08</v>
      </c>
      <c r="AI30" s="112">
        <v>0.17599999999999999</v>
      </c>
      <c r="AJ30" s="108">
        <v>0.18</v>
      </c>
      <c r="AK30" s="108">
        <v>0.185</v>
      </c>
      <c r="AL30" s="112">
        <v>0.16700000000000001</v>
      </c>
      <c r="AM30" s="112">
        <v>0.17599999999999999</v>
      </c>
      <c r="AN30" s="110">
        <v>0.19</v>
      </c>
      <c r="AO30" s="113">
        <v>0.16400000000000001</v>
      </c>
      <c r="AP30" s="112">
        <v>0.17199999999999999</v>
      </c>
      <c r="AQ30" s="112">
        <v>0.17399999999999999</v>
      </c>
      <c r="AR30" s="108">
        <v>0.17799999999999999</v>
      </c>
      <c r="AS30" s="105">
        <v>7.9000000000000001E-2</v>
      </c>
      <c r="AT30" s="104">
        <v>495</v>
      </c>
      <c r="AV30" s="102" t="s">
        <v>566</v>
      </c>
      <c r="AW30" s="105">
        <v>7.6999999999999999E-2</v>
      </c>
      <c r="AX30" s="112">
        <v>0.19</v>
      </c>
      <c r="AY30" s="113">
        <v>0.17299999999999999</v>
      </c>
      <c r="AZ30" s="112">
        <v>0.188</v>
      </c>
      <c r="BA30" s="113">
        <v>0.18099999999999999</v>
      </c>
      <c r="BB30" s="113">
        <v>0.17699999999999999</v>
      </c>
      <c r="BC30" s="113">
        <v>0.17599999999999999</v>
      </c>
      <c r="BD30" s="112">
        <v>0.188</v>
      </c>
      <c r="BE30" s="112">
        <v>0.185</v>
      </c>
      <c r="BF30" s="116">
        <v>0.161</v>
      </c>
      <c r="BG30" s="113">
        <v>0.18099999999999999</v>
      </c>
      <c r="BH30" s="105">
        <v>7.9000000000000001E-2</v>
      </c>
      <c r="BI30" s="104">
        <v>495</v>
      </c>
      <c r="BK30" s="102" t="s">
        <v>566</v>
      </c>
      <c r="BL30" s="105">
        <v>7.8E-2</v>
      </c>
      <c r="BM30" s="108">
        <v>0.189</v>
      </c>
      <c r="BN30" s="113">
        <v>0.17</v>
      </c>
      <c r="BO30" s="112">
        <v>0.182</v>
      </c>
      <c r="BP30" s="112">
        <v>0.17799999999999999</v>
      </c>
      <c r="BQ30" s="112">
        <v>0.17599999999999999</v>
      </c>
      <c r="BR30" s="112">
        <v>0.17699999999999999</v>
      </c>
      <c r="BS30" s="108">
        <v>0.189</v>
      </c>
      <c r="BT30" s="110">
        <v>0.20200000000000001</v>
      </c>
      <c r="BU30" s="113">
        <v>0.16200000000000001</v>
      </c>
      <c r="BV30" s="108">
        <v>0.19</v>
      </c>
      <c r="BW30" s="105">
        <v>7.9000000000000001E-2</v>
      </c>
      <c r="BX30" s="104">
        <v>495</v>
      </c>
      <c r="BZ30" s="102" t="s">
        <v>566</v>
      </c>
      <c r="CA30" s="105">
        <v>7.9000000000000001E-2</v>
      </c>
      <c r="CB30" s="113">
        <v>0.19</v>
      </c>
      <c r="CC30" s="116">
        <v>0.17199999999999999</v>
      </c>
      <c r="CD30" s="110">
        <v>0.218</v>
      </c>
      <c r="CE30" s="113">
        <v>0.185</v>
      </c>
      <c r="CF30" s="113">
        <v>0.17699999999999999</v>
      </c>
      <c r="CG30" s="113">
        <v>0.17699999999999999</v>
      </c>
      <c r="CH30" s="113">
        <v>0.188</v>
      </c>
      <c r="CI30" s="113">
        <v>0.184</v>
      </c>
      <c r="CJ30" s="117">
        <v>0.159</v>
      </c>
      <c r="CK30" s="112">
        <v>0.192</v>
      </c>
      <c r="CL30" s="105">
        <v>8.1000000000000003E-2</v>
      </c>
      <c r="CM30" s="104">
        <v>495</v>
      </c>
    </row>
    <row r="31" spans="2:91">
      <c r="C31" s="102" t="s">
        <v>567</v>
      </c>
      <c r="D31" s="115">
        <v>0.109</v>
      </c>
      <c r="E31" s="112">
        <v>0.17</v>
      </c>
      <c r="F31" s="112">
        <v>0.17899999999999999</v>
      </c>
      <c r="G31" s="110">
        <v>0.19700000000000001</v>
      </c>
      <c r="H31" s="112">
        <v>0.17100000000000001</v>
      </c>
      <c r="I31" s="112">
        <v>0.17199999999999999</v>
      </c>
      <c r="J31" s="108">
        <v>0.192</v>
      </c>
      <c r="K31" s="113">
        <v>0.16600000000000001</v>
      </c>
      <c r="L31" s="112">
        <v>0.17</v>
      </c>
      <c r="M31" s="112">
        <v>0.17699999999999999</v>
      </c>
      <c r="N31" s="108">
        <v>0.183</v>
      </c>
      <c r="O31" s="107">
        <v>0.107</v>
      </c>
      <c r="P31" s="104">
        <v>495</v>
      </c>
      <c r="R31" s="102" t="s">
        <v>567</v>
      </c>
      <c r="S31" s="115">
        <v>0.107</v>
      </c>
      <c r="T31" s="108">
        <v>0.16600000000000001</v>
      </c>
      <c r="U31" s="110">
        <v>0.17799999999999999</v>
      </c>
      <c r="V31" s="111">
        <v>0.187</v>
      </c>
      <c r="W31" s="108">
        <v>0.17199999999999999</v>
      </c>
      <c r="X31" s="110">
        <v>0.17699999999999999</v>
      </c>
      <c r="Y31" s="109">
        <v>0.20899999999999999</v>
      </c>
      <c r="Z31" s="112">
        <v>0.16500000000000001</v>
      </c>
      <c r="AA31" s="108">
        <v>0.17199999999999999</v>
      </c>
      <c r="AB31" s="110">
        <v>0.17899999999999999</v>
      </c>
      <c r="AC31" s="110">
        <v>0.185</v>
      </c>
      <c r="AD31" s="115">
        <v>0.108</v>
      </c>
      <c r="AE31" s="104">
        <v>495</v>
      </c>
      <c r="AG31" s="102" t="s">
        <v>567</v>
      </c>
      <c r="AH31" s="107">
        <v>0.10299999999999999</v>
      </c>
      <c r="AI31" s="112">
        <v>0.16800000000000001</v>
      </c>
      <c r="AJ31" s="108">
        <v>0.17799999999999999</v>
      </c>
      <c r="AK31" s="109">
        <v>0.23100000000000001</v>
      </c>
      <c r="AL31" s="112">
        <v>0.16800000000000001</v>
      </c>
      <c r="AM31" s="112">
        <v>0.17499999999999999</v>
      </c>
      <c r="AN31" s="110">
        <v>0.189</v>
      </c>
      <c r="AO31" s="112">
        <v>0.16700000000000001</v>
      </c>
      <c r="AP31" s="112">
        <v>0.17100000000000001</v>
      </c>
      <c r="AQ31" s="108">
        <v>0.17899999999999999</v>
      </c>
      <c r="AR31" s="108">
        <v>0.183</v>
      </c>
      <c r="AS31" s="107">
        <v>0.109</v>
      </c>
      <c r="AT31" s="104">
        <v>495</v>
      </c>
      <c r="AV31" s="102" t="s">
        <v>567</v>
      </c>
      <c r="AW31" s="107">
        <v>0.105</v>
      </c>
      <c r="AX31" s="112">
        <v>0.189</v>
      </c>
      <c r="AY31" s="113">
        <v>0.18</v>
      </c>
      <c r="AZ31" s="113">
        <v>0.17699999999999999</v>
      </c>
      <c r="BA31" s="113">
        <v>0.17899999999999999</v>
      </c>
      <c r="BB31" s="112">
        <v>0.19</v>
      </c>
      <c r="BC31" s="113">
        <v>0.17499999999999999</v>
      </c>
      <c r="BD31" s="112">
        <v>0.189</v>
      </c>
      <c r="BE31" s="113">
        <v>0.18</v>
      </c>
      <c r="BF31" s="117">
        <v>0.14799999999999999</v>
      </c>
      <c r="BG31" s="113">
        <v>0.17399999999999999</v>
      </c>
      <c r="BH31" s="107">
        <v>0.107</v>
      </c>
      <c r="BI31" s="104">
        <v>495</v>
      </c>
      <c r="BK31" s="102" t="s">
        <v>567</v>
      </c>
      <c r="BL31" s="107">
        <v>0.109</v>
      </c>
      <c r="BM31" s="109">
        <v>0.24</v>
      </c>
      <c r="BN31" s="111">
        <v>0.217</v>
      </c>
      <c r="BO31" s="112">
        <v>0.17899999999999999</v>
      </c>
      <c r="BP31" s="112">
        <v>0.18</v>
      </c>
      <c r="BQ31" s="112">
        <v>0.182</v>
      </c>
      <c r="BR31" s="108">
        <v>0.185</v>
      </c>
      <c r="BS31" s="110">
        <v>0.19800000000000001</v>
      </c>
      <c r="BT31" s="112">
        <v>0.182</v>
      </c>
      <c r="BU31" s="116">
        <v>0.15</v>
      </c>
      <c r="BV31" s="108">
        <v>0.187</v>
      </c>
      <c r="BW31" s="107">
        <v>0.108</v>
      </c>
      <c r="BX31" s="104">
        <v>495</v>
      </c>
      <c r="BZ31" s="102" t="s">
        <v>567</v>
      </c>
      <c r="CA31" s="115">
        <v>0.129</v>
      </c>
      <c r="CB31" s="113">
        <v>0.189</v>
      </c>
      <c r="CC31" s="116">
        <v>0.17199999999999999</v>
      </c>
      <c r="CD31" s="113">
        <v>0.17899999999999999</v>
      </c>
      <c r="CE31" s="113">
        <v>0.18</v>
      </c>
      <c r="CF31" s="113">
        <v>0.189</v>
      </c>
      <c r="CG31" s="116">
        <v>0.17399999999999999</v>
      </c>
      <c r="CH31" s="113">
        <v>0.188</v>
      </c>
      <c r="CI31" s="113">
        <v>0.183</v>
      </c>
      <c r="CJ31" s="117">
        <v>0.151</v>
      </c>
      <c r="CK31" s="111">
        <v>0.23599999999999999</v>
      </c>
      <c r="CL31" s="115">
        <v>0.13400000000000001</v>
      </c>
      <c r="CM31" s="104">
        <v>495</v>
      </c>
    </row>
    <row r="32" spans="2:91">
      <c r="C32" s="102" t="s">
        <v>568</v>
      </c>
      <c r="D32" s="135">
        <v>0.217</v>
      </c>
      <c r="E32" s="112">
        <v>0.17199999999999999</v>
      </c>
      <c r="F32" s="113">
        <v>0.16</v>
      </c>
      <c r="G32" s="110">
        <v>0.20100000000000001</v>
      </c>
      <c r="H32" s="113">
        <v>0.16700000000000001</v>
      </c>
      <c r="I32" s="108">
        <v>0.183</v>
      </c>
      <c r="J32" s="116">
        <v>0.14899999999999999</v>
      </c>
      <c r="K32" s="113">
        <v>0.16300000000000001</v>
      </c>
      <c r="L32" s="108">
        <v>0.188</v>
      </c>
      <c r="M32" s="108">
        <v>0.18</v>
      </c>
      <c r="N32" s="112">
        <v>0.18</v>
      </c>
      <c r="O32" s="117">
        <v>0.13500000000000001</v>
      </c>
      <c r="P32" s="104">
        <v>495</v>
      </c>
      <c r="R32" s="102" t="s">
        <v>568</v>
      </c>
      <c r="S32" s="117">
        <v>0.13200000000000001</v>
      </c>
      <c r="T32" s="108">
        <v>0.16900000000000001</v>
      </c>
      <c r="U32" s="112">
        <v>0.158</v>
      </c>
      <c r="V32" s="110">
        <v>0.185</v>
      </c>
      <c r="W32" s="108">
        <v>0.17199999999999999</v>
      </c>
      <c r="X32" s="110">
        <v>0.182</v>
      </c>
      <c r="Y32" s="112">
        <v>0.158</v>
      </c>
      <c r="Z32" s="113">
        <v>0.156</v>
      </c>
      <c r="AA32" s="111">
        <v>0.193</v>
      </c>
      <c r="AB32" s="110">
        <v>0.18099999999999999</v>
      </c>
      <c r="AC32" s="110">
        <v>0.18099999999999999</v>
      </c>
      <c r="AD32" s="117">
        <v>0.13300000000000001</v>
      </c>
      <c r="AE32" s="104">
        <v>495</v>
      </c>
      <c r="AG32" s="102" t="s">
        <v>568</v>
      </c>
      <c r="AH32" s="114">
        <v>0.13</v>
      </c>
      <c r="AI32" s="112">
        <v>0.17100000000000001</v>
      </c>
      <c r="AJ32" s="116">
        <v>0.151</v>
      </c>
      <c r="AK32" s="110">
        <v>0.19</v>
      </c>
      <c r="AL32" s="110">
        <v>0.188</v>
      </c>
      <c r="AM32" s="108">
        <v>0.185</v>
      </c>
      <c r="AN32" s="116">
        <v>0.155</v>
      </c>
      <c r="AO32" s="113">
        <v>0.16400000000000001</v>
      </c>
      <c r="AP32" s="110">
        <v>0.189</v>
      </c>
      <c r="AQ32" s="108">
        <v>0.18</v>
      </c>
      <c r="AR32" s="108">
        <v>0.17899999999999999</v>
      </c>
      <c r="AS32" s="114">
        <v>0.13300000000000001</v>
      </c>
      <c r="AT32" s="104">
        <v>495</v>
      </c>
      <c r="AV32" s="102" t="s">
        <v>568</v>
      </c>
      <c r="AW32" s="114">
        <v>0.13500000000000001</v>
      </c>
      <c r="AX32" s="113">
        <v>0.18099999999999999</v>
      </c>
      <c r="AY32" s="108">
        <v>0.2</v>
      </c>
      <c r="AZ32" s="113">
        <v>0.17899999999999999</v>
      </c>
      <c r="BA32" s="113">
        <v>0.18</v>
      </c>
      <c r="BB32" s="112">
        <v>0.19500000000000001</v>
      </c>
      <c r="BC32" s="113">
        <v>0.17399999999999999</v>
      </c>
      <c r="BD32" s="135">
        <v>0.24099999999999999</v>
      </c>
      <c r="BE32" s="113">
        <v>0.17699999999999999</v>
      </c>
      <c r="BF32" s="116">
        <v>0.16300000000000001</v>
      </c>
      <c r="BG32" s="112">
        <v>0.186</v>
      </c>
      <c r="BH32" s="117">
        <v>0.14699999999999999</v>
      </c>
      <c r="BI32" s="104">
        <v>495</v>
      </c>
      <c r="BK32" s="102" t="s">
        <v>568</v>
      </c>
      <c r="BL32" s="114">
        <v>0.13300000000000001</v>
      </c>
      <c r="BM32" s="109">
        <v>0.23</v>
      </c>
      <c r="BN32" s="112">
        <v>0.17599999999999999</v>
      </c>
      <c r="BO32" s="112">
        <v>0.17199999999999999</v>
      </c>
      <c r="BP32" s="112">
        <v>0.18</v>
      </c>
      <c r="BQ32" s="112">
        <v>0.182</v>
      </c>
      <c r="BR32" s="112">
        <v>0.17299999999999999</v>
      </c>
      <c r="BS32" s="108">
        <v>0.183</v>
      </c>
      <c r="BT32" s="112">
        <v>0.17599999999999999</v>
      </c>
      <c r="BU32" s="116">
        <v>0.159</v>
      </c>
      <c r="BV32" s="112">
        <v>0.18</v>
      </c>
      <c r="BW32" s="114">
        <v>0.127</v>
      </c>
      <c r="BX32" s="104">
        <v>495</v>
      </c>
      <c r="BZ32" s="102" t="s">
        <v>568</v>
      </c>
      <c r="CA32" s="135">
        <v>0.26</v>
      </c>
      <c r="CB32" s="113">
        <v>0.188</v>
      </c>
      <c r="CC32" s="108">
        <v>0.215</v>
      </c>
      <c r="CD32" s="111">
        <v>0.24</v>
      </c>
      <c r="CE32" s="113">
        <v>0.17799999999999999</v>
      </c>
      <c r="CF32" s="113">
        <v>0.183</v>
      </c>
      <c r="CG32" s="116">
        <v>0.16500000000000001</v>
      </c>
      <c r="CH32" s="112">
        <v>0.193</v>
      </c>
      <c r="CI32" s="113">
        <v>0.17899999999999999</v>
      </c>
      <c r="CJ32" s="116">
        <v>0.16300000000000001</v>
      </c>
      <c r="CK32" s="111">
        <v>0.24</v>
      </c>
      <c r="CL32" s="115">
        <v>0.13300000000000001</v>
      </c>
      <c r="CM32" s="104">
        <v>495</v>
      </c>
    </row>
    <row r="33" spans="1:91">
      <c r="C33" s="102" t="s">
        <v>569</v>
      </c>
      <c r="D33" s="116">
        <v>0.154</v>
      </c>
      <c r="E33" s="112">
        <v>0.17499999999999999</v>
      </c>
      <c r="F33" s="112">
        <v>0.17899999999999999</v>
      </c>
      <c r="G33" s="108">
        <v>0.188</v>
      </c>
      <c r="H33" s="112">
        <v>0.17599999999999999</v>
      </c>
      <c r="I33" s="112">
        <v>0.17499999999999999</v>
      </c>
      <c r="J33" s="116">
        <v>0.14899999999999999</v>
      </c>
      <c r="K33" s="113">
        <v>0.16200000000000001</v>
      </c>
      <c r="L33" s="108">
        <v>0.19</v>
      </c>
      <c r="M33" s="109">
        <v>0.24</v>
      </c>
      <c r="N33" s="112">
        <v>0.17799999999999999</v>
      </c>
      <c r="O33" s="113">
        <v>0.161</v>
      </c>
      <c r="P33" s="104">
        <v>495</v>
      </c>
      <c r="R33" s="102" t="s">
        <v>569</v>
      </c>
      <c r="S33" s="113">
        <v>0.156</v>
      </c>
      <c r="T33" s="109">
        <v>0.216</v>
      </c>
      <c r="U33" s="108">
        <v>0.17399999999999999</v>
      </c>
      <c r="V33" s="111">
        <v>0.188</v>
      </c>
      <c r="W33" s="110">
        <v>0.17699999999999999</v>
      </c>
      <c r="X33" s="108">
        <v>0.17100000000000001</v>
      </c>
      <c r="Y33" s="113">
        <v>0.151</v>
      </c>
      <c r="Z33" s="112">
        <v>0.16200000000000001</v>
      </c>
      <c r="AA33" s="109">
        <v>0.20699999999999999</v>
      </c>
      <c r="AB33" s="110">
        <v>0.18099999999999999</v>
      </c>
      <c r="AC33" s="110">
        <v>0.17899999999999999</v>
      </c>
      <c r="AD33" s="112">
        <v>0.157</v>
      </c>
      <c r="AE33" s="104">
        <v>495</v>
      </c>
      <c r="AG33" s="102" t="s">
        <v>569</v>
      </c>
      <c r="AH33" s="116">
        <v>0.153</v>
      </c>
      <c r="AI33" s="108">
        <v>0.183</v>
      </c>
      <c r="AJ33" s="108">
        <v>0.17799999999999999</v>
      </c>
      <c r="AK33" s="110">
        <v>0.19</v>
      </c>
      <c r="AL33" s="112">
        <v>0.17399999999999999</v>
      </c>
      <c r="AM33" s="112">
        <v>0.17100000000000001</v>
      </c>
      <c r="AN33" s="116">
        <v>0.14899999999999999</v>
      </c>
      <c r="AO33" s="111">
        <v>0.20399999999999999</v>
      </c>
      <c r="AP33" s="110">
        <v>0.191</v>
      </c>
      <c r="AQ33" s="108">
        <v>0.182</v>
      </c>
      <c r="AR33" s="108">
        <v>0.17699999999999999</v>
      </c>
      <c r="AS33" s="113">
        <v>0.156</v>
      </c>
      <c r="AT33" s="104">
        <v>495</v>
      </c>
      <c r="AV33" s="102" t="s">
        <v>569</v>
      </c>
      <c r="AW33" s="116">
        <v>0.159</v>
      </c>
      <c r="AX33" s="112">
        <v>0.188</v>
      </c>
      <c r="AY33" s="113">
        <v>0.182</v>
      </c>
      <c r="AZ33" s="113">
        <v>0.17699999999999999</v>
      </c>
      <c r="BA33" s="113">
        <v>0.18099999999999999</v>
      </c>
      <c r="BB33" s="112">
        <v>0.192</v>
      </c>
      <c r="BC33" s="113">
        <v>0.17</v>
      </c>
      <c r="BD33" s="113">
        <v>0.17799999999999999</v>
      </c>
      <c r="BE33" s="112">
        <v>0.187</v>
      </c>
      <c r="BF33" s="117">
        <v>0.14399999999999999</v>
      </c>
      <c r="BG33" s="112">
        <v>0.189</v>
      </c>
      <c r="BH33" s="116">
        <v>0.157</v>
      </c>
      <c r="BI33" s="104">
        <v>495</v>
      </c>
      <c r="BK33" s="102" t="s">
        <v>569</v>
      </c>
      <c r="BL33" s="113">
        <v>0.161</v>
      </c>
      <c r="BM33" s="108">
        <v>0.19</v>
      </c>
      <c r="BN33" s="112">
        <v>0.17799999999999999</v>
      </c>
      <c r="BO33" s="112">
        <v>0.17899999999999999</v>
      </c>
      <c r="BP33" s="112">
        <v>0.18</v>
      </c>
      <c r="BQ33" s="108">
        <v>0.188</v>
      </c>
      <c r="BR33" s="113">
        <v>0.16900000000000001</v>
      </c>
      <c r="BS33" s="110">
        <v>0.2</v>
      </c>
      <c r="BT33" s="108">
        <v>0.185</v>
      </c>
      <c r="BU33" s="117">
        <v>0.14499999999999999</v>
      </c>
      <c r="BV33" s="108">
        <v>0.188</v>
      </c>
      <c r="BW33" s="116">
        <v>0.159</v>
      </c>
      <c r="BX33" s="104">
        <v>495</v>
      </c>
      <c r="BZ33" s="102" t="s">
        <v>569</v>
      </c>
      <c r="CA33" s="109">
        <v>0.27400000000000002</v>
      </c>
      <c r="CB33" s="113">
        <v>0.189</v>
      </c>
      <c r="CC33" s="108">
        <v>0.21</v>
      </c>
      <c r="CD33" s="108">
        <v>0.21199999999999999</v>
      </c>
      <c r="CE33" s="113">
        <v>0.17699999999999999</v>
      </c>
      <c r="CF33" s="112">
        <v>0.19800000000000001</v>
      </c>
      <c r="CG33" s="116">
        <v>0.16700000000000001</v>
      </c>
      <c r="CH33" s="116">
        <v>0.17499999999999999</v>
      </c>
      <c r="CI33" s="113">
        <v>0.188</v>
      </c>
      <c r="CJ33" s="114">
        <v>0.14399999999999999</v>
      </c>
      <c r="CK33" s="111">
        <v>0.24</v>
      </c>
      <c r="CL33" s="113">
        <v>0.17799999999999999</v>
      </c>
      <c r="CM33" s="104">
        <v>495</v>
      </c>
    </row>
    <row r="34" spans="1:91">
      <c r="C34" s="102" t="s">
        <v>570</v>
      </c>
      <c r="D34" s="112">
        <v>0.16900000000000001</v>
      </c>
      <c r="E34" s="112">
        <v>0.17299999999999999</v>
      </c>
      <c r="F34" s="112">
        <v>0.17499999999999999</v>
      </c>
      <c r="G34" s="108">
        <v>0.191</v>
      </c>
      <c r="H34" s="112">
        <v>0.17499999999999999</v>
      </c>
      <c r="I34" s="112">
        <v>0.17599999999999999</v>
      </c>
      <c r="J34" s="117">
        <v>0.14299999999999999</v>
      </c>
      <c r="K34" s="113">
        <v>0.16500000000000001</v>
      </c>
      <c r="L34" s="108">
        <v>0.187</v>
      </c>
      <c r="M34" s="108">
        <v>0.18099999999999999</v>
      </c>
      <c r="N34" s="112">
        <v>0.17799999999999999</v>
      </c>
      <c r="O34" s="112">
        <v>0.17299999999999999</v>
      </c>
      <c r="P34" s="104">
        <v>495</v>
      </c>
      <c r="R34" s="102" t="s">
        <v>570</v>
      </c>
      <c r="S34" s="108">
        <v>0.17100000000000001</v>
      </c>
      <c r="T34" s="108">
        <v>0.17299999999999999</v>
      </c>
      <c r="U34" s="108">
        <v>0.17199999999999999</v>
      </c>
      <c r="V34" s="111">
        <v>0.191</v>
      </c>
      <c r="W34" s="108">
        <v>0.17499999999999999</v>
      </c>
      <c r="X34" s="110">
        <v>0.17599999999999999</v>
      </c>
      <c r="Y34" s="117">
        <v>0.13600000000000001</v>
      </c>
      <c r="Z34" s="112">
        <v>0.16200000000000001</v>
      </c>
      <c r="AA34" s="111">
        <v>0.19</v>
      </c>
      <c r="AB34" s="110">
        <v>0.185</v>
      </c>
      <c r="AC34" s="110">
        <v>0.17899999999999999</v>
      </c>
      <c r="AD34" s="108">
        <v>0.17199999999999999</v>
      </c>
      <c r="AE34" s="104">
        <v>495</v>
      </c>
      <c r="AG34" s="102" t="s">
        <v>570</v>
      </c>
      <c r="AH34" s="112">
        <v>0.16600000000000001</v>
      </c>
      <c r="AI34" s="112">
        <v>0.17199999999999999</v>
      </c>
      <c r="AJ34" s="112">
        <v>0.17499999999999999</v>
      </c>
      <c r="AK34" s="110">
        <v>0.19</v>
      </c>
      <c r="AL34" s="112">
        <v>0.17499999999999999</v>
      </c>
      <c r="AM34" s="108">
        <v>0.17699999999999999</v>
      </c>
      <c r="AN34" s="117">
        <v>0.14299999999999999</v>
      </c>
      <c r="AO34" s="113">
        <v>0.161</v>
      </c>
      <c r="AP34" s="110">
        <v>0.19</v>
      </c>
      <c r="AQ34" s="108">
        <v>0.182</v>
      </c>
      <c r="AR34" s="108">
        <v>0.17699999999999999</v>
      </c>
      <c r="AS34" s="112">
        <v>0.17</v>
      </c>
      <c r="AT34" s="104">
        <v>495</v>
      </c>
      <c r="AV34" s="102" t="s">
        <v>570</v>
      </c>
      <c r="AW34" s="116">
        <v>0.16600000000000001</v>
      </c>
      <c r="AX34" s="113">
        <v>0.17699999999999999</v>
      </c>
      <c r="AY34" s="112">
        <v>0.19</v>
      </c>
      <c r="AZ34" s="113">
        <v>0.17899999999999999</v>
      </c>
      <c r="BA34" s="113">
        <v>0.18099999999999999</v>
      </c>
      <c r="BB34" s="112">
        <v>0.19400000000000001</v>
      </c>
      <c r="BC34" s="113">
        <v>0.17399999999999999</v>
      </c>
      <c r="BD34" s="113">
        <v>0.18</v>
      </c>
      <c r="BE34" s="113">
        <v>0.18099999999999999</v>
      </c>
      <c r="BF34" s="114">
        <v>0.14000000000000001</v>
      </c>
      <c r="BG34" s="112">
        <v>0.187</v>
      </c>
      <c r="BH34" s="108">
        <v>0.20399999999999999</v>
      </c>
      <c r="BI34" s="104">
        <v>495</v>
      </c>
      <c r="BK34" s="102" t="s">
        <v>570</v>
      </c>
      <c r="BL34" s="112">
        <v>0.17799999999999999</v>
      </c>
      <c r="BM34" s="112">
        <v>0.18</v>
      </c>
      <c r="BN34" s="108">
        <v>0.19</v>
      </c>
      <c r="BO34" s="108">
        <v>0.184</v>
      </c>
      <c r="BP34" s="112">
        <v>0.18</v>
      </c>
      <c r="BQ34" s="108">
        <v>0.188</v>
      </c>
      <c r="BR34" s="112">
        <v>0.17399999999999999</v>
      </c>
      <c r="BS34" s="112">
        <v>0.18099999999999999</v>
      </c>
      <c r="BT34" s="108">
        <v>0.189</v>
      </c>
      <c r="BU34" s="113">
        <v>0.16700000000000001</v>
      </c>
      <c r="BV34" s="109">
        <v>0.23300000000000001</v>
      </c>
      <c r="BW34" s="112">
        <v>0.17399999999999999</v>
      </c>
      <c r="BX34" s="104">
        <v>495</v>
      </c>
      <c r="BZ34" s="102" t="s">
        <v>570</v>
      </c>
      <c r="CA34" s="109">
        <v>0.26200000000000001</v>
      </c>
      <c r="CB34" s="116">
        <v>0.17599999999999999</v>
      </c>
      <c r="CC34" s="113">
        <v>0.19</v>
      </c>
      <c r="CD34" s="108">
        <v>0.216</v>
      </c>
      <c r="CE34" s="113">
        <v>0.18</v>
      </c>
      <c r="CF34" s="113">
        <v>0.183</v>
      </c>
      <c r="CG34" s="116">
        <v>0.16900000000000001</v>
      </c>
      <c r="CH34" s="113">
        <v>0.17699999999999999</v>
      </c>
      <c r="CI34" s="113">
        <v>0.187</v>
      </c>
      <c r="CJ34" s="114">
        <v>0.14099999999999999</v>
      </c>
      <c r="CK34" s="113">
        <v>0.186</v>
      </c>
      <c r="CL34" s="112">
        <v>0.19900000000000001</v>
      </c>
      <c r="CM34" s="104">
        <v>495</v>
      </c>
    </row>
    <row r="35" spans="1:91">
      <c r="C35" s="102" t="s">
        <v>571</v>
      </c>
      <c r="D35" s="112">
        <v>0.17799999999999999</v>
      </c>
      <c r="E35" s="112">
        <v>0.16900000000000001</v>
      </c>
      <c r="F35" s="112">
        <v>0.17499999999999999</v>
      </c>
      <c r="G35" s="112">
        <v>0.16900000000000001</v>
      </c>
      <c r="H35" s="108">
        <v>0.18</v>
      </c>
      <c r="I35" s="108">
        <v>0.19</v>
      </c>
      <c r="J35" s="113">
        <v>0.159</v>
      </c>
      <c r="K35" s="113">
        <v>0.16800000000000001</v>
      </c>
      <c r="L35" s="108">
        <v>0.188</v>
      </c>
      <c r="M35" s="112">
        <v>0.17699999999999999</v>
      </c>
      <c r="N35" s="112">
        <v>0.17299999999999999</v>
      </c>
      <c r="O35" s="108">
        <v>0.18099999999999999</v>
      </c>
      <c r="P35" s="104">
        <v>495</v>
      </c>
      <c r="R35" s="102" t="s">
        <v>571</v>
      </c>
      <c r="S35" s="110">
        <v>0.17899999999999999</v>
      </c>
      <c r="T35" s="108">
        <v>0.16700000000000001</v>
      </c>
      <c r="U35" s="108">
        <v>0.17399999999999999</v>
      </c>
      <c r="V35" s="108">
        <v>0.17100000000000001</v>
      </c>
      <c r="W35" s="110">
        <v>0.185</v>
      </c>
      <c r="X35" s="111">
        <v>0.191</v>
      </c>
      <c r="Y35" s="112">
        <v>0.16</v>
      </c>
      <c r="Z35" s="108">
        <v>0.16800000000000001</v>
      </c>
      <c r="AA35" s="111">
        <v>0.19</v>
      </c>
      <c r="AB35" s="110">
        <v>0.18099999999999999</v>
      </c>
      <c r="AC35" s="108">
        <v>0.16900000000000001</v>
      </c>
      <c r="AD35" s="110">
        <v>0.17599999999999999</v>
      </c>
      <c r="AE35" s="104">
        <v>495</v>
      </c>
      <c r="AG35" s="102" t="s">
        <v>571</v>
      </c>
      <c r="AH35" s="108">
        <v>0.17699999999999999</v>
      </c>
      <c r="AI35" s="112">
        <v>0.17299999999999999</v>
      </c>
      <c r="AJ35" s="112">
        <v>0.17499999999999999</v>
      </c>
      <c r="AK35" s="112">
        <v>0.17</v>
      </c>
      <c r="AL35" s="108">
        <v>0.184</v>
      </c>
      <c r="AM35" s="110">
        <v>0.189</v>
      </c>
      <c r="AN35" s="113">
        <v>0.159</v>
      </c>
      <c r="AO35" s="112">
        <v>0.17199999999999999</v>
      </c>
      <c r="AP35" s="110">
        <v>0.189</v>
      </c>
      <c r="AQ35" s="108">
        <v>0.17899999999999999</v>
      </c>
      <c r="AR35" s="112">
        <v>0.17100000000000001</v>
      </c>
      <c r="AS35" s="108">
        <v>0.17799999999999999</v>
      </c>
      <c r="AT35" s="104">
        <v>495</v>
      </c>
      <c r="AV35" s="102" t="s">
        <v>571</v>
      </c>
      <c r="AW35" s="113">
        <v>0.18099999999999999</v>
      </c>
      <c r="AX35" s="113">
        <v>0.17899999999999999</v>
      </c>
      <c r="AY35" s="112">
        <v>0.189</v>
      </c>
      <c r="AZ35" s="113">
        <v>0.17599999999999999</v>
      </c>
      <c r="BA35" s="112">
        <v>0.192</v>
      </c>
      <c r="BB35" s="112">
        <v>0.193</v>
      </c>
      <c r="BC35" s="113">
        <v>0.17199999999999999</v>
      </c>
      <c r="BD35" s="113">
        <v>0.17899999999999999</v>
      </c>
      <c r="BE35" s="112">
        <v>0.187</v>
      </c>
      <c r="BF35" s="117">
        <v>0.14799999999999999</v>
      </c>
      <c r="BG35" s="117">
        <v>0.15</v>
      </c>
      <c r="BH35" s="109">
        <v>0.26200000000000001</v>
      </c>
      <c r="BI35" s="104">
        <v>495</v>
      </c>
      <c r="BK35" s="102" t="s">
        <v>571</v>
      </c>
      <c r="BL35" s="112">
        <v>0.182</v>
      </c>
      <c r="BM35" s="112">
        <v>0.18099999999999999</v>
      </c>
      <c r="BN35" s="108">
        <v>0.19</v>
      </c>
      <c r="BO35" s="112">
        <v>0.18099999999999999</v>
      </c>
      <c r="BP35" s="112">
        <v>0.17599999999999999</v>
      </c>
      <c r="BQ35" s="108">
        <v>0.189</v>
      </c>
      <c r="BR35" s="112">
        <v>0.18</v>
      </c>
      <c r="BS35" s="112">
        <v>0.18</v>
      </c>
      <c r="BT35" s="108">
        <v>0.188</v>
      </c>
      <c r="BU35" s="112">
        <v>0.17799999999999999</v>
      </c>
      <c r="BV35" s="116">
        <v>0.151</v>
      </c>
      <c r="BW35" s="112">
        <v>0.17899999999999999</v>
      </c>
      <c r="BX35" s="104">
        <v>495</v>
      </c>
      <c r="BZ35" s="102" t="s">
        <v>571</v>
      </c>
      <c r="CA35" s="113">
        <v>0.184</v>
      </c>
      <c r="CB35" s="113">
        <v>0.18</v>
      </c>
      <c r="CC35" s="113">
        <v>0.189</v>
      </c>
      <c r="CD35" s="110">
        <v>0.22700000000000001</v>
      </c>
      <c r="CE35" s="116">
        <v>0.17499999999999999</v>
      </c>
      <c r="CF35" s="113">
        <v>0.182</v>
      </c>
      <c r="CG35" s="116">
        <v>0.17</v>
      </c>
      <c r="CH35" s="116">
        <v>0.17499999999999999</v>
      </c>
      <c r="CI35" s="113">
        <v>0.187</v>
      </c>
      <c r="CJ35" s="114">
        <v>0.14699999999999999</v>
      </c>
      <c r="CK35" s="117">
        <v>0.14899999999999999</v>
      </c>
      <c r="CL35" s="113">
        <v>0.18099999999999999</v>
      </c>
      <c r="CM35" s="104">
        <v>495</v>
      </c>
    </row>
    <row r="36" spans="1:91">
      <c r="C36" s="102" t="s">
        <v>572</v>
      </c>
      <c r="D36" s="108">
        <v>0.18099999999999999</v>
      </c>
      <c r="E36" s="112">
        <v>0.17399999999999999</v>
      </c>
      <c r="F36" s="112">
        <v>0.17399999999999999</v>
      </c>
      <c r="G36" s="112">
        <v>0.17100000000000001</v>
      </c>
      <c r="H36" s="108">
        <v>0.189</v>
      </c>
      <c r="I36" s="108">
        <v>0.19</v>
      </c>
      <c r="J36" s="116">
        <v>0.153</v>
      </c>
      <c r="K36" s="112">
        <v>0.17799999999999999</v>
      </c>
      <c r="L36" s="108">
        <v>0.188</v>
      </c>
      <c r="M36" s="112">
        <v>0.17599999999999999</v>
      </c>
      <c r="N36" s="112">
        <v>0.17799999999999999</v>
      </c>
      <c r="O36" s="108">
        <v>0.182</v>
      </c>
      <c r="P36" s="104">
        <v>495</v>
      </c>
      <c r="R36" s="102" t="s">
        <v>572</v>
      </c>
      <c r="S36" s="110">
        <v>0.18099999999999999</v>
      </c>
      <c r="T36" s="108">
        <v>0.16900000000000001</v>
      </c>
      <c r="U36" s="108">
        <v>0.17399999999999999</v>
      </c>
      <c r="V36" s="108">
        <v>0.17399999999999999</v>
      </c>
      <c r="W36" s="108">
        <v>0.17499999999999999</v>
      </c>
      <c r="X36" s="111">
        <v>0.191</v>
      </c>
      <c r="Y36" s="113">
        <v>0.153</v>
      </c>
      <c r="Z36" s="108">
        <v>0.17199999999999999</v>
      </c>
      <c r="AA36" s="111">
        <v>0.191</v>
      </c>
      <c r="AB36" s="110">
        <v>0.17699999999999999</v>
      </c>
      <c r="AC36" s="110">
        <v>0.17699999999999999</v>
      </c>
      <c r="AD36" s="110">
        <v>0.184</v>
      </c>
      <c r="AE36" s="104">
        <v>495</v>
      </c>
      <c r="AG36" s="102" t="s">
        <v>572</v>
      </c>
      <c r="AH36" s="108">
        <v>0.18099999999999999</v>
      </c>
      <c r="AI36" s="112">
        <v>0.17599999999999999</v>
      </c>
      <c r="AJ36" s="112">
        <v>0.17499999999999999</v>
      </c>
      <c r="AK36" s="112">
        <v>0.17299999999999999</v>
      </c>
      <c r="AL36" s="112">
        <v>0.17100000000000001</v>
      </c>
      <c r="AM36" s="110">
        <v>0.189</v>
      </c>
      <c r="AN36" s="116">
        <v>0.15</v>
      </c>
      <c r="AO36" s="110">
        <v>0.19700000000000001</v>
      </c>
      <c r="AP36" s="110">
        <v>0.189</v>
      </c>
      <c r="AQ36" s="108">
        <v>0.17699999999999999</v>
      </c>
      <c r="AR36" s="112">
        <v>0.17599999999999999</v>
      </c>
      <c r="AS36" s="108">
        <v>0.186</v>
      </c>
      <c r="AT36" s="104">
        <v>495</v>
      </c>
      <c r="AV36" s="102" t="s">
        <v>572</v>
      </c>
      <c r="AW36" s="112">
        <v>0.184</v>
      </c>
      <c r="AX36" s="113">
        <v>0.17499999999999999</v>
      </c>
      <c r="AY36" s="112">
        <v>0.188</v>
      </c>
      <c r="AZ36" s="113">
        <v>0.17899999999999999</v>
      </c>
      <c r="BA36" s="113">
        <v>0.17699999999999999</v>
      </c>
      <c r="BB36" s="113">
        <v>0.17100000000000001</v>
      </c>
      <c r="BC36" s="112">
        <v>0.187</v>
      </c>
      <c r="BD36" s="113">
        <v>0.17799999999999999</v>
      </c>
      <c r="BE36" s="112">
        <v>0.189</v>
      </c>
      <c r="BF36" s="116">
        <v>0.161</v>
      </c>
      <c r="BG36" s="116">
        <v>0.161</v>
      </c>
      <c r="BH36" s="113">
        <v>0.183</v>
      </c>
      <c r="BI36" s="104">
        <v>495</v>
      </c>
      <c r="BK36" s="102" t="s">
        <v>572</v>
      </c>
      <c r="BL36" s="108">
        <v>0.185</v>
      </c>
      <c r="BM36" s="108">
        <v>0.19</v>
      </c>
      <c r="BN36" s="108">
        <v>0.189</v>
      </c>
      <c r="BO36" s="112">
        <v>0.17799999999999999</v>
      </c>
      <c r="BP36" s="112">
        <v>0.17599999999999999</v>
      </c>
      <c r="BQ36" s="112">
        <v>0.17100000000000001</v>
      </c>
      <c r="BR36" s="108">
        <v>0.189</v>
      </c>
      <c r="BS36" s="112">
        <v>0.18099999999999999</v>
      </c>
      <c r="BT36" s="108">
        <v>0.187</v>
      </c>
      <c r="BU36" s="113">
        <v>0.16200000000000001</v>
      </c>
      <c r="BV36" s="113">
        <v>0.16300000000000001</v>
      </c>
      <c r="BW36" s="108">
        <v>0.185</v>
      </c>
      <c r="BX36" s="104">
        <v>495</v>
      </c>
      <c r="BZ36" s="102" t="s">
        <v>572</v>
      </c>
      <c r="CA36" s="113">
        <v>0.184</v>
      </c>
      <c r="CB36" s="116">
        <v>0.17499999999999999</v>
      </c>
      <c r="CC36" s="113">
        <v>0.189</v>
      </c>
      <c r="CD36" s="113">
        <v>0.17699999999999999</v>
      </c>
      <c r="CE36" s="116">
        <v>0.17599999999999999</v>
      </c>
      <c r="CF36" s="116">
        <v>0.16900000000000001</v>
      </c>
      <c r="CG36" s="113">
        <v>0.187</v>
      </c>
      <c r="CH36" s="113">
        <v>0.17799999999999999</v>
      </c>
      <c r="CI36" s="113">
        <v>0.189</v>
      </c>
      <c r="CJ36" s="117">
        <v>0.16</v>
      </c>
      <c r="CK36" s="116">
        <v>0.16300000000000001</v>
      </c>
      <c r="CL36" s="113">
        <v>0.182</v>
      </c>
      <c r="CM36" s="104">
        <v>495</v>
      </c>
    </row>
    <row r="37" spans="1:91">
      <c r="C37" s="102" t="s">
        <v>573</v>
      </c>
      <c r="D37" s="108">
        <v>0.184</v>
      </c>
      <c r="E37" s="112">
        <v>0.18</v>
      </c>
      <c r="F37" s="112">
        <v>0.18</v>
      </c>
      <c r="G37" s="112">
        <v>0.17</v>
      </c>
      <c r="H37" s="112">
        <v>0.17899999999999999</v>
      </c>
      <c r="I37" s="108">
        <v>0.19</v>
      </c>
      <c r="J37" s="113">
        <v>0.157</v>
      </c>
      <c r="K37" s="113">
        <v>0.16300000000000001</v>
      </c>
      <c r="L37" s="112">
        <v>0.17100000000000001</v>
      </c>
      <c r="M37" s="112">
        <v>0.17899999999999999</v>
      </c>
      <c r="N37" s="108">
        <v>0.19</v>
      </c>
      <c r="O37" s="108">
        <v>0.185</v>
      </c>
      <c r="P37" s="104">
        <v>495</v>
      </c>
      <c r="R37" s="102" t="s">
        <v>573</v>
      </c>
      <c r="S37" s="110">
        <v>0.185</v>
      </c>
      <c r="T37" s="108">
        <v>0.17399999999999999</v>
      </c>
      <c r="U37" s="110">
        <v>0.17799999999999999</v>
      </c>
      <c r="V37" s="108">
        <v>0.17199999999999999</v>
      </c>
      <c r="W37" s="110">
        <v>0.17599999999999999</v>
      </c>
      <c r="X37" s="110">
        <v>0.183</v>
      </c>
      <c r="Y37" s="112">
        <v>0.157</v>
      </c>
      <c r="Z37" s="112">
        <v>0.16200000000000001</v>
      </c>
      <c r="AA37" s="108">
        <v>0.17</v>
      </c>
      <c r="AB37" s="110">
        <v>0.18</v>
      </c>
      <c r="AC37" s="111">
        <v>0.188</v>
      </c>
      <c r="AD37" s="110">
        <v>0.182</v>
      </c>
      <c r="AE37" s="104">
        <v>495</v>
      </c>
      <c r="AG37" s="102" t="s">
        <v>573</v>
      </c>
      <c r="AH37" s="110">
        <v>0.188</v>
      </c>
      <c r="AI37" s="108">
        <v>0.17899999999999999</v>
      </c>
      <c r="AJ37" s="108">
        <v>0.17899999999999999</v>
      </c>
      <c r="AK37" s="112">
        <v>0.16800000000000001</v>
      </c>
      <c r="AL37" s="112">
        <v>0.17299999999999999</v>
      </c>
      <c r="AM37" s="110">
        <v>0.188</v>
      </c>
      <c r="AN37" s="116">
        <v>0.154</v>
      </c>
      <c r="AO37" s="113">
        <v>0.16</v>
      </c>
      <c r="AP37" s="112">
        <v>0.17</v>
      </c>
      <c r="AQ37" s="108">
        <v>0.17799999999999999</v>
      </c>
      <c r="AR37" s="108">
        <v>0.187</v>
      </c>
      <c r="AS37" s="108">
        <v>0.183</v>
      </c>
      <c r="AT37" s="104">
        <v>495</v>
      </c>
      <c r="AV37" s="102" t="s">
        <v>573</v>
      </c>
      <c r="AW37" s="112">
        <v>0.188</v>
      </c>
      <c r="AX37" s="110">
        <v>0.21099999999999999</v>
      </c>
      <c r="AY37" s="112">
        <v>0.189</v>
      </c>
      <c r="AZ37" s="113">
        <v>0.18</v>
      </c>
      <c r="BA37" s="112">
        <v>0.183</v>
      </c>
      <c r="BB37" s="113">
        <v>0.17599999999999999</v>
      </c>
      <c r="BC37" s="112">
        <v>0.189</v>
      </c>
      <c r="BD37" s="113">
        <v>0.182</v>
      </c>
      <c r="BE37" s="113">
        <v>0.17499999999999999</v>
      </c>
      <c r="BF37" s="116">
        <v>0.16300000000000001</v>
      </c>
      <c r="BG37" s="116">
        <v>0.158</v>
      </c>
      <c r="BH37" s="112">
        <v>0.183</v>
      </c>
      <c r="BI37" s="104">
        <v>495</v>
      </c>
      <c r="BK37" s="102" t="s">
        <v>573</v>
      </c>
      <c r="BL37" s="108">
        <v>0.187</v>
      </c>
      <c r="BM37" s="112">
        <v>0.17899999999999999</v>
      </c>
      <c r="BN37" s="108">
        <v>0.183</v>
      </c>
      <c r="BO37" s="112">
        <v>0.17899999999999999</v>
      </c>
      <c r="BP37" s="112">
        <v>0.17699999999999999</v>
      </c>
      <c r="BQ37" s="112">
        <v>0.17299999999999999</v>
      </c>
      <c r="BR37" s="108">
        <v>0.19</v>
      </c>
      <c r="BS37" s="110">
        <v>0.19600000000000001</v>
      </c>
      <c r="BT37" s="108">
        <v>0.187</v>
      </c>
      <c r="BU37" s="113">
        <v>0.16300000000000001</v>
      </c>
      <c r="BV37" s="113">
        <v>0.17</v>
      </c>
      <c r="BW37" s="108">
        <v>0.186</v>
      </c>
      <c r="BX37" s="104">
        <v>495</v>
      </c>
      <c r="BZ37" s="102" t="s">
        <v>573</v>
      </c>
      <c r="CA37" s="113">
        <v>0.186</v>
      </c>
      <c r="CB37" s="113">
        <v>0.17799999999999999</v>
      </c>
      <c r="CC37" s="112">
        <v>0.19500000000000001</v>
      </c>
      <c r="CD37" s="108">
        <v>0.218</v>
      </c>
      <c r="CE37" s="113">
        <v>0.17899999999999999</v>
      </c>
      <c r="CF37" s="113">
        <v>0.184</v>
      </c>
      <c r="CG37" s="113">
        <v>0.19</v>
      </c>
      <c r="CH37" s="113">
        <v>0.17899999999999999</v>
      </c>
      <c r="CI37" s="113">
        <v>0.18</v>
      </c>
      <c r="CJ37" s="117">
        <v>0.16200000000000001</v>
      </c>
      <c r="CK37" s="116">
        <v>0.17100000000000001</v>
      </c>
      <c r="CL37" s="113">
        <v>0.17899999999999999</v>
      </c>
      <c r="CM37" s="104">
        <v>495</v>
      </c>
    </row>
    <row r="41" spans="1:91">
      <c r="A41" s="44" t="s">
        <v>755</v>
      </c>
      <c r="B41" s="41"/>
      <c r="C41" s="50" t="str">
        <f>C1</f>
        <v>Plate A-R1</v>
      </c>
      <c r="D41" s="83">
        <v>1</v>
      </c>
      <c r="E41" s="83">
        <v>2</v>
      </c>
      <c r="F41" s="83">
        <v>3</v>
      </c>
      <c r="G41" s="83">
        <v>4</v>
      </c>
      <c r="H41" s="83">
        <v>5</v>
      </c>
      <c r="I41" s="83">
        <v>6</v>
      </c>
      <c r="J41" s="83">
        <v>7</v>
      </c>
      <c r="K41" s="83">
        <v>8</v>
      </c>
      <c r="L41" s="83">
        <v>9</v>
      </c>
      <c r="M41" s="83">
        <v>10</v>
      </c>
      <c r="N41" s="83">
        <v>11</v>
      </c>
      <c r="O41" s="83">
        <v>12</v>
      </c>
      <c r="R41" s="50" t="str">
        <f>R1</f>
        <v>Plate A-R2</v>
      </c>
      <c r="S41" s="83">
        <v>1</v>
      </c>
      <c r="T41" s="83">
        <v>2</v>
      </c>
      <c r="U41" s="83">
        <v>3</v>
      </c>
      <c r="V41" s="83">
        <v>4</v>
      </c>
      <c r="W41" s="83">
        <v>5</v>
      </c>
      <c r="X41" s="83">
        <v>6</v>
      </c>
      <c r="Y41" s="83">
        <v>7</v>
      </c>
      <c r="Z41" s="83">
        <v>8</v>
      </c>
      <c r="AA41" s="83">
        <v>9</v>
      </c>
      <c r="AB41" s="83">
        <v>10</v>
      </c>
      <c r="AC41" s="83">
        <v>11</v>
      </c>
      <c r="AD41" s="83">
        <v>12</v>
      </c>
      <c r="AG41" s="50" t="str">
        <f>AG1</f>
        <v>Plate A-R3</v>
      </c>
      <c r="AH41" s="83">
        <v>1</v>
      </c>
      <c r="AI41" s="83">
        <v>2</v>
      </c>
      <c r="AJ41" s="83">
        <v>3</v>
      </c>
      <c r="AK41" s="83">
        <v>4</v>
      </c>
      <c r="AL41" s="83">
        <v>5</v>
      </c>
      <c r="AM41" s="83">
        <v>6</v>
      </c>
      <c r="AN41" s="83">
        <v>7</v>
      </c>
      <c r="AO41" s="83">
        <v>8</v>
      </c>
      <c r="AP41" s="83">
        <v>9</v>
      </c>
      <c r="AQ41" s="83">
        <v>10</v>
      </c>
      <c r="AR41" s="83">
        <v>11</v>
      </c>
      <c r="AS41" s="83">
        <v>12</v>
      </c>
      <c r="AV41" s="50" t="str">
        <f>AV1</f>
        <v>Plate B-R1</v>
      </c>
      <c r="AW41" s="83">
        <v>1</v>
      </c>
      <c r="AX41" s="83">
        <v>2</v>
      </c>
      <c r="AY41" s="83">
        <v>3</v>
      </c>
      <c r="AZ41" s="83">
        <v>4</v>
      </c>
      <c r="BA41" s="83">
        <v>5</v>
      </c>
      <c r="BB41" s="83">
        <v>6</v>
      </c>
      <c r="BC41" s="83">
        <v>7</v>
      </c>
      <c r="BD41" s="83">
        <v>8</v>
      </c>
      <c r="BE41" s="83">
        <v>9</v>
      </c>
      <c r="BF41" s="83">
        <v>10</v>
      </c>
      <c r="BG41" s="83">
        <v>11</v>
      </c>
      <c r="BH41" s="83">
        <v>12</v>
      </c>
      <c r="BK41" s="50" t="str">
        <f>BK1</f>
        <v>Plate B-R2</v>
      </c>
      <c r="BL41" s="83">
        <v>1</v>
      </c>
      <c r="BM41" s="83">
        <v>2</v>
      </c>
      <c r="BN41" s="83">
        <v>3</v>
      </c>
      <c r="BO41" s="83">
        <v>4</v>
      </c>
      <c r="BP41" s="83">
        <v>5</v>
      </c>
      <c r="BQ41" s="83">
        <v>6</v>
      </c>
      <c r="BR41" s="83">
        <v>7</v>
      </c>
      <c r="BS41" s="83">
        <v>8</v>
      </c>
      <c r="BT41" s="83">
        <v>9</v>
      </c>
      <c r="BU41" s="83">
        <v>10</v>
      </c>
      <c r="BV41" s="83">
        <v>11</v>
      </c>
      <c r="BW41" s="83">
        <v>12</v>
      </c>
      <c r="BZ41" s="50" t="str">
        <f>BZ1</f>
        <v>Plate B-R3</v>
      </c>
      <c r="CA41" s="83">
        <v>1</v>
      </c>
      <c r="CB41" s="83">
        <v>2</v>
      </c>
      <c r="CC41" s="83">
        <v>3</v>
      </c>
      <c r="CD41" s="83">
        <v>4</v>
      </c>
      <c r="CE41" s="83">
        <v>5</v>
      </c>
      <c r="CF41" s="83">
        <v>6</v>
      </c>
      <c r="CG41" s="83">
        <v>7</v>
      </c>
      <c r="CH41" s="83">
        <v>8</v>
      </c>
      <c r="CI41" s="83">
        <v>9</v>
      </c>
      <c r="CJ41" s="83">
        <v>10</v>
      </c>
      <c r="CK41" s="83">
        <v>11</v>
      </c>
      <c r="CL41" s="83">
        <v>12</v>
      </c>
    </row>
    <row r="42" spans="1:91">
      <c r="A42" s="41"/>
      <c r="B42" s="41"/>
      <c r="C42" s="83" t="s">
        <v>566</v>
      </c>
      <c r="D42" s="84" t="s">
        <v>915</v>
      </c>
      <c r="E42" s="84" t="s">
        <v>214</v>
      </c>
      <c r="F42" s="84" t="s">
        <v>214</v>
      </c>
      <c r="G42" s="84" t="s">
        <v>214</v>
      </c>
      <c r="H42" s="84" t="s">
        <v>214</v>
      </c>
      <c r="I42" s="84" t="s">
        <v>214</v>
      </c>
      <c r="J42" s="84" t="s">
        <v>214</v>
      </c>
      <c r="K42" s="84" t="s">
        <v>214</v>
      </c>
      <c r="L42" s="84" t="s">
        <v>214</v>
      </c>
      <c r="M42" s="84" t="s">
        <v>214</v>
      </c>
      <c r="N42" s="84" t="s">
        <v>214</v>
      </c>
      <c r="O42" s="84" t="s">
        <v>915</v>
      </c>
      <c r="R42" s="83" t="s">
        <v>566</v>
      </c>
      <c r="S42" s="84" t="s">
        <v>915</v>
      </c>
      <c r="T42" s="84" t="s">
        <v>214</v>
      </c>
      <c r="U42" s="84" t="s">
        <v>214</v>
      </c>
      <c r="V42" s="84" t="s">
        <v>214</v>
      </c>
      <c r="W42" s="84" t="s">
        <v>214</v>
      </c>
      <c r="X42" s="84" t="s">
        <v>214</v>
      </c>
      <c r="Y42" s="84" t="s">
        <v>214</v>
      </c>
      <c r="Z42" s="84" t="s">
        <v>214</v>
      </c>
      <c r="AA42" s="84" t="s">
        <v>214</v>
      </c>
      <c r="AB42" s="84" t="s">
        <v>214</v>
      </c>
      <c r="AC42" s="84" t="s">
        <v>214</v>
      </c>
      <c r="AD42" s="84" t="s">
        <v>915</v>
      </c>
      <c r="AG42" s="83" t="s">
        <v>566</v>
      </c>
      <c r="AH42" s="84" t="s">
        <v>915</v>
      </c>
      <c r="AI42" s="84" t="s">
        <v>214</v>
      </c>
      <c r="AJ42" s="84" t="s">
        <v>214</v>
      </c>
      <c r="AK42" s="84" t="s">
        <v>214</v>
      </c>
      <c r="AL42" s="84" t="s">
        <v>214</v>
      </c>
      <c r="AM42" s="84" t="s">
        <v>214</v>
      </c>
      <c r="AN42" s="84" t="s">
        <v>214</v>
      </c>
      <c r="AO42" s="84" t="s">
        <v>214</v>
      </c>
      <c r="AP42" s="84" t="s">
        <v>214</v>
      </c>
      <c r="AQ42" s="84" t="s">
        <v>214</v>
      </c>
      <c r="AR42" s="84" t="s">
        <v>214</v>
      </c>
      <c r="AS42" s="84" t="s">
        <v>915</v>
      </c>
      <c r="AV42" s="83" t="s">
        <v>566</v>
      </c>
      <c r="AW42" s="84" t="s">
        <v>915</v>
      </c>
      <c r="AX42" s="84" t="s">
        <v>214</v>
      </c>
      <c r="AY42" s="84" t="s">
        <v>214</v>
      </c>
      <c r="AZ42" s="84" t="s">
        <v>214</v>
      </c>
      <c r="BA42" s="84" t="s">
        <v>214</v>
      </c>
      <c r="BB42" s="84" t="s">
        <v>214</v>
      </c>
      <c r="BC42" s="84" t="s">
        <v>214</v>
      </c>
      <c r="BD42" s="84" t="s">
        <v>214</v>
      </c>
      <c r="BE42" s="84" t="s">
        <v>214</v>
      </c>
      <c r="BF42" s="84" t="s">
        <v>214</v>
      </c>
      <c r="BG42" s="84" t="s">
        <v>214</v>
      </c>
      <c r="BH42" s="84" t="s">
        <v>915</v>
      </c>
      <c r="BK42" s="83" t="s">
        <v>566</v>
      </c>
      <c r="BL42" s="84" t="s">
        <v>915</v>
      </c>
      <c r="BM42" s="84" t="s">
        <v>214</v>
      </c>
      <c r="BN42" s="84" t="s">
        <v>214</v>
      </c>
      <c r="BO42" s="84" t="s">
        <v>214</v>
      </c>
      <c r="BP42" s="84" t="s">
        <v>214</v>
      </c>
      <c r="BQ42" s="84" t="s">
        <v>214</v>
      </c>
      <c r="BR42" s="84" t="s">
        <v>214</v>
      </c>
      <c r="BS42" s="84" t="s">
        <v>214</v>
      </c>
      <c r="BT42" s="84" t="s">
        <v>214</v>
      </c>
      <c r="BU42" s="84" t="s">
        <v>214</v>
      </c>
      <c r="BV42" s="84" t="s">
        <v>214</v>
      </c>
      <c r="BW42" s="84" t="s">
        <v>915</v>
      </c>
      <c r="BZ42" s="83" t="s">
        <v>566</v>
      </c>
      <c r="CA42" s="84" t="s">
        <v>915</v>
      </c>
      <c r="CB42" s="84" t="s">
        <v>214</v>
      </c>
      <c r="CC42" s="84" t="s">
        <v>214</v>
      </c>
      <c r="CD42" s="84" t="s">
        <v>214</v>
      </c>
      <c r="CE42" s="84" t="s">
        <v>214</v>
      </c>
      <c r="CF42" s="84" t="s">
        <v>214</v>
      </c>
      <c r="CG42" s="84" t="s">
        <v>214</v>
      </c>
      <c r="CH42" s="84" t="s">
        <v>214</v>
      </c>
      <c r="CI42" s="84" t="s">
        <v>214</v>
      </c>
      <c r="CJ42" s="84" t="s">
        <v>214</v>
      </c>
      <c r="CK42" s="84" t="s">
        <v>214</v>
      </c>
      <c r="CL42" s="84" t="s">
        <v>915</v>
      </c>
    </row>
    <row r="43" spans="1:91">
      <c r="A43" s="41"/>
      <c r="B43" s="41"/>
      <c r="C43" s="83" t="s">
        <v>567</v>
      </c>
      <c r="D43" s="84" t="s">
        <v>917</v>
      </c>
      <c r="E43" s="84" t="s">
        <v>214</v>
      </c>
      <c r="F43" s="84" t="s">
        <v>214</v>
      </c>
      <c r="G43" s="84" t="s">
        <v>214</v>
      </c>
      <c r="H43" s="84" t="s">
        <v>214</v>
      </c>
      <c r="I43" s="84" t="s">
        <v>214</v>
      </c>
      <c r="J43" s="84" t="s">
        <v>214</v>
      </c>
      <c r="K43" s="84" t="s">
        <v>214</v>
      </c>
      <c r="L43" s="84" t="s">
        <v>214</v>
      </c>
      <c r="M43" s="84" t="s">
        <v>214</v>
      </c>
      <c r="N43" s="84" t="s">
        <v>214</v>
      </c>
      <c r="O43" s="84" t="s">
        <v>917</v>
      </c>
      <c r="R43" s="83" t="s">
        <v>567</v>
      </c>
      <c r="S43" s="84" t="s">
        <v>917</v>
      </c>
      <c r="T43" s="84" t="s">
        <v>214</v>
      </c>
      <c r="U43" s="84" t="s">
        <v>214</v>
      </c>
      <c r="V43" s="84" t="s">
        <v>214</v>
      </c>
      <c r="W43" s="84" t="s">
        <v>214</v>
      </c>
      <c r="X43" s="84" t="s">
        <v>214</v>
      </c>
      <c r="Y43" s="84" t="s">
        <v>214</v>
      </c>
      <c r="Z43" s="84" t="s">
        <v>214</v>
      </c>
      <c r="AA43" s="84" t="s">
        <v>214</v>
      </c>
      <c r="AB43" s="84" t="s">
        <v>214</v>
      </c>
      <c r="AC43" s="84" t="s">
        <v>214</v>
      </c>
      <c r="AD43" s="84" t="s">
        <v>917</v>
      </c>
      <c r="AG43" s="83" t="s">
        <v>567</v>
      </c>
      <c r="AH43" s="84" t="s">
        <v>917</v>
      </c>
      <c r="AI43" s="84" t="s">
        <v>214</v>
      </c>
      <c r="AJ43" s="84" t="s">
        <v>214</v>
      </c>
      <c r="AK43" s="84" t="s">
        <v>214</v>
      </c>
      <c r="AL43" s="84" t="s">
        <v>214</v>
      </c>
      <c r="AM43" s="84" t="s">
        <v>214</v>
      </c>
      <c r="AN43" s="84" t="s">
        <v>214</v>
      </c>
      <c r="AO43" s="84" t="s">
        <v>214</v>
      </c>
      <c r="AP43" s="84" t="s">
        <v>214</v>
      </c>
      <c r="AQ43" s="84" t="s">
        <v>214</v>
      </c>
      <c r="AR43" s="84" t="s">
        <v>214</v>
      </c>
      <c r="AS43" s="84" t="s">
        <v>917</v>
      </c>
      <c r="AV43" s="83" t="s">
        <v>567</v>
      </c>
      <c r="AW43" s="84" t="s">
        <v>917</v>
      </c>
      <c r="AX43" s="84" t="s">
        <v>214</v>
      </c>
      <c r="AY43" s="84" t="s">
        <v>214</v>
      </c>
      <c r="AZ43" s="84" t="s">
        <v>214</v>
      </c>
      <c r="BA43" s="84" t="s">
        <v>214</v>
      </c>
      <c r="BB43" s="84" t="s">
        <v>214</v>
      </c>
      <c r="BC43" s="84" t="s">
        <v>214</v>
      </c>
      <c r="BD43" s="84" t="s">
        <v>214</v>
      </c>
      <c r="BE43" s="84" t="s">
        <v>214</v>
      </c>
      <c r="BF43" s="84" t="s">
        <v>214</v>
      </c>
      <c r="BG43" s="84" t="s">
        <v>214</v>
      </c>
      <c r="BH43" s="84" t="s">
        <v>917</v>
      </c>
      <c r="BK43" s="83" t="s">
        <v>567</v>
      </c>
      <c r="BL43" s="84" t="s">
        <v>917</v>
      </c>
      <c r="BM43" s="84" t="s">
        <v>214</v>
      </c>
      <c r="BN43" s="84" t="s">
        <v>214</v>
      </c>
      <c r="BO43" s="84" t="s">
        <v>214</v>
      </c>
      <c r="BP43" s="84" t="s">
        <v>214</v>
      </c>
      <c r="BQ43" s="84" t="s">
        <v>214</v>
      </c>
      <c r="BR43" s="84" t="s">
        <v>214</v>
      </c>
      <c r="BS43" s="84" t="s">
        <v>214</v>
      </c>
      <c r="BT43" s="84" t="s">
        <v>214</v>
      </c>
      <c r="BU43" s="84" t="s">
        <v>214</v>
      </c>
      <c r="BV43" s="84" t="s">
        <v>214</v>
      </c>
      <c r="BW43" s="84" t="s">
        <v>917</v>
      </c>
      <c r="BZ43" s="83" t="s">
        <v>567</v>
      </c>
      <c r="CA43" s="84" t="s">
        <v>917</v>
      </c>
      <c r="CB43" s="84" t="s">
        <v>214</v>
      </c>
      <c r="CC43" s="84" t="s">
        <v>214</v>
      </c>
      <c r="CD43" s="84" t="s">
        <v>214</v>
      </c>
      <c r="CE43" s="84" t="s">
        <v>214</v>
      </c>
      <c r="CF43" s="84" t="s">
        <v>214</v>
      </c>
      <c r="CG43" s="84" t="s">
        <v>214</v>
      </c>
      <c r="CH43" s="84" t="s">
        <v>214</v>
      </c>
      <c r="CI43" s="84" t="s">
        <v>214</v>
      </c>
      <c r="CJ43" s="84" t="s">
        <v>214</v>
      </c>
      <c r="CK43" s="84" t="s">
        <v>214</v>
      </c>
      <c r="CL43" s="84" t="s">
        <v>917</v>
      </c>
    </row>
    <row r="44" spans="1:91">
      <c r="A44" s="41"/>
      <c r="B44" s="41"/>
      <c r="C44" s="83" t="s">
        <v>568</v>
      </c>
      <c r="D44" s="84" t="s">
        <v>918</v>
      </c>
      <c r="E44" s="84" t="s">
        <v>214</v>
      </c>
      <c r="F44" s="84" t="s">
        <v>214</v>
      </c>
      <c r="G44" s="84" t="s">
        <v>214</v>
      </c>
      <c r="H44" s="84" t="s">
        <v>214</v>
      </c>
      <c r="I44" s="84" t="s">
        <v>214</v>
      </c>
      <c r="J44" s="84" t="s">
        <v>214</v>
      </c>
      <c r="K44" s="84" t="s">
        <v>214</v>
      </c>
      <c r="L44" s="84" t="s">
        <v>214</v>
      </c>
      <c r="M44" s="84" t="s">
        <v>214</v>
      </c>
      <c r="N44" s="84" t="s">
        <v>214</v>
      </c>
      <c r="O44" s="84" t="s">
        <v>918</v>
      </c>
      <c r="R44" s="83" t="s">
        <v>568</v>
      </c>
      <c r="S44" s="84" t="s">
        <v>918</v>
      </c>
      <c r="T44" s="84" t="s">
        <v>214</v>
      </c>
      <c r="U44" s="84" t="s">
        <v>214</v>
      </c>
      <c r="V44" s="84" t="s">
        <v>214</v>
      </c>
      <c r="W44" s="84" t="s">
        <v>214</v>
      </c>
      <c r="X44" s="84" t="s">
        <v>214</v>
      </c>
      <c r="Y44" s="84" t="s">
        <v>214</v>
      </c>
      <c r="Z44" s="84" t="s">
        <v>214</v>
      </c>
      <c r="AA44" s="84" t="s">
        <v>214</v>
      </c>
      <c r="AB44" s="84" t="s">
        <v>214</v>
      </c>
      <c r="AC44" s="84" t="s">
        <v>214</v>
      </c>
      <c r="AD44" s="84" t="s">
        <v>918</v>
      </c>
      <c r="AG44" s="83" t="s">
        <v>568</v>
      </c>
      <c r="AH44" s="84" t="s">
        <v>918</v>
      </c>
      <c r="AI44" s="84" t="s">
        <v>214</v>
      </c>
      <c r="AJ44" s="84" t="s">
        <v>214</v>
      </c>
      <c r="AK44" s="84" t="s">
        <v>214</v>
      </c>
      <c r="AL44" s="84" t="s">
        <v>214</v>
      </c>
      <c r="AM44" s="84" t="s">
        <v>214</v>
      </c>
      <c r="AN44" s="84" t="s">
        <v>214</v>
      </c>
      <c r="AO44" s="84" t="s">
        <v>214</v>
      </c>
      <c r="AP44" s="84" t="s">
        <v>214</v>
      </c>
      <c r="AQ44" s="84" t="s">
        <v>214</v>
      </c>
      <c r="AR44" s="84" t="s">
        <v>214</v>
      </c>
      <c r="AS44" s="84" t="s">
        <v>918</v>
      </c>
      <c r="AV44" s="83" t="s">
        <v>568</v>
      </c>
      <c r="AW44" s="84" t="s">
        <v>918</v>
      </c>
      <c r="AX44" s="84" t="s">
        <v>214</v>
      </c>
      <c r="AY44" s="84" t="s">
        <v>214</v>
      </c>
      <c r="AZ44" s="84" t="s">
        <v>214</v>
      </c>
      <c r="BA44" s="84" t="s">
        <v>214</v>
      </c>
      <c r="BB44" s="84" t="s">
        <v>214</v>
      </c>
      <c r="BC44" s="84" t="s">
        <v>214</v>
      </c>
      <c r="BD44" s="84" t="s">
        <v>214</v>
      </c>
      <c r="BE44" s="84" t="s">
        <v>214</v>
      </c>
      <c r="BF44" s="84" t="s">
        <v>214</v>
      </c>
      <c r="BG44" s="84" t="s">
        <v>214</v>
      </c>
      <c r="BH44" s="84" t="s">
        <v>918</v>
      </c>
      <c r="BK44" s="83" t="s">
        <v>568</v>
      </c>
      <c r="BL44" s="84" t="s">
        <v>918</v>
      </c>
      <c r="BM44" s="84" t="s">
        <v>214</v>
      </c>
      <c r="BN44" s="84" t="s">
        <v>214</v>
      </c>
      <c r="BO44" s="84" t="s">
        <v>214</v>
      </c>
      <c r="BP44" s="84" t="s">
        <v>214</v>
      </c>
      <c r="BQ44" s="84" t="s">
        <v>214</v>
      </c>
      <c r="BR44" s="84" t="s">
        <v>214</v>
      </c>
      <c r="BS44" s="84" t="s">
        <v>214</v>
      </c>
      <c r="BT44" s="84" t="s">
        <v>214</v>
      </c>
      <c r="BU44" s="84" t="s">
        <v>214</v>
      </c>
      <c r="BV44" s="84" t="s">
        <v>214</v>
      </c>
      <c r="BW44" s="84" t="s">
        <v>918</v>
      </c>
      <c r="BZ44" s="83" t="s">
        <v>568</v>
      </c>
      <c r="CA44" s="84" t="s">
        <v>918</v>
      </c>
      <c r="CB44" s="84" t="s">
        <v>214</v>
      </c>
      <c r="CC44" s="84" t="s">
        <v>214</v>
      </c>
      <c r="CD44" s="84" t="s">
        <v>214</v>
      </c>
      <c r="CE44" s="84" t="s">
        <v>214</v>
      </c>
      <c r="CF44" s="84" t="s">
        <v>214</v>
      </c>
      <c r="CG44" s="84" t="s">
        <v>214</v>
      </c>
      <c r="CH44" s="84" t="s">
        <v>214</v>
      </c>
      <c r="CI44" s="84" t="s">
        <v>214</v>
      </c>
      <c r="CJ44" s="84" t="s">
        <v>214</v>
      </c>
      <c r="CK44" s="84" t="s">
        <v>214</v>
      </c>
      <c r="CL44" s="84" t="s">
        <v>918</v>
      </c>
    </row>
    <row r="45" spans="1:91">
      <c r="A45" s="41"/>
      <c r="B45" s="41"/>
      <c r="C45" s="83" t="s">
        <v>569</v>
      </c>
      <c r="D45" s="84" t="s">
        <v>919</v>
      </c>
      <c r="E45" s="84" t="s">
        <v>214</v>
      </c>
      <c r="F45" s="84" t="s">
        <v>214</v>
      </c>
      <c r="G45" s="84" t="s">
        <v>214</v>
      </c>
      <c r="H45" s="84" t="s">
        <v>214</v>
      </c>
      <c r="I45" s="84" t="s">
        <v>214</v>
      </c>
      <c r="J45" s="84" t="s">
        <v>214</v>
      </c>
      <c r="K45" s="84" t="s">
        <v>214</v>
      </c>
      <c r="L45" s="84" t="s">
        <v>214</v>
      </c>
      <c r="M45" s="84" t="s">
        <v>214</v>
      </c>
      <c r="N45" s="84" t="s">
        <v>214</v>
      </c>
      <c r="O45" s="84" t="s">
        <v>919</v>
      </c>
      <c r="R45" s="83" t="s">
        <v>569</v>
      </c>
      <c r="S45" s="84" t="s">
        <v>919</v>
      </c>
      <c r="T45" s="84" t="s">
        <v>214</v>
      </c>
      <c r="U45" s="84" t="s">
        <v>214</v>
      </c>
      <c r="V45" s="84" t="s">
        <v>214</v>
      </c>
      <c r="W45" s="84" t="s">
        <v>214</v>
      </c>
      <c r="X45" s="84" t="s">
        <v>214</v>
      </c>
      <c r="Y45" s="84" t="s">
        <v>214</v>
      </c>
      <c r="Z45" s="84" t="s">
        <v>214</v>
      </c>
      <c r="AA45" s="84" t="s">
        <v>214</v>
      </c>
      <c r="AB45" s="84" t="s">
        <v>214</v>
      </c>
      <c r="AC45" s="84" t="s">
        <v>214</v>
      </c>
      <c r="AD45" s="84" t="s">
        <v>919</v>
      </c>
      <c r="AG45" s="83" t="s">
        <v>569</v>
      </c>
      <c r="AH45" s="84" t="s">
        <v>919</v>
      </c>
      <c r="AI45" s="84" t="s">
        <v>214</v>
      </c>
      <c r="AJ45" s="84" t="s">
        <v>214</v>
      </c>
      <c r="AK45" s="84" t="s">
        <v>214</v>
      </c>
      <c r="AL45" s="84" t="s">
        <v>214</v>
      </c>
      <c r="AM45" s="84" t="s">
        <v>214</v>
      </c>
      <c r="AN45" s="84" t="s">
        <v>214</v>
      </c>
      <c r="AO45" s="84" t="s">
        <v>214</v>
      </c>
      <c r="AP45" s="84" t="s">
        <v>214</v>
      </c>
      <c r="AQ45" s="84" t="s">
        <v>214</v>
      </c>
      <c r="AR45" s="84" t="s">
        <v>214</v>
      </c>
      <c r="AS45" s="84" t="s">
        <v>919</v>
      </c>
      <c r="AV45" s="83" t="s">
        <v>569</v>
      </c>
      <c r="AW45" s="84" t="s">
        <v>919</v>
      </c>
      <c r="AX45" s="84" t="s">
        <v>214</v>
      </c>
      <c r="AY45" s="84" t="s">
        <v>214</v>
      </c>
      <c r="AZ45" s="84" t="s">
        <v>214</v>
      </c>
      <c r="BA45" s="84" t="s">
        <v>214</v>
      </c>
      <c r="BB45" s="84" t="s">
        <v>214</v>
      </c>
      <c r="BC45" s="84" t="s">
        <v>214</v>
      </c>
      <c r="BD45" s="84" t="s">
        <v>214</v>
      </c>
      <c r="BE45" s="84" t="s">
        <v>214</v>
      </c>
      <c r="BF45" s="84" t="s">
        <v>214</v>
      </c>
      <c r="BG45" s="84" t="s">
        <v>214</v>
      </c>
      <c r="BH45" s="84" t="s">
        <v>919</v>
      </c>
      <c r="BK45" s="83" t="s">
        <v>569</v>
      </c>
      <c r="BL45" s="84" t="s">
        <v>919</v>
      </c>
      <c r="BM45" s="84" t="s">
        <v>214</v>
      </c>
      <c r="BN45" s="84" t="s">
        <v>214</v>
      </c>
      <c r="BO45" s="84" t="s">
        <v>214</v>
      </c>
      <c r="BP45" s="84" t="s">
        <v>214</v>
      </c>
      <c r="BQ45" s="84" t="s">
        <v>214</v>
      </c>
      <c r="BR45" s="84" t="s">
        <v>214</v>
      </c>
      <c r="BS45" s="84" t="s">
        <v>214</v>
      </c>
      <c r="BT45" s="84" t="s">
        <v>214</v>
      </c>
      <c r="BU45" s="84" t="s">
        <v>214</v>
      </c>
      <c r="BV45" s="84" t="s">
        <v>214</v>
      </c>
      <c r="BW45" s="84" t="s">
        <v>919</v>
      </c>
      <c r="BZ45" s="83" t="s">
        <v>569</v>
      </c>
      <c r="CA45" s="84" t="s">
        <v>919</v>
      </c>
      <c r="CB45" s="84" t="s">
        <v>214</v>
      </c>
      <c r="CC45" s="84" t="s">
        <v>214</v>
      </c>
      <c r="CD45" s="84" t="s">
        <v>214</v>
      </c>
      <c r="CE45" s="84" t="s">
        <v>214</v>
      </c>
      <c r="CF45" s="84" t="s">
        <v>214</v>
      </c>
      <c r="CG45" s="84" t="s">
        <v>214</v>
      </c>
      <c r="CH45" s="84" t="s">
        <v>214</v>
      </c>
      <c r="CI45" s="84" t="s">
        <v>214</v>
      </c>
      <c r="CJ45" s="84" t="s">
        <v>214</v>
      </c>
      <c r="CK45" s="84" t="s">
        <v>214</v>
      </c>
      <c r="CL45" s="84" t="s">
        <v>919</v>
      </c>
    </row>
    <row r="46" spans="1:91">
      <c r="A46" s="41"/>
      <c r="B46" s="41"/>
      <c r="C46" s="83" t="s">
        <v>570</v>
      </c>
      <c r="D46" s="84" t="s">
        <v>920</v>
      </c>
      <c r="E46" s="84" t="s">
        <v>214</v>
      </c>
      <c r="F46" s="84" t="s">
        <v>214</v>
      </c>
      <c r="G46" s="84" t="s">
        <v>214</v>
      </c>
      <c r="H46" s="84" t="s">
        <v>214</v>
      </c>
      <c r="I46" s="84" t="s">
        <v>214</v>
      </c>
      <c r="J46" s="84" t="s">
        <v>214</v>
      </c>
      <c r="K46" s="84" t="s">
        <v>214</v>
      </c>
      <c r="L46" s="84" t="s">
        <v>214</v>
      </c>
      <c r="M46" s="84" t="s">
        <v>214</v>
      </c>
      <c r="N46" s="84" t="s">
        <v>214</v>
      </c>
      <c r="O46" s="84" t="s">
        <v>920</v>
      </c>
      <c r="R46" s="83" t="s">
        <v>570</v>
      </c>
      <c r="S46" s="84" t="s">
        <v>920</v>
      </c>
      <c r="T46" s="84" t="s">
        <v>214</v>
      </c>
      <c r="U46" s="84" t="s">
        <v>214</v>
      </c>
      <c r="V46" s="84" t="s">
        <v>214</v>
      </c>
      <c r="W46" s="84" t="s">
        <v>214</v>
      </c>
      <c r="X46" s="84" t="s">
        <v>214</v>
      </c>
      <c r="Y46" s="84" t="s">
        <v>214</v>
      </c>
      <c r="Z46" s="84" t="s">
        <v>214</v>
      </c>
      <c r="AA46" s="84" t="s">
        <v>214</v>
      </c>
      <c r="AB46" s="84" t="s">
        <v>214</v>
      </c>
      <c r="AC46" s="84" t="s">
        <v>214</v>
      </c>
      <c r="AD46" s="84" t="s">
        <v>920</v>
      </c>
      <c r="AG46" s="83" t="s">
        <v>570</v>
      </c>
      <c r="AH46" s="84" t="s">
        <v>920</v>
      </c>
      <c r="AI46" s="84" t="s">
        <v>214</v>
      </c>
      <c r="AJ46" s="84" t="s">
        <v>214</v>
      </c>
      <c r="AK46" s="84" t="s">
        <v>214</v>
      </c>
      <c r="AL46" s="84" t="s">
        <v>214</v>
      </c>
      <c r="AM46" s="84" t="s">
        <v>214</v>
      </c>
      <c r="AN46" s="84" t="s">
        <v>214</v>
      </c>
      <c r="AO46" s="84" t="s">
        <v>214</v>
      </c>
      <c r="AP46" s="84" t="s">
        <v>214</v>
      </c>
      <c r="AQ46" s="84" t="s">
        <v>214</v>
      </c>
      <c r="AR46" s="84" t="s">
        <v>214</v>
      </c>
      <c r="AS46" s="84" t="s">
        <v>920</v>
      </c>
      <c r="AV46" s="83" t="s">
        <v>570</v>
      </c>
      <c r="AW46" s="84" t="s">
        <v>920</v>
      </c>
      <c r="AX46" s="84" t="s">
        <v>214</v>
      </c>
      <c r="AY46" s="84" t="s">
        <v>214</v>
      </c>
      <c r="AZ46" s="84" t="s">
        <v>214</v>
      </c>
      <c r="BA46" s="84" t="s">
        <v>214</v>
      </c>
      <c r="BB46" s="84" t="s">
        <v>214</v>
      </c>
      <c r="BC46" s="84" t="s">
        <v>214</v>
      </c>
      <c r="BD46" s="84" t="s">
        <v>214</v>
      </c>
      <c r="BE46" s="84" t="s">
        <v>214</v>
      </c>
      <c r="BF46" s="84" t="s">
        <v>214</v>
      </c>
      <c r="BG46" s="84" t="s">
        <v>214</v>
      </c>
      <c r="BH46" s="84" t="s">
        <v>920</v>
      </c>
      <c r="BK46" s="83" t="s">
        <v>570</v>
      </c>
      <c r="BL46" s="84" t="s">
        <v>920</v>
      </c>
      <c r="BM46" s="84" t="s">
        <v>214</v>
      </c>
      <c r="BN46" s="84" t="s">
        <v>214</v>
      </c>
      <c r="BO46" s="84" t="s">
        <v>214</v>
      </c>
      <c r="BP46" s="84" t="s">
        <v>214</v>
      </c>
      <c r="BQ46" s="84" t="s">
        <v>214</v>
      </c>
      <c r="BR46" s="84" t="s">
        <v>214</v>
      </c>
      <c r="BS46" s="84" t="s">
        <v>214</v>
      </c>
      <c r="BT46" s="84" t="s">
        <v>214</v>
      </c>
      <c r="BU46" s="84" t="s">
        <v>214</v>
      </c>
      <c r="BV46" s="84" t="s">
        <v>214</v>
      </c>
      <c r="BW46" s="84" t="s">
        <v>920</v>
      </c>
      <c r="BZ46" s="83" t="s">
        <v>570</v>
      </c>
      <c r="CA46" s="84" t="s">
        <v>920</v>
      </c>
      <c r="CB46" s="84" t="s">
        <v>214</v>
      </c>
      <c r="CC46" s="84" t="s">
        <v>214</v>
      </c>
      <c r="CD46" s="84" t="s">
        <v>214</v>
      </c>
      <c r="CE46" s="84" t="s">
        <v>214</v>
      </c>
      <c r="CF46" s="84" t="s">
        <v>214</v>
      </c>
      <c r="CG46" s="84" t="s">
        <v>214</v>
      </c>
      <c r="CH46" s="84" t="s">
        <v>214</v>
      </c>
      <c r="CI46" s="84" t="s">
        <v>214</v>
      </c>
      <c r="CJ46" s="84" t="s">
        <v>214</v>
      </c>
      <c r="CK46" s="84" t="s">
        <v>214</v>
      </c>
      <c r="CL46" s="84" t="s">
        <v>920</v>
      </c>
    </row>
    <row r="47" spans="1:91">
      <c r="A47" s="41"/>
      <c r="B47" s="41"/>
      <c r="C47" s="83" t="s">
        <v>571</v>
      </c>
      <c r="D47" s="84" t="s">
        <v>921</v>
      </c>
      <c r="E47" s="84" t="s">
        <v>214</v>
      </c>
      <c r="F47" s="84" t="s">
        <v>214</v>
      </c>
      <c r="G47" s="84" t="s">
        <v>214</v>
      </c>
      <c r="H47" s="84" t="s">
        <v>214</v>
      </c>
      <c r="I47" s="84" t="s">
        <v>214</v>
      </c>
      <c r="J47" s="84" t="s">
        <v>214</v>
      </c>
      <c r="K47" s="84" t="s">
        <v>214</v>
      </c>
      <c r="L47" s="84" t="s">
        <v>214</v>
      </c>
      <c r="M47" s="84" t="s">
        <v>214</v>
      </c>
      <c r="N47" s="84" t="s">
        <v>214</v>
      </c>
      <c r="O47" s="84" t="s">
        <v>921</v>
      </c>
      <c r="R47" s="83" t="s">
        <v>571</v>
      </c>
      <c r="S47" s="84" t="s">
        <v>921</v>
      </c>
      <c r="T47" s="84" t="s">
        <v>214</v>
      </c>
      <c r="U47" s="84" t="s">
        <v>214</v>
      </c>
      <c r="V47" s="84" t="s">
        <v>214</v>
      </c>
      <c r="W47" s="84" t="s">
        <v>214</v>
      </c>
      <c r="X47" s="84" t="s">
        <v>214</v>
      </c>
      <c r="Y47" s="84" t="s">
        <v>214</v>
      </c>
      <c r="Z47" s="84" t="s">
        <v>214</v>
      </c>
      <c r="AA47" s="84" t="s">
        <v>214</v>
      </c>
      <c r="AB47" s="84" t="s">
        <v>214</v>
      </c>
      <c r="AC47" s="84" t="s">
        <v>214</v>
      </c>
      <c r="AD47" s="84" t="s">
        <v>921</v>
      </c>
      <c r="AG47" s="83" t="s">
        <v>571</v>
      </c>
      <c r="AH47" s="84" t="s">
        <v>921</v>
      </c>
      <c r="AI47" s="84" t="s">
        <v>214</v>
      </c>
      <c r="AJ47" s="84" t="s">
        <v>214</v>
      </c>
      <c r="AK47" s="84" t="s">
        <v>214</v>
      </c>
      <c r="AL47" s="84" t="s">
        <v>214</v>
      </c>
      <c r="AM47" s="84" t="s">
        <v>214</v>
      </c>
      <c r="AN47" s="84" t="s">
        <v>214</v>
      </c>
      <c r="AO47" s="84" t="s">
        <v>214</v>
      </c>
      <c r="AP47" s="84" t="s">
        <v>214</v>
      </c>
      <c r="AQ47" s="84" t="s">
        <v>214</v>
      </c>
      <c r="AR47" s="84" t="s">
        <v>214</v>
      </c>
      <c r="AS47" s="84" t="s">
        <v>921</v>
      </c>
      <c r="AV47" s="83" t="s">
        <v>571</v>
      </c>
      <c r="AW47" s="84" t="s">
        <v>921</v>
      </c>
      <c r="AX47" s="84" t="s">
        <v>214</v>
      </c>
      <c r="AY47" s="84" t="s">
        <v>214</v>
      </c>
      <c r="AZ47" s="84" t="s">
        <v>214</v>
      </c>
      <c r="BA47" s="84" t="s">
        <v>214</v>
      </c>
      <c r="BB47" s="84" t="s">
        <v>214</v>
      </c>
      <c r="BC47" s="84" t="s">
        <v>214</v>
      </c>
      <c r="BD47" s="84" t="s">
        <v>214</v>
      </c>
      <c r="BE47" s="84" t="s">
        <v>214</v>
      </c>
      <c r="BF47" s="84" t="s">
        <v>214</v>
      </c>
      <c r="BG47" s="84" t="s">
        <v>214</v>
      </c>
      <c r="BH47" s="84" t="s">
        <v>921</v>
      </c>
      <c r="BK47" s="83" t="s">
        <v>571</v>
      </c>
      <c r="BL47" s="84" t="s">
        <v>921</v>
      </c>
      <c r="BM47" s="84" t="s">
        <v>214</v>
      </c>
      <c r="BN47" s="84" t="s">
        <v>214</v>
      </c>
      <c r="BO47" s="84" t="s">
        <v>214</v>
      </c>
      <c r="BP47" s="84" t="s">
        <v>214</v>
      </c>
      <c r="BQ47" s="84" t="s">
        <v>214</v>
      </c>
      <c r="BR47" s="84" t="s">
        <v>214</v>
      </c>
      <c r="BS47" s="84" t="s">
        <v>214</v>
      </c>
      <c r="BT47" s="84" t="s">
        <v>214</v>
      </c>
      <c r="BU47" s="84" t="s">
        <v>214</v>
      </c>
      <c r="BV47" s="84" t="s">
        <v>214</v>
      </c>
      <c r="BW47" s="84" t="s">
        <v>921</v>
      </c>
      <c r="BZ47" s="83" t="s">
        <v>571</v>
      </c>
      <c r="CA47" s="84" t="s">
        <v>921</v>
      </c>
      <c r="CB47" s="84" t="s">
        <v>214</v>
      </c>
      <c r="CC47" s="84" t="s">
        <v>214</v>
      </c>
      <c r="CD47" s="84" t="s">
        <v>214</v>
      </c>
      <c r="CE47" s="84" t="s">
        <v>214</v>
      </c>
      <c r="CF47" s="84" t="s">
        <v>214</v>
      </c>
      <c r="CG47" s="84" t="s">
        <v>214</v>
      </c>
      <c r="CH47" s="84" t="s">
        <v>214</v>
      </c>
      <c r="CI47" s="84" t="s">
        <v>214</v>
      </c>
      <c r="CJ47" s="84" t="s">
        <v>214</v>
      </c>
      <c r="CK47" s="84" t="s">
        <v>214</v>
      </c>
      <c r="CL47" s="84" t="s">
        <v>921</v>
      </c>
    </row>
    <row r="48" spans="1:91">
      <c r="A48" s="41"/>
      <c r="B48" s="41"/>
      <c r="C48" s="83" t="s">
        <v>572</v>
      </c>
      <c r="D48" s="84" t="s">
        <v>1066</v>
      </c>
      <c r="E48" s="84" t="s">
        <v>214</v>
      </c>
      <c r="F48" s="84" t="s">
        <v>214</v>
      </c>
      <c r="G48" s="84" t="s">
        <v>214</v>
      </c>
      <c r="H48" s="84" t="s">
        <v>214</v>
      </c>
      <c r="I48" s="84" t="s">
        <v>214</v>
      </c>
      <c r="J48" s="84" t="s">
        <v>214</v>
      </c>
      <c r="K48" s="84" t="s">
        <v>214</v>
      </c>
      <c r="L48" s="84" t="s">
        <v>214</v>
      </c>
      <c r="M48" s="84" t="s">
        <v>214</v>
      </c>
      <c r="N48" s="84" t="s">
        <v>214</v>
      </c>
      <c r="O48" s="84" t="s">
        <v>1066</v>
      </c>
      <c r="R48" s="83" t="s">
        <v>572</v>
      </c>
      <c r="S48" s="84" t="s">
        <v>1066</v>
      </c>
      <c r="T48" s="84" t="s">
        <v>214</v>
      </c>
      <c r="U48" s="84" t="s">
        <v>214</v>
      </c>
      <c r="V48" s="84" t="s">
        <v>214</v>
      </c>
      <c r="W48" s="84" t="s">
        <v>214</v>
      </c>
      <c r="X48" s="84" t="s">
        <v>214</v>
      </c>
      <c r="Y48" s="84" t="s">
        <v>214</v>
      </c>
      <c r="Z48" s="84" t="s">
        <v>214</v>
      </c>
      <c r="AA48" s="84" t="s">
        <v>214</v>
      </c>
      <c r="AB48" s="84" t="s">
        <v>214</v>
      </c>
      <c r="AC48" s="84" t="s">
        <v>214</v>
      </c>
      <c r="AD48" s="84" t="s">
        <v>1066</v>
      </c>
      <c r="AG48" s="83" t="s">
        <v>572</v>
      </c>
      <c r="AH48" s="84" t="s">
        <v>1066</v>
      </c>
      <c r="AI48" s="84" t="s">
        <v>214</v>
      </c>
      <c r="AJ48" s="84" t="s">
        <v>214</v>
      </c>
      <c r="AK48" s="84" t="s">
        <v>214</v>
      </c>
      <c r="AL48" s="84" t="s">
        <v>214</v>
      </c>
      <c r="AM48" s="84" t="s">
        <v>214</v>
      </c>
      <c r="AN48" s="84" t="s">
        <v>214</v>
      </c>
      <c r="AO48" s="84" t="s">
        <v>214</v>
      </c>
      <c r="AP48" s="84" t="s">
        <v>214</v>
      </c>
      <c r="AQ48" s="84" t="s">
        <v>214</v>
      </c>
      <c r="AR48" s="84" t="s">
        <v>214</v>
      </c>
      <c r="AS48" s="84" t="s">
        <v>1066</v>
      </c>
      <c r="AV48" s="83" t="s">
        <v>572</v>
      </c>
      <c r="AW48" s="84" t="s">
        <v>1066</v>
      </c>
      <c r="AX48" s="84" t="s">
        <v>214</v>
      </c>
      <c r="AY48" s="84" t="s">
        <v>214</v>
      </c>
      <c r="AZ48" s="84" t="s">
        <v>214</v>
      </c>
      <c r="BA48" s="84" t="s">
        <v>214</v>
      </c>
      <c r="BB48" s="84" t="s">
        <v>214</v>
      </c>
      <c r="BC48" s="84" t="s">
        <v>214</v>
      </c>
      <c r="BD48" s="84" t="s">
        <v>214</v>
      </c>
      <c r="BE48" s="84" t="s">
        <v>214</v>
      </c>
      <c r="BF48" s="84" t="s">
        <v>214</v>
      </c>
      <c r="BG48" s="84" t="s">
        <v>214</v>
      </c>
      <c r="BH48" s="84" t="s">
        <v>1066</v>
      </c>
      <c r="BK48" s="83" t="s">
        <v>572</v>
      </c>
      <c r="BL48" s="84" t="s">
        <v>1066</v>
      </c>
      <c r="BM48" s="84" t="s">
        <v>214</v>
      </c>
      <c r="BN48" s="84" t="s">
        <v>214</v>
      </c>
      <c r="BO48" s="84" t="s">
        <v>214</v>
      </c>
      <c r="BP48" s="84" t="s">
        <v>214</v>
      </c>
      <c r="BQ48" s="84" t="s">
        <v>214</v>
      </c>
      <c r="BR48" s="84" t="s">
        <v>214</v>
      </c>
      <c r="BS48" s="84" t="s">
        <v>214</v>
      </c>
      <c r="BT48" s="84" t="s">
        <v>214</v>
      </c>
      <c r="BU48" s="84" t="s">
        <v>214</v>
      </c>
      <c r="BV48" s="84" t="s">
        <v>214</v>
      </c>
      <c r="BW48" s="84" t="s">
        <v>1066</v>
      </c>
      <c r="BZ48" s="83" t="s">
        <v>572</v>
      </c>
      <c r="CA48" s="84" t="s">
        <v>1066</v>
      </c>
      <c r="CB48" s="84" t="s">
        <v>214</v>
      </c>
      <c r="CC48" s="84" t="s">
        <v>214</v>
      </c>
      <c r="CD48" s="84" t="s">
        <v>214</v>
      </c>
      <c r="CE48" s="84" t="s">
        <v>214</v>
      </c>
      <c r="CF48" s="84" t="s">
        <v>214</v>
      </c>
      <c r="CG48" s="84" t="s">
        <v>214</v>
      </c>
      <c r="CH48" s="84" t="s">
        <v>214</v>
      </c>
      <c r="CI48" s="84" t="s">
        <v>214</v>
      </c>
      <c r="CJ48" s="84" t="s">
        <v>214</v>
      </c>
      <c r="CK48" s="84" t="s">
        <v>214</v>
      </c>
      <c r="CL48" s="84" t="s">
        <v>1066</v>
      </c>
    </row>
    <row r="49" spans="1:90">
      <c r="A49" s="41"/>
      <c r="B49" s="41"/>
      <c r="C49" s="83" t="s">
        <v>573</v>
      </c>
      <c r="D49" s="84" t="s">
        <v>1067</v>
      </c>
      <c r="E49" s="84" t="s">
        <v>214</v>
      </c>
      <c r="F49" s="84" t="s">
        <v>214</v>
      </c>
      <c r="G49" s="84" t="s">
        <v>214</v>
      </c>
      <c r="H49" s="84" t="s">
        <v>214</v>
      </c>
      <c r="I49" s="84" t="s">
        <v>214</v>
      </c>
      <c r="J49" s="84" t="s">
        <v>214</v>
      </c>
      <c r="K49" s="84" t="s">
        <v>214</v>
      </c>
      <c r="L49" s="84" t="s">
        <v>214</v>
      </c>
      <c r="M49" s="84" t="s">
        <v>214</v>
      </c>
      <c r="N49" s="84" t="s">
        <v>214</v>
      </c>
      <c r="O49" s="84" t="s">
        <v>1067</v>
      </c>
      <c r="R49" s="83" t="s">
        <v>573</v>
      </c>
      <c r="S49" s="84" t="s">
        <v>1067</v>
      </c>
      <c r="T49" s="84" t="s">
        <v>214</v>
      </c>
      <c r="U49" s="84" t="s">
        <v>214</v>
      </c>
      <c r="V49" s="84" t="s">
        <v>214</v>
      </c>
      <c r="W49" s="84" t="s">
        <v>214</v>
      </c>
      <c r="X49" s="84" t="s">
        <v>214</v>
      </c>
      <c r="Y49" s="84" t="s">
        <v>214</v>
      </c>
      <c r="Z49" s="84" t="s">
        <v>214</v>
      </c>
      <c r="AA49" s="84" t="s">
        <v>214</v>
      </c>
      <c r="AB49" s="84" t="s">
        <v>214</v>
      </c>
      <c r="AC49" s="84" t="s">
        <v>214</v>
      </c>
      <c r="AD49" s="84" t="s">
        <v>1067</v>
      </c>
      <c r="AG49" s="83" t="s">
        <v>573</v>
      </c>
      <c r="AH49" s="84" t="s">
        <v>1067</v>
      </c>
      <c r="AI49" s="84" t="s">
        <v>214</v>
      </c>
      <c r="AJ49" s="84" t="s">
        <v>214</v>
      </c>
      <c r="AK49" s="84" t="s">
        <v>214</v>
      </c>
      <c r="AL49" s="84" t="s">
        <v>214</v>
      </c>
      <c r="AM49" s="84" t="s">
        <v>214</v>
      </c>
      <c r="AN49" s="84" t="s">
        <v>214</v>
      </c>
      <c r="AO49" s="84" t="s">
        <v>214</v>
      </c>
      <c r="AP49" s="84" t="s">
        <v>214</v>
      </c>
      <c r="AQ49" s="84" t="s">
        <v>214</v>
      </c>
      <c r="AR49" s="84" t="s">
        <v>214</v>
      </c>
      <c r="AS49" s="84" t="s">
        <v>1067</v>
      </c>
      <c r="AV49" s="83" t="s">
        <v>573</v>
      </c>
      <c r="AW49" s="84" t="s">
        <v>1067</v>
      </c>
      <c r="AX49" s="84" t="s">
        <v>214</v>
      </c>
      <c r="AY49" s="84" t="s">
        <v>214</v>
      </c>
      <c r="AZ49" s="84" t="s">
        <v>214</v>
      </c>
      <c r="BA49" s="84" t="s">
        <v>214</v>
      </c>
      <c r="BB49" s="84" t="s">
        <v>214</v>
      </c>
      <c r="BC49" s="84" t="s">
        <v>214</v>
      </c>
      <c r="BD49" s="84" t="s">
        <v>214</v>
      </c>
      <c r="BE49" s="84" t="s">
        <v>214</v>
      </c>
      <c r="BF49" s="84" t="s">
        <v>214</v>
      </c>
      <c r="BG49" s="84" t="s">
        <v>214</v>
      </c>
      <c r="BH49" s="84" t="s">
        <v>1067</v>
      </c>
      <c r="BK49" s="83" t="s">
        <v>573</v>
      </c>
      <c r="BL49" s="84" t="s">
        <v>1067</v>
      </c>
      <c r="BM49" s="84" t="s">
        <v>214</v>
      </c>
      <c r="BN49" s="84" t="s">
        <v>214</v>
      </c>
      <c r="BO49" s="84" t="s">
        <v>214</v>
      </c>
      <c r="BP49" s="84" t="s">
        <v>214</v>
      </c>
      <c r="BQ49" s="84" t="s">
        <v>214</v>
      </c>
      <c r="BR49" s="84" t="s">
        <v>214</v>
      </c>
      <c r="BS49" s="84" t="s">
        <v>214</v>
      </c>
      <c r="BT49" s="84" t="s">
        <v>214</v>
      </c>
      <c r="BU49" s="84" t="s">
        <v>214</v>
      </c>
      <c r="BV49" s="84" t="s">
        <v>214</v>
      </c>
      <c r="BW49" s="84" t="s">
        <v>1067</v>
      </c>
      <c r="BZ49" s="83" t="s">
        <v>573</v>
      </c>
      <c r="CA49" s="84" t="s">
        <v>1067</v>
      </c>
      <c r="CB49" s="84" t="s">
        <v>214</v>
      </c>
      <c r="CC49" s="84" t="s">
        <v>214</v>
      </c>
      <c r="CD49" s="84" t="s">
        <v>214</v>
      </c>
      <c r="CE49" s="84" t="s">
        <v>214</v>
      </c>
      <c r="CF49" s="84" t="s">
        <v>214</v>
      </c>
      <c r="CG49" s="84" t="s">
        <v>214</v>
      </c>
      <c r="CH49" s="84" t="s">
        <v>214</v>
      </c>
      <c r="CI49" s="84" t="s">
        <v>214</v>
      </c>
      <c r="CJ49" s="84" t="s">
        <v>214</v>
      </c>
      <c r="CK49" s="84" t="s">
        <v>214</v>
      </c>
      <c r="CL49" s="84" t="s">
        <v>1067</v>
      </c>
    </row>
    <row r="53" spans="1:90">
      <c r="J53" s="87" t="s">
        <v>922</v>
      </c>
      <c r="K53" s="46"/>
      <c r="L53" s="41"/>
      <c r="M53" s="41"/>
      <c r="Y53" s="180"/>
      <c r="Z53" s="137"/>
      <c r="AA53" s="137"/>
      <c r="AB53" s="137"/>
      <c r="BC53" s="87" t="s">
        <v>922</v>
      </c>
      <c r="BD53" s="46"/>
      <c r="BE53" s="41"/>
      <c r="BF53" s="41"/>
      <c r="CG53" s="87" t="s">
        <v>922</v>
      </c>
      <c r="CH53" s="46"/>
      <c r="CI53" s="41"/>
      <c r="CJ53" s="41"/>
    </row>
    <row r="54" spans="1:90">
      <c r="A54" s="44" t="s">
        <v>753</v>
      </c>
      <c r="B54" s="41" t="s">
        <v>923</v>
      </c>
      <c r="C54" s="41" t="s">
        <v>581</v>
      </c>
      <c r="D54" s="41" t="s">
        <v>924</v>
      </c>
      <c r="E54" s="41" t="s">
        <v>925</v>
      </c>
      <c r="F54" s="41" t="s">
        <v>926</v>
      </c>
      <c r="G54" s="41" t="s">
        <v>927</v>
      </c>
      <c r="H54" s="88" t="s">
        <v>576</v>
      </c>
      <c r="I54" s="46"/>
      <c r="J54" s="46" t="s">
        <v>928</v>
      </c>
      <c r="K54" s="46" t="s">
        <v>927</v>
      </c>
      <c r="L54" s="88" t="s">
        <v>576</v>
      </c>
      <c r="M54" s="46"/>
      <c r="Q54" s="41" t="s">
        <v>923</v>
      </c>
      <c r="R54" s="41" t="s">
        <v>581</v>
      </c>
      <c r="S54" s="41" t="s">
        <v>924</v>
      </c>
      <c r="T54" s="41" t="s">
        <v>925</v>
      </c>
      <c r="U54" s="41" t="s">
        <v>926</v>
      </c>
      <c r="V54" s="41" t="s">
        <v>927</v>
      </c>
      <c r="W54" s="88" t="s">
        <v>576</v>
      </c>
      <c r="X54" s="46"/>
      <c r="Y54" s="137"/>
      <c r="Z54" s="137"/>
      <c r="AA54" s="181"/>
      <c r="AB54" s="137"/>
      <c r="AF54" s="41" t="s">
        <v>923</v>
      </c>
      <c r="AG54" s="41" t="s">
        <v>581</v>
      </c>
      <c r="AH54" s="41" t="s">
        <v>924</v>
      </c>
      <c r="AI54" s="41" t="s">
        <v>925</v>
      </c>
      <c r="AJ54" s="41" t="s">
        <v>926</v>
      </c>
      <c r="AK54" s="41" t="s">
        <v>927</v>
      </c>
      <c r="AL54" s="88" t="s">
        <v>576</v>
      </c>
      <c r="AM54" s="46"/>
      <c r="AN54" s="41"/>
      <c r="AU54" s="41" t="s">
        <v>923</v>
      </c>
      <c r="AV54" s="41" t="s">
        <v>581</v>
      </c>
      <c r="AW54" s="41" t="s">
        <v>924</v>
      </c>
      <c r="AX54" s="41" t="s">
        <v>925</v>
      </c>
      <c r="AY54" s="41" t="s">
        <v>926</v>
      </c>
      <c r="AZ54" s="41" t="s">
        <v>927</v>
      </c>
      <c r="BA54" s="88" t="s">
        <v>576</v>
      </c>
      <c r="BB54" s="46"/>
      <c r="BC54" s="46" t="s">
        <v>928</v>
      </c>
      <c r="BD54" s="46" t="s">
        <v>927</v>
      </c>
      <c r="BE54" s="88" t="s">
        <v>576</v>
      </c>
      <c r="BF54" s="46"/>
      <c r="BJ54" s="41" t="s">
        <v>923</v>
      </c>
      <c r="BK54" s="41" t="s">
        <v>581</v>
      </c>
      <c r="BL54" s="41" t="s">
        <v>924</v>
      </c>
      <c r="BM54" s="41" t="s">
        <v>925</v>
      </c>
      <c r="BN54" s="41" t="s">
        <v>926</v>
      </c>
      <c r="BO54" s="41" t="s">
        <v>927</v>
      </c>
      <c r="BP54" s="88" t="s">
        <v>576</v>
      </c>
      <c r="BQ54" s="46"/>
      <c r="BR54" s="41"/>
      <c r="BY54" s="41" t="s">
        <v>923</v>
      </c>
      <c r="BZ54" s="41" t="s">
        <v>581</v>
      </c>
      <c r="CA54" s="41" t="s">
        <v>924</v>
      </c>
      <c r="CB54" s="41" t="s">
        <v>925</v>
      </c>
      <c r="CC54" s="41" t="s">
        <v>926</v>
      </c>
      <c r="CD54" s="41" t="s">
        <v>927</v>
      </c>
      <c r="CE54" s="88" t="s">
        <v>576</v>
      </c>
      <c r="CF54" s="46"/>
      <c r="CG54" s="46" t="s">
        <v>928</v>
      </c>
      <c r="CH54" s="46" t="s">
        <v>927</v>
      </c>
      <c r="CI54" s="88" t="s">
        <v>576</v>
      </c>
      <c r="CJ54" s="46"/>
    </row>
    <row r="55" spans="1:90">
      <c r="A55" s="41"/>
      <c r="B55" s="41" t="s">
        <v>915</v>
      </c>
      <c r="C55" s="41" t="s">
        <v>566</v>
      </c>
      <c r="D55" s="41">
        <v>1</v>
      </c>
      <c r="E55" s="41">
        <v>1</v>
      </c>
      <c r="F55" s="169">
        <v>4</v>
      </c>
      <c r="G55" s="89">
        <f>D30</f>
        <v>9.8000000000000004E-2</v>
      </c>
      <c r="H55" s="88" t="s">
        <v>578</v>
      </c>
      <c r="I55" s="88">
        <f>INDEX(LINEST(G55:G70,F55:F70),1)</f>
        <v>-2.3309372684860736E-2</v>
      </c>
      <c r="J55" s="170">
        <v>4</v>
      </c>
      <c r="K55" s="90">
        <v>9.8000000000000004E-2</v>
      </c>
      <c r="L55" s="88" t="s">
        <v>578</v>
      </c>
      <c r="M55" s="88">
        <f>INDEX(LINEST(K55:K68,J55:J68),1)</f>
        <v>-2.4976786684447073E-2</v>
      </c>
      <c r="Q55" s="41" t="s">
        <v>915</v>
      </c>
      <c r="R55" s="41" t="s">
        <v>566</v>
      </c>
      <c r="S55" s="41">
        <v>1</v>
      </c>
      <c r="T55" s="41">
        <v>1</v>
      </c>
      <c r="U55" s="169">
        <v>4</v>
      </c>
      <c r="V55" s="89">
        <f>S30</f>
        <v>7.5999999999999998E-2</v>
      </c>
      <c r="W55" s="88" t="s">
        <v>578</v>
      </c>
      <c r="X55" s="88">
        <f>INDEX(LINEST(V55:V70,U55:U70),1)</f>
        <v>-2.636785935967002E-2</v>
      </c>
      <c r="Y55" s="182"/>
      <c r="Z55" s="183"/>
      <c r="AA55" s="181"/>
      <c r="AB55" s="181"/>
      <c r="AF55" s="41" t="s">
        <v>915</v>
      </c>
      <c r="AG55" s="41" t="s">
        <v>566</v>
      </c>
      <c r="AH55" s="41">
        <v>1</v>
      </c>
      <c r="AI55" s="41">
        <v>1</v>
      </c>
      <c r="AJ55" s="169">
        <v>4</v>
      </c>
      <c r="AK55" s="89">
        <f>AH30</f>
        <v>0.08</v>
      </c>
      <c r="AL55" s="88" t="s">
        <v>578</v>
      </c>
      <c r="AM55" s="88">
        <f>INDEX(LINEST(AK55:AK70,AJ55:AJ70),1)</f>
        <v>-2.6160222653825355E-2</v>
      </c>
      <c r="AN55" s="41"/>
      <c r="AU55" s="41" t="s">
        <v>915</v>
      </c>
      <c r="AV55" s="41" t="s">
        <v>567</v>
      </c>
      <c r="AW55" s="41">
        <v>1</v>
      </c>
      <c r="AX55" s="41">
        <v>1</v>
      </c>
      <c r="AY55" s="169">
        <v>4</v>
      </c>
      <c r="AZ55" s="89">
        <f>AW30</f>
        <v>7.6999999999999999E-2</v>
      </c>
      <c r="BA55" s="88" t="s">
        <v>578</v>
      </c>
      <c r="BB55" s="88">
        <f>INDEX(LINEST(AZ55:AZ70,AY55:AY70),1)</f>
        <v>-3.0153775303846386E-2</v>
      </c>
      <c r="BC55" s="172">
        <v>4</v>
      </c>
      <c r="BD55" s="173">
        <v>7.6999999999999999E-2</v>
      </c>
      <c r="BE55" s="88" t="s">
        <v>578</v>
      </c>
      <c r="BF55" s="88">
        <f>INDEX(LINEST(BD55:BD66,BC55:BC66),1)</f>
        <v>-2.6603895935465464E-2</v>
      </c>
      <c r="BJ55" s="41" t="s">
        <v>915</v>
      </c>
      <c r="BK55" s="41" t="s">
        <v>567</v>
      </c>
      <c r="BL55" s="41">
        <v>1</v>
      </c>
      <c r="BM55" s="41">
        <v>1</v>
      </c>
      <c r="BN55" s="169">
        <v>4</v>
      </c>
      <c r="BO55" s="89">
        <f>BL30</f>
        <v>7.8E-2</v>
      </c>
      <c r="BP55" s="88" t="s">
        <v>578</v>
      </c>
      <c r="BQ55" s="88">
        <f>INDEX(LINEST(BO55:BO70,BN55:BN70),1)</f>
        <v>-2.7112908715936159E-2</v>
      </c>
      <c r="BR55" s="41"/>
      <c r="BY55" s="41" t="s">
        <v>915</v>
      </c>
      <c r="BZ55" s="41" t="s">
        <v>567</v>
      </c>
      <c r="CA55" s="41">
        <v>1</v>
      </c>
      <c r="CB55" s="41">
        <v>1</v>
      </c>
      <c r="CC55" s="169">
        <v>4</v>
      </c>
      <c r="CD55" s="89">
        <f>CA30</f>
        <v>7.9000000000000001E-2</v>
      </c>
      <c r="CE55" s="88" t="s">
        <v>578</v>
      </c>
      <c r="CF55" s="88">
        <f>INDEX(LINEST(CD55:CD70,CC55:CC70),1)</f>
        <v>-2.5823238491880746E-2</v>
      </c>
      <c r="CG55" s="172">
        <v>4</v>
      </c>
      <c r="CH55" s="173">
        <v>7.9000000000000001E-2</v>
      </c>
      <c r="CI55" s="88" t="s">
        <v>578</v>
      </c>
      <c r="CJ55" s="88">
        <f>INDEX(LINEST(CH55:CH66,CG55:CG66),1)</f>
        <v>-2.5384707646176907E-2</v>
      </c>
    </row>
    <row r="56" spans="1:90">
      <c r="A56" s="41"/>
      <c r="B56" s="41" t="s">
        <v>917</v>
      </c>
      <c r="C56" s="41" t="s">
        <v>566</v>
      </c>
      <c r="D56" s="41">
        <v>1</v>
      </c>
      <c r="E56" s="41">
        <v>2</v>
      </c>
      <c r="F56" s="169">
        <v>3</v>
      </c>
      <c r="G56" s="89">
        <f t="shared" ref="G56:G62" si="0">D31</f>
        <v>0.109</v>
      </c>
      <c r="H56" s="88" t="s">
        <v>580</v>
      </c>
      <c r="I56" s="88">
        <f>INDEX(LINEST(G55:G70,F55:F70),2)</f>
        <v>0.18698833670384241</v>
      </c>
      <c r="J56" s="170">
        <v>3</v>
      </c>
      <c r="K56" s="90">
        <v>0.109</v>
      </c>
      <c r="L56" s="88" t="s">
        <v>580</v>
      </c>
      <c r="M56" s="88">
        <f>INDEX(LINEST(K55:K68,J55:J68),2)</f>
        <v>0.18400304983454338</v>
      </c>
      <c r="Q56" s="41" t="s">
        <v>917</v>
      </c>
      <c r="R56" s="41" t="s">
        <v>566</v>
      </c>
      <c r="S56" s="41">
        <v>1</v>
      </c>
      <c r="T56" s="41">
        <v>2</v>
      </c>
      <c r="U56" s="169">
        <v>3</v>
      </c>
      <c r="V56" s="89">
        <f t="shared" ref="V56:V60" si="1">S31</f>
        <v>0.107</v>
      </c>
      <c r="W56" s="88" t="s">
        <v>580</v>
      </c>
      <c r="X56" s="88">
        <f>INDEX(LINEST(V55:V70,U55:U70),2)</f>
        <v>0.18432390925655248</v>
      </c>
      <c r="Y56" s="182"/>
      <c r="Z56" s="183"/>
      <c r="AA56" s="181"/>
      <c r="AB56" s="181"/>
      <c r="AF56" s="41" t="s">
        <v>917</v>
      </c>
      <c r="AG56" s="41" t="s">
        <v>566</v>
      </c>
      <c r="AH56" s="41">
        <v>1</v>
      </c>
      <c r="AI56" s="41">
        <v>2</v>
      </c>
      <c r="AJ56" s="169">
        <v>3</v>
      </c>
      <c r="AK56" s="89">
        <f t="shared" ref="AK56:AK60" si="2">AH31</f>
        <v>0.10299999999999999</v>
      </c>
      <c r="AL56" s="88" t="s">
        <v>580</v>
      </c>
      <c r="AM56" s="88">
        <f>INDEX(LINEST(AK55:AK70,AJ55:AJ70),2)</f>
        <v>0.1837298019742506</v>
      </c>
      <c r="AN56" s="41"/>
      <c r="AU56" s="41" t="s">
        <v>917</v>
      </c>
      <c r="AV56" s="41" t="s">
        <v>567</v>
      </c>
      <c r="AW56" s="41">
        <v>1</v>
      </c>
      <c r="AX56" s="41">
        <v>2</v>
      </c>
      <c r="AY56" s="169">
        <v>3</v>
      </c>
      <c r="AZ56" s="89">
        <f t="shared" ref="AZ56:AZ60" si="3">AW31</f>
        <v>0.105</v>
      </c>
      <c r="BA56" s="88" t="s">
        <v>580</v>
      </c>
      <c r="BB56" s="88">
        <f>INDEX(LINEST(AZ55:AZ70,AY55:AY70),2)</f>
        <v>0.19820855775584162</v>
      </c>
      <c r="BC56" s="172">
        <v>3</v>
      </c>
      <c r="BD56" s="173">
        <v>0.105</v>
      </c>
      <c r="BE56" s="88" t="s">
        <v>580</v>
      </c>
      <c r="BF56" s="88">
        <f>INDEX(LINEST(BD55:BD66,BC55:BC66),2)</f>
        <v>0.18664093585453789</v>
      </c>
      <c r="BJ56" s="41" t="s">
        <v>917</v>
      </c>
      <c r="BK56" s="41" t="s">
        <v>567</v>
      </c>
      <c r="BL56" s="41">
        <v>1</v>
      </c>
      <c r="BM56" s="41">
        <v>2</v>
      </c>
      <c r="BN56" s="169">
        <v>3</v>
      </c>
      <c r="BO56" s="89">
        <f t="shared" ref="BO56:BO60" si="4">BL31</f>
        <v>0.109</v>
      </c>
      <c r="BP56" s="88" t="s">
        <v>580</v>
      </c>
      <c r="BQ56" s="88">
        <f>INDEX(LINEST(BO55:BO70,BN55:BN70),2)</f>
        <v>0.18739688244598843</v>
      </c>
      <c r="BR56" s="41"/>
      <c r="BY56" s="41" t="s">
        <v>917</v>
      </c>
      <c r="BZ56" s="41" t="s">
        <v>567</v>
      </c>
      <c r="CA56" s="41">
        <v>1</v>
      </c>
      <c r="CB56" s="41">
        <v>2</v>
      </c>
      <c r="CC56" s="169">
        <v>3</v>
      </c>
      <c r="CD56" s="89">
        <f t="shared" ref="CD56:CD60" si="5">CA31</f>
        <v>0.129</v>
      </c>
      <c r="CE56" s="88" t="s">
        <v>580</v>
      </c>
      <c r="CF56" s="88">
        <f>INDEX(LINEST(CD55:CD70,CC55:CC70),2)</f>
        <v>0.21158526720461324</v>
      </c>
      <c r="CG56" s="172">
        <v>3</v>
      </c>
      <c r="CH56" s="173">
        <v>0.129</v>
      </c>
      <c r="CI56" s="88" t="s">
        <v>580</v>
      </c>
      <c r="CJ56" s="88">
        <f>INDEX(LINEST(CH55:CH66,CG55:CG66),2)</f>
        <v>0.19266680659670163</v>
      </c>
    </row>
    <row r="57" spans="1:90">
      <c r="A57" s="41"/>
      <c r="B57" s="41" t="s">
        <v>918</v>
      </c>
      <c r="C57" s="41" t="s">
        <v>566</v>
      </c>
      <c r="D57" s="41">
        <v>1</v>
      </c>
      <c r="E57" s="41">
        <v>3</v>
      </c>
      <c r="F57" s="169">
        <v>2</v>
      </c>
      <c r="G57" s="89">
        <f t="shared" si="0"/>
        <v>0.217</v>
      </c>
      <c r="H57" s="88" t="s">
        <v>579</v>
      </c>
      <c r="I57" s="88">
        <f>INDEX(LINEST(G55:G70,F55:F70, , TRUE),3)</f>
        <v>0.71536135644867671</v>
      </c>
      <c r="J57" s="170">
        <v>1</v>
      </c>
      <c r="K57" s="90">
        <v>0.154</v>
      </c>
      <c r="L57" s="88" t="s">
        <v>579</v>
      </c>
      <c r="M57" s="88">
        <f>INDEX(LINEST(K55:K68,J55:J68, , TRUE),3)</f>
        <v>0.97865290942929928</v>
      </c>
      <c r="Q57" s="41" t="s">
        <v>918</v>
      </c>
      <c r="R57" s="41" t="s">
        <v>566</v>
      </c>
      <c r="S57" s="41">
        <v>1</v>
      </c>
      <c r="T57" s="41">
        <v>3</v>
      </c>
      <c r="U57" s="169">
        <v>2</v>
      </c>
      <c r="V57" s="89">
        <f t="shared" si="1"/>
        <v>0.13200000000000001</v>
      </c>
      <c r="W57" s="88" t="s">
        <v>579</v>
      </c>
      <c r="X57" s="88">
        <f>INDEX(LINEST(V55:V70,U55:U70, , TRUE),3)</f>
        <v>0.99799015080850906</v>
      </c>
      <c r="Y57" s="182"/>
      <c r="Z57" s="183"/>
      <c r="AA57" s="181"/>
      <c r="AB57" s="181"/>
      <c r="AF57" s="41" t="s">
        <v>918</v>
      </c>
      <c r="AG57" s="41" t="s">
        <v>566</v>
      </c>
      <c r="AH57" s="41">
        <v>1</v>
      </c>
      <c r="AI57" s="41">
        <v>3</v>
      </c>
      <c r="AJ57" s="169">
        <v>2</v>
      </c>
      <c r="AK57" s="89">
        <f t="shared" si="2"/>
        <v>0.13</v>
      </c>
      <c r="AL57" s="88" t="s">
        <v>579</v>
      </c>
      <c r="AM57" s="88">
        <f>INDEX(LINEST(AK55:AK70,AJ55:AJ70, , TRUE),3)</f>
        <v>0.9947280006308471</v>
      </c>
      <c r="AN57" s="41"/>
      <c r="AU57" s="41" t="s">
        <v>918</v>
      </c>
      <c r="AV57" s="41" t="s">
        <v>567</v>
      </c>
      <c r="AW57" s="41">
        <v>1</v>
      </c>
      <c r="AX57" s="41">
        <v>3</v>
      </c>
      <c r="AY57" s="169">
        <v>2</v>
      </c>
      <c r="AZ57" s="89">
        <f t="shared" si="3"/>
        <v>0.13500000000000001</v>
      </c>
      <c r="BA57" s="88" t="s">
        <v>579</v>
      </c>
      <c r="BB57" s="88">
        <f>INDEX(LINEST(AZ55:AZ70,AY55:AY70, , TRUE),3)</f>
        <v>0.80612727414366536</v>
      </c>
      <c r="BC57" s="172">
        <v>2</v>
      </c>
      <c r="BD57" s="173">
        <v>0.13500000000000001</v>
      </c>
      <c r="BE57" s="88" t="s">
        <v>579</v>
      </c>
      <c r="BF57" s="88">
        <f>INDEX(LINEST(BD55:BD66,BC55:BC66, , TRUE),3)</f>
        <v>0.98448172838855719</v>
      </c>
      <c r="BJ57" s="41" t="s">
        <v>918</v>
      </c>
      <c r="BK57" s="41" t="s">
        <v>567</v>
      </c>
      <c r="BL57" s="41">
        <v>1</v>
      </c>
      <c r="BM57" s="41">
        <v>3</v>
      </c>
      <c r="BN57" s="169">
        <v>2</v>
      </c>
      <c r="BO57" s="89">
        <f t="shared" si="4"/>
        <v>0.13300000000000001</v>
      </c>
      <c r="BP57" s="88" t="s">
        <v>579</v>
      </c>
      <c r="BQ57" s="88">
        <f>INDEX(LINEST(BO55:BO70,BN55:BN70, , TRUE),3)</f>
        <v>0.99662277246998121</v>
      </c>
      <c r="BR57" s="41"/>
      <c r="BY57" s="41" t="s">
        <v>918</v>
      </c>
      <c r="BZ57" s="41" t="s">
        <v>567</v>
      </c>
      <c r="CA57" s="41">
        <v>1</v>
      </c>
      <c r="CB57" s="41">
        <v>3</v>
      </c>
      <c r="CC57" s="169">
        <v>2</v>
      </c>
      <c r="CD57" s="89">
        <f t="shared" si="5"/>
        <v>0.26</v>
      </c>
      <c r="CE57" s="88" t="s">
        <v>579</v>
      </c>
      <c r="CF57" s="88">
        <f>INDEX(LINEST(CD55:CD70,CC55:CC70, , TRUE),3)</f>
        <v>0.42360310262556361</v>
      </c>
      <c r="CG57" s="172">
        <v>0.25</v>
      </c>
      <c r="CH57" s="173">
        <v>0.184</v>
      </c>
      <c r="CI57" s="88" t="s">
        <v>579</v>
      </c>
      <c r="CJ57" s="88">
        <f>INDEX(LINEST(CH55:CH66,CG55:CG66, , TRUE),3)</f>
        <v>0.92513671581890256</v>
      </c>
    </row>
    <row r="58" spans="1:90">
      <c r="A58" s="41"/>
      <c r="B58" s="41" t="s">
        <v>919</v>
      </c>
      <c r="C58" s="41" t="s">
        <v>566</v>
      </c>
      <c r="D58" s="41">
        <v>1</v>
      </c>
      <c r="E58" s="41">
        <v>4</v>
      </c>
      <c r="F58" s="169">
        <v>1</v>
      </c>
      <c r="G58" s="89">
        <f t="shared" si="0"/>
        <v>0.154</v>
      </c>
      <c r="H58" s="41"/>
      <c r="I58" s="41"/>
      <c r="J58" s="170">
        <v>0.5</v>
      </c>
      <c r="K58" s="90">
        <v>0.16900000000000001</v>
      </c>
      <c r="L58" s="41"/>
      <c r="M58" s="41"/>
      <c r="Q58" s="41" t="s">
        <v>919</v>
      </c>
      <c r="R58" s="41" t="s">
        <v>566</v>
      </c>
      <c r="S58" s="41">
        <v>1</v>
      </c>
      <c r="T58" s="41">
        <v>4</v>
      </c>
      <c r="U58" s="169">
        <v>1</v>
      </c>
      <c r="V58" s="89">
        <f t="shared" si="1"/>
        <v>0.156</v>
      </c>
      <c r="W58" s="41"/>
      <c r="X58" s="41"/>
      <c r="Y58" s="182"/>
      <c r="Z58" s="183"/>
      <c r="AA58" s="137"/>
      <c r="AB58" s="137"/>
      <c r="AF58" s="41" t="s">
        <v>919</v>
      </c>
      <c r="AG58" s="41" t="s">
        <v>566</v>
      </c>
      <c r="AH58" s="41">
        <v>1</v>
      </c>
      <c r="AI58" s="41">
        <v>4</v>
      </c>
      <c r="AJ58" s="169">
        <v>1</v>
      </c>
      <c r="AK58" s="89">
        <f t="shared" si="2"/>
        <v>0.153</v>
      </c>
      <c r="AL58" s="41"/>
      <c r="AM58" s="41"/>
      <c r="AN58" s="41"/>
      <c r="AU58" s="41" t="s">
        <v>919</v>
      </c>
      <c r="AV58" s="41" t="s">
        <v>567</v>
      </c>
      <c r="AW58" s="41">
        <v>1</v>
      </c>
      <c r="AX58" s="41">
        <v>4</v>
      </c>
      <c r="AY58" s="169">
        <v>1</v>
      </c>
      <c r="AZ58" s="89">
        <f t="shared" si="3"/>
        <v>0.159</v>
      </c>
      <c r="BA58" s="41"/>
      <c r="BB58" s="41"/>
      <c r="BC58" s="172">
        <v>1</v>
      </c>
      <c r="BD58" s="173">
        <v>0.159</v>
      </c>
      <c r="BE58" s="41"/>
      <c r="BF58" s="41"/>
      <c r="BJ58" s="41" t="s">
        <v>919</v>
      </c>
      <c r="BK58" s="41" t="s">
        <v>567</v>
      </c>
      <c r="BL58" s="41">
        <v>1</v>
      </c>
      <c r="BM58" s="41">
        <v>4</v>
      </c>
      <c r="BN58" s="169">
        <v>1</v>
      </c>
      <c r="BO58" s="89">
        <f t="shared" si="4"/>
        <v>0.161</v>
      </c>
      <c r="BP58" s="41"/>
      <c r="BQ58" s="41"/>
      <c r="BR58" s="41"/>
      <c r="BY58" s="41" t="s">
        <v>919</v>
      </c>
      <c r="BZ58" s="41" t="s">
        <v>567</v>
      </c>
      <c r="CA58" s="41">
        <v>1</v>
      </c>
      <c r="CB58" s="41">
        <v>4</v>
      </c>
      <c r="CC58" s="169">
        <v>1</v>
      </c>
      <c r="CD58" s="89">
        <f t="shared" si="5"/>
        <v>0.27400000000000002</v>
      </c>
      <c r="CE58" s="41"/>
      <c r="CF58" s="41"/>
      <c r="CG58" s="172">
        <v>0.1</v>
      </c>
      <c r="CH58" s="173">
        <v>0.184</v>
      </c>
      <c r="CI58" s="41"/>
      <c r="CJ58" s="41"/>
    </row>
    <row r="59" spans="1:90">
      <c r="A59" s="41"/>
      <c r="B59" s="41" t="s">
        <v>920</v>
      </c>
      <c r="C59" s="41" t="s">
        <v>566</v>
      </c>
      <c r="D59" s="41">
        <v>1</v>
      </c>
      <c r="E59" s="41">
        <v>5</v>
      </c>
      <c r="F59" s="169">
        <v>0.5</v>
      </c>
      <c r="G59" s="89">
        <f t="shared" si="0"/>
        <v>0.16900000000000001</v>
      </c>
      <c r="H59" s="41"/>
      <c r="I59" s="91"/>
      <c r="J59" s="170">
        <v>0.25</v>
      </c>
      <c r="K59" s="90">
        <v>0.17799999999999999</v>
      </c>
      <c r="L59" s="41"/>
      <c r="M59" s="91"/>
      <c r="Q59" s="41" t="s">
        <v>920</v>
      </c>
      <c r="R59" s="41" t="s">
        <v>566</v>
      </c>
      <c r="S59" s="41">
        <v>1</v>
      </c>
      <c r="T59" s="41">
        <v>5</v>
      </c>
      <c r="U59" s="169">
        <v>0.5</v>
      </c>
      <c r="V59" s="89">
        <f t="shared" si="1"/>
        <v>0.17100000000000001</v>
      </c>
      <c r="W59" s="41"/>
      <c r="X59" s="91"/>
      <c r="Y59" s="182"/>
      <c r="Z59" s="183"/>
      <c r="AA59" s="137"/>
      <c r="AB59" s="184"/>
      <c r="AF59" s="41" t="s">
        <v>920</v>
      </c>
      <c r="AG59" s="41" t="s">
        <v>566</v>
      </c>
      <c r="AH59" s="41">
        <v>1</v>
      </c>
      <c r="AI59" s="41">
        <v>5</v>
      </c>
      <c r="AJ59" s="169">
        <v>0.5</v>
      </c>
      <c r="AK59" s="89">
        <f t="shared" si="2"/>
        <v>0.16600000000000001</v>
      </c>
      <c r="AL59" s="41"/>
      <c r="AM59" s="91"/>
      <c r="AN59" s="41"/>
      <c r="AU59" s="41" t="s">
        <v>920</v>
      </c>
      <c r="AV59" s="41" t="s">
        <v>567</v>
      </c>
      <c r="AW59" s="41">
        <v>1</v>
      </c>
      <c r="AX59" s="41">
        <v>5</v>
      </c>
      <c r="AY59" s="169">
        <v>0.5</v>
      </c>
      <c r="AZ59" s="89">
        <f t="shared" si="3"/>
        <v>0.16600000000000001</v>
      </c>
      <c r="BA59" s="41"/>
      <c r="BB59" s="91"/>
      <c r="BC59" s="172">
        <v>0.5</v>
      </c>
      <c r="BD59" s="173">
        <v>0.16600000000000001</v>
      </c>
      <c r="BE59" s="41"/>
      <c r="BF59" s="91"/>
      <c r="BJ59" s="41" t="s">
        <v>920</v>
      </c>
      <c r="BK59" s="41" t="s">
        <v>567</v>
      </c>
      <c r="BL59" s="41">
        <v>1</v>
      </c>
      <c r="BM59" s="41">
        <v>5</v>
      </c>
      <c r="BN59" s="169">
        <v>0.5</v>
      </c>
      <c r="BO59" s="89">
        <f t="shared" si="4"/>
        <v>0.17799999999999999</v>
      </c>
      <c r="BP59" s="41"/>
      <c r="BQ59" s="91"/>
      <c r="BR59" s="41"/>
      <c r="BY59" s="41" t="s">
        <v>920</v>
      </c>
      <c r="BZ59" s="41" t="s">
        <v>567</v>
      </c>
      <c r="CA59" s="41">
        <v>1</v>
      </c>
      <c r="CB59" s="41">
        <v>5</v>
      </c>
      <c r="CC59" s="169">
        <v>0.5</v>
      </c>
      <c r="CD59" s="89">
        <f t="shared" si="5"/>
        <v>0.26200000000000001</v>
      </c>
      <c r="CE59" s="41"/>
      <c r="CF59" s="91"/>
      <c r="CG59" s="172">
        <v>0</v>
      </c>
      <c r="CH59" s="173">
        <v>0.186</v>
      </c>
      <c r="CI59" s="41"/>
      <c r="CJ59" s="91"/>
    </row>
    <row r="60" spans="1:90">
      <c r="A60" s="41"/>
      <c r="B60" s="41" t="s">
        <v>921</v>
      </c>
      <c r="C60" s="41" t="s">
        <v>566</v>
      </c>
      <c r="D60" s="41">
        <v>1</v>
      </c>
      <c r="E60" s="41">
        <v>6</v>
      </c>
      <c r="F60" s="169">
        <v>0.25</v>
      </c>
      <c r="G60" s="89">
        <f t="shared" si="0"/>
        <v>0.17799999999999999</v>
      </c>
      <c r="H60" s="41"/>
      <c r="I60" s="41"/>
      <c r="J60" s="170">
        <v>0.1</v>
      </c>
      <c r="K60" s="90">
        <v>0.18099999999999999</v>
      </c>
      <c r="L60" s="41"/>
      <c r="M60" s="41"/>
      <c r="Q60" s="41" t="s">
        <v>921</v>
      </c>
      <c r="R60" s="41" t="s">
        <v>566</v>
      </c>
      <c r="S60" s="41">
        <v>1</v>
      </c>
      <c r="T60" s="41">
        <v>6</v>
      </c>
      <c r="U60" s="169">
        <v>0.25</v>
      </c>
      <c r="V60" s="89">
        <f t="shared" si="1"/>
        <v>0.17899999999999999</v>
      </c>
      <c r="W60" s="41"/>
      <c r="X60" s="41"/>
      <c r="Y60" s="182"/>
      <c r="Z60" s="183"/>
      <c r="AA60" s="137"/>
      <c r="AB60" s="137"/>
      <c r="AF60" s="41" t="s">
        <v>921</v>
      </c>
      <c r="AG60" s="41" t="s">
        <v>566</v>
      </c>
      <c r="AH60" s="41">
        <v>1</v>
      </c>
      <c r="AI60" s="41">
        <v>6</v>
      </c>
      <c r="AJ60" s="169">
        <v>0.25</v>
      </c>
      <c r="AK60" s="89">
        <f t="shared" si="2"/>
        <v>0.17699999999999999</v>
      </c>
      <c r="AL60" s="41"/>
      <c r="AM60" s="41"/>
      <c r="AN60" s="41"/>
      <c r="AU60" s="41" t="s">
        <v>921</v>
      </c>
      <c r="AV60" s="41" t="s">
        <v>567</v>
      </c>
      <c r="AW60" s="41">
        <v>1</v>
      </c>
      <c r="AX60" s="41">
        <v>6</v>
      </c>
      <c r="AY60" s="169">
        <v>0.25</v>
      </c>
      <c r="AZ60" s="89">
        <f t="shared" si="3"/>
        <v>0.18099999999999999</v>
      </c>
      <c r="BA60" s="41"/>
      <c r="BB60" s="41"/>
      <c r="BC60" s="172">
        <v>0.25</v>
      </c>
      <c r="BD60" s="173">
        <v>0.18099999999999999</v>
      </c>
      <c r="BE60" s="41"/>
      <c r="BF60" s="41"/>
      <c r="BJ60" s="41" t="s">
        <v>921</v>
      </c>
      <c r="BK60" s="41" t="s">
        <v>567</v>
      </c>
      <c r="BL60" s="41">
        <v>1</v>
      </c>
      <c r="BM60" s="41">
        <v>6</v>
      </c>
      <c r="BN60" s="169">
        <v>0.25</v>
      </c>
      <c r="BO60" s="89">
        <f t="shared" si="4"/>
        <v>0.182</v>
      </c>
      <c r="BP60" s="41"/>
      <c r="BQ60" s="41"/>
      <c r="BR60" s="41"/>
      <c r="BY60" s="41" t="s">
        <v>921</v>
      </c>
      <c r="BZ60" s="41" t="s">
        <v>567</v>
      </c>
      <c r="CA60" s="41">
        <v>1</v>
      </c>
      <c r="CB60" s="41">
        <v>6</v>
      </c>
      <c r="CC60" s="169">
        <v>0.25</v>
      </c>
      <c r="CD60" s="89">
        <f t="shared" si="5"/>
        <v>0.184</v>
      </c>
      <c r="CE60" s="41"/>
      <c r="CF60" s="41"/>
      <c r="CG60" s="174">
        <v>4</v>
      </c>
      <c r="CH60" s="174">
        <v>8.1000000000000003E-2</v>
      </c>
      <c r="CI60" s="41"/>
      <c r="CJ60" s="41"/>
    </row>
    <row r="61" spans="1:90">
      <c r="A61" s="41"/>
      <c r="B61" s="137" t="s">
        <v>1066</v>
      </c>
      <c r="C61" s="41" t="s">
        <v>566</v>
      </c>
      <c r="D61" s="137">
        <v>1</v>
      </c>
      <c r="E61" s="137">
        <v>7</v>
      </c>
      <c r="F61" s="169">
        <v>0.1</v>
      </c>
      <c r="G61" s="89">
        <f>D36</f>
        <v>0.18099999999999999</v>
      </c>
      <c r="H61" s="41"/>
      <c r="I61" s="41"/>
      <c r="J61" s="170">
        <v>0</v>
      </c>
      <c r="K61" s="90">
        <v>0.184</v>
      </c>
      <c r="L61" s="41"/>
      <c r="M61" s="41"/>
      <c r="Q61" s="137" t="s">
        <v>1066</v>
      </c>
      <c r="R61" s="41" t="s">
        <v>566</v>
      </c>
      <c r="S61" s="137">
        <v>1</v>
      </c>
      <c r="T61" s="137">
        <v>7</v>
      </c>
      <c r="U61" s="169">
        <v>0.1</v>
      </c>
      <c r="V61" s="89">
        <f>S36</f>
        <v>0.18099999999999999</v>
      </c>
      <c r="W61" s="41"/>
      <c r="X61" s="41"/>
      <c r="Y61" s="182"/>
      <c r="Z61" s="183"/>
      <c r="AA61" s="137"/>
      <c r="AB61" s="137"/>
      <c r="AF61" s="137" t="s">
        <v>1066</v>
      </c>
      <c r="AG61" s="41" t="s">
        <v>566</v>
      </c>
      <c r="AH61" s="137">
        <v>1</v>
      </c>
      <c r="AI61" s="137">
        <v>7</v>
      </c>
      <c r="AJ61" s="169">
        <v>0.1</v>
      </c>
      <c r="AK61" s="89">
        <f>AH36</f>
        <v>0.18099999999999999</v>
      </c>
      <c r="AL61" s="41"/>
      <c r="AM61" s="41"/>
      <c r="AN61" s="41"/>
      <c r="AU61" s="137" t="s">
        <v>1066</v>
      </c>
      <c r="AV61" s="41" t="s">
        <v>567</v>
      </c>
      <c r="AW61" s="137">
        <v>1</v>
      </c>
      <c r="AX61" s="137">
        <v>7</v>
      </c>
      <c r="AY61" s="169">
        <v>0.1</v>
      </c>
      <c r="AZ61" s="89">
        <f>AW36</f>
        <v>0.184</v>
      </c>
      <c r="BA61" s="41"/>
      <c r="BB61" s="41"/>
      <c r="BC61" s="172">
        <v>0.1</v>
      </c>
      <c r="BD61" s="173">
        <v>0.184</v>
      </c>
      <c r="BE61" s="41"/>
      <c r="BF61" s="41"/>
      <c r="BJ61" s="137" t="s">
        <v>1066</v>
      </c>
      <c r="BK61" s="41" t="s">
        <v>567</v>
      </c>
      <c r="BL61" s="137">
        <v>1</v>
      </c>
      <c r="BM61" s="137">
        <v>7</v>
      </c>
      <c r="BN61" s="169">
        <v>0.1</v>
      </c>
      <c r="BO61" s="89">
        <f>BL36</f>
        <v>0.185</v>
      </c>
      <c r="BP61" s="41"/>
      <c r="BQ61" s="41"/>
      <c r="BR61" s="41"/>
      <c r="BY61" s="137" t="s">
        <v>1066</v>
      </c>
      <c r="BZ61" s="41" t="s">
        <v>567</v>
      </c>
      <c r="CA61" s="137">
        <v>1</v>
      </c>
      <c r="CB61" s="137">
        <v>7</v>
      </c>
      <c r="CC61" s="169">
        <v>0.1</v>
      </c>
      <c r="CD61" s="89">
        <f>CA36</f>
        <v>0.184</v>
      </c>
      <c r="CE61" s="41"/>
      <c r="CF61" s="41"/>
      <c r="CG61" s="171">
        <v>3</v>
      </c>
      <c r="CH61" s="171">
        <v>0.13400000000000001</v>
      </c>
      <c r="CI61" s="41"/>
      <c r="CJ61" s="41"/>
    </row>
    <row r="62" spans="1:90">
      <c r="A62" s="41"/>
      <c r="B62" s="137" t="s">
        <v>1067</v>
      </c>
      <c r="C62" s="41" t="s">
        <v>566</v>
      </c>
      <c r="D62" s="137">
        <v>1</v>
      </c>
      <c r="E62" s="137">
        <v>8</v>
      </c>
      <c r="F62" s="169">
        <v>0</v>
      </c>
      <c r="G62" s="89">
        <f t="shared" si="0"/>
        <v>0.184</v>
      </c>
      <c r="H62" s="41"/>
      <c r="I62" s="41"/>
      <c r="J62" s="170">
        <v>4</v>
      </c>
      <c r="K62" s="90">
        <v>7.1999999999999995E-2</v>
      </c>
      <c r="L62" s="41"/>
      <c r="M62" s="41"/>
      <c r="Q62" s="137" t="s">
        <v>1067</v>
      </c>
      <c r="R62" s="41" t="s">
        <v>566</v>
      </c>
      <c r="S62" s="137">
        <v>1</v>
      </c>
      <c r="T62" s="137">
        <v>8</v>
      </c>
      <c r="U62" s="169">
        <v>0</v>
      </c>
      <c r="V62" s="89">
        <f t="shared" ref="V62" si="6">S37</f>
        <v>0.185</v>
      </c>
      <c r="W62" s="41"/>
      <c r="X62" s="41"/>
      <c r="Y62" s="182"/>
      <c r="Z62" s="183"/>
      <c r="AA62" s="137"/>
      <c r="AB62" s="137"/>
      <c r="AF62" s="137" t="s">
        <v>1067</v>
      </c>
      <c r="AG62" s="41" t="s">
        <v>566</v>
      </c>
      <c r="AH62" s="137">
        <v>1</v>
      </c>
      <c r="AI62" s="137">
        <v>8</v>
      </c>
      <c r="AJ62" s="169">
        <v>0</v>
      </c>
      <c r="AK62" s="89">
        <f t="shared" ref="AK62" si="7">AH37</f>
        <v>0.188</v>
      </c>
      <c r="AL62" s="41"/>
      <c r="AM62" s="41"/>
      <c r="AN62" s="41"/>
      <c r="AU62" s="137" t="s">
        <v>1067</v>
      </c>
      <c r="AV62" s="41" t="s">
        <v>567</v>
      </c>
      <c r="AW62" s="137">
        <v>1</v>
      </c>
      <c r="AX62" s="137">
        <v>8</v>
      </c>
      <c r="AY62" s="169">
        <v>0</v>
      </c>
      <c r="AZ62" s="89">
        <f t="shared" ref="AZ62" si="8">AW37</f>
        <v>0.188</v>
      </c>
      <c r="BA62" s="41"/>
      <c r="BB62" s="41"/>
      <c r="BC62" s="172">
        <v>0</v>
      </c>
      <c r="BD62" s="173">
        <v>0.188</v>
      </c>
      <c r="BE62" s="41"/>
      <c r="BF62" s="41"/>
      <c r="BJ62" s="137" t="s">
        <v>1067</v>
      </c>
      <c r="BK62" s="41" t="s">
        <v>567</v>
      </c>
      <c r="BL62" s="137">
        <v>1</v>
      </c>
      <c r="BM62" s="137">
        <v>8</v>
      </c>
      <c r="BN62" s="169">
        <v>0</v>
      </c>
      <c r="BO62" s="89">
        <f t="shared" ref="BO62" si="9">BL37</f>
        <v>0.187</v>
      </c>
      <c r="BP62" s="41"/>
      <c r="BQ62" s="41"/>
      <c r="BR62" s="41"/>
      <c r="BY62" s="137" t="s">
        <v>1067</v>
      </c>
      <c r="BZ62" s="41" t="s">
        <v>567</v>
      </c>
      <c r="CA62" s="137">
        <v>1</v>
      </c>
      <c r="CB62" s="137">
        <v>8</v>
      </c>
      <c r="CC62" s="169">
        <v>0</v>
      </c>
      <c r="CD62" s="89">
        <f t="shared" ref="CD62" si="10">CA37</f>
        <v>0.186</v>
      </c>
      <c r="CE62" s="41"/>
      <c r="CF62" s="41"/>
      <c r="CG62" s="46">
        <v>2</v>
      </c>
      <c r="CH62" s="171">
        <v>0.13300000000000001</v>
      </c>
      <c r="CI62" s="41"/>
      <c r="CJ62" s="41"/>
    </row>
    <row r="63" spans="1:90">
      <c r="A63" s="41"/>
      <c r="B63" s="41" t="s">
        <v>915</v>
      </c>
      <c r="C63" s="41" t="s">
        <v>566</v>
      </c>
      <c r="D63" s="41">
        <v>12</v>
      </c>
      <c r="E63" s="41">
        <v>1</v>
      </c>
      <c r="F63" s="169">
        <v>4</v>
      </c>
      <c r="G63" s="89">
        <f>O30</f>
        <v>7.1999999999999995E-2</v>
      </c>
      <c r="H63" s="41"/>
      <c r="I63" s="41"/>
      <c r="J63" s="170">
        <v>3</v>
      </c>
      <c r="K63" s="90">
        <v>0.107</v>
      </c>
      <c r="L63" s="41"/>
      <c r="M63" s="41"/>
      <c r="Q63" s="41" t="s">
        <v>915</v>
      </c>
      <c r="R63" s="41" t="s">
        <v>566</v>
      </c>
      <c r="S63" s="41">
        <v>12</v>
      </c>
      <c r="T63" s="41">
        <v>1</v>
      </c>
      <c r="U63" s="169">
        <v>4</v>
      </c>
      <c r="V63" s="89">
        <f>AD30</f>
        <v>7.8E-2</v>
      </c>
      <c r="W63" s="41"/>
      <c r="X63" s="41"/>
      <c r="Y63" s="182"/>
      <c r="Z63" s="183"/>
      <c r="AA63" s="137"/>
      <c r="AB63" s="137"/>
      <c r="AF63" s="41" t="s">
        <v>915</v>
      </c>
      <c r="AG63" s="41" t="s">
        <v>566</v>
      </c>
      <c r="AH63" s="41">
        <v>12</v>
      </c>
      <c r="AI63" s="41">
        <v>1</v>
      </c>
      <c r="AJ63" s="169">
        <v>4</v>
      </c>
      <c r="AK63" s="89">
        <f>AS30</f>
        <v>7.9000000000000001E-2</v>
      </c>
      <c r="AL63" s="41"/>
      <c r="AM63" s="41"/>
      <c r="AN63" s="41"/>
      <c r="AU63" s="41" t="s">
        <v>915</v>
      </c>
      <c r="AV63" s="41" t="s">
        <v>567</v>
      </c>
      <c r="AW63" s="41">
        <v>12</v>
      </c>
      <c r="AX63" s="41">
        <v>1</v>
      </c>
      <c r="AY63" s="169">
        <v>4</v>
      </c>
      <c r="AZ63" s="89">
        <f>BH30</f>
        <v>7.9000000000000001E-2</v>
      </c>
      <c r="BA63" s="41"/>
      <c r="BB63" s="41"/>
      <c r="BC63" s="172">
        <v>4</v>
      </c>
      <c r="BD63" s="173">
        <v>7.9000000000000001E-2</v>
      </c>
      <c r="BE63" s="41"/>
      <c r="BF63" s="41"/>
      <c r="BJ63" s="41" t="s">
        <v>915</v>
      </c>
      <c r="BK63" s="41" t="s">
        <v>567</v>
      </c>
      <c r="BL63" s="41">
        <v>12</v>
      </c>
      <c r="BM63" s="41">
        <v>1</v>
      </c>
      <c r="BN63" s="169">
        <v>4</v>
      </c>
      <c r="BO63" s="89">
        <f>BW30</f>
        <v>7.9000000000000001E-2</v>
      </c>
      <c r="BP63" s="41"/>
      <c r="BQ63" s="41"/>
      <c r="BR63" s="41"/>
      <c r="BY63" s="41" t="s">
        <v>915</v>
      </c>
      <c r="BZ63" s="41" t="s">
        <v>567</v>
      </c>
      <c r="CA63" s="41">
        <v>12</v>
      </c>
      <c r="CB63" s="41">
        <v>1</v>
      </c>
      <c r="CC63" s="169">
        <v>4</v>
      </c>
      <c r="CD63" s="89">
        <f>CL30</f>
        <v>8.1000000000000003E-2</v>
      </c>
      <c r="CE63" s="41"/>
      <c r="CF63" s="41"/>
      <c r="CG63" s="171">
        <v>1</v>
      </c>
      <c r="CH63" s="171">
        <v>0.17799999999999999</v>
      </c>
      <c r="CI63" s="41"/>
      <c r="CJ63" s="41"/>
    </row>
    <row r="64" spans="1:90">
      <c r="A64" s="41"/>
      <c r="B64" s="41" t="s">
        <v>917</v>
      </c>
      <c r="C64" s="41" t="s">
        <v>566</v>
      </c>
      <c r="D64" s="41">
        <v>12</v>
      </c>
      <c r="E64" s="41">
        <v>2</v>
      </c>
      <c r="F64" s="169">
        <v>3</v>
      </c>
      <c r="G64" s="89">
        <f t="shared" ref="G64:G69" si="11">O31</f>
        <v>0.107</v>
      </c>
      <c r="H64" s="41"/>
      <c r="I64" s="41"/>
      <c r="J64" s="170">
        <v>2</v>
      </c>
      <c r="K64" s="90">
        <v>0.13500000000000001</v>
      </c>
      <c r="L64" s="41"/>
      <c r="M64" s="41"/>
      <c r="Q64" s="41" t="s">
        <v>917</v>
      </c>
      <c r="R64" s="41" t="s">
        <v>566</v>
      </c>
      <c r="S64" s="41">
        <v>12</v>
      </c>
      <c r="T64" s="41">
        <v>2</v>
      </c>
      <c r="U64" s="169">
        <v>3</v>
      </c>
      <c r="V64" s="89">
        <f t="shared" ref="V64:V69" si="12">AD31</f>
        <v>0.108</v>
      </c>
      <c r="W64" s="41"/>
      <c r="X64" s="41"/>
      <c r="Y64" s="182"/>
      <c r="Z64" s="183"/>
      <c r="AA64" s="137"/>
      <c r="AB64" s="137"/>
      <c r="AF64" s="41" t="s">
        <v>917</v>
      </c>
      <c r="AG64" s="41" t="s">
        <v>566</v>
      </c>
      <c r="AH64" s="41">
        <v>12</v>
      </c>
      <c r="AI64" s="41">
        <v>2</v>
      </c>
      <c r="AJ64" s="169">
        <v>3</v>
      </c>
      <c r="AK64" s="89">
        <f t="shared" ref="AK64:AK69" si="13">AS31</f>
        <v>0.109</v>
      </c>
      <c r="AL64" s="41"/>
      <c r="AM64" s="41"/>
      <c r="AN64" s="41"/>
      <c r="AU64" s="41" t="s">
        <v>917</v>
      </c>
      <c r="AV64" s="41" t="s">
        <v>567</v>
      </c>
      <c r="AW64" s="41">
        <v>12</v>
      </c>
      <c r="AX64" s="41">
        <v>2</v>
      </c>
      <c r="AY64" s="169">
        <v>3</v>
      </c>
      <c r="AZ64" s="89">
        <f t="shared" ref="AZ64:AZ69" si="14">BH31</f>
        <v>0.107</v>
      </c>
      <c r="BA64" s="41"/>
      <c r="BB64" s="41"/>
      <c r="BC64" s="174">
        <v>3</v>
      </c>
      <c r="BD64" s="174">
        <v>0.107</v>
      </c>
      <c r="BE64" s="41"/>
      <c r="BF64" s="41"/>
      <c r="BJ64" s="41" t="s">
        <v>917</v>
      </c>
      <c r="BK64" s="41" t="s">
        <v>567</v>
      </c>
      <c r="BL64" s="41">
        <v>12</v>
      </c>
      <c r="BM64" s="41">
        <v>2</v>
      </c>
      <c r="BN64" s="169">
        <v>3</v>
      </c>
      <c r="BO64" s="89">
        <f t="shared" ref="BO64:BO69" si="15">BW31</f>
        <v>0.108</v>
      </c>
      <c r="BP64" s="41"/>
      <c r="BQ64" s="41"/>
      <c r="BR64" s="41"/>
      <c r="BY64" s="41" t="s">
        <v>917</v>
      </c>
      <c r="BZ64" s="41" t="s">
        <v>567</v>
      </c>
      <c r="CA64" s="41">
        <v>12</v>
      </c>
      <c r="CB64" s="41">
        <v>2</v>
      </c>
      <c r="CC64" s="169">
        <v>3</v>
      </c>
      <c r="CD64" s="89">
        <f t="shared" ref="CD64:CD69" si="16">CL31</f>
        <v>0.13400000000000001</v>
      </c>
      <c r="CE64" s="41"/>
      <c r="CF64" s="41"/>
      <c r="CG64" s="171">
        <v>0.5</v>
      </c>
      <c r="CH64" s="171">
        <v>0.19900000000000001</v>
      </c>
      <c r="CI64" s="41"/>
      <c r="CJ64" s="41"/>
    </row>
    <row r="65" spans="1:88">
      <c r="A65" s="41"/>
      <c r="B65" s="41" t="s">
        <v>918</v>
      </c>
      <c r="C65" s="41" t="s">
        <v>566</v>
      </c>
      <c r="D65" s="41">
        <v>12</v>
      </c>
      <c r="E65" s="41">
        <v>3</v>
      </c>
      <c r="F65" s="169">
        <v>2</v>
      </c>
      <c r="G65" s="89">
        <f t="shared" si="11"/>
        <v>0.13500000000000001</v>
      </c>
      <c r="H65" s="41"/>
      <c r="I65" s="41"/>
      <c r="J65" s="170">
        <v>1</v>
      </c>
      <c r="K65" s="90">
        <v>0.161</v>
      </c>
      <c r="L65" s="41"/>
      <c r="M65" s="41"/>
      <c r="Q65" s="41" t="s">
        <v>918</v>
      </c>
      <c r="R65" s="41" t="s">
        <v>566</v>
      </c>
      <c r="S65" s="41">
        <v>12</v>
      </c>
      <c r="T65" s="41">
        <v>3</v>
      </c>
      <c r="U65" s="169">
        <v>2</v>
      </c>
      <c r="V65" s="89">
        <f t="shared" si="12"/>
        <v>0.13300000000000001</v>
      </c>
      <c r="W65" s="41"/>
      <c r="X65" s="41"/>
      <c r="Y65" s="182"/>
      <c r="Z65" s="183"/>
      <c r="AA65" s="137"/>
      <c r="AB65" s="137"/>
      <c r="AF65" s="41" t="s">
        <v>918</v>
      </c>
      <c r="AG65" s="41" t="s">
        <v>566</v>
      </c>
      <c r="AH65" s="41">
        <v>12</v>
      </c>
      <c r="AI65" s="41">
        <v>3</v>
      </c>
      <c r="AJ65" s="169">
        <v>2</v>
      </c>
      <c r="AK65" s="89">
        <f t="shared" si="13"/>
        <v>0.13300000000000001</v>
      </c>
      <c r="AL65" s="41"/>
      <c r="AM65" s="41"/>
      <c r="AN65" s="41"/>
      <c r="AU65" s="41" t="s">
        <v>918</v>
      </c>
      <c r="AV65" s="41" t="s">
        <v>567</v>
      </c>
      <c r="AW65" s="41">
        <v>12</v>
      </c>
      <c r="AX65" s="41">
        <v>3</v>
      </c>
      <c r="AY65" s="169">
        <v>2</v>
      </c>
      <c r="AZ65" s="89">
        <f t="shared" si="14"/>
        <v>0.14699999999999999</v>
      </c>
      <c r="BA65" s="41"/>
      <c r="BB65" s="41"/>
      <c r="BC65" s="171">
        <v>2</v>
      </c>
      <c r="BD65" s="171">
        <v>0.14699999999999999</v>
      </c>
      <c r="BE65" s="41"/>
      <c r="BF65" s="41"/>
      <c r="BJ65" s="41" t="s">
        <v>918</v>
      </c>
      <c r="BK65" s="41" t="s">
        <v>567</v>
      </c>
      <c r="BL65" s="41">
        <v>12</v>
      </c>
      <c r="BM65" s="41">
        <v>3</v>
      </c>
      <c r="BN65" s="169">
        <v>2</v>
      </c>
      <c r="BO65" s="89">
        <f t="shared" si="15"/>
        <v>0.127</v>
      </c>
      <c r="BP65" s="41"/>
      <c r="BQ65" s="41"/>
      <c r="BR65" s="41"/>
      <c r="BY65" s="41" t="s">
        <v>918</v>
      </c>
      <c r="BZ65" s="41" t="s">
        <v>567</v>
      </c>
      <c r="CA65" s="41">
        <v>12</v>
      </c>
      <c r="CB65" s="41">
        <v>3</v>
      </c>
      <c r="CC65" s="169">
        <v>2</v>
      </c>
      <c r="CD65" s="89">
        <f t="shared" si="16"/>
        <v>0.13300000000000001</v>
      </c>
      <c r="CE65" s="41"/>
      <c r="CF65" s="41"/>
      <c r="CG65" s="46">
        <v>0.25</v>
      </c>
      <c r="CH65" s="171">
        <v>0.18099999999999999</v>
      </c>
      <c r="CI65" s="41"/>
      <c r="CJ65" s="41"/>
    </row>
    <row r="66" spans="1:88">
      <c r="A66" s="41"/>
      <c r="B66" s="41" t="s">
        <v>919</v>
      </c>
      <c r="C66" s="41" t="s">
        <v>566</v>
      </c>
      <c r="D66" s="41">
        <v>12</v>
      </c>
      <c r="E66" s="41">
        <v>4</v>
      </c>
      <c r="F66" s="169">
        <v>1</v>
      </c>
      <c r="G66" s="89">
        <f t="shared" si="11"/>
        <v>0.161</v>
      </c>
      <c r="H66" s="41"/>
      <c r="I66" s="41"/>
      <c r="J66" s="170">
        <v>0.5</v>
      </c>
      <c r="K66" s="90">
        <v>0.17299999999999999</v>
      </c>
      <c r="Q66" s="41" t="s">
        <v>919</v>
      </c>
      <c r="R66" s="41" t="s">
        <v>566</v>
      </c>
      <c r="S66" s="41">
        <v>12</v>
      </c>
      <c r="T66" s="41">
        <v>4</v>
      </c>
      <c r="U66" s="169">
        <v>1</v>
      </c>
      <c r="V66" s="89">
        <f t="shared" si="12"/>
        <v>0.157</v>
      </c>
      <c r="W66" s="41"/>
      <c r="X66" s="41"/>
      <c r="Y66" s="182"/>
      <c r="Z66" s="183"/>
      <c r="AA66" s="185"/>
      <c r="AB66" s="185"/>
      <c r="AF66" s="41" t="s">
        <v>919</v>
      </c>
      <c r="AG66" s="41" t="s">
        <v>566</v>
      </c>
      <c r="AH66" s="41">
        <v>12</v>
      </c>
      <c r="AI66" s="41">
        <v>4</v>
      </c>
      <c r="AJ66" s="169">
        <v>1</v>
      </c>
      <c r="AK66" s="89">
        <f t="shared" si="13"/>
        <v>0.156</v>
      </c>
      <c r="AL66" s="41"/>
      <c r="AM66" s="41"/>
      <c r="AN66" s="41"/>
      <c r="AU66" s="41" t="s">
        <v>919</v>
      </c>
      <c r="AV66" s="41" t="s">
        <v>567</v>
      </c>
      <c r="AW66" s="41">
        <v>12</v>
      </c>
      <c r="AX66" s="41">
        <v>4</v>
      </c>
      <c r="AY66" s="169">
        <v>1</v>
      </c>
      <c r="AZ66" s="89">
        <f t="shared" si="14"/>
        <v>0.157</v>
      </c>
      <c r="BA66" s="41"/>
      <c r="BB66" s="41"/>
      <c r="BC66" s="46">
        <v>1</v>
      </c>
      <c r="BD66" s="171">
        <v>0.157</v>
      </c>
      <c r="BJ66" s="41" t="s">
        <v>919</v>
      </c>
      <c r="BK66" s="41" t="s">
        <v>567</v>
      </c>
      <c r="BL66" s="41">
        <v>12</v>
      </c>
      <c r="BM66" s="41">
        <v>4</v>
      </c>
      <c r="BN66" s="169">
        <v>1</v>
      </c>
      <c r="BO66" s="89">
        <f t="shared" si="15"/>
        <v>0.159</v>
      </c>
      <c r="BP66" s="41"/>
      <c r="BQ66" s="41"/>
      <c r="BR66" s="41"/>
      <c r="BY66" s="41" t="s">
        <v>919</v>
      </c>
      <c r="BZ66" s="41" t="s">
        <v>567</v>
      </c>
      <c r="CA66" s="41">
        <v>12</v>
      </c>
      <c r="CB66" s="41">
        <v>4</v>
      </c>
      <c r="CC66" s="169">
        <v>1</v>
      </c>
      <c r="CD66" s="89">
        <f t="shared" si="16"/>
        <v>0.17799999999999999</v>
      </c>
      <c r="CE66" s="41"/>
      <c r="CF66" s="41"/>
      <c r="CG66" s="171">
        <v>0.1</v>
      </c>
      <c r="CH66" s="171">
        <v>0.182</v>
      </c>
    </row>
    <row r="67" spans="1:88">
      <c r="A67" s="41"/>
      <c r="B67" s="41" t="s">
        <v>920</v>
      </c>
      <c r="C67" s="41" t="s">
        <v>566</v>
      </c>
      <c r="D67" s="41">
        <v>12</v>
      </c>
      <c r="E67" s="41">
        <v>5</v>
      </c>
      <c r="F67" s="169">
        <v>0.5</v>
      </c>
      <c r="G67" s="89">
        <f t="shared" si="11"/>
        <v>0.17299999999999999</v>
      </c>
      <c r="H67" s="41"/>
      <c r="I67" s="159"/>
      <c r="J67" s="170">
        <v>0.25</v>
      </c>
      <c r="K67" s="90">
        <v>0.18099999999999999</v>
      </c>
      <c r="Q67" s="41" t="s">
        <v>920</v>
      </c>
      <c r="R67" s="41" t="s">
        <v>566</v>
      </c>
      <c r="S67" s="41">
        <v>12</v>
      </c>
      <c r="T67" s="41">
        <v>5</v>
      </c>
      <c r="U67" s="169">
        <v>0.5</v>
      </c>
      <c r="V67" s="89">
        <f t="shared" si="12"/>
        <v>0.17199999999999999</v>
      </c>
      <c r="W67" s="41"/>
      <c r="X67" s="159"/>
      <c r="Y67" s="182"/>
      <c r="Z67" s="183"/>
      <c r="AA67" s="185"/>
      <c r="AB67" s="185"/>
      <c r="AF67" s="41" t="s">
        <v>920</v>
      </c>
      <c r="AG67" s="41" t="s">
        <v>566</v>
      </c>
      <c r="AH67" s="41">
        <v>12</v>
      </c>
      <c r="AI67" s="41">
        <v>5</v>
      </c>
      <c r="AJ67" s="169">
        <v>0.5</v>
      </c>
      <c r="AK67" s="89">
        <f t="shared" si="13"/>
        <v>0.17</v>
      </c>
      <c r="AL67" s="41"/>
      <c r="AM67" s="159"/>
      <c r="AN67" s="41"/>
      <c r="AU67" s="41" t="s">
        <v>920</v>
      </c>
      <c r="AV67" s="41" t="s">
        <v>567</v>
      </c>
      <c r="AW67" s="41">
        <v>12</v>
      </c>
      <c r="AX67" s="41">
        <v>5</v>
      </c>
      <c r="AY67" s="169">
        <v>0.5</v>
      </c>
      <c r="AZ67" s="89">
        <f t="shared" si="14"/>
        <v>0.20399999999999999</v>
      </c>
      <c r="BA67" s="41"/>
      <c r="BB67" s="159"/>
      <c r="BC67" s="171">
        <v>0.1</v>
      </c>
      <c r="BD67" s="171">
        <v>0.183</v>
      </c>
      <c r="BJ67" s="41" t="s">
        <v>920</v>
      </c>
      <c r="BK67" s="41" t="s">
        <v>567</v>
      </c>
      <c r="BL67" s="41">
        <v>12</v>
      </c>
      <c r="BM67" s="41">
        <v>5</v>
      </c>
      <c r="BN67" s="169">
        <v>0.5</v>
      </c>
      <c r="BO67" s="89">
        <f t="shared" si="15"/>
        <v>0.17399999999999999</v>
      </c>
      <c r="BP67" s="41"/>
      <c r="BQ67" s="159"/>
      <c r="BR67" s="41"/>
      <c r="BY67" s="41" t="s">
        <v>920</v>
      </c>
      <c r="BZ67" s="41" t="s">
        <v>567</v>
      </c>
      <c r="CA67" s="41">
        <v>12</v>
      </c>
      <c r="CB67" s="41">
        <v>5</v>
      </c>
      <c r="CC67" s="169">
        <v>0.5</v>
      </c>
      <c r="CD67" s="89">
        <f t="shared" si="16"/>
        <v>0.19900000000000001</v>
      </c>
      <c r="CE67" s="41"/>
      <c r="CF67" s="159"/>
      <c r="CG67" s="171">
        <v>0</v>
      </c>
      <c r="CH67" s="171">
        <v>0.17899999999999999</v>
      </c>
    </row>
    <row r="68" spans="1:88">
      <c r="A68" s="41"/>
      <c r="B68" s="41" t="s">
        <v>921</v>
      </c>
      <c r="C68" s="41" t="s">
        <v>566</v>
      </c>
      <c r="D68" s="41">
        <v>12</v>
      </c>
      <c r="E68" s="41">
        <v>6</v>
      </c>
      <c r="F68" s="169">
        <v>0.25</v>
      </c>
      <c r="G68" s="89">
        <f t="shared" si="11"/>
        <v>0.18099999999999999</v>
      </c>
      <c r="H68" s="41"/>
      <c r="I68" s="137"/>
      <c r="J68" s="170">
        <v>0.1</v>
      </c>
      <c r="K68" s="90">
        <v>0.182</v>
      </c>
      <c r="Q68" s="41" t="s">
        <v>921</v>
      </c>
      <c r="R68" s="41" t="s">
        <v>566</v>
      </c>
      <c r="S68" s="41">
        <v>12</v>
      </c>
      <c r="T68" s="41">
        <v>6</v>
      </c>
      <c r="U68" s="169">
        <v>0.25</v>
      </c>
      <c r="V68" s="89">
        <f t="shared" si="12"/>
        <v>0.17599999999999999</v>
      </c>
      <c r="W68" s="41"/>
      <c r="X68" s="137"/>
      <c r="Y68" s="182"/>
      <c r="Z68" s="183"/>
      <c r="AA68" s="185"/>
      <c r="AB68" s="185"/>
      <c r="AF68" s="41" t="s">
        <v>921</v>
      </c>
      <c r="AG68" s="41" t="s">
        <v>566</v>
      </c>
      <c r="AH68" s="41">
        <v>12</v>
      </c>
      <c r="AI68" s="41">
        <v>6</v>
      </c>
      <c r="AJ68" s="169">
        <v>0.25</v>
      </c>
      <c r="AK68" s="89">
        <f t="shared" si="13"/>
        <v>0.17799999999999999</v>
      </c>
      <c r="AL68" s="41"/>
      <c r="AM68" s="137"/>
      <c r="AN68" s="41"/>
      <c r="AU68" s="41" t="s">
        <v>921</v>
      </c>
      <c r="AV68" s="41" t="s">
        <v>567</v>
      </c>
      <c r="AW68" s="41">
        <v>12</v>
      </c>
      <c r="AX68" s="41">
        <v>6</v>
      </c>
      <c r="AY68" s="169">
        <v>0.25</v>
      </c>
      <c r="AZ68" s="89">
        <f t="shared" si="14"/>
        <v>0.26200000000000001</v>
      </c>
      <c r="BA68" s="41"/>
      <c r="BB68" s="137"/>
      <c r="BC68" s="171">
        <v>0</v>
      </c>
      <c r="BD68" s="171">
        <v>0.183</v>
      </c>
      <c r="BJ68" s="41" t="s">
        <v>921</v>
      </c>
      <c r="BK68" s="41" t="s">
        <v>567</v>
      </c>
      <c r="BL68" s="41">
        <v>12</v>
      </c>
      <c r="BM68" s="41">
        <v>6</v>
      </c>
      <c r="BN68" s="169">
        <v>0.25</v>
      </c>
      <c r="BO68" s="89">
        <f t="shared" si="15"/>
        <v>0.17899999999999999</v>
      </c>
      <c r="BP68" s="41"/>
      <c r="BQ68" s="137"/>
      <c r="BR68" s="41"/>
      <c r="BY68" s="41" t="s">
        <v>921</v>
      </c>
      <c r="BZ68" s="41" t="s">
        <v>567</v>
      </c>
      <c r="CA68" s="41">
        <v>12</v>
      </c>
      <c r="CB68" s="41">
        <v>6</v>
      </c>
      <c r="CC68" s="169">
        <v>0.25</v>
      </c>
      <c r="CD68" s="89">
        <f t="shared" si="16"/>
        <v>0.18099999999999999</v>
      </c>
      <c r="CE68" s="41"/>
      <c r="CF68" s="137"/>
    </row>
    <row r="69" spans="1:88">
      <c r="A69" s="41"/>
      <c r="B69" s="137" t="s">
        <v>1066</v>
      </c>
      <c r="C69" s="41" t="s">
        <v>566</v>
      </c>
      <c r="D69" s="41">
        <v>12</v>
      </c>
      <c r="E69" s="41">
        <v>7</v>
      </c>
      <c r="F69" s="169">
        <v>0.1</v>
      </c>
      <c r="G69" s="89">
        <f t="shared" si="11"/>
        <v>0.182</v>
      </c>
      <c r="H69" s="41"/>
      <c r="I69" s="137"/>
      <c r="J69" s="171">
        <v>0</v>
      </c>
      <c r="K69" s="171">
        <v>0.185</v>
      </c>
      <c r="Q69" s="137" t="s">
        <v>1066</v>
      </c>
      <c r="R69" s="41" t="s">
        <v>566</v>
      </c>
      <c r="S69" s="41">
        <v>12</v>
      </c>
      <c r="T69" s="41">
        <v>7</v>
      </c>
      <c r="U69" s="169">
        <v>0.1</v>
      </c>
      <c r="V69" s="89">
        <f t="shared" si="12"/>
        <v>0.184</v>
      </c>
      <c r="W69" s="41"/>
      <c r="X69" s="137"/>
      <c r="Y69" s="182"/>
      <c r="Z69" s="183"/>
      <c r="AA69" s="185"/>
      <c r="AB69" s="185"/>
      <c r="AF69" s="137" t="s">
        <v>1066</v>
      </c>
      <c r="AG69" s="41" t="s">
        <v>566</v>
      </c>
      <c r="AH69" s="41">
        <v>12</v>
      </c>
      <c r="AI69" s="41">
        <v>7</v>
      </c>
      <c r="AJ69" s="169">
        <v>0.1</v>
      </c>
      <c r="AK69" s="89">
        <f t="shared" si="13"/>
        <v>0.186</v>
      </c>
      <c r="AL69" s="41"/>
      <c r="AM69" s="137"/>
      <c r="AN69" s="41"/>
      <c r="AU69" s="137" t="s">
        <v>1066</v>
      </c>
      <c r="AV69" s="41" t="s">
        <v>567</v>
      </c>
      <c r="AW69" s="41">
        <v>12</v>
      </c>
      <c r="AX69" s="41">
        <v>7</v>
      </c>
      <c r="AY69" s="169">
        <v>0.1</v>
      </c>
      <c r="AZ69" s="89">
        <f t="shared" si="14"/>
        <v>0.183</v>
      </c>
      <c r="BA69" s="41"/>
      <c r="BB69" s="137"/>
      <c r="BJ69" s="137" t="s">
        <v>1066</v>
      </c>
      <c r="BK69" s="41" t="s">
        <v>567</v>
      </c>
      <c r="BL69" s="41">
        <v>12</v>
      </c>
      <c r="BM69" s="41">
        <v>7</v>
      </c>
      <c r="BN69" s="169">
        <v>0.1</v>
      </c>
      <c r="BO69" s="89">
        <f t="shared" si="15"/>
        <v>0.185</v>
      </c>
      <c r="BP69" s="41"/>
      <c r="BQ69" s="137"/>
      <c r="BR69" s="41"/>
      <c r="BY69" s="137" t="s">
        <v>1066</v>
      </c>
      <c r="BZ69" s="41" t="s">
        <v>567</v>
      </c>
      <c r="CA69" s="41">
        <v>12</v>
      </c>
      <c r="CB69" s="41">
        <v>7</v>
      </c>
      <c r="CC69" s="169">
        <v>0.1</v>
      </c>
      <c r="CD69" s="89">
        <f t="shared" si="16"/>
        <v>0.182</v>
      </c>
      <c r="CE69" s="41"/>
      <c r="CF69" s="137"/>
    </row>
    <row r="70" spans="1:88">
      <c r="B70" s="137" t="s">
        <v>1067</v>
      </c>
      <c r="C70" s="41" t="s">
        <v>566</v>
      </c>
      <c r="D70" s="41">
        <v>12</v>
      </c>
      <c r="E70" s="137">
        <v>8</v>
      </c>
      <c r="F70" s="169">
        <v>0</v>
      </c>
      <c r="G70" s="89">
        <f>O37</f>
        <v>0.185</v>
      </c>
      <c r="Q70" s="137" t="s">
        <v>1067</v>
      </c>
      <c r="R70" s="41" t="s">
        <v>566</v>
      </c>
      <c r="S70" s="41">
        <v>12</v>
      </c>
      <c r="T70" s="137">
        <v>8</v>
      </c>
      <c r="U70" s="169">
        <v>0</v>
      </c>
      <c r="V70" s="89">
        <f>AD37</f>
        <v>0.182</v>
      </c>
      <c r="Y70" s="185"/>
      <c r="Z70" s="185"/>
      <c r="AA70" s="185"/>
      <c r="AB70" s="185"/>
      <c r="AF70" s="137" t="s">
        <v>1067</v>
      </c>
      <c r="AG70" s="41" t="s">
        <v>566</v>
      </c>
      <c r="AH70" s="41">
        <v>12</v>
      </c>
      <c r="AI70" s="137">
        <v>8</v>
      </c>
      <c r="AJ70" s="169">
        <v>0</v>
      </c>
      <c r="AK70" s="89">
        <f>AS37</f>
        <v>0.183</v>
      </c>
      <c r="AU70" s="137" t="s">
        <v>1067</v>
      </c>
      <c r="AV70" s="41" t="s">
        <v>567</v>
      </c>
      <c r="AW70" s="41">
        <v>12</v>
      </c>
      <c r="AX70" s="137">
        <v>8</v>
      </c>
      <c r="AY70" s="169">
        <v>0</v>
      </c>
      <c r="AZ70" s="89">
        <f>BH37</f>
        <v>0.183</v>
      </c>
      <c r="BJ70" s="137" t="s">
        <v>1067</v>
      </c>
      <c r="BK70" s="41" t="s">
        <v>567</v>
      </c>
      <c r="BL70" s="41">
        <v>12</v>
      </c>
      <c r="BM70" s="137">
        <v>8</v>
      </c>
      <c r="BN70" s="169">
        <v>0</v>
      </c>
      <c r="BO70" s="89">
        <f>BW37</f>
        <v>0.186</v>
      </c>
      <c r="BY70" s="137" t="s">
        <v>1067</v>
      </c>
      <c r="BZ70" s="41" t="s">
        <v>567</v>
      </c>
      <c r="CA70" s="41">
        <v>12</v>
      </c>
      <c r="CB70" s="137">
        <v>8</v>
      </c>
      <c r="CC70" s="169">
        <v>0</v>
      </c>
      <c r="CD70" s="89">
        <f>CL37</f>
        <v>0.17899999999999999</v>
      </c>
    </row>
    <row r="74" spans="1:88">
      <c r="A74" s="41"/>
      <c r="B74" s="41"/>
      <c r="C74" s="41"/>
      <c r="D74" s="41"/>
      <c r="E74" s="41"/>
      <c r="F74" s="41"/>
      <c r="G74" s="41"/>
      <c r="H74" s="41"/>
      <c r="I74" s="41" t="s">
        <v>577</v>
      </c>
      <c r="V74" s="41"/>
      <c r="W74" s="41"/>
      <c r="X74" s="41" t="s">
        <v>579</v>
      </c>
      <c r="AK74" s="41"/>
      <c r="AL74" s="41"/>
      <c r="AM74" s="41" t="s">
        <v>1069</v>
      </c>
      <c r="AU74" s="41"/>
      <c r="AV74" s="41"/>
      <c r="AW74" s="41"/>
      <c r="AX74" s="41"/>
      <c r="AY74" s="41"/>
      <c r="AZ74" s="41"/>
      <c r="BA74" s="41"/>
      <c r="BB74" s="41" t="s">
        <v>577</v>
      </c>
      <c r="BO74" s="41"/>
      <c r="BP74" s="41"/>
      <c r="BQ74" s="41" t="s">
        <v>579</v>
      </c>
      <c r="CD74" s="41"/>
      <c r="CE74" s="41"/>
      <c r="CF74" s="41" t="s">
        <v>1069</v>
      </c>
    </row>
    <row r="75" spans="1:88">
      <c r="A75" s="44" t="s">
        <v>754</v>
      </c>
      <c r="B75" s="156" t="s">
        <v>214</v>
      </c>
      <c r="C75" s="156" t="s">
        <v>581</v>
      </c>
      <c r="D75" s="157" t="s">
        <v>924</v>
      </c>
      <c r="E75" s="157" t="s">
        <v>925</v>
      </c>
      <c r="F75" s="156" t="s">
        <v>930</v>
      </c>
      <c r="G75" s="41" t="s">
        <v>981</v>
      </c>
      <c r="H75" s="41" t="s">
        <v>931</v>
      </c>
      <c r="I75" s="92" t="s">
        <v>929</v>
      </c>
      <c r="J75" s="137" t="s">
        <v>1075</v>
      </c>
      <c r="K75" s="137" t="s">
        <v>1074</v>
      </c>
      <c r="V75" s="41" t="s">
        <v>981</v>
      </c>
      <c r="W75" s="41" t="s">
        <v>931</v>
      </c>
      <c r="X75" s="92" t="s">
        <v>929</v>
      </c>
      <c r="Y75" s="137" t="s">
        <v>1075</v>
      </c>
      <c r="Z75" s="137" t="s">
        <v>1074</v>
      </c>
      <c r="AK75" s="41" t="s">
        <v>981</v>
      </c>
      <c r="AL75" s="41" t="s">
        <v>931</v>
      </c>
      <c r="AM75" s="92" t="s">
        <v>929</v>
      </c>
      <c r="AN75" s="137" t="s">
        <v>1075</v>
      </c>
      <c r="AO75" s="137" t="s">
        <v>1074</v>
      </c>
      <c r="AU75" s="156" t="s">
        <v>214</v>
      </c>
      <c r="AV75" s="156" t="s">
        <v>581</v>
      </c>
      <c r="AW75" s="157" t="s">
        <v>924</v>
      </c>
      <c r="AX75" s="157" t="s">
        <v>925</v>
      </c>
      <c r="AY75" s="156" t="s">
        <v>930</v>
      </c>
      <c r="AZ75" s="41" t="s">
        <v>981</v>
      </c>
      <c r="BA75" s="41" t="s">
        <v>931</v>
      </c>
      <c r="BB75" s="92" t="s">
        <v>929</v>
      </c>
      <c r="BC75" s="137" t="s">
        <v>1075</v>
      </c>
      <c r="BD75" s="137" t="s">
        <v>1074</v>
      </c>
      <c r="BO75" s="41" t="s">
        <v>981</v>
      </c>
      <c r="BP75" s="41" t="s">
        <v>931</v>
      </c>
      <c r="BQ75" s="92" t="s">
        <v>929</v>
      </c>
      <c r="BR75" s="137" t="s">
        <v>1075</v>
      </c>
      <c r="BS75" s="137" t="s">
        <v>1074</v>
      </c>
      <c r="CD75" s="41" t="s">
        <v>981</v>
      </c>
      <c r="CE75" s="41" t="s">
        <v>931</v>
      </c>
      <c r="CF75" s="92" t="s">
        <v>929</v>
      </c>
      <c r="CG75" s="137" t="s">
        <v>1075</v>
      </c>
      <c r="CH75" s="137" t="s">
        <v>1074</v>
      </c>
    </row>
    <row r="76" spans="1:88">
      <c r="A76" s="41"/>
      <c r="B76" s="118" t="s">
        <v>582</v>
      </c>
      <c r="C76" s="118" t="s">
        <v>566</v>
      </c>
      <c r="D76" s="41">
        <v>2</v>
      </c>
      <c r="E76" s="41">
        <v>1</v>
      </c>
      <c r="F76" s="118" t="s">
        <v>1068</v>
      </c>
      <c r="G76" s="41">
        <v>1</v>
      </c>
      <c r="H76" s="41">
        <f>E30</f>
        <v>0.17499999999999999</v>
      </c>
      <c r="I76" s="46">
        <f>IF(H76&gt;$K$55, (H76-$M$56)/$M$55, "NA")</f>
        <v>0.36045668917649637</v>
      </c>
      <c r="J76" t="b">
        <f>H76&lt;$K$69</f>
        <v>1</v>
      </c>
      <c r="K76" t="b">
        <f>H76&gt;$K$55</f>
        <v>1</v>
      </c>
      <c r="V76" s="41">
        <v>1</v>
      </c>
      <c r="W76" s="41">
        <f>T30</f>
        <v>0.17699999999999999</v>
      </c>
      <c r="X76" s="46">
        <f>IF(W76&gt;$V$55, (W76-$X$56)/$X$55, "NA")</f>
        <v>0.27775896240384629</v>
      </c>
      <c r="Y76" t="b">
        <f>W76&lt;$V$62</f>
        <v>1</v>
      </c>
      <c r="Z76" t="b">
        <f>W76&gt;$V$55</f>
        <v>1</v>
      </c>
      <c r="AK76" s="41">
        <v>1</v>
      </c>
      <c r="AL76" s="41">
        <f>AI30</f>
        <v>0.17599999999999999</v>
      </c>
      <c r="AM76" s="46">
        <f>IF(AL76&gt;$AK$55, (AL76-$AM$56)/$AM$55, "NA")</f>
        <v>0.29547921195236049</v>
      </c>
      <c r="AN76" t="b">
        <f>AL76&lt;$AK$62</f>
        <v>1</v>
      </c>
      <c r="AO76" t="b">
        <f>AL76&gt;$AK$55</f>
        <v>1</v>
      </c>
      <c r="AU76" s="118" t="s">
        <v>583</v>
      </c>
      <c r="AV76" s="118" t="s">
        <v>567</v>
      </c>
      <c r="AW76" s="41">
        <v>2</v>
      </c>
      <c r="AX76" s="41">
        <v>1</v>
      </c>
      <c r="AY76" s="118" t="s">
        <v>1068</v>
      </c>
      <c r="AZ76" s="41">
        <v>1</v>
      </c>
      <c r="BA76" s="41">
        <f>AX30</f>
        <v>0.19</v>
      </c>
      <c r="BB76" s="46">
        <f>IF(BA76&gt;$BD$55, (BA76-$BF$56)/$BF$55, "NA")</f>
        <v>-0.12626211415088889</v>
      </c>
      <c r="BC76" t="b">
        <f>BA76&lt;$BD$62</f>
        <v>0</v>
      </c>
      <c r="BD76" t="b">
        <f>BA76&gt;$BD$63</f>
        <v>1</v>
      </c>
      <c r="BO76" s="41">
        <v>1</v>
      </c>
      <c r="BP76" s="41">
        <f>BM30</f>
        <v>0.189</v>
      </c>
      <c r="BQ76" s="46">
        <f>IF(BP76&gt;$BO$63, (BP76-$BQ$56)/$BQ$55, "NA")</f>
        <v>-5.9127464736725539E-2</v>
      </c>
      <c r="BR76" t="b">
        <f>BP76&lt;$BO$62</f>
        <v>0</v>
      </c>
      <c r="BS76" t="b">
        <f>BP76&gt;$BO$63</f>
        <v>1</v>
      </c>
      <c r="CD76" s="41">
        <v>1</v>
      </c>
      <c r="CE76" s="41">
        <f>CB30</f>
        <v>0.19</v>
      </c>
      <c r="CF76" s="46">
        <f>IF(CE76&gt;$CH$55, (CE76-$CJ$56)/$CJ$55, "NA")</f>
        <v>0.1050556356162433</v>
      </c>
      <c r="CG76" t="b">
        <f>CE76&lt;$CH$59</f>
        <v>0</v>
      </c>
      <c r="CH76" t="b">
        <f>CE76&gt;$CH$55</f>
        <v>1</v>
      </c>
    </row>
    <row r="77" spans="1:88">
      <c r="A77" s="41"/>
      <c r="B77" s="118" t="s">
        <v>584</v>
      </c>
      <c r="C77" s="118" t="s">
        <v>566</v>
      </c>
      <c r="D77" s="41">
        <v>2</v>
      </c>
      <c r="E77" s="41">
        <v>2</v>
      </c>
      <c r="F77" s="118" t="s">
        <v>1068</v>
      </c>
      <c r="G77" s="41">
        <v>1</v>
      </c>
      <c r="H77" s="41">
        <f t="shared" ref="H77:H83" si="17">E31</f>
        <v>0.17</v>
      </c>
      <c r="I77" s="46">
        <f t="shared" ref="I77:I140" si="18">IF(H77&gt;$K$55, (H77-$M$56)/$M$55, "NA")</f>
        <v>0.56064256829574488</v>
      </c>
      <c r="J77" t="b">
        <f t="shared" ref="J77:J140" si="19">H77&lt;$K$69</f>
        <v>1</v>
      </c>
      <c r="K77" t="b">
        <f t="shared" ref="K77:K140" si="20">H77&gt;$K$55</f>
        <v>1</v>
      </c>
      <c r="V77" s="41">
        <v>1</v>
      </c>
      <c r="W77" s="41">
        <f t="shared" ref="W77:W83" si="21">T31</f>
        <v>0.16600000000000001</v>
      </c>
      <c r="X77" s="46">
        <f t="shared" ref="X77:X140" si="22">IF(W77&gt;$V$55, (W77-$X$56)/$X$55, "NA")</f>
        <v>0.69493351760587463</v>
      </c>
      <c r="Y77" t="b">
        <f t="shared" ref="Y77:Y140" si="23">W77&lt;$V$62</f>
        <v>1</v>
      </c>
      <c r="Z77" t="b">
        <f t="shared" ref="Z77:Z140" si="24">W77&gt;$V$55</f>
        <v>1</v>
      </c>
      <c r="AK77" s="41">
        <v>1</v>
      </c>
      <c r="AL77" s="41">
        <f t="shared" ref="AL77:AL83" si="25">AI31</f>
        <v>0.16800000000000001</v>
      </c>
      <c r="AM77" s="46">
        <f t="shared" ref="AM77:AM140" si="26">IF(AL77&gt;$AK$55, (AL77-$AM$56)/$AM$55, "NA")</f>
        <v>0.60128700670483204</v>
      </c>
      <c r="AN77" t="b">
        <f t="shared" ref="AN77:AN140" si="27">AL77&lt;$AK$62</f>
        <v>1</v>
      </c>
      <c r="AO77" t="b">
        <f t="shared" ref="AO77:AO140" si="28">AL77&gt;$AK$55</f>
        <v>1</v>
      </c>
      <c r="AU77" s="118" t="s">
        <v>585</v>
      </c>
      <c r="AV77" s="118" t="s">
        <v>567</v>
      </c>
      <c r="AW77" s="41">
        <v>2</v>
      </c>
      <c r="AX77" s="41">
        <v>2</v>
      </c>
      <c r="AY77" s="118" t="s">
        <v>1068</v>
      </c>
      <c r="AZ77" s="41">
        <v>1</v>
      </c>
      <c r="BA77" s="41">
        <f t="shared" ref="BA77:BA83" si="29">AX31</f>
        <v>0.189</v>
      </c>
      <c r="BB77" s="46">
        <f t="shared" ref="BB77:BB140" si="30">IF(BA77&gt;$BD$55, (BA77-$BF$56)/$BF$55, "NA")</f>
        <v>-8.8673634537761697E-2</v>
      </c>
      <c r="BC77" t="b">
        <f t="shared" ref="BC77:BC140" si="31">BA77&lt;$BD$62</f>
        <v>0</v>
      </c>
      <c r="BD77" t="b">
        <f t="shared" ref="BD77:BD140" si="32">BA77&gt;$BD$63</f>
        <v>1</v>
      </c>
      <c r="BO77" s="41">
        <v>1</v>
      </c>
      <c r="BP77" s="41">
        <f t="shared" ref="BP77:BP83" si="33">BM31</f>
        <v>0.24</v>
      </c>
      <c r="BQ77" s="46">
        <f t="shared" ref="BQ77:BQ140" si="34">IF(BP77&gt;$BO$63, (BP77-$BQ$56)/$BQ$55, "NA")</f>
        <v>-1.94015028432169</v>
      </c>
      <c r="BR77" t="b">
        <f t="shared" ref="BR77:BR140" si="35">BP77&lt;$BO$62</f>
        <v>0</v>
      </c>
      <c r="BS77" t="b">
        <f t="shared" ref="BS77:BS140" si="36">BP77&gt;$BO$63</f>
        <v>1</v>
      </c>
      <c r="CD77" s="41">
        <v>1</v>
      </c>
      <c r="CE77" s="41">
        <f t="shared" ref="CE77:CE83" si="37">CB31</f>
        <v>0.189</v>
      </c>
      <c r="CF77" s="46">
        <f t="shared" ref="CF77:CF140" si="38">IF(CE77&gt;$CH$55, (CE77-$CJ$56)/$CJ$55, "NA")</f>
        <v>0.14444943183160397</v>
      </c>
      <c r="CG77" t="b">
        <f t="shared" ref="CG77:CG140" si="39">CE77&lt;$CH$59</f>
        <v>0</v>
      </c>
      <c r="CH77" t="b">
        <f t="shared" ref="CH77:CH140" si="40">CE77&gt;$CH$55</f>
        <v>1</v>
      </c>
    </row>
    <row r="78" spans="1:88">
      <c r="A78" s="41"/>
      <c r="B78" s="118" t="s">
        <v>586</v>
      </c>
      <c r="C78" s="118" t="s">
        <v>566</v>
      </c>
      <c r="D78" s="41">
        <v>2</v>
      </c>
      <c r="E78" s="41">
        <v>3</v>
      </c>
      <c r="F78" s="118" t="s">
        <v>1068</v>
      </c>
      <c r="G78" s="41">
        <v>1</v>
      </c>
      <c r="H78" s="41">
        <f t="shared" si="17"/>
        <v>0.17199999999999999</v>
      </c>
      <c r="I78" s="46">
        <f t="shared" si="18"/>
        <v>0.48056821664804611</v>
      </c>
      <c r="J78" t="b">
        <f t="shared" si="19"/>
        <v>1</v>
      </c>
      <c r="K78" t="b">
        <f t="shared" si="20"/>
        <v>1</v>
      </c>
      <c r="V78" s="41">
        <v>1</v>
      </c>
      <c r="W78" s="41">
        <f t="shared" si="21"/>
        <v>0.16900000000000001</v>
      </c>
      <c r="X78" s="46">
        <f t="shared" si="22"/>
        <v>0.58115863891441211</v>
      </c>
      <c r="Y78" t="b">
        <f t="shared" si="23"/>
        <v>1</v>
      </c>
      <c r="Z78" t="b">
        <f t="shared" si="24"/>
        <v>1</v>
      </c>
      <c r="AK78" s="41">
        <v>1</v>
      </c>
      <c r="AL78" s="41">
        <f t="shared" si="25"/>
        <v>0.17100000000000001</v>
      </c>
      <c r="AM78" s="46">
        <f t="shared" si="26"/>
        <v>0.48660908367265482</v>
      </c>
      <c r="AN78" t="b">
        <f t="shared" si="27"/>
        <v>1</v>
      </c>
      <c r="AO78" t="b">
        <f t="shared" si="28"/>
        <v>1</v>
      </c>
      <c r="AU78" s="118" t="s">
        <v>587</v>
      </c>
      <c r="AV78" s="118" t="s">
        <v>567</v>
      </c>
      <c r="AW78" s="41">
        <v>2</v>
      </c>
      <c r="AX78" s="41">
        <v>3</v>
      </c>
      <c r="AY78" s="118" t="s">
        <v>1068</v>
      </c>
      <c r="AZ78" s="41">
        <v>1</v>
      </c>
      <c r="BA78" s="41">
        <f t="shared" si="29"/>
        <v>0.18099999999999999</v>
      </c>
      <c r="BB78" s="46">
        <f t="shared" si="30"/>
        <v>0.21203420236725581</v>
      </c>
      <c r="BC78" t="b">
        <f t="shared" si="31"/>
        <v>1</v>
      </c>
      <c r="BD78" t="b">
        <f t="shared" si="32"/>
        <v>1</v>
      </c>
      <c r="BO78" s="41">
        <v>1</v>
      </c>
      <c r="BP78" s="41">
        <f t="shared" si="33"/>
        <v>0.23</v>
      </c>
      <c r="BQ78" s="46">
        <f t="shared" si="34"/>
        <v>-1.5713222804815015</v>
      </c>
      <c r="BR78" t="b">
        <f t="shared" si="35"/>
        <v>0</v>
      </c>
      <c r="BS78" t="b">
        <f t="shared" si="36"/>
        <v>1</v>
      </c>
      <c r="CD78" s="41">
        <v>1</v>
      </c>
      <c r="CE78" s="41">
        <f t="shared" si="37"/>
        <v>0.188</v>
      </c>
      <c r="CF78" s="46">
        <f t="shared" si="38"/>
        <v>0.18384322804696465</v>
      </c>
      <c r="CG78" t="b">
        <f t="shared" si="39"/>
        <v>0</v>
      </c>
      <c r="CH78" t="b">
        <f t="shared" si="40"/>
        <v>1</v>
      </c>
    </row>
    <row r="79" spans="1:88">
      <c r="A79" s="41"/>
      <c r="B79" s="118" t="s">
        <v>588</v>
      </c>
      <c r="C79" s="118" t="s">
        <v>566</v>
      </c>
      <c r="D79" s="41">
        <v>2</v>
      </c>
      <c r="E79" s="41">
        <v>4</v>
      </c>
      <c r="F79" s="118" t="s">
        <v>1068</v>
      </c>
      <c r="G79" s="41">
        <v>1</v>
      </c>
      <c r="H79" s="41">
        <f t="shared" si="17"/>
        <v>0.17499999999999999</v>
      </c>
      <c r="I79" s="46">
        <f t="shared" si="18"/>
        <v>0.36045668917649637</v>
      </c>
      <c r="J79" t="b">
        <f t="shared" si="19"/>
        <v>1</v>
      </c>
      <c r="K79" t="b">
        <f t="shared" si="20"/>
        <v>1</v>
      </c>
      <c r="V79" s="41">
        <v>1</v>
      </c>
      <c r="W79" s="41">
        <f t="shared" si="21"/>
        <v>0.216</v>
      </c>
      <c r="X79" s="46">
        <f t="shared" si="22"/>
        <v>-1.2013144605851662</v>
      </c>
      <c r="Y79" t="b">
        <f t="shared" si="23"/>
        <v>0</v>
      </c>
      <c r="Z79" t="b">
        <f t="shared" si="24"/>
        <v>1</v>
      </c>
      <c r="AK79" s="41">
        <v>1</v>
      </c>
      <c r="AL79" s="41">
        <f t="shared" si="25"/>
        <v>0.183</v>
      </c>
      <c r="AM79" s="46">
        <f t="shared" si="26"/>
        <v>2.789739154394703E-2</v>
      </c>
      <c r="AN79" t="b">
        <f t="shared" si="27"/>
        <v>1</v>
      </c>
      <c r="AO79" t="b">
        <f t="shared" si="28"/>
        <v>1</v>
      </c>
      <c r="AU79" s="118" t="s">
        <v>589</v>
      </c>
      <c r="AV79" s="118" t="s">
        <v>567</v>
      </c>
      <c r="AW79" s="41">
        <v>2</v>
      </c>
      <c r="AX79" s="41">
        <v>4</v>
      </c>
      <c r="AY79" s="118" t="s">
        <v>1068</v>
      </c>
      <c r="AZ79" s="41">
        <v>1</v>
      </c>
      <c r="BA79" s="41">
        <f t="shared" si="29"/>
        <v>0.188</v>
      </c>
      <c r="BB79" s="46">
        <f t="shared" si="30"/>
        <v>-5.1085154924634515E-2</v>
      </c>
      <c r="BC79" t="b">
        <f t="shared" si="31"/>
        <v>0</v>
      </c>
      <c r="BD79" t="b">
        <f t="shared" si="32"/>
        <v>1</v>
      </c>
      <c r="BO79" s="41">
        <v>1</v>
      </c>
      <c r="BP79" s="41">
        <f t="shared" si="33"/>
        <v>0.19</v>
      </c>
      <c r="BQ79" s="46">
        <f t="shared" si="34"/>
        <v>-9.6010265120744495E-2</v>
      </c>
      <c r="BR79" t="b">
        <f t="shared" si="35"/>
        <v>0</v>
      </c>
      <c r="BS79" t="b">
        <f t="shared" si="36"/>
        <v>1</v>
      </c>
      <c r="CD79" s="41">
        <v>1</v>
      </c>
      <c r="CE79" s="41">
        <f t="shared" si="37"/>
        <v>0.189</v>
      </c>
      <c r="CF79" s="46">
        <f t="shared" si="38"/>
        <v>0.14444943183160397</v>
      </c>
      <c r="CG79" t="b">
        <f t="shared" si="39"/>
        <v>0</v>
      </c>
      <c r="CH79" t="b">
        <f t="shared" si="40"/>
        <v>1</v>
      </c>
    </row>
    <row r="80" spans="1:88">
      <c r="A80" s="41"/>
      <c r="B80" s="118" t="s">
        <v>590</v>
      </c>
      <c r="C80" s="118" t="s">
        <v>566</v>
      </c>
      <c r="D80" s="41">
        <v>2</v>
      </c>
      <c r="E80" s="41">
        <v>5</v>
      </c>
      <c r="F80" s="118" t="s">
        <v>1068</v>
      </c>
      <c r="G80" s="41">
        <v>1</v>
      </c>
      <c r="H80" s="41">
        <f t="shared" si="17"/>
        <v>0.17299999999999999</v>
      </c>
      <c r="I80" s="46">
        <f t="shared" si="18"/>
        <v>0.4405310408241962</v>
      </c>
      <c r="J80" t="b">
        <f t="shared" si="19"/>
        <v>1</v>
      </c>
      <c r="K80" t="b">
        <f t="shared" si="20"/>
        <v>1</v>
      </c>
      <c r="V80" s="41">
        <v>1</v>
      </c>
      <c r="W80" s="41">
        <f t="shared" si="21"/>
        <v>0.17299999999999999</v>
      </c>
      <c r="X80" s="46">
        <f t="shared" si="22"/>
        <v>0.42945880065912972</v>
      </c>
      <c r="Y80" t="b">
        <f t="shared" si="23"/>
        <v>1</v>
      </c>
      <c r="Z80" t="b">
        <f t="shared" si="24"/>
        <v>1</v>
      </c>
      <c r="AK80" s="41">
        <v>1</v>
      </c>
      <c r="AL80" s="41">
        <f t="shared" si="25"/>
        <v>0.17199999999999999</v>
      </c>
      <c r="AM80" s="46">
        <f t="shared" si="26"/>
        <v>0.44838310932859682</v>
      </c>
      <c r="AN80" t="b">
        <f t="shared" si="27"/>
        <v>1</v>
      </c>
      <c r="AO80" t="b">
        <f t="shared" si="28"/>
        <v>1</v>
      </c>
      <c r="AU80" s="118" t="s">
        <v>591</v>
      </c>
      <c r="AV80" s="118" t="s">
        <v>567</v>
      </c>
      <c r="AW80" s="41">
        <v>2</v>
      </c>
      <c r="AX80" s="41">
        <v>5</v>
      </c>
      <c r="AY80" s="118" t="s">
        <v>1068</v>
      </c>
      <c r="AZ80" s="41">
        <v>1</v>
      </c>
      <c r="BA80" s="41">
        <f t="shared" si="29"/>
        <v>0.17699999999999999</v>
      </c>
      <c r="BB80" s="46">
        <f t="shared" si="30"/>
        <v>0.36238812081976457</v>
      </c>
      <c r="BC80" t="b">
        <f t="shared" si="31"/>
        <v>1</v>
      </c>
      <c r="BD80" t="b">
        <f t="shared" si="32"/>
        <v>1</v>
      </c>
      <c r="BO80" s="41">
        <v>1</v>
      </c>
      <c r="BP80" s="41">
        <f t="shared" si="33"/>
        <v>0.18</v>
      </c>
      <c r="BQ80" s="46">
        <f t="shared" si="34"/>
        <v>0.27281773871944498</v>
      </c>
      <c r="BR80" t="b">
        <f t="shared" si="35"/>
        <v>1</v>
      </c>
      <c r="BS80" t="b">
        <f t="shared" si="36"/>
        <v>1</v>
      </c>
      <c r="CD80" s="41">
        <v>1</v>
      </c>
      <c r="CE80" s="41">
        <f t="shared" si="37"/>
        <v>0.17599999999999999</v>
      </c>
      <c r="CF80" s="46">
        <f t="shared" si="38"/>
        <v>0.6565687826312927</v>
      </c>
      <c r="CG80" t="b">
        <f t="shared" si="39"/>
        <v>1</v>
      </c>
      <c r="CH80" t="b">
        <f t="shared" si="40"/>
        <v>1</v>
      </c>
    </row>
    <row r="81" spans="1:86">
      <c r="A81" s="41"/>
      <c r="B81" s="118" t="s">
        <v>592</v>
      </c>
      <c r="C81" s="118" t="s">
        <v>566</v>
      </c>
      <c r="D81" s="41">
        <v>2</v>
      </c>
      <c r="E81" s="41">
        <v>6</v>
      </c>
      <c r="F81" s="118" t="s">
        <v>1068</v>
      </c>
      <c r="G81" s="41">
        <v>1</v>
      </c>
      <c r="H81" s="41">
        <f t="shared" si="17"/>
        <v>0.16900000000000001</v>
      </c>
      <c r="I81" s="46">
        <f t="shared" si="18"/>
        <v>0.60067974411959479</v>
      </c>
      <c r="J81" t="b">
        <f t="shared" si="19"/>
        <v>1</v>
      </c>
      <c r="K81" t="b">
        <f t="shared" si="20"/>
        <v>1</v>
      </c>
      <c r="V81" s="41">
        <v>1</v>
      </c>
      <c r="W81" s="41">
        <f t="shared" si="21"/>
        <v>0.16700000000000001</v>
      </c>
      <c r="X81" s="46">
        <f t="shared" si="22"/>
        <v>0.65700855804205383</v>
      </c>
      <c r="Y81" t="b">
        <f t="shared" si="23"/>
        <v>1</v>
      </c>
      <c r="Z81" t="b">
        <f t="shared" si="24"/>
        <v>1</v>
      </c>
      <c r="AK81" s="41">
        <v>1</v>
      </c>
      <c r="AL81" s="41">
        <f t="shared" si="25"/>
        <v>0.17299999999999999</v>
      </c>
      <c r="AM81" s="46">
        <f t="shared" si="26"/>
        <v>0.41015713498453771</v>
      </c>
      <c r="AN81" t="b">
        <f t="shared" si="27"/>
        <v>1</v>
      </c>
      <c r="AO81" t="b">
        <f t="shared" si="28"/>
        <v>1</v>
      </c>
      <c r="AU81" s="118" t="s">
        <v>593</v>
      </c>
      <c r="AV81" s="118" t="s">
        <v>567</v>
      </c>
      <c r="AW81" s="41">
        <v>2</v>
      </c>
      <c r="AX81" s="41">
        <v>6</v>
      </c>
      <c r="AY81" s="118" t="s">
        <v>1068</v>
      </c>
      <c r="AZ81" s="41">
        <v>1</v>
      </c>
      <c r="BA81" s="41">
        <f t="shared" si="29"/>
        <v>0.17899999999999999</v>
      </c>
      <c r="BB81" s="46">
        <f t="shared" si="30"/>
        <v>0.28721116159351018</v>
      </c>
      <c r="BC81" t="b">
        <f t="shared" si="31"/>
        <v>1</v>
      </c>
      <c r="BD81" t="b">
        <f t="shared" si="32"/>
        <v>1</v>
      </c>
      <c r="BO81" s="41">
        <v>1</v>
      </c>
      <c r="BP81" s="41">
        <f t="shared" si="33"/>
        <v>0.18099999999999999</v>
      </c>
      <c r="BQ81" s="46">
        <f t="shared" si="34"/>
        <v>0.23593493833542606</v>
      </c>
      <c r="BR81" t="b">
        <f t="shared" si="35"/>
        <v>1</v>
      </c>
      <c r="BS81" t="b">
        <f t="shared" si="36"/>
        <v>1</v>
      </c>
      <c r="CD81" s="41">
        <v>1</v>
      </c>
      <c r="CE81" s="41">
        <f t="shared" si="37"/>
        <v>0.18</v>
      </c>
      <c r="CF81" s="46">
        <f t="shared" si="38"/>
        <v>0.49899359776985003</v>
      </c>
      <c r="CG81" t="b">
        <f t="shared" si="39"/>
        <v>1</v>
      </c>
      <c r="CH81" t="b">
        <f t="shared" si="40"/>
        <v>1</v>
      </c>
    </row>
    <row r="82" spans="1:86">
      <c r="A82" s="41"/>
      <c r="B82" s="118" t="s">
        <v>594</v>
      </c>
      <c r="C82" s="118" t="s">
        <v>566</v>
      </c>
      <c r="D82" s="41">
        <v>2</v>
      </c>
      <c r="E82" s="41">
        <v>7</v>
      </c>
      <c r="F82" s="118" t="s">
        <v>1068</v>
      </c>
      <c r="G82" s="41">
        <v>1</v>
      </c>
      <c r="H82" s="41">
        <f t="shared" si="17"/>
        <v>0.17399999999999999</v>
      </c>
      <c r="I82" s="46">
        <f t="shared" si="18"/>
        <v>0.40049386500034628</v>
      </c>
      <c r="J82" t="b">
        <f t="shared" si="19"/>
        <v>1</v>
      </c>
      <c r="K82" t="b">
        <f t="shared" si="20"/>
        <v>1</v>
      </c>
      <c r="V82" s="41">
        <v>1</v>
      </c>
      <c r="W82" s="41">
        <f t="shared" si="21"/>
        <v>0.16900000000000001</v>
      </c>
      <c r="X82" s="46">
        <f t="shared" si="22"/>
        <v>0.58115863891441211</v>
      </c>
      <c r="Y82" t="b">
        <f t="shared" si="23"/>
        <v>1</v>
      </c>
      <c r="Z82" t="b">
        <f t="shared" si="24"/>
        <v>1</v>
      </c>
      <c r="AK82" s="41">
        <v>1</v>
      </c>
      <c r="AL82" s="41">
        <f t="shared" si="25"/>
        <v>0.17599999999999999</v>
      </c>
      <c r="AM82" s="46">
        <f t="shared" si="26"/>
        <v>0.29547921195236049</v>
      </c>
      <c r="AN82" t="b">
        <f t="shared" si="27"/>
        <v>1</v>
      </c>
      <c r="AO82" t="b">
        <f t="shared" si="28"/>
        <v>1</v>
      </c>
      <c r="AU82" s="118" t="s">
        <v>595</v>
      </c>
      <c r="AV82" s="118" t="s">
        <v>567</v>
      </c>
      <c r="AW82" s="41">
        <v>2</v>
      </c>
      <c r="AX82" s="41">
        <v>7</v>
      </c>
      <c r="AY82" s="118" t="s">
        <v>1068</v>
      </c>
      <c r="AZ82" s="41">
        <v>1</v>
      </c>
      <c r="BA82" s="41">
        <f t="shared" si="29"/>
        <v>0.17499999999999999</v>
      </c>
      <c r="BB82" s="46">
        <f t="shared" si="30"/>
        <v>0.43756508004601896</v>
      </c>
      <c r="BC82" t="b">
        <f t="shared" si="31"/>
        <v>1</v>
      </c>
      <c r="BD82" t="b">
        <f t="shared" si="32"/>
        <v>1</v>
      </c>
      <c r="BO82" s="41">
        <v>1</v>
      </c>
      <c r="BP82" s="41">
        <f t="shared" si="33"/>
        <v>0.19</v>
      </c>
      <c r="BQ82" s="46">
        <f t="shared" si="34"/>
        <v>-9.6010265120744495E-2</v>
      </c>
      <c r="BR82" t="b">
        <f t="shared" si="35"/>
        <v>0</v>
      </c>
      <c r="BS82" t="b">
        <f t="shared" si="36"/>
        <v>1</v>
      </c>
      <c r="CD82" s="41">
        <v>1</v>
      </c>
      <c r="CE82" s="41">
        <f t="shared" si="37"/>
        <v>0.17499999999999999</v>
      </c>
      <c r="CF82" s="46">
        <f t="shared" si="38"/>
        <v>0.69596257884665336</v>
      </c>
      <c r="CG82" t="b">
        <f t="shared" si="39"/>
        <v>1</v>
      </c>
      <c r="CH82" t="b">
        <f t="shared" si="40"/>
        <v>1</v>
      </c>
    </row>
    <row r="83" spans="1:86">
      <c r="A83" s="41"/>
      <c r="B83" s="118" t="s">
        <v>596</v>
      </c>
      <c r="C83" s="118" t="s">
        <v>566</v>
      </c>
      <c r="D83" s="41">
        <v>2</v>
      </c>
      <c r="E83" s="41">
        <v>8</v>
      </c>
      <c r="F83" s="118" t="s">
        <v>1068</v>
      </c>
      <c r="G83" s="41">
        <v>1</v>
      </c>
      <c r="H83" s="41">
        <f t="shared" si="17"/>
        <v>0.18</v>
      </c>
      <c r="I83" s="46">
        <f t="shared" si="18"/>
        <v>0.16027081005724678</v>
      </c>
      <c r="J83" t="b">
        <f t="shared" si="19"/>
        <v>1</v>
      </c>
      <c r="K83" t="b">
        <f t="shared" si="20"/>
        <v>1</v>
      </c>
      <c r="V83" s="41">
        <v>1</v>
      </c>
      <c r="W83" s="41">
        <f t="shared" si="21"/>
        <v>0.17399999999999999</v>
      </c>
      <c r="X83" s="46">
        <f t="shared" si="22"/>
        <v>0.39153384109530887</v>
      </c>
      <c r="Y83" t="b">
        <f t="shared" si="23"/>
        <v>1</v>
      </c>
      <c r="Z83" t="b">
        <f t="shared" si="24"/>
        <v>1</v>
      </c>
      <c r="AK83" s="41">
        <v>1</v>
      </c>
      <c r="AL83" s="41">
        <f t="shared" si="25"/>
        <v>0.17899999999999999</v>
      </c>
      <c r="AM83" s="46">
        <f t="shared" si="26"/>
        <v>0.1808012889201833</v>
      </c>
      <c r="AN83" t="b">
        <f t="shared" si="27"/>
        <v>1</v>
      </c>
      <c r="AO83" t="b">
        <f t="shared" si="28"/>
        <v>1</v>
      </c>
      <c r="AU83" s="118" t="s">
        <v>597</v>
      </c>
      <c r="AV83" s="118" t="s">
        <v>567</v>
      </c>
      <c r="AW83" s="41">
        <v>2</v>
      </c>
      <c r="AX83" s="41">
        <v>8</v>
      </c>
      <c r="AY83" s="118" t="s">
        <v>1068</v>
      </c>
      <c r="AZ83" s="41">
        <v>1</v>
      </c>
      <c r="BA83" s="41">
        <f t="shared" si="29"/>
        <v>0.21099999999999999</v>
      </c>
      <c r="BB83" s="46">
        <f t="shared" si="30"/>
        <v>-0.91562018602655881</v>
      </c>
      <c r="BC83" t="b">
        <f t="shared" si="31"/>
        <v>0</v>
      </c>
      <c r="BD83" t="b">
        <f t="shared" si="32"/>
        <v>1</v>
      </c>
      <c r="BO83" s="41">
        <v>1</v>
      </c>
      <c r="BP83" s="41">
        <f t="shared" si="33"/>
        <v>0.17899999999999999</v>
      </c>
      <c r="BQ83" s="46">
        <f t="shared" si="34"/>
        <v>0.30970053910346396</v>
      </c>
      <c r="BR83" t="b">
        <f t="shared" si="35"/>
        <v>1</v>
      </c>
      <c r="BS83" t="b">
        <f t="shared" si="36"/>
        <v>1</v>
      </c>
      <c r="CD83" s="41">
        <v>1</v>
      </c>
      <c r="CE83" s="41">
        <f t="shared" si="37"/>
        <v>0.17799999999999999</v>
      </c>
      <c r="CF83" s="46">
        <f t="shared" si="38"/>
        <v>0.57778119020057139</v>
      </c>
      <c r="CG83" t="b">
        <f t="shared" si="39"/>
        <v>1</v>
      </c>
      <c r="CH83" t="b">
        <f t="shared" si="40"/>
        <v>1</v>
      </c>
    </row>
    <row r="84" spans="1:86">
      <c r="A84" s="41"/>
      <c r="B84" s="118" t="s">
        <v>598</v>
      </c>
      <c r="C84" s="118" t="s">
        <v>566</v>
      </c>
      <c r="D84" s="41">
        <v>3</v>
      </c>
      <c r="E84" s="41">
        <v>1</v>
      </c>
      <c r="F84" s="118" t="s">
        <v>1068</v>
      </c>
      <c r="G84" s="41">
        <v>1</v>
      </c>
      <c r="H84" s="41">
        <f>F30</f>
        <v>0.184</v>
      </c>
      <c r="I84" s="46">
        <f t="shared" si="18"/>
        <v>1.2210676184710859E-4</v>
      </c>
      <c r="J84" t="b">
        <f t="shared" si="19"/>
        <v>1</v>
      </c>
      <c r="K84" t="b">
        <f t="shared" si="20"/>
        <v>1</v>
      </c>
      <c r="V84" s="41">
        <v>1</v>
      </c>
      <c r="W84" s="41">
        <f>U30</f>
        <v>0.183</v>
      </c>
      <c r="X84" s="46">
        <f t="shared" si="22"/>
        <v>5.0209205020921112E-2</v>
      </c>
      <c r="Y84" t="b">
        <f t="shared" si="23"/>
        <v>1</v>
      </c>
      <c r="Z84" t="b">
        <f t="shared" si="24"/>
        <v>1</v>
      </c>
      <c r="AK84" s="41">
        <v>1</v>
      </c>
      <c r="AL84" s="41">
        <f>AJ30</f>
        <v>0.18</v>
      </c>
      <c r="AM84" s="46">
        <f t="shared" si="26"/>
        <v>0.14257531457612424</v>
      </c>
      <c r="AN84" t="b">
        <f t="shared" si="27"/>
        <v>1</v>
      </c>
      <c r="AO84" t="b">
        <f t="shared" si="28"/>
        <v>1</v>
      </c>
      <c r="AU84" s="118" t="s">
        <v>599</v>
      </c>
      <c r="AV84" s="118" t="s">
        <v>567</v>
      </c>
      <c r="AW84" s="41">
        <v>3</v>
      </c>
      <c r="AX84" s="41">
        <v>1</v>
      </c>
      <c r="AY84" s="118" t="s">
        <v>1068</v>
      </c>
      <c r="AZ84" s="41">
        <v>1</v>
      </c>
      <c r="BA84" s="41">
        <f>AY30</f>
        <v>0.17299999999999999</v>
      </c>
      <c r="BB84" s="46">
        <f t="shared" si="30"/>
        <v>0.51274203927227335</v>
      </c>
      <c r="BC84" t="b">
        <f t="shared" si="31"/>
        <v>1</v>
      </c>
      <c r="BD84" t="b">
        <f t="shared" si="32"/>
        <v>1</v>
      </c>
      <c r="BO84" s="41">
        <v>1</v>
      </c>
      <c r="BP84" s="41">
        <f>BN30</f>
        <v>0.17</v>
      </c>
      <c r="BQ84" s="46">
        <f t="shared" si="34"/>
        <v>0.64164574255963347</v>
      </c>
      <c r="BR84" t="b">
        <f t="shared" si="35"/>
        <v>1</v>
      </c>
      <c r="BS84" t="b">
        <f t="shared" si="36"/>
        <v>1</v>
      </c>
      <c r="CD84" s="41">
        <v>1</v>
      </c>
      <c r="CE84" s="41">
        <f>CC30</f>
        <v>0.17199999999999999</v>
      </c>
      <c r="CF84" s="46">
        <f t="shared" si="38"/>
        <v>0.81414396749273532</v>
      </c>
      <c r="CG84" t="b">
        <f t="shared" si="39"/>
        <v>1</v>
      </c>
      <c r="CH84" t="b">
        <f t="shared" si="40"/>
        <v>1</v>
      </c>
    </row>
    <row r="85" spans="1:86">
      <c r="A85" s="41"/>
      <c r="B85" s="118" t="s">
        <v>600</v>
      </c>
      <c r="C85" s="118" t="s">
        <v>566</v>
      </c>
      <c r="D85" s="41">
        <v>3</v>
      </c>
      <c r="E85" s="41">
        <v>2</v>
      </c>
      <c r="F85" s="118" t="s">
        <v>1068</v>
      </c>
      <c r="G85" s="41">
        <v>1</v>
      </c>
      <c r="H85" s="41">
        <f t="shared" ref="H85:H91" si="41">F31</f>
        <v>0.17899999999999999</v>
      </c>
      <c r="I85" s="46">
        <f t="shared" si="18"/>
        <v>0.20030798588109669</v>
      </c>
      <c r="J85" t="b">
        <f t="shared" si="19"/>
        <v>1</v>
      </c>
      <c r="K85" t="b">
        <f t="shared" si="20"/>
        <v>1</v>
      </c>
      <c r="V85" s="41">
        <v>1</v>
      </c>
      <c r="W85" s="41">
        <f t="shared" ref="W85:W91" si="42">U31</f>
        <v>0.17799999999999999</v>
      </c>
      <c r="X85" s="46">
        <f t="shared" si="22"/>
        <v>0.2398340028400254</v>
      </c>
      <c r="Y85" t="b">
        <f t="shared" si="23"/>
        <v>1</v>
      </c>
      <c r="Z85" t="b">
        <f t="shared" si="24"/>
        <v>1</v>
      </c>
      <c r="AK85" s="41">
        <v>1</v>
      </c>
      <c r="AL85" s="41">
        <f t="shared" ref="AL85:AL91" si="43">AJ31</f>
        <v>0.17799999999999999</v>
      </c>
      <c r="AM85" s="46">
        <f t="shared" si="26"/>
        <v>0.21902726326424238</v>
      </c>
      <c r="AN85" t="b">
        <f t="shared" si="27"/>
        <v>1</v>
      </c>
      <c r="AO85" t="b">
        <f t="shared" si="28"/>
        <v>1</v>
      </c>
      <c r="AU85" s="118" t="s">
        <v>601</v>
      </c>
      <c r="AV85" s="118" t="s">
        <v>567</v>
      </c>
      <c r="AW85" s="41">
        <v>3</v>
      </c>
      <c r="AX85" s="41">
        <v>2</v>
      </c>
      <c r="AY85" s="118" t="s">
        <v>1068</v>
      </c>
      <c r="AZ85" s="41">
        <v>1</v>
      </c>
      <c r="BA85" s="41">
        <f t="shared" ref="BA85:BA91" si="44">AY31</f>
        <v>0.18</v>
      </c>
      <c r="BB85" s="46">
        <f t="shared" si="30"/>
        <v>0.24962268198038298</v>
      </c>
      <c r="BC85" t="b">
        <f t="shared" si="31"/>
        <v>1</v>
      </c>
      <c r="BD85" t="b">
        <f t="shared" si="32"/>
        <v>1</v>
      </c>
      <c r="BO85" s="41">
        <v>1</v>
      </c>
      <c r="BP85" s="41">
        <f t="shared" ref="BP85:BP91" si="45">BN31</f>
        <v>0.217</v>
      </c>
      <c r="BQ85" s="46">
        <f t="shared" si="34"/>
        <v>-1.091845875489255</v>
      </c>
      <c r="BR85" t="b">
        <f t="shared" si="35"/>
        <v>0</v>
      </c>
      <c r="BS85" t="b">
        <f t="shared" si="36"/>
        <v>1</v>
      </c>
      <c r="CD85" s="41">
        <v>1</v>
      </c>
      <c r="CE85" s="41">
        <f t="shared" ref="CE85:CE91" si="46">CC31</f>
        <v>0.17199999999999999</v>
      </c>
      <c r="CF85" s="46">
        <f t="shared" si="38"/>
        <v>0.81414396749273532</v>
      </c>
      <c r="CG85" t="b">
        <f t="shared" si="39"/>
        <v>1</v>
      </c>
      <c r="CH85" t="b">
        <f t="shared" si="40"/>
        <v>1</v>
      </c>
    </row>
    <row r="86" spans="1:86">
      <c r="A86" s="41"/>
      <c r="B86" s="118" t="s">
        <v>602</v>
      </c>
      <c r="C86" s="118" t="s">
        <v>566</v>
      </c>
      <c r="D86" s="41">
        <v>3</v>
      </c>
      <c r="E86" s="41">
        <v>3</v>
      </c>
      <c r="F86" s="118" t="s">
        <v>1068</v>
      </c>
      <c r="G86" s="41">
        <v>1</v>
      </c>
      <c r="H86" s="41">
        <f t="shared" si="41"/>
        <v>0.16</v>
      </c>
      <c r="I86" s="46">
        <f t="shared" si="18"/>
        <v>0.96101432653424401</v>
      </c>
      <c r="J86" t="b">
        <f t="shared" si="19"/>
        <v>1</v>
      </c>
      <c r="K86" t="b">
        <f t="shared" si="20"/>
        <v>1</v>
      </c>
      <c r="V86" s="41">
        <v>1</v>
      </c>
      <c r="W86" s="41">
        <f t="shared" si="42"/>
        <v>0.158</v>
      </c>
      <c r="X86" s="46">
        <f t="shared" si="22"/>
        <v>0.9983331941164415</v>
      </c>
      <c r="Y86" t="b">
        <f t="shared" si="23"/>
        <v>1</v>
      </c>
      <c r="Z86" t="b">
        <f t="shared" si="24"/>
        <v>1</v>
      </c>
      <c r="AK86" s="41">
        <v>1</v>
      </c>
      <c r="AL86" s="41">
        <f t="shared" si="43"/>
        <v>0.151</v>
      </c>
      <c r="AM86" s="46">
        <f t="shared" si="26"/>
        <v>1.2511285705538362</v>
      </c>
      <c r="AN86" t="b">
        <f t="shared" si="27"/>
        <v>1</v>
      </c>
      <c r="AO86" t="b">
        <f t="shared" si="28"/>
        <v>1</v>
      </c>
      <c r="AU86" s="118" t="s">
        <v>603</v>
      </c>
      <c r="AV86" s="118" t="s">
        <v>567</v>
      </c>
      <c r="AW86" s="41">
        <v>3</v>
      </c>
      <c r="AX86" s="41">
        <v>3</v>
      </c>
      <c r="AY86" s="118" t="s">
        <v>1068</v>
      </c>
      <c r="AZ86" s="41">
        <v>1</v>
      </c>
      <c r="BA86" s="41">
        <f t="shared" si="44"/>
        <v>0.2</v>
      </c>
      <c r="BB86" s="46">
        <f t="shared" si="30"/>
        <v>-0.50214691028216074</v>
      </c>
      <c r="BC86" t="b">
        <f t="shared" si="31"/>
        <v>0</v>
      </c>
      <c r="BD86" t="b">
        <f t="shared" si="32"/>
        <v>1</v>
      </c>
      <c r="BO86" s="41">
        <v>1</v>
      </c>
      <c r="BP86" s="41">
        <f t="shared" si="45"/>
        <v>0.17599999999999999</v>
      </c>
      <c r="BQ86" s="46">
        <f t="shared" si="34"/>
        <v>0.42034894025552078</v>
      </c>
      <c r="BR86" t="b">
        <f t="shared" si="35"/>
        <v>1</v>
      </c>
      <c r="BS86" t="b">
        <f t="shared" si="36"/>
        <v>1</v>
      </c>
      <c r="CD86" s="41">
        <v>1</v>
      </c>
      <c r="CE86" s="41">
        <f t="shared" si="46"/>
        <v>0.215</v>
      </c>
      <c r="CF86" s="46">
        <f t="shared" si="38"/>
        <v>-0.87978926976777239</v>
      </c>
      <c r="CG86" t="b">
        <f t="shared" si="39"/>
        <v>0</v>
      </c>
      <c r="CH86" t="b">
        <f t="shared" si="40"/>
        <v>1</v>
      </c>
    </row>
    <row r="87" spans="1:86">
      <c r="A87" s="41"/>
      <c r="B87" s="118" t="s">
        <v>604</v>
      </c>
      <c r="C87" s="118" t="s">
        <v>566</v>
      </c>
      <c r="D87" s="41">
        <v>3</v>
      </c>
      <c r="E87" s="41">
        <v>4</v>
      </c>
      <c r="F87" s="118" t="s">
        <v>1068</v>
      </c>
      <c r="G87" s="41">
        <v>1</v>
      </c>
      <c r="H87" s="41">
        <f t="shared" si="41"/>
        <v>0.17899999999999999</v>
      </c>
      <c r="I87" s="46">
        <f t="shared" si="18"/>
        <v>0.20030798588109669</v>
      </c>
      <c r="J87" t="b">
        <f t="shared" si="19"/>
        <v>1</v>
      </c>
      <c r="K87" t="b">
        <f t="shared" si="20"/>
        <v>1</v>
      </c>
      <c r="V87" s="41">
        <v>1</v>
      </c>
      <c r="W87" s="41">
        <f t="shared" si="42"/>
        <v>0.17399999999999999</v>
      </c>
      <c r="X87" s="46">
        <f t="shared" si="22"/>
        <v>0.39153384109530887</v>
      </c>
      <c r="Y87" t="b">
        <f t="shared" si="23"/>
        <v>1</v>
      </c>
      <c r="Z87" t="b">
        <f t="shared" si="24"/>
        <v>1</v>
      </c>
      <c r="AK87" s="41">
        <v>1</v>
      </c>
      <c r="AL87" s="41">
        <f t="shared" si="43"/>
        <v>0.17799999999999999</v>
      </c>
      <c r="AM87" s="46">
        <f t="shared" si="26"/>
        <v>0.21902726326424238</v>
      </c>
      <c r="AN87" t="b">
        <f t="shared" si="27"/>
        <v>1</v>
      </c>
      <c r="AO87" t="b">
        <f t="shared" si="28"/>
        <v>1</v>
      </c>
      <c r="AU87" s="118" t="s">
        <v>605</v>
      </c>
      <c r="AV87" s="118" t="s">
        <v>567</v>
      </c>
      <c r="AW87" s="41">
        <v>3</v>
      </c>
      <c r="AX87" s="41">
        <v>4</v>
      </c>
      <c r="AY87" s="118" t="s">
        <v>1068</v>
      </c>
      <c r="AZ87" s="41">
        <v>1</v>
      </c>
      <c r="BA87" s="41">
        <f t="shared" si="44"/>
        <v>0.182</v>
      </c>
      <c r="BB87" s="46">
        <f t="shared" si="30"/>
        <v>0.17444572275412862</v>
      </c>
      <c r="BC87" t="b">
        <f t="shared" si="31"/>
        <v>1</v>
      </c>
      <c r="BD87" t="b">
        <f t="shared" si="32"/>
        <v>1</v>
      </c>
      <c r="BO87" s="41">
        <v>1</v>
      </c>
      <c r="BP87" s="41">
        <f t="shared" si="45"/>
        <v>0.17799999999999999</v>
      </c>
      <c r="BQ87" s="46">
        <f t="shared" si="34"/>
        <v>0.34658333948748288</v>
      </c>
      <c r="BR87" t="b">
        <f t="shared" si="35"/>
        <v>1</v>
      </c>
      <c r="BS87" t="b">
        <f t="shared" si="36"/>
        <v>1</v>
      </c>
      <c r="CD87" s="41">
        <v>1</v>
      </c>
      <c r="CE87" s="41">
        <f t="shared" si="46"/>
        <v>0.21</v>
      </c>
      <c r="CF87" s="46">
        <f t="shared" si="38"/>
        <v>-0.682820288690969</v>
      </c>
      <c r="CG87" t="b">
        <f t="shared" si="39"/>
        <v>0</v>
      </c>
      <c r="CH87" t="b">
        <f t="shared" si="40"/>
        <v>1</v>
      </c>
    </row>
    <row r="88" spans="1:86">
      <c r="A88" s="41"/>
      <c r="B88" s="118" t="s">
        <v>606</v>
      </c>
      <c r="C88" s="118" t="s">
        <v>566</v>
      </c>
      <c r="D88" s="41">
        <v>3</v>
      </c>
      <c r="E88" s="41">
        <v>5</v>
      </c>
      <c r="F88" s="118" t="s">
        <v>1068</v>
      </c>
      <c r="G88" s="41">
        <v>1</v>
      </c>
      <c r="H88" s="41">
        <f t="shared" si="41"/>
        <v>0.17499999999999999</v>
      </c>
      <c r="I88" s="46">
        <f t="shared" si="18"/>
        <v>0.36045668917649637</v>
      </c>
      <c r="J88" t="b">
        <f t="shared" si="19"/>
        <v>1</v>
      </c>
      <c r="K88" t="b">
        <f t="shared" si="20"/>
        <v>1</v>
      </c>
      <c r="V88" s="41">
        <v>1</v>
      </c>
      <c r="W88" s="41">
        <f t="shared" si="42"/>
        <v>0.17199999999999999</v>
      </c>
      <c r="X88" s="46">
        <f t="shared" si="22"/>
        <v>0.46738376022295058</v>
      </c>
      <c r="Y88" t="b">
        <f t="shared" si="23"/>
        <v>1</v>
      </c>
      <c r="Z88" t="b">
        <f t="shared" si="24"/>
        <v>1</v>
      </c>
      <c r="AK88" s="41">
        <v>1</v>
      </c>
      <c r="AL88" s="41">
        <f t="shared" si="43"/>
        <v>0.17499999999999999</v>
      </c>
      <c r="AM88" s="46">
        <f t="shared" si="26"/>
        <v>0.3337051862964196</v>
      </c>
      <c r="AN88" t="b">
        <f t="shared" si="27"/>
        <v>1</v>
      </c>
      <c r="AO88" t="b">
        <f t="shared" si="28"/>
        <v>1</v>
      </c>
      <c r="AU88" s="118" t="s">
        <v>607</v>
      </c>
      <c r="AV88" s="118" t="s">
        <v>567</v>
      </c>
      <c r="AW88" s="41">
        <v>3</v>
      </c>
      <c r="AX88" s="41">
        <v>5</v>
      </c>
      <c r="AY88" s="118" t="s">
        <v>1068</v>
      </c>
      <c r="AZ88" s="41">
        <v>1</v>
      </c>
      <c r="BA88" s="41">
        <f t="shared" si="44"/>
        <v>0.19</v>
      </c>
      <c r="BB88" s="46">
        <f t="shared" si="30"/>
        <v>-0.12626211415088889</v>
      </c>
      <c r="BC88" t="b">
        <f t="shared" si="31"/>
        <v>0</v>
      </c>
      <c r="BD88" t="b">
        <f t="shared" si="32"/>
        <v>1</v>
      </c>
      <c r="BO88" s="41">
        <v>1</v>
      </c>
      <c r="BP88" s="41">
        <f t="shared" si="45"/>
        <v>0.19</v>
      </c>
      <c r="BQ88" s="46">
        <f t="shared" si="34"/>
        <v>-9.6010265120744495E-2</v>
      </c>
      <c r="BR88" t="b">
        <f t="shared" si="35"/>
        <v>0</v>
      </c>
      <c r="BS88" t="b">
        <f t="shared" si="36"/>
        <v>1</v>
      </c>
      <c r="CD88" s="41">
        <v>1</v>
      </c>
      <c r="CE88" s="41">
        <f t="shared" si="46"/>
        <v>0.19</v>
      </c>
      <c r="CF88" s="46">
        <f t="shared" si="38"/>
        <v>0.1050556356162433</v>
      </c>
      <c r="CG88" t="b">
        <f t="shared" si="39"/>
        <v>0</v>
      </c>
      <c r="CH88" t="b">
        <f t="shared" si="40"/>
        <v>1</v>
      </c>
    </row>
    <row r="89" spans="1:86">
      <c r="A89" s="41"/>
      <c r="B89" s="118" t="s">
        <v>608</v>
      </c>
      <c r="C89" s="118" t="s">
        <v>566</v>
      </c>
      <c r="D89" s="41">
        <v>3</v>
      </c>
      <c r="E89" s="41">
        <v>6</v>
      </c>
      <c r="F89" s="118" t="s">
        <v>1068</v>
      </c>
      <c r="G89" s="41">
        <v>1</v>
      </c>
      <c r="H89" s="41">
        <f t="shared" si="41"/>
        <v>0.17499999999999999</v>
      </c>
      <c r="I89" s="46">
        <f t="shared" si="18"/>
        <v>0.36045668917649637</v>
      </c>
      <c r="J89" t="b">
        <f t="shared" si="19"/>
        <v>1</v>
      </c>
      <c r="K89" t="b">
        <f t="shared" si="20"/>
        <v>1</v>
      </c>
      <c r="V89" s="41">
        <v>1</v>
      </c>
      <c r="W89" s="41">
        <f t="shared" si="42"/>
        <v>0.17399999999999999</v>
      </c>
      <c r="X89" s="46">
        <f t="shared" si="22"/>
        <v>0.39153384109530887</v>
      </c>
      <c r="Y89" t="b">
        <f t="shared" si="23"/>
        <v>1</v>
      </c>
      <c r="Z89" t="b">
        <f t="shared" si="24"/>
        <v>1</v>
      </c>
      <c r="AK89" s="41">
        <v>1</v>
      </c>
      <c r="AL89" s="41">
        <f t="shared" si="43"/>
        <v>0.17499999999999999</v>
      </c>
      <c r="AM89" s="46">
        <f t="shared" si="26"/>
        <v>0.3337051862964196</v>
      </c>
      <c r="AN89" t="b">
        <f t="shared" si="27"/>
        <v>1</v>
      </c>
      <c r="AO89" t="b">
        <f t="shared" si="28"/>
        <v>1</v>
      </c>
      <c r="AU89" s="118" t="s">
        <v>609</v>
      </c>
      <c r="AV89" s="118" t="s">
        <v>567</v>
      </c>
      <c r="AW89" s="41">
        <v>3</v>
      </c>
      <c r="AX89" s="41">
        <v>6</v>
      </c>
      <c r="AY89" s="118" t="s">
        <v>1068</v>
      </c>
      <c r="AZ89" s="41">
        <v>1</v>
      </c>
      <c r="BA89" s="41">
        <f t="shared" si="44"/>
        <v>0.189</v>
      </c>
      <c r="BB89" s="46">
        <f t="shared" si="30"/>
        <v>-8.8673634537761697E-2</v>
      </c>
      <c r="BC89" t="b">
        <f t="shared" si="31"/>
        <v>0</v>
      </c>
      <c r="BD89" t="b">
        <f t="shared" si="32"/>
        <v>1</v>
      </c>
      <c r="BO89" s="41">
        <v>1</v>
      </c>
      <c r="BP89" s="41">
        <f t="shared" si="45"/>
        <v>0.19</v>
      </c>
      <c r="BQ89" s="46">
        <f t="shared" si="34"/>
        <v>-9.6010265120744495E-2</v>
      </c>
      <c r="BR89" t="b">
        <f t="shared" si="35"/>
        <v>0</v>
      </c>
      <c r="BS89" t="b">
        <f t="shared" si="36"/>
        <v>1</v>
      </c>
      <c r="CD89" s="41">
        <v>1</v>
      </c>
      <c r="CE89" s="41">
        <f t="shared" si="46"/>
        <v>0.189</v>
      </c>
      <c r="CF89" s="46">
        <f t="shared" si="38"/>
        <v>0.14444943183160397</v>
      </c>
      <c r="CG89" t="b">
        <f t="shared" si="39"/>
        <v>0</v>
      </c>
      <c r="CH89" t="b">
        <f t="shared" si="40"/>
        <v>1</v>
      </c>
    </row>
    <row r="90" spans="1:86">
      <c r="A90" s="41"/>
      <c r="B90" s="118" t="s">
        <v>610</v>
      </c>
      <c r="C90" s="118" t="s">
        <v>566</v>
      </c>
      <c r="D90" s="41">
        <v>3</v>
      </c>
      <c r="E90" s="41">
        <v>7</v>
      </c>
      <c r="F90" s="118" t="s">
        <v>1068</v>
      </c>
      <c r="G90" s="41">
        <v>1</v>
      </c>
      <c r="H90" s="41">
        <f t="shared" si="41"/>
        <v>0.17399999999999999</v>
      </c>
      <c r="I90" s="46">
        <f t="shared" si="18"/>
        <v>0.40049386500034628</v>
      </c>
      <c r="J90" t="b">
        <f t="shared" si="19"/>
        <v>1</v>
      </c>
      <c r="K90" t="b">
        <f t="shared" si="20"/>
        <v>1</v>
      </c>
      <c r="V90" s="41">
        <v>1</v>
      </c>
      <c r="W90" s="41">
        <f t="shared" si="42"/>
        <v>0.17399999999999999</v>
      </c>
      <c r="X90" s="46">
        <f t="shared" si="22"/>
        <v>0.39153384109530887</v>
      </c>
      <c r="Y90" t="b">
        <f t="shared" si="23"/>
        <v>1</v>
      </c>
      <c r="Z90" t="b">
        <f t="shared" si="24"/>
        <v>1</v>
      </c>
      <c r="AK90" s="41">
        <v>1</v>
      </c>
      <c r="AL90" s="41">
        <f t="shared" si="43"/>
        <v>0.17499999999999999</v>
      </c>
      <c r="AM90" s="46">
        <f t="shared" si="26"/>
        <v>0.3337051862964196</v>
      </c>
      <c r="AN90" t="b">
        <f t="shared" si="27"/>
        <v>1</v>
      </c>
      <c r="AO90" t="b">
        <f t="shared" si="28"/>
        <v>1</v>
      </c>
      <c r="AU90" s="118" t="s">
        <v>611</v>
      </c>
      <c r="AV90" s="118" t="s">
        <v>567</v>
      </c>
      <c r="AW90" s="41">
        <v>3</v>
      </c>
      <c r="AX90" s="41">
        <v>7</v>
      </c>
      <c r="AY90" s="118" t="s">
        <v>1068</v>
      </c>
      <c r="AZ90" s="41">
        <v>1</v>
      </c>
      <c r="BA90" s="41">
        <f t="shared" si="44"/>
        <v>0.188</v>
      </c>
      <c r="BB90" s="46">
        <f t="shared" si="30"/>
        <v>-5.1085154924634515E-2</v>
      </c>
      <c r="BC90" t="b">
        <f t="shared" si="31"/>
        <v>0</v>
      </c>
      <c r="BD90" t="b">
        <f t="shared" si="32"/>
        <v>1</v>
      </c>
      <c r="BO90" s="41">
        <v>1</v>
      </c>
      <c r="BP90" s="41">
        <f t="shared" si="45"/>
        <v>0.189</v>
      </c>
      <c r="BQ90" s="46">
        <f t="shared" si="34"/>
        <v>-5.9127464736725539E-2</v>
      </c>
      <c r="BR90" t="b">
        <f t="shared" si="35"/>
        <v>0</v>
      </c>
      <c r="BS90" t="b">
        <f t="shared" si="36"/>
        <v>1</v>
      </c>
      <c r="CD90" s="41">
        <v>1</v>
      </c>
      <c r="CE90" s="41">
        <f t="shared" si="46"/>
        <v>0.189</v>
      </c>
      <c r="CF90" s="46">
        <f t="shared" si="38"/>
        <v>0.14444943183160397</v>
      </c>
      <c r="CG90" t="b">
        <f t="shared" si="39"/>
        <v>0</v>
      </c>
      <c r="CH90" t="b">
        <f t="shared" si="40"/>
        <v>1</v>
      </c>
    </row>
    <row r="91" spans="1:86">
      <c r="A91" s="41"/>
      <c r="B91" s="118" t="s">
        <v>612</v>
      </c>
      <c r="C91" s="118" t="s">
        <v>566</v>
      </c>
      <c r="D91" s="41">
        <v>3</v>
      </c>
      <c r="E91" s="41">
        <v>8</v>
      </c>
      <c r="F91" s="118" t="s">
        <v>1068</v>
      </c>
      <c r="G91" s="41">
        <v>1</v>
      </c>
      <c r="H91" s="41">
        <f t="shared" si="41"/>
        <v>0.18</v>
      </c>
      <c r="I91" s="46">
        <f t="shared" si="18"/>
        <v>0.16027081005724678</v>
      </c>
      <c r="J91" t="b">
        <f t="shared" si="19"/>
        <v>1</v>
      </c>
      <c r="K91" t="b">
        <f t="shared" si="20"/>
        <v>1</v>
      </c>
      <c r="V91" s="41">
        <v>1</v>
      </c>
      <c r="W91" s="41">
        <f t="shared" si="42"/>
        <v>0.17799999999999999</v>
      </c>
      <c r="X91" s="46">
        <f t="shared" si="22"/>
        <v>0.2398340028400254</v>
      </c>
      <c r="Y91" t="b">
        <f t="shared" si="23"/>
        <v>1</v>
      </c>
      <c r="Z91" t="b">
        <f t="shared" si="24"/>
        <v>1</v>
      </c>
      <c r="AK91" s="41">
        <v>1</v>
      </c>
      <c r="AL91" s="41">
        <f t="shared" si="43"/>
        <v>0.17899999999999999</v>
      </c>
      <c r="AM91" s="46">
        <f t="shared" si="26"/>
        <v>0.1808012889201833</v>
      </c>
      <c r="AN91" t="b">
        <f t="shared" si="27"/>
        <v>1</v>
      </c>
      <c r="AO91" t="b">
        <f t="shared" si="28"/>
        <v>1</v>
      </c>
      <c r="AU91" s="118" t="s">
        <v>613</v>
      </c>
      <c r="AV91" s="118" t="s">
        <v>567</v>
      </c>
      <c r="AW91" s="41">
        <v>3</v>
      </c>
      <c r="AX91" s="41">
        <v>8</v>
      </c>
      <c r="AY91" s="118" t="s">
        <v>1068</v>
      </c>
      <c r="AZ91" s="41">
        <v>1</v>
      </c>
      <c r="BA91" s="41">
        <f t="shared" si="44"/>
        <v>0.189</v>
      </c>
      <c r="BB91" s="46">
        <f t="shared" si="30"/>
        <v>-8.8673634537761697E-2</v>
      </c>
      <c r="BC91" t="b">
        <f t="shared" si="31"/>
        <v>0</v>
      </c>
      <c r="BD91" t="b">
        <f t="shared" si="32"/>
        <v>1</v>
      </c>
      <c r="BO91" s="41">
        <v>1</v>
      </c>
      <c r="BP91" s="41">
        <f t="shared" si="45"/>
        <v>0.183</v>
      </c>
      <c r="BQ91" s="46">
        <f t="shared" si="34"/>
        <v>0.16216933756738816</v>
      </c>
      <c r="BR91" t="b">
        <f t="shared" si="35"/>
        <v>1</v>
      </c>
      <c r="BS91" t="b">
        <f t="shared" si="36"/>
        <v>1</v>
      </c>
      <c r="CD91" s="41">
        <v>1</v>
      </c>
      <c r="CE91" s="41">
        <f t="shared" si="46"/>
        <v>0.19500000000000001</v>
      </c>
      <c r="CF91" s="46">
        <f t="shared" si="38"/>
        <v>-9.1913345460560042E-2</v>
      </c>
      <c r="CG91" t="b">
        <f t="shared" si="39"/>
        <v>0</v>
      </c>
      <c r="CH91" t="b">
        <f t="shared" si="40"/>
        <v>1</v>
      </c>
    </row>
    <row r="92" spans="1:86">
      <c r="A92" s="41"/>
      <c r="B92" s="118" t="s">
        <v>614</v>
      </c>
      <c r="C92" s="118" t="s">
        <v>566</v>
      </c>
      <c r="D92" s="41">
        <v>4</v>
      </c>
      <c r="E92" s="41">
        <v>1</v>
      </c>
      <c r="F92" s="118" t="s">
        <v>1068</v>
      </c>
      <c r="G92" s="41">
        <v>1</v>
      </c>
      <c r="H92" s="41">
        <f>G30</f>
        <v>0.186</v>
      </c>
      <c r="I92" s="46">
        <f t="shared" si="18"/>
        <v>-7.995224488585273E-2</v>
      </c>
      <c r="J92" t="b">
        <f t="shared" si="19"/>
        <v>0</v>
      </c>
      <c r="K92" t="b">
        <f t="shared" si="20"/>
        <v>1</v>
      </c>
      <c r="V92" s="41">
        <v>1</v>
      </c>
      <c r="W92" s="41">
        <f>V30</f>
        <v>0.193</v>
      </c>
      <c r="X92" s="46">
        <f t="shared" si="22"/>
        <v>-0.32904039061728746</v>
      </c>
      <c r="Y92" t="b">
        <f t="shared" si="23"/>
        <v>0</v>
      </c>
      <c r="Z92" t="b">
        <f t="shared" si="24"/>
        <v>1</v>
      </c>
      <c r="AK92" s="41">
        <v>1</v>
      </c>
      <c r="AL92" s="41">
        <f>AK30</f>
        <v>0.185</v>
      </c>
      <c r="AM92" s="46">
        <f t="shared" si="26"/>
        <v>-4.8554557144171111E-2</v>
      </c>
      <c r="AN92" t="b">
        <f t="shared" si="27"/>
        <v>1</v>
      </c>
      <c r="AO92" t="b">
        <f t="shared" si="28"/>
        <v>1</v>
      </c>
      <c r="AU92" s="118" t="s">
        <v>615</v>
      </c>
      <c r="AV92" s="118" t="s">
        <v>567</v>
      </c>
      <c r="AW92" s="41">
        <v>4</v>
      </c>
      <c r="AX92" s="41">
        <v>1</v>
      </c>
      <c r="AY92" s="118" t="s">
        <v>1068</v>
      </c>
      <c r="AZ92" s="41">
        <v>1</v>
      </c>
      <c r="BA92" s="41">
        <f>AZ30</f>
        <v>0.188</v>
      </c>
      <c r="BB92" s="46">
        <f t="shared" si="30"/>
        <v>-5.1085154924634515E-2</v>
      </c>
      <c r="BC92" t="b">
        <f t="shared" si="31"/>
        <v>0</v>
      </c>
      <c r="BD92" t="b">
        <f t="shared" si="32"/>
        <v>1</v>
      </c>
      <c r="BO92" s="41">
        <v>1</v>
      </c>
      <c r="BP92" s="41">
        <f>BO30</f>
        <v>0.182</v>
      </c>
      <c r="BQ92" s="46">
        <f t="shared" si="34"/>
        <v>0.19905213795140711</v>
      </c>
      <c r="BR92" t="b">
        <f t="shared" si="35"/>
        <v>1</v>
      </c>
      <c r="BS92" t="b">
        <f t="shared" si="36"/>
        <v>1</v>
      </c>
      <c r="CD92" s="41">
        <v>1</v>
      </c>
      <c r="CE92" s="41">
        <f>CD30</f>
        <v>0.218</v>
      </c>
      <c r="CF92" s="46">
        <f t="shared" si="38"/>
        <v>-0.99797065841385435</v>
      </c>
      <c r="CG92" t="b">
        <f t="shared" si="39"/>
        <v>0</v>
      </c>
      <c r="CH92" t="b">
        <f t="shared" si="40"/>
        <v>1</v>
      </c>
    </row>
    <row r="93" spans="1:86">
      <c r="A93" s="41"/>
      <c r="B93" s="118" t="s">
        <v>616</v>
      </c>
      <c r="C93" s="118" t="s">
        <v>566</v>
      </c>
      <c r="D93" s="41">
        <v>4</v>
      </c>
      <c r="E93" s="41">
        <v>2</v>
      </c>
      <c r="F93" s="118" t="s">
        <v>1068</v>
      </c>
      <c r="G93" s="41">
        <v>1</v>
      </c>
      <c r="H93" s="41">
        <f t="shared" ref="H93:H99" si="47">G31</f>
        <v>0.19700000000000001</v>
      </c>
      <c r="I93" s="46">
        <f t="shared" si="18"/>
        <v>-0.52036117894820177</v>
      </c>
      <c r="J93" t="b">
        <f t="shared" si="19"/>
        <v>0</v>
      </c>
      <c r="K93" t="b">
        <f t="shared" si="20"/>
        <v>1</v>
      </c>
      <c r="V93" s="41">
        <v>1</v>
      </c>
      <c r="W93" s="41">
        <f t="shared" ref="W93:W99" si="48">V31</f>
        <v>0.187</v>
      </c>
      <c r="X93" s="46">
        <f t="shared" si="22"/>
        <v>-0.10149063323436233</v>
      </c>
      <c r="Y93" t="b">
        <f t="shared" si="23"/>
        <v>0</v>
      </c>
      <c r="Z93" t="b">
        <f t="shared" si="24"/>
        <v>1</v>
      </c>
      <c r="AK93" s="41">
        <v>1</v>
      </c>
      <c r="AL93" s="41">
        <f t="shared" ref="AL93:AL99" si="49">AK31</f>
        <v>0.23100000000000001</v>
      </c>
      <c r="AM93" s="46">
        <f t="shared" si="26"/>
        <v>-1.8069493769708873</v>
      </c>
      <c r="AN93" t="b">
        <f t="shared" si="27"/>
        <v>0</v>
      </c>
      <c r="AO93" t="b">
        <f t="shared" si="28"/>
        <v>1</v>
      </c>
      <c r="AU93" s="118" t="s">
        <v>633</v>
      </c>
      <c r="AV93" s="118" t="s">
        <v>567</v>
      </c>
      <c r="AW93" s="41">
        <v>4</v>
      </c>
      <c r="AX93" s="41">
        <v>2</v>
      </c>
      <c r="AY93" s="118" t="s">
        <v>1068</v>
      </c>
      <c r="AZ93" s="41">
        <v>1</v>
      </c>
      <c r="BA93" s="41">
        <f t="shared" ref="BA93:BA99" si="50">AZ31</f>
        <v>0.17699999999999999</v>
      </c>
      <c r="BB93" s="46">
        <f t="shared" si="30"/>
        <v>0.36238812081976457</v>
      </c>
      <c r="BC93" t="b">
        <f t="shared" si="31"/>
        <v>1</v>
      </c>
      <c r="BD93" t="b">
        <f t="shared" si="32"/>
        <v>1</v>
      </c>
      <c r="BO93" s="41">
        <v>1</v>
      </c>
      <c r="BP93" s="41">
        <f t="shared" ref="BP93:BP99" si="51">BO31</f>
        <v>0.17899999999999999</v>
      </c>
      <c r="BQ93" s="46">
        <f t="shared" si="34"/>
        <v>0.30970053910346396</v>
      </c>
      <c r="BR93" t="b">
        <f t="shared" si="35"/>
        <v>1</v>
      </c>
      <c r="BS93" t="b">
        <f t="shared" si="36"/>
        <v>1</v>
      </c>
      <c r="CD93" s="41">
        <v>1</v>
      </c>
      <c r="CE93" s="41">
        <f t="shared" ref="CE93:CE99" si="52">CD31</f>
        <v>0.17899999999999999</v>
      </c>
      <c r="CF93" s="46">
        <f t="shared" si="38"/>
        <v>0.53838739398521063</v>
      </c>
      <c r="CG93" t="b">
        <f t="shared" si="39"/>
        <v>1</v>
      </c>
      <c r="CH93" t="b">
        <f t="shared" si="40"/>
        <v>1</v>
      </c>
    </row>
    <row r="94" spans="1:86">
      <c r="A94" s="41"/>
      <c r="B94" s="118" t="s">
        <v>618</v>
      </c>
      <c r="C94" s="118" t="s">
        <v>566</v>
      </c>
      <c r="D94" s="41">
        <v>4</v>
      </c>
      <c r="E94" s="41">
        <v>3</v>
      </c>
      <c r="F94" s="118" t="s">
        <v>1068</v>
      </c>
      <c r="G94" s="41">
        <v>1</v>
      </c>
      <c r="H94" s="41">
        <f t="shared" si="47"/>
        <v>0.20100000000000001</v>
      </c>
      <c r="I94" s="46">
        <f t="shared" si="18"/>
        <v>-0.68050988224360154</v>
      </c>
      <c r="J94" t="b">
        <f t="shared" si="19"/>
        <v>0</v>
      </c>
      <c r="K94" t="b">
        <f t="shared" si="20"/>
        <v>1</v>
      </c>
      <c r="V94" s="41">
        <v>1</v>
      </c>
      <c r="W94" s="41">
        <f t="shared" si="48"/>
        <v>0.185</v>
      </c>
      <c r="X94" s="46">
        <f t="shared" si="22"/>
        <v>-2.5640714106720607E-2</v>
      </c>
      <c r="Y94" t="b">
        <f t="shared" si="23"/>
        <v>0</v>
      </c>
      <c r="Z94" t="b">
        <f t="shared" si="24"/>
        <v>1</v>
      </c>
      <c r="AK94" s="41">
        <v>1</v>
      </c>
      <c r="AL94" s="41">
        <f t="shared" si="49"/>
        <v>0.19</v>
      </c>
      <c r="AM94" s="46">
        <f t="shared" si="26"/>
        <v>-0.23968442886446645</v>
      </c>
      <c r="AN94" t="b">
        <f t="shared" si="27"/>
        <v>0</v>
      </c>
      <c r="AO94" t="b">
        <f t="shared" si="28"/>
        <v>1</v>
      </c>
      <c r="AU94" s="118" t="s">
        <v>635</v>
      </c>
      <c r="AV94" s="118" t="s">
        <v>567</v>
      </c>
      <c r="AW94" s="41">
        <v>4</v>
      </c>
      <c r="AX94" s="41">
        <v>3</v>
      </c>
      <c r="AY94" s="118" t="s">
        <v>1068</v>
      </c>
      <c r="AZ94" s="41">
        <v>1</v>
      </c>
      <c r="BA94" s="41">
        <f t="shared" si="50"/>
        <v>0.17899999999999999</v>
      </c>
      <c r="BB94" s="46">
        <f t="shared" si="30"/>
        <v>0.28721116159351018</v>
      </c>
      <c r="BC94" t="b">
        <f t="shared" si="31"/>
        <v>1</v>
      </c>
      <c r="BD94" t="b">
        <f t="shared" si="32"/>
        <v>1</v>
      </c>
      <c r="BO94" s="41">
        <v>1</v>
      </c>
      <c r="BP94" s="41">
        <f t="shared" si="51"/>
        <v>0.17199999999999999</v>
      </c>
      <c r="BQ94" s="46">
        <f t="shared" si="34"/>
        <v>0.56788014179159663</v>
      </c>
      <c r="BR94" t="b">
        <f t="shared" si="35"/>
        <v>1</v>
      </c>
      <c r="BS94" t="b">
        <f t="shared" si="36"/>
        <v>1</v>
      </c>
      <c r="CD94" s="41">
        <v>1</v>
      </c>
      <c r="CE94" s="41">
        <f t="shared" si="52"/>
        <v>0.24</v>
      </c>
      <c r="CF94" s="46">
        <f t="shared" si="38"/>
        <v>-1.8646341751517881</v>
      </c>
      <c r="CG94" t="b">
        <f t="shared" si="39"/>
        <v>0</v>
      </c>
      <c r="CH94" t="b">
        <f t="shared" si="40"/>
        <v>1</v>
      </c>
    </row>
    <row r="95" spans="1:86">
      <c r="A95" s="41"/>
      <c r="B95" s="118" t="s">
        <v>620</v>
      </c>
      <c r="C95" s="118" t="s">
        <v>566</v>
      </c>
      <c r="D95" s="41">
        <v>4</v>
      </c>
      <c r="E95" s="41">
        <v>4</v>
      </c>
      <c r="F95" s="118" t="s">
        <v>1068</v>
      </c>
      <c r="G95" s="41">
        <v>1</v>
      </c>
      <c r="H95" s="41">
        <f t="shared" si="47"/>
        <v>0.188</v>
      </c>
      <c r="I95" s="46">
        <f t="shared" si="18"/>
        <v>-0.16002659653355256</v>
      </c>
      <c r="J95" t="b">
        <f t="shared" si="19"/>
        <v>0</v>
      </c>
      <c r="K95" t="b">
        <f t="shared" si="20"/>
        <v>1</v>
      </c>
      <c r="V95" s="41">
        <v>1</v>
      </c>
      <c r="W95" s="41">
        <f t="shared" si="48"/>
        <v>0.188</v>
      </c>
      <c r="X95" s="46">
        <f t="shared" si="22"/>
        <v>-0.13941559279818319</v>
      </c>
      <c r="Y95" t="b">
        <f t="shared" si="23"/>
        <v>0</v>
      </c>
      <c r="Z95" t="b">
        <f t="shared" si="24"/>
        <v>1</v>
      </c>
      <c r="AK95" s="41">
        <v>1</v>
      </c>
      <c r="AL95" s="41">
        <f t="shared" si="49"/>
        <v>0.19</v>
      </c>
      <c r="AM95" s="46">
        <f t="shared" si="26"/>
        <v>-0.23968442886446645</v>
      </c>
      <c r="AN95" t="b">
        <f t="shared" si="27"/>
        <v>0</v>
      </c>
      <c r="AO95" t="b">
        <f t="shared" si="28"/>
        <v>1</v>
      </c>
      <c r="AU95" s="118" t="s">
        <v>637</v>
      </c>
      <c r="AV95" s="118" t="s">
        <v>567</v>
      </c>
      <c r="AW95" s="41">
        <v>4</v>
      </c>
      <c r="AX95" s="41">
        <v>4</v>
      </c>
      <c r="AY95" s="118" t="s">
        <v>1068</v>
      </c>
      <c r="AZ95" s="41">
        <v>1</v>
      </c>
      <c r="BA95" s="41">
        <f t="shared" si="50"/>
        <v>0.17699999999999999</v>
      </c>
      <c r="BB95" s="46">
        <f t="shared" si="30"/>
        <v>0.36238812081976457</v>
      </c>
      <c r="BC95" t="b">
        <f t="shared" si="31"/>
        <v>1</v>
      </c>
      <c r="BD95" t="b">
        <f t="shared" si="32"/>
        <v>1</v>
      </c>
      <c r="BO95" s="41">
        <v>1</v>
      </c>
      <c r="BP95" s="41">
        <f t="shared" si="51"/>
        <v>0.17899999999999999</v>
      </c>
      <c r="BQ95" s="46">
        <f t="shared" si="34"/>
        <v>0.30970053910346396</v>
      </c>
      <c r="BR95" t="b">
        <f t="shared" si="35"/>
        <v>1</v>
      </c>
      <c r="BS95" t="b">
        <f t="shared" si="36"/>
        <v>1</v>
      </c>
      <c r="CD95" s="41">
        <v>1</v>
      </c>
      <c r="CE95" s="41">
        <f t="shared" si="52"/>
        <v>0.21199999999999999</v>
      </c>
      <c r="CF95" s="46">
        <f t="shared" si="38"/>
        <v>-0.76160788112169031</v>
      </c>
      <c r="CG95" t="b">
        <f t="shared" si="39"/>
        <v>0</v>
      </c>
      <c r="CH95" t="b">
        <f t="shared" si="40"/>
        <v>1</v>
      </c>
    </row>
    <row r="96" spans="1:86">
      <c r="A96" s="41"/>
      <c r="B96" s="118" t="s">
        <v>622</v>
      </c>
      <c r="C96" s="118" t="s">
        <v>566</v>
      </c>
      <c r="D96" s="41">
        <v>4</v>
      </c>
      <c r="E96" s="41">
        <v>5</v>
      </c>
      <c r="F96" s="118" t="s">
        <v>1068</v>
      </c>
      <c r="G96" s="41">
        <v>1</v>
      </c>
      <c r="H96" s="41">
        <f t="shared" si="47"/>
        <v>0.191</v>
      </c>
      <c r="I96" s="46">
        <f t="shared" si="18"/>
        <v>-0.2801381240051023</v>
      </c>
      <c r="J96" t="b">
        <f t="shared" si="19"/>
        <v>0</v>
      </c>
      <c r="K96" t="b">
        <f t="shared" si="20"/>
        <v>1</v>
      </c>
      <c r="V96" s="41">
        <v>1</v>
      </c>
      <c r="W96" s="41">
        <f t="shared" si="48"/>
        <v>0.191</v>
      </c>
      <c r="X96" s="46">
        <f t="shared" si="22"/>
        <v>-0.25319047148964574</v>
      </c>
      <c r="Y96" t="b">
        <f t="shared" si="23"/>
        <v>0</v>
      </c>
      <c r="Z96" t="b">
        <f t="shared" si="24"/>
        <v>1</v>
      </c>
      <c r="AK96" s="41">
        <v>1</v>
      </c>
      <c r="AL96" s="41">
        <f t="shared" si="49"/>
        <v>0.19</v>
      </c>
      <c r="AM96" s="46">
        <f t="shared" si="26"/>
        <v>-0.23968442886446645</v>
      </c>
      <c r="AN96" t="b">
        <f t="shared" si="27"/>
        <v>0</v>
      </c>
      <c r="AO96" t="b">
        <f t="shared" si="28"/>
        <v>1</v>
      </c>
      <c r="AU96" s="118" t="s">
        <v>639</v>
      </c>
      <c r="AV96" s="118" t="s">
        <v>567</v>
      </c>
      <c r="AW96" s="41">
        <v>4</v>
      </c>
      <c r="AX96" s="41">
        <v>5</v>
      </c>
      <c r="AY96" s="118" t="s">
        <v>1068</v>
      </c>
      <c r="AZ96" s="41">
        <v>1</v>
      </c>
      <c r="BA96" s="41">
        <f t="shared" si="50"/>
        <v>0.17899999999999999</v>
      </c>
      <c r="BB96" s="46">
        <f t="shared" si="30"/>
        <v>0.28721116159351018</v>
      </c>
      <c r="BC96" t="b">
        <f t="shared" si="31"/>
        <v>1</v>
      </c>
      <c r="BD96" t="b">
        <f t="shared" si="32"/>
        <v>1</v>
      </c>
      <c r="BO96" s="41">
        <v>1</v>
      </c>
      <c r="BP96" s="41">
        <f t="shared" si="51"/>
        <v>0.184</v>
      </c>
      <c r="BQ96" s="46">
        <f t="shared" si="34"/>
        <v>0.12528653718336921</v>
      </c>
      <c r="BR96" t="b">
        <f t="shared" si="35"/>
        <v>1</v>
      </c>
      <c r="BS96" t="b">
        <f t="shared" si="36"/>
        <v>1</v>
      </c>
      <c r="CD96" s="41">
        <v>1</v>
      </c>
      <c r="CE96" s="41">
        <f t="shared" si="52"/>
        <v>0.216</v>
      </c>
      <c r="CF96" s="46">
        <f t="shared" si="38"/>
        <v>-0.91918306598313304</v>
      </c>
      <c r="CG96" t="b">
        <f t="shared" si="39"/>
        <v>0</v>
      </c>
      <c r="CH96" t="b">
        <f t="shared" si="40"/>
        <v>1</v>
      </c>
    </row>
    <row r="97" spans="1:86">
      <c r="A97" s="41"/>
      <c r="B97" s="118" t="s">
        <v>624</v>
      </c>
      <c r="C97" s="118" t="s">
        <v>566</v>
      </c>
      <c r="D97" s="41">
        <v>4</v>
      </c>
      <c r="E97" s="41">
        <v>6</v>
      </c>
      <c r="F97" s="118" t="s">
        <v>1068</v>
      </c>
      <c r="G97" s="41">
        <v>1</v>
      </c>
      <c r="H97" s="41">
        <f t="shared" si="47"/>
        <v>0.16900000000000001</v>
      </c>
      <c r="I97" s="46">
        <f t="shared" si="18"/>
        <v>0.60067974411959479</v>
      </c>
      <c r="J97" t="b">
        <f t="shared" si="19"/>
        <v>1</v>
      </c>
      <c r="K97" t="b">
        <f t="shared" si="20"/>
        <v>1</v>
      </c>
      <c r="V97" s="41">
        <v>1</v>
      </c>
      <c r="W97" s="41">
        <f t="shared" si="48"/>
        <v>0.17100000000000001</v>
      </c>
      <c r="X97" s="46">
        <f t="shared" si="22"/>
        <v>0.50530871978677039</v>
      </c>
      <c r="Y97" t="b">
        <f t="shared" si="23"/>
        <v>1</v>
      </c>
      <c r="Z97" t="b">
        <f t="shared" si="24"/>
        <v>1</v>
      </c>
      <c r="AK97" s="41">
        <v>1</v>
      </c>
      <c r="AL97" s="41">
        <f t="shared" si="49"/>
        <v>0.17</v>
      </c>
      <c r="AM97" s="46">
        <f t="shared" si="26"/>
        <v>0.52483505801671382</v>
      </c>
      <c r="AN97" t="b">
        <f t="shared" si="27"/>
        <v>1</v>
      </c>
      <c r="AO97" t="b">
        <f t="shared" si="28"/>
        <v>1</v>
      </c>
      <c r="AU97" s="118" t="s">
        <v>641</v>
      </c>
      <c r="AV97" s="118" t="s">
        <v>567</v>
      </c>
      <c r="AW97" s="41">
        <v>4</v>
      </c>
      <c r="AX97" s="41">
        <v>6</v>
      </c>
      <c r="AY97" s="118" t="s">
        <v>1068</v>
      </c>
      <c r="AZ97" s="41">
        <v>1</v>
      </c>
      <c r="BA97" s="41">
        <f t="shared" si="50"/>
        <v>0.17599999999999999</v>
      </c>
      <c r="BB97" s="46">
        <f t="shared" si="30"/>
        <v>0.39997660043289174</v>
      </c>
      <c r="BC97" t="b">
        <f t="shared" si="31"/>
        <v>1</v>
      </c>
      <c r="BD97" t="b">
        <f t="shared" si="32"/>
        <v>1</v>
      </c>
      <c r="BO97" s="41">
        <v>1</v>
      </c>
      <c r="BP97" s="41">
        <f t="shared" si="51"/>
        <v>0.18099999999999999</v>
      </c>
      <c r="BQ97" s="46">
        <f t="shared" si="34"/>
        <v>0.23593493833542606</v>
      </c>
      <c r="BR97" t="b">
        <f t="shared" si="35"/>
        <v>1</v>
      </c>
      <c r="BS97" t="b">
        <f t="shared" si="36"/>
        <v>1</v>
      </c>
      <c r="CD97" s="41">
        <v>1</v>
      </c>
      <c r="CE97" s="41">
        <f t="shared" si="52"/>
        <v>0.22700000000000001</v>
      </c>
      <c r="CF97" s="46">
        <f t="shared" si="38"/>
        <v>-1.3525148243521004</v>
      </c>
      <c r="CG97" t="b">
        <f t="shared" si="39"/>
        <v>0</v>
      </c>
      <c r="CH97" t="b">
        <f t="shared" si="40"/>
        <v>1</v>
      </c>
    </row>
    <row r="98" spans="1:86">
      <c r="A98" s="41"/>
      <c r="B98" s="118" t="s">
        <v>626</v>
      </c>
      <c r="C98" s="118" t="s">
        <v>566</v>
      </c>
      <c r="D98" s="41">
        <v>4</v>
      </c>
      <c r="E98" s="41">
        <v>7</v>
      </c>
      <c r="F98" s="118" t="s">
        <v>1068</v>
      </c>
      <c r="G98" s="41">
        <v>1</v>
      </c>
      <c r="H98" s="41">
        <f t="shared" si="47"/>
        <v>0.17100000000000001</v>
      </c>
      <c r="I98" s="46">
        <f t="shared" si="18"/>
        <v>0.52060539247189497</v>
      </c>
      <c r="J98" t="b">
        <f t="shared" si="19"/>
        <v>1</v>
      </c>
      <c r="K98" t="b">
        <f t="shared" si="20"/>
        <v>1</v>
      </c>
      <c r="V98" s="41">
        <v>1</v>
      </c>
      <c r="W98" s="41">
        <f t="shared" si="48"/>
        <v>0.17399999999999999</v>
      </c>
      <c r="X98" s="46">
        <f t="shared" si="22"/>
        <v>0.39153384109530887</v>
      </c>
      <c r="Y98" t="b">
        <f t="shared" si="23"/>
        <v>1</v>
      </c>
      <c r="Z98" t="b">
        <f t="shared" si="24"/>
        <v>1</v>
      </c>
      <c r="AK98" s="41">
        <v>1</v>
      </c>
      <c r="AL98" s="41">
        <f t="shared" si="49"/>
        <v>0.17299999999999999</v>
      </c>
      <c r="AM98" s="46">
        <f t="shared" si="26"/>
        <v>0.41015713498453771</v>
      </c>
      <c r="AN98" t="b">
        <f t="shared" si="27"/>
        <v>1</v>
      </c>
      <c r="AO98" t="b">
        <f t="shared" si="28"/>
        <v>1</v>
      </c>
      <c r="AU98" s="118" t="s">
        <v>643</v>
      </c>
      <c r="AV98" s="118" t="s">
        <v>567</v>
      </c>
      <c r="AW98" s="41">
        <v>4</v>
      </c>
      <c r="AX98" s="41">
        <v>7</v>
      </c>
      <c r="AY98" s="118" t="s">
        <v>1068</v>
      </c>
      <c r="AZ98" s="41">
        <v>1</v>
      </c>
      <c r="BA98" s="41">
        <f t="shared" si="50"/>
        <v>0.17899999999999999</v>
      </c>
      <c r="BB98" s="46">
        <f t="shared" si="30"/>
        <v>0.28721116159351018</v>
      </c>
      <c r="BC98" t="b">
        <f t="shared" si="31"/>
        <v>1</v>
      </c>
      <c r="BD98" t="b">
        <f t="shared" si="32"/>
        <v>1</v>
      </c>
      <c r="BO98" s="41">
        <v>1</v>
      </c>
      <c r="BP98" s="41">
        <f t="shared" si="51"/>
        <v>0.17799999999999999</v>
      </c>
      <c r="BQ98" s="46">
        <f t="shared" si="34"/>
        <v>0.34658333948748288</v>
      </c>
      <c r="BR98" t="b">
        <f t="shared" si="35"/>
        <v>1</v>
      </c>
      <c r="BS98" t="b">
        <f t="shared" si="36"/>
        <v>1</v>
      </c>
      <c r="CD98" s="41">
        <v>1</v>
      </c>
      <c r="CE98" s="41">
        <f t="shared" si="52"/>
        <v>0.17699999999999999</v>
      </c>
      <c r="CF98" s="46">
        <f t="shared" si="38"/>
        <v>0.61717498641593205</v>
      </c>
      <c r="CG98" t="b">
        <f t="shared" si="39"/>
        <v>1</v>
      </c>
      <c r="CH98" t="b">
        <f t="shared" si="40"/>
        <v>1</v>
      </c>
    </row>
    <row r="99" spans="1:86">
      <c r="A99" s="41"/>
      <c r="B99" s="118" t="s">
        <v>628</v>
      </c>
      <c r="C99" s="118" t="s">
        <v>566</v>
      </c>
      <c r="D99" s="41">
        <v>4</v>
      </c>
      <c r="E99" s="41">
        <v>8</v>
      </c>
      <c r="F99" s="118" t="s">
        <v>1068</v>
      </c>
      <c r="G99" s="41">
        <v>1</v>
      </c>
      <c r="H99" s="41">
        <f t="shared" si="47"/>
        <v>0.17</v>
      </c>
      <c r="I99" s="46">
        <f t="shared" si="18"/>
        <v>0.56064256829574488</v>
      </c>
      <c r="J99" t="b">
        <f t="shared" si="19"/>
        <v>1</v>
      </c>
      <c r="K99" t="b">
        <f t="shared" si="20"/>
        <v>1</v>
      </c>
      <c r="V99" s="41">
        <v>1</v>
      </c>
      <c r="W99" s="41">
        <f t="shared" si="48"/>
        <v>0.17199999999999999</v>
      </c>
      <c r="X99" s="46">
        <f t="shared" si="22"/>
        <v>0.46738376022295058</v>
      </c>
      <c r="Y99" t="b">
        <f t="shared" si="23"/>
        <v>1</v>
      </c>
      <c r="Z99" t="b">
        <f t="shared" si="24"/>
        <v>1</v>
      </c>
      <c r="AK99" s="41">
        <v>1</v>
      </c>
      <c r="AL99" s="41">
        <f t="shared" si="49"/>
        <v>0.16800000000000001</v>
      </c>
      <c r="AM99" s="46">
        <f t="shared" si="26"/>
        <v>0.60128700670483204</v>
      </c>
      <c r="AN99" t="b">
        <f t="shared" si="27"/>
        <v>1</v>
      </c>
      <c r="AO99" t="b">
        <f t="shared" si="28"/>
        <v>1</v>
      </c>
      <c r="AU99" s="118" t="s">
        <v>645</v>
      </c>
      <c r="AV99" s="118" t="s">
        <v>567</v>
      </c>
      <c r="AW99" s="41">
        <v>4</v>
      </c>
      <c r="AX99" s="41">
        <v>8</v>
      </c>
      <c r="AY99" s="118" t="s">
        <v>1068</v>
      </c>
      <c r="AZ99" s="41">
        <v>1</v>
      </c>
      <c r="BA99" s="41">
        <f t="shared" si="50"/>
        <v>0.18</v>
      </c>
      <c r="BB99" s="46">
        <f t="shared" si="30"/>
        <v>0.24962268198038298</v>
      </c>
      <c r="BC99" t="b">
        <f t="shared" si="31"/>
        <v>1</v>
      </c>
      <c r="BD99" t="b">
        <f t="shared" si="32"/>
        <v>1</v>
      </c>
      <c r="BO99" s="41">
        <v>1</v>
      </c>
      <c r="BP99" s="41">
        <f t="shared" si="51"/>
        <v>0.17899999999999999</v>
      </c>
      <c r="BQ99" s="46">
        <f t="shared" si="34"/>
        <v>0.30970053910346396</v>
      </c>
      <c r="BR99" t="b">
        <f t="shared" si="35"/>
        <v>1</v>
      </c>
      <c r="BS99" t="b">
        <f t="shared" si="36"/>
        <v>1</v>
      </c>
      <c r="CD99" s="41">
        <v>1</v>
      </c>
      <c r="CE99" s="41">
        <f t="shared" si="52"/>
        <v>0.218</v>
      </c>
      <c r="CF99" s="46">
        <f t="shared" si="38"/>
        <v>-0.99797065841385435</v>
      </c>
      <c r="CG99" t="b">
        <f t="shared" si="39"/>
        <v>0</v>
      </c>
      <c r="CH99" t="b">
        <f t="shared" si="40"/>
        <v>1</v>
      </c>
    </row>
    <row r="100" spans="1:86">
      <c r="A100" s="41"/>
      <c r="B100" s="118" t="s">
        <v>630</v>
      </c>
      <c r="C100" s="118" t="s">
        <v>566</v>
      </c>
      <c r="D100" s="41">
        <v>5</v>
      </c>
      <c r="E100" s="41">
        <v>1</v>
      </c>
      <c r="F100" s="118" t="s">
        <v>1068</v>
      </c>
      <c r="G100" s="41">
        <v>1</v>
      </c>
      <c r="H100" s="41">
        <f>H30</f>
        <v>0.16300000000000001</v>
      </c>
      <c r="I100" s="46">
        <f t="shared" si="18"/>
        <v>0.84090279906269427</v>
      </c>
      <c r="J100" t="b">
        <f t="shared" si="19"/>
        <v>1</v>
      </c>
      <c r="K100" t="b">
        <f t="shared" si="20"/>
        <v>1</v>
      </c>
      <c r="V100" s="41">
        <v>1</v>
      </c>
      <c r="W100" s="41">
        <f>W30</f>
        <v>0.16800000000000001</v>
      </c>
      <c r="X100" s="46">
        <f t="shared" si="22"/>
        <v>0.61908359847823291</v>
      </c>
      <c r="Y100" t="b">
        <f t="shared" si="23"/>
        <v>1</v>
      </c>
      <c r="Z100" t="b">
        <f t="shared" si="24"/>
        <v>1</v>
      </c>
      <c r="AK100" s="41">
        <v>1</v>
      </c>
      <c r="AL100" s="41">
        <f>AL30</f>
        <v>0.16700000000000001</v>
      </c>
      <c r="AM100" s="46">
        <f t="shared" si="26"/>
        <v>0.63951298104889109</v>
      </c>
      <c r="AN100" t="b">
        <f t="shared" si="27"/>
        <v>1</v>
      </c>
      <c r="AO100" t="b">
        <f t="shared" si="28"/>
        <v>1</v>
      </c>
      <c r="AU100" s="118" t="s">
        <v>647</v>
      </c>
      <c r="AV100" s="118" t="s">
        <v>567</v>
      </c>
      <c r="AW100" s="41">
        <v>5</v>
      </c>
      <c r="AX100" s="41">
        <v>1</v>
      </c>
      <c r="AY100" s="118" t="s">
        <v>1068</v>
      </c>
      <c r="AZ100" s="41">
        <v>1</v>
      </c>
      <c r="BA100" s="41">
        <f>BA30</f>
        <v>0.18099999999999999</v>
      </c>
      <c r="BB100" s="46">
        <f t="shared" si="30"/>
        <v>0.21203420236725581</v>
      </c>
      <c r="BC100" t="b">
        <f t="shared" si="31"/>
        <v>1</v>
      </c>
      <c r="BD100" t="b">
        <f t="shared" si="32"/>
        <v>1</v>
      </c>
      <c r="BO100" s="41">
        <v>1</v>
      </c>
      <c r="BP100" s="41">
        <f>BP30</f>
        <v>0.17799999999999999</v>
      </c>
      <c r="BQ100" s="46">
        <f t="shared" si="34"/>
        <v>0.34658333948748288</v>
      </c>
      <c r="BR100" t="b">
        <f t="shared" si="35"/>
        <v>1</v>
      </c>
      <c r="BS100" t="b">
        <f t="shared" si="36"/>
        <v>1</v>
      </c>
      <c r="CD100" s="41">
        <v>1</v>
      </c>
      <c r="CE100" s="41">
        <f>CE30</f>
        <v>0.185</v>
      </c>
      <c r="CF100" s="46">
        <f t="shared" si="38"/>
        <v>0.30202461669304664</v>
      </c>
      <c r="CG100" t="b">
        <f t="shared" si="39"/>
        <v>1</v>
      </c>
      <c r="CH100" t="b">
        <f t="shared" si="40"/>
        <v>1</v>
      </c>
    </row>
    <row r="101" spans="1:86">
      <c r="A101" s="41"/>
      <c r="B101" s="118" t="s">
        <v>632</v>
      </c>
      <c r="C101" s="118" t="s">
        <v>566</v>
      </c>
      <c r="D101" s="41">
        <v>5</v>
      </c>
      <c r="E101" s="41">
        <v>2</v>
      </c>
      <c r="F101" s="118" t="s">
        <v>1068</v>
      </c>
      <c r="G101" s="41">
        <v>1</v>
      </c>
      <c r="H101" s="41">
        <f t="shared" ref="H101:H107" si="53">H31</f>
        <v>0.17100000000000001</v>
      </c>
      <c r="I101" s="46">
        <f t="shared" si="18"/>
        <v>0.52060539247189497</v>
      </c>
      <c r="J101" t="b">
        <f t="shared" si="19"/>
        <v>1</v>
      </c>
      <c r="K101" t="b">
        <f t="shared" si="20"/>
        <v>1</v>
      </c>
      <c r="V101" s="41">
        <v>1</v>
      </c>
      <c r="W101" s="41">
        <f t="shared" ref="W101:W107" si="54">W31</f>
        <v>0.17199999999999999</v>
      </c>
      <c r="X101" s="46">
        <f t="shared" si="22"/>
        <v>0.46738376022295058</v>
      </c>
      <c r="Y101" t="b">
        <f t="shared" si="23"/>
        <v>1</v>
      </c>
      <c r="Z101" t="b">
        <f t="shared" si="24"/>
        <v>1</v>
      </c>
      <c r="AK101" s="41">
        <v>1</v>
      </c>
      <c r="AL101" s="41">
        <f t="shared" ref="AL101:AL107" si="55">AL31</f>
        <v>0.16800000000000001</v>
      </c>
      <c r="AM101" s="46">
        <f t="shared" si="26"/>
        <v>0.60128700670483204</v>
      </c>
      <c r="AN101" t="b">
        <f t="shared" si="27"/>
        <v>1</v>
      </c>
      <c r="AO101" t="b">
        <f t="shared" si="28"/>
        <v>1</v>
      </c>
      <c r="AU101" s="118" t="s">
        <v>617</v>
      </c>
      <c r="AV101" s="118" t="s">
        <v>567</v>
      </c>
      <c r="AW101" s="41">
        <v>5</v>
      </c>
      <c r="AX101" s="41">
        <v>2</v>
      </c>
      <c r="AY101" s="118" t="s">
        <v>1068</v>
      </c>
      <c r="AZ101" s="41">
        <v>1</v>
      </c>
      <c r="BA101" s="41">
        <f t="shared" ref="BA101:BA107" si="56">BA31</f>
        <v>0.17899999999999999</v>
      </c>
      <c r="BB101" s="46">
        <f t="shared" si="30"/>
        <v>0.28721116159351018</v>
      </c>
      <c r="BC101" t="b">
        <f t="shared" si="31"/>
        <v>1</v>
      </c>
      <c r="BD101" t="b">
        <f t="shared" si="32"/>
        <v>1</v>
      </c>
      <c r="BO101" s="41">
        <v>1</v>
      </c>
      <c r="BP101" s="41">
        <f t="shared" ref="BP101:BP107" si="57">BP31</f>
        <v>0.18</v>
      </c>
      <c r="BQ101" s="46">
        <f t="shared" si="34"/>
        <v>0.27281773871944498</v>
      </c>
      <c r="BR101" t="b">
        <f t="shared" si="35"/>
        <v>1</v>
      </c>
      <c r="BS101" t="b">
        <f t="shared" si="36"/>
        <v>1</v>
      </c>
      <c r="CD101" s="41">
        <v>1</v>
      </c>
      <c r="CE101" s="41">
        <f t="shared" ref="CE101:CE107" si="58">CE31</f>
        <v>0.18</v>
      </c>
      <c r="CF101" s="46">
        <f t="shared" si="38"/>
        <v>0.49899359776985003</v>
      </c>
      <c r="CG101" t="b">
        <f t="shared" si="39"/>
        <v>1</v>
      </c>
      <c r="CH101" t="b">
        <f t="shared" si="40"/>
        <v>1</v>
      </c>
    </row>
    <row r="102" spans="1:86">
      <c r="A102" s="41"/>
      <c r="B102" s="118" t="s">
        <v>634</v>
      </c>
      <c r="C102" s="118" t="s">
        <v>566</v>
      </c>
      <c r="D102" s="41">
        <v>5</v>
      </c>
      <c r="E102" s="41">
        <v>3</v>
      </c>
      <c r="F102" s="118" t="s">
        <v>1068</v>
      </c>
      <c r="G102" s="41">
        <v>1</v>
      </c>
      <c r="H102" s="41">
        <f t="shared" si="53"/>
        <v>0.16700000000000001</v>
      </c>
      <c r="I102" s="46">
        <f t="shared" si="18"/>
        <v>0.68075409576729462</v>
      </c>
      <c r="J102" t="b">
        <f t="shared" si="19"/>
        <v>1</v>
      </c>
      <c r="K102" t="b">
        <f t="shared" si="20"/>
        <v>1</v>
      </c>
      <c r="V102" s="41">
        <v>1</v>
      </c>
      <c r="W102" s="41">
        <f t="shared" si="54"/>
        <v>0.17199999999999999</v>
      </c>
      <c r="X102" s="46">
        <f t="shared" si="22"/>
        <v>0.46738376022295058</v>
      </c>
      <c r="Y102" t="b">
        <f t="shared" si="23"/>
        <v>1</v>
      </c>
      <c r="Z102" t="b">
        <f t="shared" si="24"/>
        <v>1</v>
      </c>
      <c r="AK102" s="41">
        <v>1</v>
      </c>
      <c r="AL102" s="41">
        <f t="shared" si="55"/>
        <v>0.188</v>
      </c>
      <c r="AM102" s="46">
        <f t="shared" si="26"/>
        <v>-0.16323248017634831</v>
      </c>
      <c r="AN102" t="b">
        <f t="shared" si="27"/>
        <v>0</v>
      </c>
      <c r="AO102" t="b">
        <f t="shared" si="28"/>
        <v>1</v>
      </c>
      <c r="AU102" s="118" t="s">
        <v>619</v>
      </c>
      <c r="AV102" s="118" t="s">
        <v>567</v>
      </c>
      <c r="AW102" s="41">
        <v>5</v>
      </c>
      <c r="AX102" s="41">
        <v>3</v>
      </c>
      <c r="AY102" s="118" t="s">
        <v>1068</v>
      </c>
      <c r="AZ102" s="41">
        <v>1</v>
      </c>
      <c r="BA102" s="41">
        <f t="shared" si="56"/>
        <v>0.18</v>
      </c>
      <c r="BB102" s="46">
        <f t="shared" si="30"/>
        <v>0.24962268198038298</v>
      </c>
      <c r="BC102" t="b">
        <f t="shared" si="31"/>
        <v>1</v>
      </c>
      <c r="BD102" t="b">
        <f t="shared" si="32"/>
        <v>1</v>
      </c>
      <c r="BO102" s="41">
        <v>1</v>
      </c>
      <c r="BP102" s="41">
        <f t="shared" si="57"/>
        <v>0.18</v>
      </c>
      <c r="BQ102" s="46">
        <f t="shared" si="34"/>
        <v>0.27281773871944498</v>
      </c>
      <c r="BR102" t="b">
        <f t="shared" si="35"/>
        <v>1</v>
      </c>
      <c r="BS102" t="b">
        <f t="shared" si="36"/>
        <v>1</v>
      </c>
      <c r="CD102" s="41">
        <v>1</v>
      </c>
      <c r="CE102" s="41">
        <f t="shared" si="58"/>
        <v>0.17799999999999999</v>
      </c>
      <c r="CF102" s="46">
        <f t="shared" si="38"/>
        <v>0.57778119020057139</v>
      </c>
      <c r="CG102" t="b">
        <f t="shared" si="39"/>
        <v>1</v>
      </c>
      <c r="CH102" t="b">
        <f t="shared" si="40"/>
        <v>1</v>
      </c>
    </row>
    <row r="103" spans="1:86">
      <c r="A103" s="41"/>
      <c r="B103" s="118" t="s">
        <v>636</v>
      </c>
      <c r="C103" s="118" t="s">
        <v>566</v>
      </c>
      <c r="D103" s="41">
        <v>5</v>
      </c>
      <c r="E103" s="41">
        <v>4</v>
      </c>
      <c r="F103" s="118" t="s">
        <v>1068</v>
      </c>
      <c r="G103" s="41">
        <v>1</v>
      </c>
      <c r="H103" s="41">
        <f t="shared" si="53"/>
        <v>0.17599999999999999</v>
      </c>
      <c r="I103" s="46">
        <f t="shared" si="18"/>
        <v>0.32041951335264646</v>
      </c>
      <c r="J103" t="b">
        <f t="shared" si="19"/>
        <v>1</v>
      </c>
      <c r="K103" t="b">
        <f t="shared" si="20"/>
        <v>1</v>
      </c>
      <c r="V103" s="41">
        <v>1</v>
      </c>
      <c r="W103" s="41">
        <f t="shared" si="54"/>
        <v>0.17699999999999999</v>
      </c>
      <c r="X103" s="46">
        <f t="shared" si="22"/>
        <v>0.27775896240384629</v>
      </c>
      <c r="Y103" t="b">
        <f t="shared" si="23"/>
        <v>1</v>
      </c>
      <c r="Z103" t="b">
        <f t="shared" si="24"/>
        <v>1</v>
      </c>
      <c r="AK103" s="41">
        <v>1</v>
      </c>
      <c r="AL103" s="41">
        <f t="shared" si="55"/>
        <v>0.17399999999999999</v>
      </c>
      <c r="AM103" s="46">
        <f t="shared" si="26"/>
        <v>0.37193116064047865</v>
      </c>
      <c r="AN103" t="b">
        <f t="shared" si="27"/>
        <v>1</v>
      </c>
      <c r="AO103" t="b">
        <f t="shared" si="28"/>
        <v>1</v>
      </c>
      <c r="AU103" s="118" t="s">
        <v>621</v>
      </c>
      <c r="AV103" s="118" t="s">
        <v>567</v>
      </c>
      <c r="AW103" s="41">
        <v>5</v>
      </c>
      <c r="AX103" s="41">
        <v>4</v>
      </c>
      <c r="AY103" s="118" t="s">
        <v>1068</v>
      </c>
      <c r="AZ103" s="41">
        <v>1</v>
      </c>
      <c r="BA103" s="41">
        <f t="shared" si="56"/>
        <v>0.18099999999999999</v>
      </c>
      <c r="BB103" s="46">
        <f t="shared" si="30"/>
        <v>0.21203420236725581</v>
      </c>
      <c r="BC103" t="b">
        <f t="shared" si="31"/>
        <v>1</v>
      </c>
      <c r="BD103" t="b">
        <f t="shared" si="32"/>
        <v>1</v>
      </c>
      <c r="BO103" s="41">
        <v>1</v>
      </c>
      <c r="BP103" s="41">
        <f t="shared" si="57"/>
        <v>0.18</v>
      </c>
      <c r="BQ103" s="46">
        <f t="shared" si="34"/>
        <v>0.27281773871944498</v>
      </c>
      <c r="BR103" t="b">
        <f t="shared" si="35"/>
        <v>1</v>
      </c>
      <c r="BS103" t="b">
        <f t="shared" si="36"/>
        <v>1</v>
      </c>
      <c r="CD103" s="41">
        <v>1</v>
      </c>
      <c r="CE103" s="41">
        <f t="shared" si="58"/>
        <v>0.17699999999999999</v>
      </c>
      <c r="CF103" s="46">
        <f t="shared" si="38"/>
        <v>0.61717498641593205</v>
      </c>
      <c r="CG103" t="b">
        <f t="shared" si="39"/>
        <v>1</v>
      </c>
      <c r="CH103" t="b">
        <f t="shared" si="40"/>
        <v>1</v>
      </c>
    </row>
    <row r="104" spans="1:86">
      <c r="A104" s="41"/>
      <c r="B104" s="118" t="s">
        <v>638</v>
      </c>
      <c r="C104" s="118" t="s">
        <v>566</v>
      </c>
      <c r="D104" s="41">
        <v>5</v>
      </c>
      <c r="E104" s="41">
        <v>5</v>
      </c>
      <c r="F104" s="118" t="s">
        <v>1068</v>
      </c>
      <c r="G104" s="41">
        <v>1</v>
      </c>
      <c r="H104" s="41">
        <f t="shared" si="53"/>
        <v>0.17499999999999999</v>
      </c>
      <c r="I104" s="46">
        <f t="shared" si="18"/>
        <v>0.36045668917649637</v>
      </c>
      <c r="J104" t="b">
        <f t="shared" si="19"/>
        <v>1</v>
      </c>
      <c r="K104" t="b">
        <f t="shared" si="20"/>
        <v>1</v>
      </c>
      <c r="V104" s="41">
        <v>1</v>
      </c>
      <c r="W104" s="41">
        <f t="shared" si="54"/>
        <v>0.17499999999999999</v>
      </c>
      <c r="X104" s="46">
        <f t="shared" si="22"/>
        <v>0.35360888153148801</v>
      </c>
      <c r="Y104" t="b">
        <f t="shared" si="23"/>
        <v>1</v>
      </c>
      <c r="Z104" t="b">
        <f t="shared" si="24"/>
        <v>1</v>
      </c>
      <c r="AK104" s="41">
        <v>1</v>
      </c>
      <c r="AL104" s="41">
        <f t="shared" si="55"/>
        <v>0.17499999999999999</v>
      </c>
      <c r="AM104" s="46">
        <f t="shared" si="26"/>
        <v>0.3337051862964196</v>
      </c>
      <c r="AN104" t="b">
        <f t="shared" si="27"/>
        <v>1</v>
      </c>
      <c r="AO104" t="b">
        <f t="shared" si="28"/>
        <v>1</v>
      </c>
      <c r="AU104" s="118" t="s">
        <v>623</v>
      </c>
      <c r="AV104" s="118" t="s">
        <v>567</v>
      </c>
      <c r="AW104" s="41">
        <v>5</v>
      </c>
      <c r="AX104" s="41">
        <v>5</v>
      </c>
      <c r="AY104" s="118" t="s">
        <v>1068</v>
      </c>
      <c r="AZ104" s="41">
        <v>1</v>
      </c>
      <c r="BA104" s="41">
        <f t="shared" si="56"/>
        <v>0.18099999999999999</v>
      </c>
      <c r="BB104" s="46">
        <f t="shared" si="30"/>
        <v>0.21203420236725581</v>
      </c>
      <c r="BC104" t="b">
        <f t="shared" si="31"/>
        <v>1</v>
      </c>
      <c r="BD104" t="b">
        <f t="shared" si="32"/>
        <v>1</v>
      </c>
      <c r="BO104" s="41">
        <v>1</v>
      </c>
      <c r="BP104" s="41">
        <f t="shared" si="57"/>
        <v>0.18</v>
      </c>
      <c r="BQ104" s="46">
        <f t="shared" si="34"/>
        <v>0.27281773871944498</v>
      </c>
      <c r="BR104" t="b">
        <f t="shared" si="35"/>
        <v>1</v>
      </c>
      <c r="BS104" t="b">
        <f t="shared" si="36"/>
        <v>1</v>
      </c>
      <c r="CD104" s="41">
        <v>1</v>
      </c>
      <c r="CE104" s="41">
        <f t="shared" si="58"/>
        <v>0.18</v>
      </c>
      <c r="CF104" s="46">
        <f t="shared" si="38"/>
        <v>0.49899359776985003</v>
      </c>
      <c r="CG104" t="b">
        <f t="shared" si="39"/>
        <v>1</v>
      </c>
      <c r="CH104" t="b">
        <f t="shared" si="40"/>
        <v>1</v>
      </c>
    </row>
    <row r="105" spans="1:86">
      <c r="A105" s="41"/>
      <c r="B105" s="118" t="s">
        <v>640</v>
      </c>
      <c r="C105" s="118" t="s">
        <v>566</v>
      </c>
      <c r="D105" s="41">
        <v>5</v>
      </c>
      <c r="E105" s="41">
        <v>6</v>
      </c>
      <c r="F105" s="118" t="s">
        <v>1068</v>
      </c>
      <c r="G105" s="41">
        <v>1</v>
      </c>
      <c r="H105" s="41">
        <f t="shared" si="53"/>
        <v>0.18</v>
      </c>
      <c r="I105" s="46">
        <f t="shared" si="18"/>
        <v>0.16027081005724678</v>
      </c>
      <c r="J105" t="b">
        <f t="shared" si="19"/>
        <v>1</v>
      </c>
      <c r="K105" t="b">
        <f t="shared" si="20"/>
        <v>1</v>
      </c>
      <c r="V105" s="41">
        <v>1</v>
      </c>
      <c r="W105" s="41">
        <f t="shared" si="54"/>
        <v>0.185</v>
      </c>
      <c r="X105" s="46">
        <f t="shared" si="22"/>
        <v>-2.5640714106720607E-2</v>
      </c>
      <c r="Y105" t="b">
        <f t="shared" si="23"/>
        <v>0</v>
      </c>
      <c r="Z105" t="b">
        <f t="shared" si="24"/>
        <v>1</v>
      </c>
      <c r="AK105" s="41">
        <v>1</v>
      </c>
      <c r="AL105" s="41">
        <f t="shared" si="55"/>
        <v>0.184</v>
      </c>
      <c r="AM105" s="46">
        <f t="shared" si="26"/>
        <v>-1.0328582800112038E-2</v>
      </c>
      <c r="AN105" t="b">
        <f t="shared" si="27"/>
        <v>1</v>
      </c>
      <c r="AO105" t="b">
        <f t="shared" si="28"/>
        <v>1</v>
      </c>
      <c r="AU105" s="118" t="s">
        <v>625</v>
      </c>
      <c r="AV105" s="118" t="s">
        <v>567</v>
      </c>
      <c r="AW105" s="41">
        <v>5</v>
      </c>
      <c r="AX105" s="41">
        <v>6</v>
      </c>
      <c r="AY105" s="118" t="s">
        <v>1068</v>
      </c>
      <c r="AZ105" s="41">
        <v>1</v>
      </c>
      <c r="BA105" s="41">
        <f t="shared" si="56"/>
        <v>0.192</v>
      </c>
      <c r="BB105" s="46">
        <f t="shared" si="30"/>
        <v>-0.20143907337714326</v>
      </c>
      <c r="BC105" t="b">
        <f t="shared" si="31"/>
        <v>0</v>
      </c>
      <c r="BD105" t="b">
        <f t="shared" si="32"/>
        <v>1</v>
      </c>
      <c r="BO105" s="41">
        <v>1</v>
      </c>
      <c r="BP105" s="41">
        <f t="shared" si="57"/>
        <v>0.17599999999999999</v>
      </c>
      <c r="BQ105" s="46">
        <f t="shared" si="34"/>
        <v>0.42034894025552078</v>
      </c>
      <c r="BR105" t="b">
        <f t="shared" si="35"/>
        <v>1</v>
      </c>
      <c r="BS105" t="b">
        <f t="shared" si="36"/>
        <v>1</v>
      </c>
      <c r="CD105" s="41">
        <v>1</v>
      </c>
      <c r="CE105" s="41">
        <f t="shared" si="58"/>
        <v>0.17499999999999999</v>
      </c>
      <c r="CF105" s="46">
        <f t="shared" si="38"/>
        <v>0.69596257884665336</v>
      </c>
      <c r="CG105" t="b">
        <f t="shared" si="39"/>
        <v>1</v>
      </c>
      <c r="CH105" t="b">
        <f t="shared" si="40"/>
        <v>1</v>
      </c>
    </row>
    <row r="106" spans="1:86">
      <c r="A106" s="41"/>
      <c r="B106" s="118" t="s">
        <v>642</v>
      </c>
      <c r="C106" s="118" t="s">
        <v>566</v>
      </c>
      <c r="D106" s="41">
        <v>5</v>
      </c>
      <c r="E106" s="41">
        <v>7</v>
      </c>
      <c r="F106" s="118" t="s">
        <v>1068</v>
      </c>
      <c r="G106" s="41">
        <v>1</v>
      </c>
      <c r="H106" s="41">
        <f t="shared" si="53"/>
        <v>0.189</v>
      </c>
      <c r="I106" s="46">
        <f t="shared" si="18"/>
        <v>-0.20006377235740247</v>
      </c>
      <c r="J106" t="b">
        <f t="shared" si="19"/>
        <v>0</v>
      </c>
      <c r="K106" t="b">
        <f t="shared" si="20"/>
        <v>1</v>
      </c>
      <c r="V106" s="41">
        <v>1</v>
      </c>
      <c r="W106" s="41">
        <f t="shared" si="54"/>
        <v>0.17499999999999999</v>
      </c>
      <c r="X106" s="46">
        <f t="shared" si="22"/>
        <v>0.35360888153148801</v>
      </c>
      <c r="Y106" t="b">
        <f t="shared" si="23"/>
        <v>1</v>
      </c>
      <c r="Z106" t="b">
        <f t="shared" si="24"/>
        <v>1</v>
      </c>
      <c r="AK106" s="41">
        <v>1</v>
      </c>
      <c r="AL106" s="41">
        <f t="shared" si="55"/>
        <v>0.17100000000000001</v>
      </c>
      <c r="AM106" s="46">
        <f t="shared" si="26"/>
        <v>0.48660908367265482</v>
      </c>
      <c r="AN106" t="b">
        <f t="shared" si="27"/>
        <v>1</v>
      </c>
      <c r="AO106" t="b">
        <f t="shared" si="28"/>
        <v>1</v>
      </c>
      <c r="AU106" s="118" t="s">
        <v>627</v>
      </c>
      <c r="AV106" s="118" t="s">
        <v>567</v>
      </c>
      <c r="AW106" s="41">
        <v>5</v>
      </c>
      <c r="AX106" s="41">
        <v>7</v>
      </c>
      <c r="AY106" s="118" t="s">
        <v>1068</v>
      </c>
      <c r="AZ106" s="41">
        <v>1</v>
      </c>
      <c r="BA106" s="41">
        <f t="shared" si="56"/>
        <v>0.17699999999999999</v>
      </c>
      <c r="BB106" s="46">
        <f t="shared" si="30"/>
        <v>0.36238812081976457</v>
      </c>
      <c r="BC106" t="b">
        <f t="shared" si="31"/>
        <v>1</v>
      </c>
      <c r="BD106" t="b">
        <f t="shared" si="32"/>
        <v>1</v>
      </c>
      <c r="BO106" s="41">
        <v>1</v>
      </c>
      <c r="BP106" s="41">
        <f t="shared" si="57"/>
        <v>0.17599999999999999</v>
      </c>
      <c r="BQ106" s="46">
        <f t="shared" si="34"/>
        <v>0.42034894025552078</v>
      </c>
      <c r="BR106" t="b">
        <f t="shared" si="35"/>
        <v>1</v>
      </c>
      <c r="BS106" t="b">
        <f t="shared" si="36"/>
        <v>1</v>
      </c>
      <c r="CD106" s="41">
        <v>1</v>
      </c>
      <c r="CE106" s="41">
        <f t="shared" si="58"/>
        <v>0.17599999999999999</v>
      </c>
      <c r="CF106" s="46">
        <f t="shared" si="38"/>
        <v>0.6565687826312927</v>
      </c>
      <c r="CG106" t="b">
        <f t="shared" si="39"/>
        <v>1</v>
      </c>
      <c r="CH106" t="b">
        <f t="shared" si="40"/>
        <v>1</v>
      </c>
    </row>
    <row r="107" spans="1:86">
      <c r="A107" s="41"/>
      <c r="B107" s="118" t="s">
        <v>644</v>
      </c>
      <c r="C107" s="118" t="s">
        <v>566</v>
      </c>
      <c r="D107" s="41">
        <v>5</v>
      </c>
      <c r="E107" s="41">
        <v>8</v>
      </c>
      <c r="F107" s="118" t="s">
        <v>1068</v>
      </c>
      <c r="G107" s="41">
        <v>1</v>
      </c>
      <c r="H107" s="41">
        <f t="shared" si="53"/>
        <v>0.17899999999999999</v>
      </c>
      <c r="I107" s="46">
        <f t="shared" si="18"/>
        <v>0.20030798588109669</v>
      </c>
      <c r="J107" t="b">
        <f t="shared" si="19"/>
        <v>1</v>
      </c>
      <c r="K107" t="b">
        <f t="shared" si="20"/>
        <v>1</v>
      </c>
      <c r="V107" s="41">
        <v>1</v>
      </c>
      <c r="W107" s="41">
        <f t="shared" si="54"/>
        <v>0.17599999999999999</v>
      </c>
      <c r="X107" s="46">
        <f t="shared" si="22"/>
        <v>0.31568392196766715</v>
      </c>
      <c r="Y107" t="b">
        <f t="shared" si="23"/>
        <v>1</v>
      </c>
      <c r="Z107" t="b">
        <f t="shared" si="24"/>
        <v>1</v>
      </c>
      <c r="AK107" s="41">
        <v>1</v>
      </c>
      <c r="AL107" s="41">
        <f t="shared" si="55"/>
        <v>0.17299999999999999</v>
      </c>
      <c r="AM107" s="46">
        <f t="shared" si="26"/>
        <v>0.41015713498453771</v>
      </c>
      <c r="AN107" t="b">
        <f t="shared" si="27"/>
        <v>1</v>
      </c>
      <c r="AO107" t="b">
        <f t="shared" si="28"/>
        <v>1</v>
      </c>
      <c r="AU107" s="118" t="s">
        <v>629</v>
      </c>
      <c r="AV107" s="118" t="s">
        <v>567</v>
      </c>
      <c r="AW107" s="41">
        <v>5</v>
      </c>
      <c r="AX107" s="41">
        <v>8</v>
      </c>
      <c r="AY107" s="118" t="s">
        <v>1068</v>
      </c>
      <c r="AZ107" s="41">
        <v>1</v>
      </c>
      <c r="BA107" s="41">
        <f t="shared" si="56"/>
        <v>0.183</v>
      </c>
      <c r="BB107" s="46">
        <f t="shared" si="30"/>
        <v>0.13685724314100142</v>
      </c>
      <c r="BC107" t="b">
        <f t="shared" si="31"/>
        <v>1</v>
      </c>
      <c r="BD107" t="b">
        <f t="shared" si="32"/>
        <v>1</v>
      </c>
      <c r="BO107" s="41">
        <v>1</v>
      </c>
      <c r="BP107" s="41">
        <f t="shared" si="57"/>
        <v>0.17699999999999999</v>
      </c>
      <c r="BQ107" s="46">
        <f t="shared" si="34"/>
        <v>0.38346613987150185</v>
      </c>
      <c r="BR107" t="b">
        <f t="shared" si="35"/>
        <v>1</v>
      </c>
      <c r="BS107" t="b">
        <f t="shared" si="36"/>
        <v>1</v>
      </c>
      <c r="CD107" s="41">
        <v>1</v>
      </c>
      <c r="CE107" s="41">
        <f t="shared" si="58"/>
        <v>0.17899999999999999</v>
      </c>
      <c r="CF107" s="46">
        <f t="shared" si="38"/>
        <v>0.53838739398521063</v>
      </c>
      <c r="CG107" t="b">
        <f t="shared" si="39"/>
        <v>1</v>
      </c>
      <c r="CH107" t="b">
        <f t="shared" si="40"/>
        <v>1</v>
      </c>
    </row>
    <row r="108" spans="1:86">
      <c r="A108" s="41"/>
      <c r="B108" s="118" t="s">
        <v>646</v>
      </c>
      <c r="C108" s="118" t="s">
        <v>566</v>
      </c>
      <c r="D108" s="41">
        <v>6</v>
      </c>
      <c r="E108" s="41">
        <v>1</v>
      </c>
      <c r="F108" s="118" t="s">
        <v>1068</v>
      </c>
      <c r="G108" s="41">
        <v>1</v>
      </c>
      <c r="H108" s="41">
        <f>I30</f>
        <v>0.18</v>
      </c>
      <c r="I108" s="46">
        <f t="shared" si="18"/>
        <v>0.16027081005724678</v>
      </c>
      <c r="J108" t="b">
        <f t="shared" si="19"/>
        <v>1</v>
      </c>
      <c r="K108" t="b">
        <f t="shared" si="20"/>
        <v>1</v>
      </c>
      <c r="V108" s="41">
        <v>1</v>
      </c>
      <c r="W108" s="41">
        <f>X30</f>
        <v>0.17799999999999999</v>
      </c>
      <c r="X108" s="46">
        <f t="shared" si="22"/>
        <v>0.2398340028400254</v>
      </c>
      <c r="Y108" t="b">
        <f t="shared" si="23"/>
        <v>1</v>
      </c>
      <c r="Z108" t="b">
        <f t="shared" si="24"/>
        <v>1</v>
      </c>
      <c r="AK108" s="41">
        <v>1</v>
      </c>
      <c r="AL108" s="41">
        <f>AM30</f>
        <v>0.17599999999999999</v>
      </c>
      <c r="AM108" s="46">
        <f t="shared" si="26"/>
        <v>0.29547921195236049</v>
      </c>
      <c r="AN108" t="b">
        <f t="shared" si="27"/>
        <v>1</v>
      </c>
      <c r="AO108" t="b">
        <f t="shared" si="28"/>
        <v>1</v>
      </c>
      <c r="AU108" s="118" t="s">
        <v>631</v>
      </c>
      <c r="AV108" s="118" t="s">
        <v>567</v>
      </c>
      <c r="AW108" s="41">
        <v>6</v>
      </c>
      <c r="AX108" s="41">
        <v>1</v>
      </c>
      <c r="AY108" s="118" t="s">
        <v>1068</v>
      </c>
      <c r="AZ108" s="41">
        <v>1</v>
      </c>
      <c r="BA108" s="41">
        <f>BB30</f>
        <v>0.17699999999999999</v>
      </c>
      <c r="BB108" s="46">
        <f t="shared" si="30"/>
        <v>0.36238812081976457</v>
      </c>
      <c r="BC108" t="b">
        <f t="shared" si="31"/>
        <v>1</v>
      </c>
      <c r="BD108" t="b">
        <f t="shared" si="32"/>
        <v>1</v>
      </c>
      <c r="BO108" s="41">
        <v>1</v>
      </c>
      <c r="BP108" s="41">
        <f>BQ30</f>
        <v>0.17599999999999999</v>
      </c>
      <c r="BQ108" s="46">
        <f t="shared" si="34"/>
        <v>0.42034894025552078</v>
      </c>
      <c r="BR108" t="b">
        <f t="shared" si="35"/>
        <v>1</v>
      </c>
      <c r="BS108" t="b">
        <f t="shared" si="36"/>
        <v>1</v>
      </c>
      <c r="CD108" s="41">
        <v>1</v>
      </c>
      <c r="CE108" s="41">
        <f>CF30</f>
        <v>0.17699999999999999</v>
      </c>
      <c r="CF108" s="46">
        <f t="shared" si="38"/>
        <v>0.61717498641593205</v>
      </c>
      <c r="CG108" t="b">
        <f t="shared" si="39"/>
        <v>1</v>
      </c>
      <c r="CH108" t="b">
        <f t="shared" si="40"/>
        <v>1</v>
      </c>
    </row>
    <row r="109" spans="1:86">
      <c r="A109" s="41"/>
      <c r="B109" s="118" t="s">
        <v>648</v>
      </c>
      <c r="C109" s="118" t="s">
        <v>566</v>
      </c>
      <c r="D109" s="41">
        <v>6</v>
      </c>
      <c r="E109" s="41">
        <v>2</v>
      </c>
      <c r="F109" s="118" t="s">
        <v>1068</v>
      </c>
      <c r="G109" s="41">
        <v>1</v>
      </c>
      <c r="H109" s="41">
        <f t="shared" ref="H109:H115" si="59">I31</f>
        <v>0.17199999999999999</v>
      </c>
      <c r="I109" s="46">
        <f t="shared" si="18"/>
        <v>0.48056821664804611</v>
      </c>
      <c r="J109" t="b">
        <f t="shared" si="19"/>
        <v>1</v>
      </c>
      <c r="K109" t="b">
        <f t="shared" si="20"/>
        <v>1</v>
      </c>
      <c r="V109" s="41">
        <v>1</v>
      </c>
      <c r="W109" s="41">
        <f t="shared" ref="W109:W115" si="60">X31</f>
        <v>0.17699999999999999</v>
      </c>
      <c r="X109" s="46">
        <f t="shared" si="22"/>
        <v>0.27775896240384629</v>
      </c>
      <c r="Y109" t="b">
        <f t="shared" si="23"/>
        <v>1</v>
      </c>
      <c r="Z109" t="b">
        <f t="shared" si="24"/>
        <v>1</v>
      </c>
      <c r="AK109" s="41">
        <v>1</v>
      </c>
      <c r="AL109" s="41">
        <f t="shared" ref="AL109:AL115" si="61">AM31</f>
        <v>0.17499999999999999</v>
      </c>
      <c r="AM109" s="46">
        <f t="shared" si="26"/>
        <v>0.3337051862964196</v>
      </c>
      <c r="AN109" t="b">
        <f t="shared" si="27"/>
        <v>1</v>
      </c>
      <c r="AO109" t="b">
        <f t="shared" si="28"/>
        <v>1</v>
      </c>
      <c r="AU109" s="118" t="s">
        <v>649</v>
      </c>
      <c r="AV109" s="118" t="s">
        <v>567</v>
      </c>
      <c r="AW109" s="41">
        <v>6</v>
      </c>
      <c r="AX109" s="41">
        <v>2</v>
      </c>
      <c r="AY109" s="118" t="s">
        <v>1068</v>
      </c>
      <c r="AZ109" s="41">
        <v>1</v>
      </c>
      <c r="BA109" s="41">
        <f t="shared" ref="BA109:BA115" si="62">BB31</f>
        <v>0.19</v>
      </c>
      <c r="BB109" s="46">
        <f t="shared" si="30"/>
        <v>-0.12626211415088889</v>
      </c>
      <c r="BC109" t="b">
        <f t="shared" si="31"/>
        <v>0</v>
      </c>
      <c r="BD109" t="b">
        <f t="shared" si="32"/>
        <v>1</v>
      </c>
      <c r="BO109" s="41">
        <v>1</v>
      </c>
      <c r="BP109" s="41">
        <f t="shared" ref="BP109:BP115" si="63">BQ31</f>
        <v>0.182</v>
      </c>
      <c r="BQ109" s="46">
        <f t="shared" si="34"/>
        <v>0.19905213795140711</v>
      </c>
      <c r="BR109" t="b">
        <f t="shared" si="35"/>
        <v>1</v>
      </c>
      <c r="BS109" t="b">
        <f t="shared" si="36"/>
        <v>1</v>
      </c>
      <c r="CD109" s="41">
        <v>1</v>
      </c>
      <c r="CE109" s="41">
        <f t="shared" ref="CE109:CE115" si="64">CF31</f>
        <v>0.189</v>
      </c>
      <c r="CF109" s="46">
        <f t="shared" si="38"/>
        <v>0.14444943183160397</v>
      </c>
      <c r="CG109" t="b">
        <f t="shared" si="39"/>
        <v>0</v>
      </c>
      <c r="CH109" t="b">
        <f t="shared" si="40"/>
        <v>1</v>
      </c>
    </row>
    <row r="110" spans="1:86">
      <c r="A110" s="41"/>
      <c r="B110" s="118" t="s">
        <v>650</v>
      </c>
      <c r="C110" s="118" t="s">
        <v>566</v>
      </c>
      <c r="D110" s="41">
        <v>6</v>
      </c>
      <c r="E110" s="41">
        <v>3</v>
      </c>
      <c r="F110" s="118" t="s">
        <v>1068</v>
      </c>
      <c r="G110" s="41">
        <v>1</v>
      </c>
      <c r="H110" s="41">
        <f t="shared" si="59"/>
        <v>0.183</v>
      </c>
      <c r="I110" s="46">
        <f t="shared" si="18"/>
        <v>4.0159282585697023E-2</v>
      </c>
      <c r="J110" t="b">
        <f t="shared" si="19"/>
        <v>1</v>
      </c>
      <c r="K110" t="b">
        <f t="shared" si="20"/>
        <v>1</v>
      </c>
      <c r="V110" s="41">
        <v>1</v>
      </c>
      <c r="W110" s="41">
        <f t="shared" si="60"/>
        <v>0.182</v>
      </c>
      <c r="X110" s="46">
        <f t="shared" si="22"/>
        <v>8.8134164584741978E-2</v>
      </c>
      <c r="Y110" t="b">
        <f t="shared" si="23"/>
        <v>1</v>
      </c>
      <c r="Z110" t="b">
        <f t="shared" si="24"/>
        <v>1</v>
      </c>
      <c r="AK110" s="41">
        <v>1</v>
      </c>
      <c r="AL110" s="41">
        <f t="shared" si="61"/>
        <v>0.185</v>
      </c>
      <c r="AM110" s="46">
        <f t="shared" si="26"/>
        <v>-4.8554557144171111E-2</v>
      </c>
      <c r="AN110" t="b">
        <f t="shared" si="27"/>
        <v>1</v>
      </c>
      <c r="AO110" t="b">
        <f t="shared" si="28"/>
        <v>1</v>
      </c>
      <c r="AU110" s="118" t="s">
        <v>651</v>
      </c>
      <c r="AV110" s="118" t="s">
        <v>567</v>
      </c>
      <c r="AW110" s="41">
        <v>6</v>
      </c>
      <c r="AX110" s="41">
        <v>3</v>
      </c>
      <c r="AY110" s="118" t="s">
        <v>1068</v>
      </c>
      <c r="AZ110" s="41">
        <v>1</v>
      </c>
      <c r="BA110" s="41">
        <f t="shared" si="62"/>
        <v>0.19500000000000001</v>
      </c>
      <c r="BB110" s="46">
        <f t="shared" si="30"/>
        <v>-0.31420451221652484</v>
      </c>
      <c r="BC110" t="b">
        <f t="shared" si="31"/>
        <v>0</v>
      </c>
      <c r="BD110" t="b">
        <f t="shared" si="32"/>
        <v>1</v>
      </c>
      <c r="BO110" s="41">
        <v>1</v>
      </c>
      <c r="BP110" s="41">
        <f t="shared" si="63"/>
        <v>0.182</v>
      </c>
      <c r="BQ110" s="46">
        <f t="shared" si="34"/>
        <v>0.19905213795140711</v>
      </c>
      <c r="BR110" t="b">
        <f t="shared" si="35"/>
        <v>1</v>
      </c>
      <c r="BS110" t="b">
        <f t="shared" si="36"/>
        <v>1</v>
      </c>
      <c r="CD110" s="41">
        <v>1</v>
      </c>
      <c r="CE110" s="41">
        <f t="shared" si="64"/>
        <v>0.183</v>
      </c>
      <c r="CF110" s="46">
        <f t="shared" si="38"/>
        <v>0.38081220912376801</v>
      </c>
      <c r="CG110" t="b">
        <f t="shared" si="39"/>
        <v>1</v>
      </c>
      <c r="CH110" t="b">
        <f t="shared" si="40"/>
        <v>1</v>
      </c>
    </row>
    <row r="111" spans="1:86">
      <c r="A111" s="41"/>
      <c r="B111" s="118" t="s">
        <v>652</v>
      </c>
      <c r="C111" s="118" t="s">
        <v>566</v>
      </c>
      <c r="D111" s="41">
        <v>6</v>
      </c>
      <c r="E111" s="41">
        <v>4</v>
      </c>
      <c r="F111" s="118" t="s">
        <v>1068</v>
      </c>
      <c r="G111" s="41">
        <v>1</v>
      </c>
      <c r="H111" s="41">
        <f t="shared" si="59"/>
        <v>0.17499999999999999</v>
      </c>
      <c r="I111" s="46">
        <f t="shared" si="18"/>
        <v>0.36045668917649637</v>
      </c>
      <c r="J111" t="b">
        <f t="shared" si="19"/>
        <v>1</v>
      </c>
      <c r="K111" t="b">
        <f t="shared" si="20"/>
        <v>1</v>
      </c>
      <c r="V111" s="41">
        <v>1</v>
      </c>
      <c r="W111" s="41">
        <f t="shared" si="60"/>
        <v>0.17100000000000001</v>
      </c>
      <c r="X111" s="46">
        <f t="shared" si="22"/>
        <v>0.50530871978677039</v>
      </c>
      <c r="Y111" t="b">
        <f t="shared" si="23"/>
        <v>1</v>
      </c>
      <c r="Z111" t="b">
        <f t="shared" si="24"/>
        <v>1</v>
      </c>
      <c r="AK111" s="41">
        <v>1</v>
      </c>
      <c r="AL111" s="41">
        <f t="shared" si="61"/>
        <v>0.17100000000000001</v>
      </c>
      <c r="AM111" s="46">
        <f t="shared" si="26"/>
        <v>0.48660908367265482</v>
      </c>
      <c r="AN111" t="b">
        <f t="shared" si="27"/>
        <v>1</v>
      </c>
      <c r="AO111" t="b">
        <f t="shared" si="28"/>
        <v>1</v>
      </c>
      <c r="AU111" s="118" t="s">
        <v>653</v>
      </c>
      <c r="AV111" s="118" t="s">
        <v>567</v>
      </c>
      <c r="AW111" s="41">
        <v>6</v>
      </c>
      <c r="AX111" s="41">
        <v>4</v>
      </c>
      <c r="AY111" s="118" t="s">
        <v>1068</v>
      </c>
      <c r="AZ111" s="41">
        <v>1</v>
      </c>
      <c r="BA111" s="41">
        <f t="shared" si="62"/>
        <v>0.192</v>
      </c>
      <c r="BB111" s="46">
        <f t="shared" si="30"/>
        <v>-0.20143907337714326</v>
      </c>
      <c r="BC111" t="b">
        <f t="shared" si="31"/>
        <v>0</v>
      </c>
      <c r="BD111" t="b">
        <f t="shared" si="32"/>
        <v>1</v>
      </c>
      <c r="BO111" s="41">
        <v>1</v>
      </c>
      <c r="BP111" s="41">
        <f t="shared" si="63"/>
        <v>0.188</v>
      </c>
      <c r="BQ111" s="46">
        <f t="shared" si="34"/>
        <v>-2.2244664352706594E-2</v>
      </c>
      <c r="BR111" t="b">
        <f t="shared" si="35"/>
        <v>0</v>
      </c>
      <c r="BS111" t="b">
        <f t="shared" si="36"/>
        <v>1</v>
      </c>
      <c r="CD111" s="41">
        <v>1</v>
      </c>
      <c r="CE111" s="41">
        <f t="shared" si="64"/>
        <v>0.19800000000000001</v>
      </c>
      <c r="CF111" s="46">
        <f t="shared" si="38"/>
        <v>-0.21009473410664206</v>
      </c>
      <c r="CG111" t="b">
        <f t="shared" si="39"/>
        <v>0</v>
      </c>
      <c r="CH111" t="b">
        <f t="shared" si="40"/>
        <v>1</v>
      </c>
    </row>
    <row r="112" spans="1:86">
      <c r="A112" s="41"/>
      <c r="B112" s="118" t="s">
        <v>654</v>
      </c>
      <c r="C112" s="118" t="s">
        <v>566</v>
      </c>
      <c r="D112" s="41">
        <v>6</v>
      </c>
      <c r="E112" s="41">
        <v>5</v>
      </c>
      <c r="F112" s="118" t="s">
        <v>1068</v>
      </c>
      <c r="G112" s="41">
        <v>1</v>
      </c>
      <c r="H112" s="41">
        <f t="shared" si="59"/>
        <v>0.17599999999999999</v>
      </c>
      <c r="I112" s="46">
        <f t="shared" si="18"/>
        <v>0.32041951335264646</v>
      </c>
      <c r="J112" t="b">
        <f t="shared" si="19"/>
        <v>1</v>
      </c>
      <c r="K112" t="b">
        <f t="shared" si="20"/>
        <v>1</v>
      </c>
      <c r="V112" s="41">
        <v>1</v>
      </c>
      <c r="W112" s="41">
        <f t="shared" si="60"/>
        <v>0.17599999999999999</v>
      </c>
      <c r="X112" s="46">
        <f t="shared" si="22"/>
        <v>0.31568392196766715</v>
      </c>
      <c r="Y112" t="b">
        <f t="shared" si="23"/>
        <v>1</v>
      </c>
      <c r="Z112" t="b">
        <f t="shared" si="24"/>
        <v>1</v>
      </c>
      <c r="AK112" s="41">
        <v>1</v>
      </c>
      <c r="AL112" s="41">
        <f t="shared" si="61"/>
        <v>0.17699999999999999</v>
      </c>
      <c r="AM112" s="46">
        <f t="shared" si="26"/>
        <v>0.25725323760830143</v>
      </c>
      <c r="AN112" t="b">
        <f t="shared" si="27"/>
        <v>1</v>
      </c>
      <c r="AO112" t="b">
        <f t="shared" si="28"/>
        <v>1</v>
      </c>
      <c r="AU112" s="118" t="s">
        <v>655</v>
      </c>
      <c r="AV112" s="118" t="s">
        <v>567</v>
      </c>
      <c r="AW112" s="41">
        <v>6</v>
      </c>
      <c r="AX112" s="41">
        <v>5</v>
      </c>
      <c r="AY112" s="118" t="s">
        <v>1068</v>
      </c>
      <c r="AZ112" s="41">
        <v>1</v>
      </c>
      <c r="BA112" s="41">
        <f t="shared" si="62"/>
        <v>0.19400000000000001</v>
      </c>
      <c r="BB112" s="46">
        <f t="shared" si="30"/>
        <v>-0.27661603260339762</v>
      </c>
      <c r="BC112" t="b">
        <f t="shared" si="31"/>
        <v>0</v>
      </c>
      <c r="BD112" t="b">
        <f t="shared" si="32"/>
        <v>1</v>
      </c>
      <c r="BO112" s="41">
        <v>1</v>
      </c>
      <c r="BP112" s="41">
        <f t="shared" si="63"/>
        <v>0.188</v>
      </c>
      <c r="BQ112" s="46">
        <f t="shared" si="34"/>
        <v>-2.2244664352706594E-2</v>
      </c>
      <c r="BR112" t="b">
        <f t="shared" si="35"/>
        <v>0</v>
      </c>
      <c r="BS112" t="b">
        <f t="shared" si="36"/>
        <v>1</v>
      </c>
      <c r="CD112" s="41">
        <v>1</v>
      </c>
      <c r="CE112" s="41">
        <f t="shared" si="64"/>
        <v>0.183</v>
      </c>
      <c r="CF112" s="46">
        <f t="shared" si="38"/>
        <v>0.38081220912376801</v>
      </c>
      <c r="CG112" t="b">
        <f t="shared" si="39"/>
        <v>1</v>
      </c>
      <c r="CH112" t="b">
        <f t="shared" si="40"/>
        <v>1</v>
      </c>
    </row>
    <row r="113" spans="1:86">
      <c r="A113" s="41"/>
      <c r="B113" s="118" t="s">
        <v>656</v>
      </c>
      <c r="C113" s="118" t="s">
        <v>566</v>
      </c>
      <c r="D113" s="41">
        <v>6</v>
      </c>
      <c r="E113" s="41">
        <v>6</v>
      </c>
      <c r="F113" s="118" t="s">
        <v>1068</v>
      </c>
      <c r="G113" s="41">
        <v>1</v>
      </c>
      <c r="H113" s="41">
        <f t="shared" si="59"/>
        <v>0.19</v>
      </c>
      <c r="I113" s="46">
        <f t="shared" si="18"/>
        <v>-0.24010094818125241</v>
      </c>
      <c r="J113" t="b">
        <f t="shared" si="19"/>
        <v>0</v>
      </c>
      <c r="K113" t="b">
        <f t="shared" si="20"/>
        <v>1</v>
      </c>
      <c r="V113" s="41">
        <v>1</v>
      </c>
      <c r="W113" s="41">
        <f t="shared" si="60"/>
        <v>0.191</v>
      </c>
      <c r="X113" s="46">
        <f t="shared" si="22"/>
        <v>-0.25319047148964574</v>
      </c>
      <c r="Y113" t="b">
        <f t="shared" si="23"/>
        <v>0</v>
      </c>
      <c r="Z113" t="b">
        <f t="shared" si="24"/>
        <v>1</v>
      </c>
      <c r="AK113" s="41">
        <v>1</v>
      </c>
      <c r="AL113" s="41">
        <f t="shared" si="61"/>
        <v>0.189</v>
      </c>
      <c r="AM113" s="46">
        <f t="shared" si="26"/>
        <v>-0.20145845452040739</v>
      </c>
      <c r="AN113" t="b">
        <f t="shared" si="27"/>
        <v>0</v>
      </c>
      <c r="AO113" t="b">
        <f t="shared" si="28"/>
        <v>1</v>
      </c>
      <c r="AU113" s="118" t="s">
        <v>657</v>
      </c>
      <c r="AV113" s="118" t="s">
        <v>567</v>
      </c>
      <c r="AW113" s="41">
        <v>6</v>
      </c>
      <c r="AX113" s="41">
        <v>6</v>
      </c>
      <c r="AY113" s="118" t="s">
        <v>1068</v>
      </c>
      <c r="AZ113" s="41">
        <v>1</v>
      </c>
      <c r="BA113" s="41">
        <f t="shared" si="62"/>
        <v>0.193</v>
      </c>
      <c r="BB113" s="46">
        <f t="shared" si="30"/>
        <v>-0.23902755299027045</v>
      </c>
      <c r="BC113" t="b">
        <f t="shared" si="31"/>
        <v>0</v>
      </c>
      <c r="BD113" t="b">
        <f t="shared" si="32"/>
        <v>1</v>
      </c>
      <c r="BO113" s="41">
        <v>1</v>
      </c>
      <c r="BP113" s="41">
        <f t="shared" si="63"/>
        <v>0.189</v>
      </c>
      <c r="BQ113" s="46">
        <f t="shared" si="34"/>
        <v>-5.9127464736725539E-2</v>
      </c>
      <c r="BR113" t="b">
        <f t="shared" si="35"/>
        <v>0</v>
      </c>
      <c r="BS113" t="b">
        <f t="shared" si="36"/>
        <v>1</v>
      </c>
      <c r="CD113" s="41">
        <v>1</v>
      </c>
      <c r="CE113" s="41">
        <f t="shared" si="64"/>
        <v>0.182</v>
      </c>
      <c r="CF113" s="46">
        <f t="shared" si="38"/>
        <v>0.42020600533912866</v>
      </c>
      <c r="CG113" t="b">
        <f t="shared" si="39"/>
        <v>1</v>
      </c>
      <c r="CH113" t="b">
        <f t="shared" si="40"/>
        <v>1</v>
      </c>
    </row>
    <row r="114" spans="1:86">
      <c r="A114" s="41"/>
      <c r="B114" s="118" t="s">
        <v>658</v>
      </c>
      <c r="C114" s="118" t="s">
        <v>566</v>
      </c>
      <c r="D114" s="41">
        <v>6</v>
      </c>
      <c r="E114" s="41">
        <v>7</v>
      </c>
      <c r="F114" s="118" t="s">
        <v>1068</v>
      </c>
      <c r="G114" s="41">
        <v>1</v>
      </c>
      <c r="H114" s="41">
        <f t="shared" si="59"/>
        <v>0.19</v>
      </c>
      <c r="I114" s="46">
        <f t="shared" si="18"/>
        <v>-0.24010094818125241</v>
      </c>
      <c r="J114" t="b">
        <f t="shared" si="19"/>
        <v>0</v>
      </c>
      <c r="K114" t="b">
        <f t="shared" si="20"/>
        <v>1</v>
      </c>
      <c r="V114" s="41">
        <v>1</v>
      </c>
      <c r="W114" s="41">
        <f t="shared" si="60"/>
        <v>0.191</v>
      </c>
      <c r="X114" s="46">
        <f t="shared" si="22"/>
        <v>-0.25319047148964574</v>
      </c>
      <c r="Y114" t="b">
        <f t="shared" si="23"/>
        <v>0</v>
      </c>
      <c r="Z114" t="b">
        <f t="shared" si="24"/>
        <v>1</v>
      </c>
      <c r="AK114" s="41">
        <v>1</v>
      </c>
      <c r="AL114" s="41">
        <f t="shared" si="61"/>
        <v>0.189</v>
      </c>
      <c r="AM114" s="46">
        <f t="shared" si="26"/>
        <v>-0.20145845452040739</v>
      </c>
      <c r="AN114" t="b">
        <f t="shared" si="27"/>
        <v>0</v>
      </c>
      <c r="AO114" t="b">
        <f t="shared" si="28"/>
        <v>1</v>
      </c>
      <c r="AU114" s="118" t="s">
        <v>659</v>
      </c>
      <c r="AV114" s="118" t="s">
        <v>567</v>
      </c>
      <c r="AW114" s="41">
        <v>6</v>
      </c>
      <c r="AX114" s="41">
        <v>7</v>
      </c>
      <c r="AY114" s="118" t="s">
        <v>1068</v>
      </c>
      <c r="AZ114" s="41">
        <v>1</v>
      </c>
      <c r="BA114" s="41">
        <f t="shared" si="62"/>
        <v>0.17100000000000001</v>
      </c>
      <c r="BB114" s="46">
        <f t="shared" si="30"/>
        <v>0.58791899849852669</v>
      </c>
      <c r="BC114" t="b">
        <f t="shared" si="31"/>
        <v>1</v>
      </c>
      <c r="BD114" t="b">
        <f t="shared" si="32"/>
        <v>1</v>
      </c>
      <c r="BO114" s="41">
        <v>1</v>
      </c>
      <c r="BP114" s="41">
        <f t="shared" si="63"/>
        <v>0.17100000000000001</v>
      </c>
      <c r="BQ114" s="46">
        <f t="shared" si="34"/>
        <v>0.60476294217561455</v>
      </c>
      <c r="BR114" t="b">
        <f t="shared" si="35"/>
        <v>1</v>
      </c>
      <c r="BS114" t="b">
        <f t="shared" si="36"/>
        <v>1</v>
      </c>
      <c r="CD114" s="41">
        <v>1</v>
      </c>
      <c r="CE114" s="41">
        <f t="shared" si="64"/>
        <v>0.16900000000000001</v>
      </c>
      <c r="CF114" s="46">
        <f t="shared" si="38"/>
        <v>0.93232535613881629</v>
      </c>
      <c r="CG114" t="b">
        <f t="shared" si="39"/>
        <v>1</v>
      </c>
      <c r="CH114" t="b">
        <f t="shared" si="40"/>
        <v>1</v>
      </c>
    </row>
    <row r="115" spans="1:86">
      <c r="A115" s="41"/>
      <c r="B115" s="118" t="s">
        <v>660</v>
      </c>
      <c r="C115" s="118" t="s">
        <v>566</v>
      </c>
      <c r="D115" s="41">
        <v>6</v>
      </c>
      <c r="E115" s="41">
        <v>8</v>
      </c>
      <c r="F115" s="118" t="s">
        <v>1068</v>
      </c>
      <c r="G115" s="41">
        <v>1</v>
      </c>
      <c r="H115" s="41">
        <f t="shared" si="59"/>
        <v>0.19</v>
      </c>
      <c r="I115" s="46">
        <f t="shared" si="18"/>
        <v>-0.24010094818125241</v>
      </c>
      <c r="J115" t="b">
        <f t="shared" si="19"/>
        <v>0</v>
      </c>
      <c r="K115" t="b">
        <f t="shared" si="20"/>
        <v>1</v>
      </c>
      <c r="V115" s="41">
        <v>1</v>
      </c>
      <c r="W115" s="41">
        <f t="shared" si="60"/>
        <v>0.183</v>
      </c>
      <c r="X115" s="46">
        <f t="shared" si="22"/>
        <v>5.0209205020921112E-2</v>
      </c>
      <c r="Y115" t="b">
        <f t="shared" si="23"/>
        <v>1</v>
      </c>
      <c r="Z115" t="b">
        <f t="shared" si="24"/>
        <v>1</v>
      </c>
      <c r="AK115" s="41">
        <v>1</v>
      </c>
      <c r="AL115" s="41">
        <f t="shared" si="61"/>
        <v>0.188</v>
      </c>
      <c r="AM115" s="46">
        <f t="shared" si="26"/>
        <v>-0.16323248017634831</v>
      </c>
      <c r="AN115" t="b">
        <f t="shared" si="27"/>
        <v>0</v>
      </c>
      <c r="AO115" t="b">
        <f t="shared" si="28"/>
        <v>1</v>
      </c>
      <c r="AU115" s="118" t="s">
        <v>661</v>
      </c>
      <c r="AV115" s="118" t="s">
        <v>567</v>
      </c>
      <c r="AW115" s="41">
        <v>6</v>
      </c>
      <c r="AX115" s="41">
        <v>8</v>
      </c>
      <c r="AY115" s="118" t="s">
        <v>1068</v>
      </c>
      <c r="AZ115" s="41">
        <v>1</v>
      </c>
      <c r="BA115" s="41">
        <f t="shared" si="62"/>
        <v>0.17599999999999999</v>
      </c>
      <c r="BB115" s="46">
        <f t="shared" si="30"/>
        <v>0.39997660043289174</v>
      </c>
      <c r="BC115" t="b">
        <f t="shared" si="31"/>
        <v>1</v>
      </c>
      <c r="BD115" t="b">
        <f t="shared" si="32"/>
        <v>1</v>
      </c>
      <c r="BO115" s="41">
        <v>1</v>
      </c>
      <c r="BP115" s="41">
        <f t="shared" si="63"/>
        <v>0.17299999999999999</v>
      </c>
      <c r="BQ115" s="46">
        <f t="shared" si="34"/>
        <v>0.53099734140757759</v>
      </c>
      <c r="BR115" t="b">
        <f t="shared" si="35"/>
        <v>1</v>
      </c>
      <c r="BS115" t="b">
        <f t="shared" si="36"/>
        <v>1</v>
      </c>
      <c r="CD115" s="41">
        <v>1</v>
      </c>
      <c r="CE115" s="41">
        <f t="shared" si="64"/>
        <v>0.184</v>
      </c>
      <c r="CF115" s="46">
        <f t="shared" si="38"/>
        <v>0.3414184129084073</v>
      </c>
      <c r="CG115" t="b">
        <f t="shared" si="39"/>
        <v>1</v>
      </c>
      <c r="CH115" t="b">
        <f t="shared" si="40"/>
        <v>1</v>
      </c>
    </row>
    <row r="116" spans="1:86">
      <c r="A116" s="41"/>
      <c r="B116" s="118" t="s">
        <v>662</v>
      </c>
      <c r="C116" s="118" t="s">
        <v>566</v>
      </c>
      <c r="D116" s="41">
        <v>7</v>
      </c>
      <c r="E116" s="41">
        <v>1</v>
      </c>
      <c r="F116" s="118" t="s">
        <v>1068</v>
      </c>
      <c r="G116" s="41">
        <v>1</v>
      </c>
      <c r="H116" s="41">
        <f>J30</f>
        <v>0.191</v>
      </c>
      <c r="I116" s="46">
        <f t="shared" si="18"/>
        <v>-0.2801381240051023</v>
      </c>
      <c r="J116" t="b">
        <f t="shared" si="19"/>
        <v>0</v>
      </c>
      <c r="K116" t="b">
        <f t="shared" si="20"/>
        <v>1</v>
      </c>
      <c r="V116" s="41">
        <v>1</v>
      </c>
      <c r="W116" s="41">
        <f>Y30</f>
        <v>0.191</v>
      </c>
      <c r="X116" s="46">
        <f t="shared" si="22"/>
        <v>-0.25319047148964574</v>
      </c>
      <c r="Y116" t="b">
        <f t="shared" si="23"/>
        <v>0</v>
      </c>
      <c r="Z116" t="b">
        <f t="shared" si="24"/>
        <v>1</v>
      </c>
      <c r="AK116" s="41">
        <v>1</v>
      </c>
      <c r="AL116" s="41">
        <f>AN30</f>
        <v>0.19</v>
      </c>
      <c r="AM116" s="46">
        <f t="shared" si="26"/>
        <v>-0.23968442886446645</v>
      </c>
      <c r="AN116" t="b">
        <f t="shared" si="27"/>
        <v>0</v>
      </c>
      <c r="AO116" t="b">
        <f t="shared" si="28"/>
        <v>1</v>
      </c>
      <c r="AU116" s="118" t="s">
        <v>663</v>
      </c>
      <c r="AV116" s="118" t="s">
        <v>567</v>
      </c>
      <c r="AW116" s="41">
        <v>7</v>
      </c>
      <c r="AX116" s="41">
        <v>1</v>
      </c>
      <c r="AY116" s="118" t="s">
        <v>1068</v>
      </c>
      <c r="AZ116" s="41">
        <v>1</v>
      </c>
      <c r="BA116" s="41">
        <f>BC30</f>
        <v>0.17599999999999999</v>
      </c>
      <c r="BB116" s="46">
        <f t="shared" si="30"/>
        <v>0.39997660043289174</v>
      </c>
      <c r="BC116" t="b">
        <f t="shared" si="31"/>
        <v>1</v>
      </c>
      <c r="BD116" t="b">
        <f t="shared" si="32"/>
        <v>1</v>
      </c>
      <c r="BO116" s="41">
        <v>1</v>
      </c>
      <c r="BP116" s="41">
        <f>BR30</f>
        <v>0.17699999999999999</v>
      </c>
      <c r="BQ116" s="46">
        <f t="shared" si="34"/>
        <v>0.38346613987150185</v>
      </c>
      <c r="BR116" t="b">
        <f t="shared" si="35"/>
        <v>1</v>
      </c>
      <c r="BS116" t="b">
        <f t="shared" si="36"/>
        <v>1</v>
      </c>
      <c r="CD116" s="41">
        <v>1</v>
      </c>
      <c r="CE116" s="41">
        <f>CG30</f>
        <v>0.17699999999999999</v>
      </c>
      <c r="CF116" s="46">
        <f t="shared" si="38"/>
        <v>0.61717498641593205</v>
      </c>
      <c r="CG116" t="b">
        <f t="shared" si="39"/>
        <v>1</v>
      </c>
      <c r="CH116" t="b">
        <f t="shared" si="40"/>
        <v>1</v>
      </c>
    </row>
    <row r="117" spans="1:86">
      <c r="A117" s="41"/>
      <c r="B117" s="118" t="s">
        <v>664</v>
      </c>
      <c r="C117" s="118" t="s">
        <v>566</v>
      </c>
      <c r="D117" s="41">
        <v>7</v>
      </c>
      <c r="E117" s="41">
        <v>2</v>
      </c>
      <c r="F117" s="118" t="s">
        <v>1068</v>
      </c>
      <c r="G117" s="41">
        <v>1</v>
      </c>
      <c r="H117" s="41">
        <f t="shared" ref="H117:H123" si="65">J31</f>
        <v>0.192</v>
      </c>
      <c r="I117" s="46">
        <f t="shared" si="18"/>
        <v>-0.32017529982895221</v>
      </c>
      <c r="J117" t="b">
        <f t="shared" si="19"/>
        <v>0</v>
      </c>
      <c r="K117" t="b">
        <f t="shared" si="20"/>
        <v>1</v>
      </c>
      <c r="V117" s="41">
        <v>1</v>
      </c>
      <c r="W117" s="41">
        <f t="shared" ref="W117:W123" si="66">Y31</f>
        <v>0.20899999999999999</v>
      </c>
      <c r="X117" s="46">
        <f t="shared" si="22"/>
        <v>-0.93583974363842015</v>
      </c>
      <c r="Y117" t="b">
        <f t="shared" si="23"/>
        <v>0</v>
      </c>
      <c r="Z117" t="b">
        <f t="shared" si="24"/>
        <v>1</v>
      </c>
      <c r="AK117" s="41">
        <v>1</v>
      </c>
      <c r="AL117" s="41">
        <f t="shared" ref="AL117:AL123" si="67">AN31</f>
        <v>0.189</v>
      </c>
      <c r="AM117" s="46">
        <f t="shared" si="26"/>
        <v>-0.20145845452040739</v>
      </c>
      <c r="AN117" t="b">
        <f t="shared" si="27"/>
        <v>0</v>
      </c>
      <c r="AO117" t="b">
        <f t="shared" si="28"/>
        <v>1</v>
      </c>
      <c r="AU117" s="118" t="s">
        <v>665</v>
      </c>
      <c r="AV117" s="118" t="s">
        <v>567</v>
      </c>
      <c r="AW117" s="41">
        <v>7</v>
      </c>
      <c r="AX117" s="41">
        <v>2</v>
      </c>
      <c r="AY117" s="118" t="s">
        <v>1068</v>
      </c>
      <c r="AZ117" s="41">
        <v>1</v>
      </c>
      <c r="BA117" s="41">
        <f t="shared" ref="BA117:BA123" si="68">BC31</f>
        <v>0.17499999999999999</v>
      </c>
      <c r="BB117" s="46">
        <f t="shared" si="30"/>
        <v>0.43756508004601896</v>
      </c>
      <c r="BC117" t="b">
        <f t="shared" si="31"/>
        <v>1</v>
      </c>
      <c r="BD117" t="b">
        <f t="shared" si="32"/>
        <v>1</v>
      </c>
      <c r="BO117" s="41">
        <v>1</v>
      </c>
      <c r="BP117" s="41">
        <f t="shared" ref="BP117:BP123" si="69">BR31</f>
        <v>0.185</v>
      </c>
      <c r="BQ117" s="46">
        <f t="shared" si="34"/>
        <v>8.8403736799350249E-2</v>
      </c>
      <c r="BR117" t="b">
        <f t="shared" si="35"/>
        <v>1</v>
      </c>
      <c r="BS117" t="b">
        <f t="shared" si="36"/>
        <v>1</v>
      </c>
      <c r="CD117" s="41">
        <v>1</v>
      </c>
      <c r="CE117" s="41">
        <f t="shared" ref="CE117:CE123" si="70">CG31</f>
        <v>0.17399999999999999</v>
      </c>
      <c r="CF117" s="46">
        <f t="shared" si="38"/>
        <v>0.73535637506201401</v>
      </c>
      <c r="CG117" t="b">
        <f t="shared" si="39"/>
        <v>1</v>
      </c>
      <c r="CH117" t="b">
        <f t="shared" si="40"/>
        <v>1</v>
      </c>
    </row>
    <row r="118" spans="1:86">
      <c r="A118" s="41"/>
      <c r="B118" s="118" t="s">
        <v>666</v>
      </c>
      <c r="C118" s="118" t="s">
        <v>566</v>
      </c>
      <c r="D118" s="41">
        <v>7</v>
      </c>
      <c r="E118" s="41">
        <v>3</v>
      </c>
      <c r="F118" s="118" t="s">
        <v>1068</v>
      </c>
      <c r="G118" s="41">
        <v>1</v>
      </c>
      <c r="H118" s="41">
        <f t="shared" si="65"/>
        <v>0.14899999999999999</v>
      </c>
      <c r="I118" s="46">
        <f t="shared" si="18"/>
        <v>1.4014232605965931</v>
      </c>
      <c r="J118" t="b">
        <f t="shared" si="19"/>
        <v>1</v>
      </c>
      <c r="K118" t="b">
        <f t="shared" si="20"/>
        <v>1</v>
      </c>
      <c r="V118" s="41">
        <v>1</v>
      </c>
      <c r="W118" s="41">
        <f t="shared" si="66"/>
        <v>0.158</v>
      </c>
      <c r="X118" s="46">
        <f t="shared" si="22"/>
        <v>0.9983331941164415</v>
      </c>
      <c r="Y118" t="b">
        <f t="shared" si="23"/>
        <v>1</v>
      </c>
      <c r="Z118" t="b">
        <f t="shared" si="24"/>
        <v>1</v>
      </c>
      <c r="AK118" s="41">
        <v>1</v>
      </c>
      <c r="AL118" s="41">
        <f t="shared" si="67"/>
        <v>0.155</v>
      </c>
      <c r="AM118" s="46">
        <f t="shared" si="26"/>
        <v>1.0982246731776</v>
      </c>
      <c r="AN118" t="b">
        <f t="shared" si="27"/>
        <v>1</v>
      </c>
      <c r="AO118" t="b">
        <f t="shared" si="28"/>
        <v>1</v>
      </c>
      <c r="AU118" s="118" t="s">
        <v>667</v>
      </c>
      <c r="AV118" s="118" t="s">
        <v>567</v>
      </c>
      <c r="AW118" s="41">
        <v>7</v>
      </c>
      <c r="AX118" s="41">
        <v>3</v>
      </c>
      <c r="AY118" s="118" t="s">
        <v>1068</v>
      </c>
      <c r="AZ118" s="41">
        <v>1</v>
      </c>
      <c r="BA118" s="41">
        <f t="shared" si="68"/>
        <v>0.17399999999999999</v>
      </c>
      <c r="BB118" s="46">
        <f t="shared" si="30"/>
        <v>0.47515355965914613</v>
      </c>
      <c r="BC118" t="b">
        <f t="shared" si="31"/>
        <v>1</v>
      </c>
      <c r="BD118" t="b">
        <f t="shared" si="32"/>
        <v>1</v>
      </c>
      <c r="BO118" s="41">
        <v>1</v>
      </c>
      <c r="BP118" s="41">
        <f t="shared" si="69"/>
        <v>0.17299999999999999</v>
      </c>
      <c r="BQ118" s="46">
        <f t="shared" si="34"/>
        <v>0.53099734140757759</v>
      </c>
      <c r="BR118" t="b">
        <f t="shared" si="35"/>
        <v>1</v>
      </c>
      <c r="BS118" t="b">
        <f t="shared" si="36"/>
        <v>1</v>
      </c>
      <c r="CD118" s="41">
        <v>1</v>
      </c>
      <c r="CE118" s="41">
        <f t="shared" si="70"/>
        <v>0.16500000000000001</v>
      </c>
      <c r="CF118" s="46">
        <f t="shared" si="38"/>
        <v>1.0899005410002589</v>
      </c>
      <c r="CG118" t="b">
        <f t="shared" si="39"/>
        <v>1</v>
      </c>
      <c r="CH118" t="b">
        <f t="shared" si="40"/>
        <v>1</v>
      </c>
    </row>
    <row r="119" spans="1:86">
      <c r="A119" s="41"/>
      <c r="B119" s="118" t="s">
        <v>668</v>
      </c>
      <c r="C119" s="118" t="s">
        <v>566</v>
      </c>
      <c r="D119" s="41">
        <v>7</v>
      </c>
      <c r="E119" s="41">
        <v>4</v>
      </c>
      <c r="F119" s="118" t="s">
        <v>1068</v>
      </c>
      <c r="G119" s="41">
        <v>1</v>
      </c>
      <c r="H119" s="41">
        <f t="shared" si="65"/>
        <v>0.14899999999999999</v>
      </c>
      <c r="I119" s="46">
        <f t="shared" si="18"/>
        <v>1.4014232605965931</v>
      </c>
      <c r="J119" t="b">
        <f t="shared" si="19"/>
        <v>1</v>
      </c>
      <c r="K119" t="b">
        <f t="shared" si="20"/>
        <v>1</v>
      </c>
      <c r="V119" s="41">
        <v>1</v>
      </c>
      <c r="W119" s="41">
        <f t="shared" si="66"/>
        <v>0.151</v>
      </c>
      <c r="X119" s="46">
        <f t="shared" si="22"/>
        <v>1.2638079110631875</v>
      </c>
      <c r="Y119" t="b">
        <f t="shared" si="23"/>
        <v>1</v>
      </c>
      <c r="Z119" t="b">
        <f t="shared" si="24"/>
        <v>1</v>
      </c>
      <c r="AK119" s="41">
        <v>1</v>
      </c>
      <c r="AL119" s="41">
        <f t="shared" si="67"/>
        <v>0.14899999999999999</v>
      </c>
      <c r="AM119" s="46">
        <f t="shared" si="26"/>
        <v>1.3275805192419543</v>
      </c>
      <c r="AN119" t="b">
        <f t="shared" si="27"/>
        <v>1</v>
      </c>
      <c r="AO119" t="b">
        <f t="shared" si="28"/>
        <v>1</v>
      </c>
      <c r="AU119" s="118" t="s">
        <v>669</v>
      </c>
      <c r="AV119" s="118" t="s">
        <v>567</v>
      </c>
      <c r="AW119" s="41">
        <v>7</v>
      </c>
      <c r="AX119" s="41">
        <v>4</v>
      </c>
      <c r="AY119" s="118" t="s">
        <v>1068</v>
      </c>
      <c r="AZ119" s="41">
        <v>1</v>
      </c>
      <c r="BA119" s="41">
        <f t="shared" si="68"/>
        <v>0.17</v>
      </c>
      <c r="BB119" s="46">
        <f t="shared" si="30"/>
        <v>0.62550747811165386</v>
      </c>
      <c r="BC119" t="b">
        <f t="shared" si="31"/>
        <v>1</v>
      </c>
      <c r="BD119" t="b">
        <f t="shared" si="32"/>
        <v>1</v>
      </c>
      <c r="BO119" s="41">
        <v>1</v>
      </c>
      <c r="BP119" s="41">
        <f t="shared" si="69"/>
        <v>0.16900000000000001</v>
      </c>
      <c r="BQ119" s="46">
        <f t="shared" si="34"/>
        <v>0.67852854294365239</v>
      </c>
      <c r="BR119" t="b">
        <f t="shared" si="35"/>
        <v>1</v>
      </c>
      <c r="BS119" t="b">
        <f t="shared" si="36"/>
        <v>1</v>
      </c>
      <c r="CD119" s="41">
        <v>1</v>
      </c>
      <c r="CE119" s="41">
        <f t="shared" si="70"/>
        <v>0.16700000000000001</v>
      </c>
      <c r="CF119" s="46">
        <f t="shared" si="38"/>
        <v>1.0111129485695376</v>
      </c>
      <c r="CG119" t="b">
        <f t="shared" si="39"/>
        <v>1</v>
      </c>
      <c r="CH119" t="b">
        <f t="shared" si="40"/>
        <v>1</v>
      </c>
    </row>
    <row r="120" spans="1:86">
      <c r="A120" s="41"/>
      <c r="B120" s="118" t="s">
        <v>670</v>
      </c>
      <c r="C120" s="118" t="s">
        <v>566</v>
      </c>
      <c r="D120" s="41">
        <v>7</v>
      </c>
      <c r="E120" s="41">
        <v>5</v>
      </c>
      <c r="F120" s="118" t="s">
        <v>1068</v>
      </c>
      <c r="G120" s="41">
        <v>1</v>
      </c>
      <c r="H120" s="41">
        <f t="shared" si="65"/>
        <v>0.14299999999999999</v>
      </c>
      <c r="I120" s="46">
        <f t="shared" si="18"/>
        <v>1.6416463155396925</v>
      </c>
      <c r="J120" t="b">
        <f t="shared" si="19"/>
        <v>1</v>
      </c>
      <c r="K120" t="b">
        <f t="shared" si="20"/>
        <v>1</v>
      </c>
      <c r="V120" s="41">
        <v>1</v>
      </c>
      <c r="W120" s="41">
        <f t="shared" si="66"/>
        <v>0.13600000000000001</v>
      </c>
      <c r="X120" s="46">
        <f t="shared" si="22"/>
        <v>1.8326823045204994</v>
      </c>
      <c r="Y120" t="b">
        <f t="shared" si="23"/>
        <v>1</v>
      </c>
      <c r="Z120" t="b">
        <f t="shared" si="24"/>
        <v>1</v>
      </c>
      <c r="AK120" s="41">
        <v>1</v>
      </c>
      <c r="AL120" s="41">
        <f t="shared" si="67"/>
        <v>0.14299999999999999</v>
      </c>
      <c r="AM120" s="46">
        <f t="shared" si="26"/>
        <v>1.5569363653063086</v>
      </c>
      <c r="AN120" t="b">
        <f t="shared" si="27"/>
        <v>1</v>
      </c>
      <c r="AO120" t="b">
        <f t="shared" si="28"/>
        <v>1</v>
      </c>
      <c r="AU120" s="118" t="s">
        <v>671</v>
      </c>
      <c r="AV120" s="118" t="s">
        <v>567</v>
      </c>
      <c r="AW120" s="41">
        <v>7</v>
      </c>
      <c r="AX120" s="41">
        <v>5</v>
      </c>
      <c r="AY120" s="118" t="s">
        <v>1068</v>
      </c>
      <c r="AZ120" s="41">
        <v>1</v>
      </c>
      <c r="BA120" s="41">
        <f t="shared" si="68"/>
        <v>0.17399999999999999</v>
      </c>
      <c r="BB120" s="46">
        <f t="shared" si="30"/>
        <v>0.47515355965914613</v>
      </c>
      <c r="BC120" t="b">
        <f t="shared" si="31"/>
        <v>1</v>
      </c>
      <c r="BD120" t="b">
        <f t="shared" si="32"/>
        <v>1</v>
      </c>
      <c r="BO120" s="41">
        <v>1</v>
      </c>
      <c r="BP120" s="41">
        <f t="shared" si="69"/>
        <v>0.17399999999999999</v>
      </c>
      <c r="BQ120" s="46">
        <f t="shared" si="34"/>
        <v>0.49411454102355867</v>
      </c>
      <c r="BR120" t="b">
        <f t="shared" si="35"/>
        <v>1</v>
      </c>
      <c r="BS120" t="b">
        <f t="shared" si="36"/>
        <v>1</v>
      </c>
      <c r="CD120" s="41">
        <v>1</v>
      </c>
      <c r="CE120" s="41">
        <f t="shared" si="70"/>
        <v>0.16900000000000001</v>
      </c>
      <c r="CF120" s="46">
        <f t="shared" si="38"/>
        <v>0.93232535613881629</v>
      </c>
      <c r="CG120" t="b">
        <f t="shared" si="39"/>
        <v>1</v>
      </c>
      <c r="CH120" t="b">
        <f t="shared" si="40"/>
        <v>1</v>
      </c>
    </row>
    <row r="121" spans="1:86">
      <c r="A121" s="41"/>
      <c r="B121" s="118" t="s">
        <v>672</v>
      </c>
      <c r="C121" s="118" t="s">
        <v>566</v>
      </c>
      <c r="D121" s="41">
        <v>7</v>
      </c>
      <c r="E121" s="41">
        <v>6</v>
      </c>
      <c r="F121" s="118" t="s">
        <v>1068</v>
      </c>
      <c r="G121" s="41">
        <v>1</v>
      </c>
      <c r="H121" s="41">
        <f t="shared" si="65"/>
        <v>0.159</v>
      </c>
      <c r="I121" s="46">
        <f t="shared" si="18"/>
        <v>1.0010515023580939</v>
      </c>
      <c r="J121" t="b">
        <f t="shared" si="19"/>
        <v>1</v>
      </c>
      <c r="K121" t="b">
        <f t="shared" si="20"/>
        <v>1</v>
      </c>
      <c r="V121" s="41">
        <v>1</v>
      </c>
      <c r="W121" s="41">
        <f t="shared" si="66"/>
        <v>0.16</v>
      </c>
      <c r="X121" s="46">
        <f t="shared" si="22"/>
        <v>0.92248327498879978</v>
      </c>
      <c r="Y121" t="b">
        <f t="shared" si="23"/>
        <v>1</v>
      </c>
      <c r="Z121" t="b">
        <f t="shared" si="24"/>
        <v>1</v>
      </c>
      <c r="AK121" s="41">
        <v>1</v>
      </c>
      <c r="AL121" s="41">
        <f t="shared" si="67"/>
        <v>0.159</v>
      </c>
      <c r="AM121" s="46">
        <f t="shared" si="26"/>
        <v>0.94532077580136364</v>
      </c>
      <c r="AN121" t="b">
        <f t="shared" si="27"/>
        <v>1</v>
      </c>
      <c r="AO121" t="b">
        <f t="shared" si="28"/>
        <v>1</v>
      </c>
      <c r="AU121" s="118" t="s">
        <v>673</v>
      </c>
      <c r="AV121" s="118" t="s">
        <v>567</v>
      </c>
      <c r="AW121" s="41">
        <v>7</v>
      </c>
      <c r="AX121" s="41">
        <v>6</v>
      </c>
      <c r="AY121" s="118" t="s">
        <v>1068</v>
      </c>
      <c r="AZ121" s="41">
        <v>1</v>
      </c>
      <c r="BA121" s="41">
        <f t="shared" si="68"/>
        <v>0.17199999999999999</v>
      </c>
      <c r="BB121" s="46">
        <f t="shared" si="30"/>
        <v>0.55033051888540052</v>
      </c>
      <c r="BC121" t="b">
        <f t="shared" si="31"/>
        <v>1</v>
      </c>
      <c r="BD121" t="b">
        <f t="shared" si="32"/>
        <v>1</v>
      </c>
      <c r="BO121" s="41">
        <v>1</v>
      </c>
      <c r="BP121" s="41">
        <f t="shared" si="69"/>
        <v>0.18</v>
      </c>
      <c r="BQ121" s="46">
        <f t="shared" si="34"/>
        <v>0.27281773871944498</v>
      </c>
      <c r="BR121" t="b">
        <f t="shared" si="35"/>
        <v>1</v>
      </c>
      <c r="BS121" t="b">
        <f t="shared" si="36"/>
        <v>1</v>
      </c>
      <c r="CD121" s="41">
        <v>1</v>
      </c>
      <c r="CE121" s="41">
        <f t="shared" si="70"/>
        <v>0.17</v>
      </c>
      <c r="CF121" s="46">
        <f t="shared" si="38"/>
        <v>0.89293155992345563</v>
      </c>
      <c r="CG121" t="b">
        <f t="shared" si="39"/>
        <v>1</v>
      </c>
      <c r="CH121" t="b">
        <f t="shared" si="40"/>
        <v>1</v>
      </c>
    </row>
    <row r="122" spans="1:86">
      <c r="A122" s="41"/>
      <c r="B122" s="118" t="s">
        <v>674</v>
      </c>
      <c r="C122" s="118" t="s">
        <v>566</v>
      </c>
      <c r="D122" s="41">
        <v>7</v>
      </c>
      <c r="E122" s="41">
        <v>7</v>
      </c>
      <c r="F122" s="118" t="s">
        <v>1068</v>
      </c>
      <c r="G122" s="41">
        <v>1</v>
      </c>
      <c r="H122" s="41">
        <f t="shared" si="65"/>
        <v>0.153</v>
      </c>
      <c r="I122" s="46">
        <f t="shared" si="18"/>
        <v>1.2412745573011934</v>
      </c>
      <c r="J122" t="b">
        <f t="shared" si="19"/>
        <v>1</v>
      </c>
      <c r="K122" t="b">
        <f t="shared" si="20"/>
        <v>1</v>
      </c>
      <c r="V122" s="41">
        <v>1</v>
      </c>
      <c r="W122" s="41">
        <f t="shared" si="66"/>
        <v>0.153</v>
      </c>
      <c r="X122" s="46">
        <f t="shared" si="22"/>
        <v>1.1879579919355459</v>
      </c>
      <c r="Y122" t="b">
        <f t="shared" si="23"/>
        <v>1</v>
      </c>
      <c r="Z122" t="b">
        <f t="shared" si="24"/>
        <v>1</v>
      </c>
      <c r="AK122" s="41">
        <v>1</v>
      </c>
      <c r="AL122" s="41">
        <f t="shared" si="67"/>
        <v>0.15</v>
      </c>
      <c r="AM122" s="46">
        <f t="shared" si="26"/>
        <v>1.2893545448978954</v>
      </c>
      <c r="AN122" t="b">
        <f t="shared" si="27"/>
        <v>1</v>
      </c>
      <c r="AO122" t="b">
        <f t="shared" si="28"/>
        <v>1</v>
      </c>
      <c r="AU122" s="118" t="s">
        <v>675</v>
      </c>
      <c r="AV122" s="118" t="s">
        <v>567</v>
      </c>
      <c r="AW122" s="41">
        <v>7</v>
      </c>
      <c r="AX122" s="41">
        <v>7</v>
      </c>
      <c r="AY122" s="118" t="s">
        <v>1068</v>
      </c>
      <c r="AZ122" s="41">
        <v>1</v>
      </c>
      <c r="BA122" s="41">
        <f t="shared" si="68"/>
        <v>0.187</v>
      </c>
      <c r="BB122" s="46">
        <f t="shared" si="30"/>
        <v>-1.3496675311507327E-2</v>
      </c>
      <c r="BC122" t="b">
        <f t="shared" si="31"/>
        <v>1</v>
      </c>
      <c r="BD122" t="b">
        <f t="shared" si="32"/>
        <v>1</v>
      </c>
      <c r="BO122" s="41">
        <v>1</v>
      </c>
      <c r="BP122" s="41">
        <f t="shared" si="69"/>
        <v>0.189</v>
      </c>
      <c r="BQ122" s="46">
        <f t="shared" si="34"/>
        <v>-5.9127464736725539E-2</v>
      </c>
      <c r="BR122" t="b">
        <f t="shared" si="35"/>
        <v>0</v>
      </c>
      <c r="BS122" t="b">
        <f t="shared" si="36"/>
        <v>1</v>
      </c>
      <c r="CD122" s="41">
        <v>1</v>
      </c>
      <c r="CE122" s="41">
        <f t="shared" si="70"/>
        <v>0.187</v>
      </c>
      <c r="CF122" s="46">
        <f t="shared" si="38"/>
        <v>0.22323702426232531</v>
      </c>
      <c r="CG122" t="b">
        <f t="shared" si="39"/>
        <v>0</v>
      </c>
      <c r="CH122" t="b">
        <f t="shared" si="40"/>
        <v>1</v>
      </c>
    </row>
    <row r="123" spans="1:86">
      <c r="A123" s="41"/>
      <c r="B123" s="118" t="s">
        <v>676</v>
      </c>
      <c r="C123" s="118" t="s">
        <v>566</v>
      </c>
      <c r="D123" s="41">
        <v>7</v>
      </c>
      <c r="E123" s="41">
        <v>8</v>
      </c>
      <c r="F123" s="118" t="s">
        <v>1068</v>
      </c>
      <c r="G123" s="41">
        <v>1</v>
      </c>
      <c r="H123" s="41">
        <f t="shared" si="65"/>
        <v>0.157</v>
      </c>
      <c r="I123" s="46">
        <f t="shared" si="18"/>
        <v>1.0811258540057938</v>
      </c>
      <c r="J123" t="b">
        <f t="shared" si="19"/>
        <v>1</v>
      </c>
      <c r="K123" t="b">
        <f t="shared" si="20"/>
        <v>1</v>
      </c>
      <c r="V123" s="41">
        <v>1</v>
      </c>
      <c r="W123" s="41">
        <f t="shared" si="66"/>
        <v>0.157</v>
      </c>
      <c r="X123" s="46">
        <f t="shared" si="22"/>
        <v>1.0362581536802624</v>
      </c>
      <c r="Y123" t="b">
        <f t="shared" si="23"/>
        <v>1</v>
      </c>
      <c r="Z123" t="b">
        <f t="shared" si="24"/>
        <v>1</v>
      </c>
      <c r="AK123" s="41">
        <v>1</v>
      </c>
      <c r="AL123" s="41">
        <f t="shared" si="67"/>
        <v>0.154</v>
      </c>
      <c r="AM123" s="46">
        <f t="shared" si="26"/>
        <v>1.1364506475216589</v>
      </c>
      <c r="AN123" t="b">
        <f t="shared" si="27"/>
        <v>1</v>
      </c>
      <c r="AO123" t="b">
        <f t="shared" si="28"/>
        <v>1</v>
      </c>
      <c r="AU123" s="118" t="s">
        <v>677</v>
      </c>
      <c r="AV123" s="118" t="s">
        <v>567</v>
      </c>
      <c r="AW123" s="41">
        <v>7</v>
      </c>
      <c r="AX123" s="41">
        <v>8</v>
      </c>
      <c r="AY123" s="118" t="s">
        <v>1068</v>
      </c>
      <c r="AZ123" s="41">
        <v>1</v>
      </c>
      <c r="BA123" s="41">
        <f t="shared" si="68"/>
        <v>0.189</v>
      </c>
      <c r="BB123" s="46">
        <f t="shared" si="30"/>
        <v>-8.8673634537761697E-2</v>
      </c>
      <c r="BC123" t="b">
        <f t="shared" si="31"/>
        <v>0</v>
      </c>
      <c r="BD123" t="b">
        <f t="shared" si="32"/>
        <v>1</v>
      </c>
      <c r="BO123" s="41">
        <v>1</v>
      </c>
      <c r="BP123" s="41">
        <f t="shared" si="69"/>
        <v>0.19</v>
      </c>
      <c r="BQ123" s="46">
        <f t="shared" si="34"/>
        <v>-9.6010265120744495E-2</v>
      </c>
      <c r="BR123" t="b">
        <f t="shared" si="35"/>
        <v>0</v>
      </c>
      <c r="BS123" t="b">
        <f t="shared" si="36"/>
        <v>1</v>
      </c>
      <c r="CD123" s="41">
        <v>1</v>
      </c>
      <c r="CE123" s="41">
        <f t="shared" si="70"/>
        <v>0.19</v>
      </c>
      <c r="CF123" s="46">
        <f t="shared" si="38"/>
        <v>0.1050556356162433</v>
      </c>
      <c r="CG123" t="b">
        <f t="shared" si="39"/>
        <v>0</v>
      </c>
      <c r="CH123" t="b">
        <f t="shared" si="40"/>
        <v>1</v>
      </c>
    </row>
    <row r="124" spans="1:86">
      <c r="A124" s="41"/>
      <c r="B124" s="118" t="s">
        <v>678</v>
      </c>
      <c r="C124" s="118" t="s">
        <v>566</v>
      </c>
      <c r="D124" s="41">
        <v>8</v>
      </c>
      <c r="E124" s="41">
        <v>1</v>
      </c>
      <c r="F124" s="118" t="s">
        <v>1068</v>
      </c>
      <c r="G124" s="41">
        <v>1</v>
      </c>
      <c r="H124" s="41">
        <f>K30</f>
        <v>0.159</v>
      </c>
      <c r="I124" s="46">
        <f t="shared" si="18"/>
        <v>1.0010515023580939</v>
      </c>
      <c r="J124" t="b">
        <f t="shared" si="19"/>
        <v>1</v>
      </c>
      <c r="K124" t="b">
        <f t="shared" si="20"/>
        <v>1</v>
      </c>
      <c r="V124" s="41">
        <v>1</v>
      </c>
      <c r="W124" s="41">
        <f>Z30</f>
        <v>0.157</v>
      </c>
      <c r="X124" s="46">
        <f t="shared" si="22"/>
        <v>1.0362581536802624</v>
      </c>
      <c r="Y124" t="b">
        <f t="shared" si="23"/>
        <v>1</v>
      </c>
      <c r="Z124" t="b">
        <f t="shared" si="24"/>
        <v>1</v>
      </c>
      <c r="AK124" s="41">
        <v>1</v>
      </c>
      <c r="AL124" s="41">
        <f>AO30</f>
        <v>0.16400000000000001</v>
      </c>
      <c r="AM124" s="46">
        <f t="shared" si="26"/>
        <v>0.75419090408106826</v>
      </c>
      <c r="AN124" t="b">
        <f t="shared" si="27"/>
        <v>1</v>
      </c>
      <c r="AO124" t="b">
        <f t="shared" si="28"/>
        <v>1</v>
      </c>
      <c r="AU124" s="118" t="s">
        <v>679</v>
      </c>
      <c r="AV124" s="118" t="s">
        <v>567</v>
      </c>
      <c r="AW124" s="41">
        <v>8</v>
      </c>
      <c r="AX124" s="41">
        <v>1</v>
      </c>
      <c r="AY124" s="118" t="s">
        <v>1068</v>
      </c>
      <c r="AZ124" s="41">
        <v>1</v>
      </c>
      <c r="BA124" s="41">
        <f>BD30</f>
        <v>0.188</v>
      </c>
      <c r="BB124" s="46">
        <f t="shared" si="30"/>
        <v>-5.1085154924634515E-2</v>
      </c>
      <c r="BC124" t="b">
        <f t="shared" si="31"/>
        <v>0</v>
      </c>
      <c r="BD124" t="b">
        <f t="shared" si="32"/>
        <v>1</v>
      </c>
      <c r="BO124" s="41">
        <v>1</v>
      </c>
      <c r="BP124" s="41">
        <f>BS30</f>
        <v>0.189</v>
      </c>
      <c r="BQ124" s="46">
        <f t="shared" si="34"/>
        <v>-5.9127464736725539E-2</v>
      </c>
      <c r="BR124" t="b">
        <f t="shared" si="35"/>
        <v>0</v>
      </c>
      <c r="BS124" t="b">
        <f t="shared" si="36"/>
        <v>1</v>
      </c>
      <c r="CD124" s="41">
        <v>1</v>
      </c>
      <c r="CE124" s="41">
        <f>CH30</f>
        <v>0.188</v>
      </c>
      <c r="CF124" s="46">
        <f t="shared" si="38"/>
        <v>0.18384322804696465</v>
      </c>
      <c r="CG124" t="b">
        <f t="shared" si="39"/>
        <v>0</v>
      </c>
      <c r="CH124" t="b">
        <f t="shared" si="40"/>
        <v>1</v>
      </c>
    </row>
    <row r="125" spans="1:86">
      <c r="A125" s="41"/>
      <c r="B125" s="118" t="s">
        <v>680</v>
      </c>
      <c r="C125" s="118" t="s">
        <v>566</v>
      </c>
      <c r="D125" s="41">
        <v>8</v>
      </c>
      <c r="E125" s="41">
        <v>2</v>
      </c>
      <c r="F125" s="118" t="s">
        <v>1068</v>
      </c>
      <c r="G125" s="41">
        <v>1</v>
      </c>
      <c r="H125" s="41">
        <f t="shared" ref="H125:H131" si="71">K31</f>
        <v>0.16600000000000001</v>
      </c>
      <c r="I125" s="46">
        <f t="shared" si="18"/>
        <v>0.72079127159114453</v>
      </c>
      <c r="J125" t="b">
        <f t="shared" si="19"/>
        <v>1</v>
      </c>
      <c r="K125" t="b">
        <f t="shared" si="20"/>
        <v>1</v>
      </c>
      <c r="V125" s="41">
        <v>1</v>
      </c>
      <c r="W125" s="41">
        <f t="shared" ref="W125:W131" si="72">Z31</f>
        <v>0.16500000000000001</v>
      </c>
      <c r="X125" s="46">
        <f t="shared" si="22"/>
        <v>0.73285847716969554</v>
      </c>
      <c r="Y125" t="b">
        <f t="shared" si="23"/>
        <v>1</v>
      </c>
      <c r="Z125" t="b">
        <f t="shared" si="24"/>
        <v>1</v>
      </c>
      <c r="AK125" s="41">
        <v>1</v>
      </c>
      <c r="AL125" s="41">
        <f t="shared" ref="AL125:AL131" si="73">AO31</f>
        <v>0.16700000000000001</v>
      </c>
      <c r="AM125" s="46">
        <f t="shared" si="26"/>
        <v>0.63951298104889109</v>
      </c>
      <c r="AN125" t="b">
        <f t="shared" si="27"/>
        <v>1</v>
      </c>
      <c r="AO125" t="b">
        <f t="shared" si="28"/>
        <v>1</v>
      </c>
      <c r="AU125" s="118" t="s">
        <v>681</v>
      </c>
      <c r="AV125" s="118" t="s">
        <v>567</v>
      </c>
      <c r="AW125" s="41">
        <v>8</v>
      </c>
      <c r="AX125" s="41">
        <v>2</v>
      </c>
      <c r="AY125" s="118" t="s">
        <v>1068</v>
      </c>
      <c r="AZ125" s="41">
        <v>1</v>
      </c>
      <c r="BA125" s="41">
        <f t="shared" ref="BA125:BA131" si="74">BD31</f>
        <v>0.189</v>
      </c>
      <c r="BB125" s="46">
        <f t="shared" si="30"/>
        <v>-8.8673634537761697E-2</v>
      </c>
      <c r="BC125" t="b">
        <f t="shared" si="31"/>
        <v>0</v>
      </c>
      <c r="BD125" t="b">
        <f t="shared" si="32"/>
        <v>1</v>
      </c>
      <c r="BO125" s="41">
        <v>1</v>
      </c>
      <c r="BP125" s="41">
        <f t="shared" ref="BP125:BP131" si="75">BS31</f>
        <v>0.19800000000000001</v>
      </c>
      <c r="BQ125" s="46">
        <f t="shared" si="34"/>
        <v>-0.3910726681928961</v>
      </c>
      <c r="BR125" t="b">
        <f t="shared" si="35"/>
        <v>0</v>
      </c>
      <c r="BS125" t="b">
        <f t="shared" si="36"/>
        <v>1</v>
      </c>
      <c r="CD125" s="41">
        <v>1</v>
      </c>
      <c r="CE125" s="41">
        <f t="shared" ref="CE125:CE131" si="76">CH31</f>
        <v>0.188</v>
      </c>
      <c r="CF125" s="46">
        <f t="shared" si="38"/>
        <v>0.18384322804696465</v>
      </c>
      <c r="CG125" t="b">
        <f t="shared" si="39"/>
        <v>0</v>
      </c>
      <c r="CH125" t="b">
        <f t="shared" si="40"/>
        <v>1</v>
      </c>
    </row>
    <row r="126" spans="1:86">
      <c r="A126" s="41"/>
      <c r="B126" s="118" t="s">
        <v>682</v>
      </c>
      <c r="C126" s="118" t="s">
        <v>566</v>
      </c>
      <c r="D126" s="41">
        <v>8</v>
      </c>
      <c r="E126" s="41">
        <v>3</v>
      </c>
      <c r="F126" s="118" t="s">
        <v>1068</v>
      </c>
      <c r="G126" s="41">
        <v>1</v>
      </c>
      <c r="H126" s="41">
        <f t="shared" si="71"/>
        <v>0.16300000000000001</v>
      </c>
      <c r="I126" s="46">
        <f t="shared" si="18"/>
        <v>0.84090279906269427</v>
      </c>
      <c r="J126" t="b">
        <f t="shared" si="19"/>
        <v>1</v>
      </c>
      <c r="K126" t="b">
        <f t="shared" si="20"/>
        <v>1</v>
      </c>
      <c r="V126" s="41">
        <v>1</v>
      </c>
      <c r="W126" s="41">
        <f t="shared" si="72"/>
        <v>0.156</v>
      </c>
      <c r="X126" s="46">
        <f t="shared" si="22"/>
        <v>1.0741831132440833</v>
      </c>
      <c r="Y126" t="b">
        <f t="shared" si="23"/>
        <v>1</v>
      </c>
      <c r="Z126" t="b">
        <f t="shared" si="24"/>
        <v>1</v>
      </c>
      <c r="AK126" s="41">
        <v>1</v>
      </c>
      <c r="AL126" s="41">
        <f t="shared" si="73"/>
        <v>0.16400000000000001</v>
      </c>
      <c r="AM126" s="46">
        <f t="shared" si="26"/>
        <v>0.75419090408106826</v>
      </c>
      <c r="AN126" t="b">
        <f t="shared" si="27"/>
        <v>1</v>
      </c>
      <c r="AO126" t="b">
        <f t="shared" si="28"/>
        <v>1</v>
      </c>
      <c r="AU126" s="118" t="s">
        <v>683</v>
      </c>
      <c r="AV126" s="118" t="s">
        <v>567</v>
      </c>
      <c r="AW126" s="41">
        <v>8</v>
      </c>
      <c r="AX126" s="41">
        <v>3</v>
      </c>
      <c r="AY126" s="118" t="s">
        <v>1068</v>
      </c>
      <c r="AZ126" s="41">
        <v>1</v>
      </c>
      <c r="BA126" s="41">
        <f t="shared" si="74"/>
        <v>0.24099999999999999</v>
      </c>
      <c r="BB126" s="46">
        <f t="shared" si="30"/>
        <v>-2.0432745744203733</v>
      </c>
      <c r="BC126" t="b">
        <f t="shared" si="31"/>
        <v>0</v>
      </c>
      <c r="BD126" t="b">
        <f t="shared" si="32"/>
        <v>1</v>
      </c>
      <c r="BO126" s="41">
        <v>1</v>
      </c>
      <c r="BP126" s="41">
        <f t="shared" si="75"/>
        <v>0.183</v>
      </c>
      <c r="BQ126" s="46">
        <f t="shared" si="34"/>
        <v>0.16216933756738816</v>
      </c>
      <c r="BR126" t="b">
        <f t="shared" si="35"/>
        <v>1</v>
      </c>
      <c r="BS126" t="b">
        <f t="shared" si="36"/>
        <v>1</v>
      </c>
      <c r="CD126" s="41">
        <v>1</v>
      </c>
      <c r="CE126" s="41">
        <f t="shared" si="76"/>
        <v>0.193</v>
      </c>
      <c r="CF126" s="46">
        <f t="shared" si="38"/>
        <v>-1.3125753029838707E-2</v>
      </c>
      <c r="CG126" t="b">
        <f t="shared" si="39"/>
        <v>0</v>
      </c>
      <c r="CH126" t="b">
        <f t="shared" si="40"/>
        <v>1</v>
      </c>
    </row>
    <row r="127" spans="1:86">
      <c r="A127" s="41"/>
      <c r="B127" s="118" t="s">
        <v>684</v>
      </c>
      <c r="C127" s="118" t="s">
        <v>566</v>
      </c>
      <c r="D127" s="41">
        <v>8</v>
      </c>
      <c r="E127" s="41">
        <v>4</v>
      </c>
      <c r="F127" s="118" t="s">
        <v>1068</v>
      </c>
      <c r="G127" s="41">
        <v>1</v>
      </c>
      <c r="H127" s="41">
        <f t="shared" si="71"/>
        <v>0.16200000000000001</v>
      </c>
      <c r="I127" s="46">
        <f t="shared" si="18"/>
        <v>0.88093997488654419</v>
      </c>
      <c r="J127" t="b">
        <f t="shared" si="19"/>
        <v>1</v>
      </c>
      <c r="K127" t="b">
        <f t="shared" si="20"/>
        <v>1</v>
      </c>
      <c r="V127" s="41">
        <v>1</v>
      </c>
      <c r="W127" s="41">
        <f t="shared" si="72"/>
        <v>0.16200000000000001</v>
      </c>
      <c r="X127" s="46">
        <f t="shared" si="22"/>
        <v>0.84663335586115807</v>
      </c>
      <c r="Y127" t="b">
        <f t="shared" si="23"/>
        <v>1</v>
      </c>
      <c r="Z127" t="b">
        <f t="shared" si="24"/>
        <v>1</v>
      </c>
      <c r="AK127" s="41">
        <v>1</v>
      </c>
      <c r="AL127" s="41">
        <f t="shared" si="73"/>
        <v>0.20399999999999999</v>
      </c>
      <c r="AM127" s="46">
        <f t="shared" si="26"/>
        <v>-0.77484806968129238</v>
      </c>
      <c r="AN127" t="b">
        <f t="shared" si="27"/>
        <v>0</v>
      </c>
      <c r="AO127" t="b">
        <f t="shared" si="28"/>
        <v>1</v>
      </c>
      <c r="AU127" s="118" t="s">
        <v>685</v>
      </c>
      <c r="AV127" s="118" t="s">
        <v>567</v>
      </c>
      <c r="AW127" s="41">
        <v>8</v>
      </c>
      <c r="AX127" s="41">
        <v>4</v>
      </c>
      <c r="AY127" s="118" t="s">
        <v>1068</v>
      </c>
      <c r="AZ127" s="41">
        <v>1</v>
      </c>
      <c r="BA127" s="41">
        <f t="shared" si="74"/>
        <v>0.17799999999999999</v>
      </c>
      <c r="BB127" s="46">
        <f t="shared" si="30"/>
        <v>0.32479964120663735</v>
      </c>
      <c r="BC127" t="b">
        <f t="shared" si="31"/>
        <v>1</v>
      </c>
      <c r="BD127" t="b">
        <f t="shared" si="32"/>
        <v>1</v>
      </c>
      <c r="BO127" s="41">
        <v>1</v>
      </c>
      <c r="BP127" s="41">
        <f t="shared" si="75"/>
        <v>0.2</v>
      </c>
      <c r="BQ127" s="46">
        <f t="shared" si="34"/>
        <v>-0.464838268960934</v>
      </c>
      <c r="BR127" t="b">
        <f t="shared" si="35"/>
        <v>0</v>
      </c>
      <c r="BS127" t="b">
        <f t="shared" si="36"/>
        <v>1</v>
      </c>
      <c r="CD127" s="41">
        <v>1</v>
      </c>
      <c r="CE127" s="41">
        <f t="shared" si="76"/>
        <v>0.17499999999999999</v>
      </c>
      <c r="CF127" s="46">
        <f t="shared" si="38"/>
        <v>0.69596257884665336</v>
      </c>
      <c r="CG127" t="b">
        <f t="shared" si="39"/>
        <v>1</v>
      </c>
      <c r="CH127" t="b">
        <f t="shared" si="40"/>
        <v>1</v>
      </c>
    </row>
    <row r="128" spans="1:86">
      <c r="A128" s="41"/>
      <c r="B128" s="118" t="s">
        <v>686</v>
      </c>
      <c r="C128" s="118" t="s">
        <v>566</v>
      </c>
      <c r="D128" s="41">
        <v>8</v>
      </c>
      <c r="E128" s="41">
        <v>5</v>
      </c>
      <c r="F128" s="118" t="s">
        <v>1068</v>
      </c>
      <c r="G128" s="41">
        <v>1</v>
      </c>
      <c r="H128" s="41">
        <f t="shared" si="71"/>
        <v>0.16500000000000001</v>
      </c>
      <c r="I128" s="46">
        <f t="shared" si="18"/>
        <v>0.76082844741499445</v>
      </c>
      <c r="J128" t="b">
        <f t="shared" si="19"/>
        <v>1</v>
      </c>
      <c r="K128" t="b">
        <f t="shared" si="20"/>
        <v>1</v>
      </c>
      <c r="V128" s="41">
        <v>1</v>
      </c>
      <c r="W128" s="41">
        <f t="shared" si="72"/>
        <v>0.16200000000000001</v>
      </c>
      <c r="X128" s="46">
        <f t="shared" si="22"/>
        <v>0.84663335586115807</v>
      </c>
      <c r="Y128" t="b">
        <f t="shared" si="23"/>
        <v>1</v>
      </c>
      <c r="Z128" t="b">
        <f t="shared" si="24"/>
        <v>1</v>
      </c>
      <c r="AK128" s="41">
        <v>1</v>
      </c>
      <c r="AL128" s="41">
        <f t="shared" si="73"/>
        <v>0.161</v>
      </c>
      <c r="AM128" s="46">
        <f t="shared" si="26"/>
        <v>0.86886882711324553</v>
      </c>
      <c r="AN128" t="b">
        <f t="shared" si="27"/>
        <v>1</v>
      </c>
      <c r="AO128" t="b">
        <f t="shared" si="28"/>
        <v>1</v>
      </c>
      <c r="AU128" s="118" t="s">
        <v>687</v>
      </c>
      <c r="AV128" s="118" t="s">
        <v>567</v>
      </c>
      <c r="AW128" s="41">
        <v>8</v>
      </c>
      <c r="AX128" s="41">
        <v>5</v>
      </c>
      <c r="AY128" s="118" t="s">
        <v>1068</v>
      </c>
      <c r="AZ128" s="41">
        <v>1</v>
      </c>
      <c r="BA128" s="41">
        <f t="shared" si="74"/>
        <v>0.18</v>
      </c>
      <c r="BB128" s="46">
        <f t="shared" si="30"/>
        <v>0.24962268198038298</v>
      </c>
      <c r="BC128" t="b">
        <f t="shared" si="31"/>
        <v>1</v>
      </c>
      <c r="BD128" t="b">
        <f t="shared" si="32"/>
        <v>1</v>
      </c>
      <c r="BO128" s="41">
        <v>1</v>
      </c>
      <c r="BP128" s="41">
        <f t="shared" si="75"/>
        <v>0.18099999999999999</v>
      </c>
      <c r="BQ128" s="46">
        <f t="shared" si="34"/>
        <v>0.23593493833542606</v>
      </c>
      <c r="BR128" t="b">
        <f t="shared" si="35"/>
        <v>1</v>
      </c>
      <c r="BS128" t="b">
        <f t="shared" si="36"/>
        <v>1</v>
      </c>
      <c r="CD128" s="41">
        <v>1</v>
      </c>
      <c r="CE128" s="41">
        <f t="shared" si="76"/>
        <v>0.17699999999999999</v>
      </c>
      <c r="CF128" s="46">
        <f t="shared" si="38"/>
        <v>0.61717498641593205</v>
      </c>
      <c r="CG128" t="b">
        <f t="shared" si="39"/>
        <v>1</v>
      </c>
      <c r="CH128" t="b">
        <f t="shared" si="40"/>
        <v>1</v>
      </c>
    </row>
    <row r="129" spans="1:86">
      <c r="A129" s="41"/>
      <c r="B129" s="118" t="s">
        <v>688</v>
      </c>
      <c r="C129" s="118" t="s">
        <v>566</v>
      </c>
      <c r="D129" s="41">
        <v>8</v>
      </c>
      <c r="E129" s="41">
        <v>6</v>
      </c>
      <c r="F129" s="118" t="s">
        <v>1068</v>
      </c>
      <c r="G129" s="41">
        <v>1</v>
      </c>
      <c r="H129" s="41">
        <f t="shared" si="71"/>
        <v>0.16800000000000001</v>
      </c>
      <c r="I129" s="46">
        <f t="shared" si="18"/>
        <v>0.64071691994344471</v>
      </c>
      <c r="J129" t="b">
        <f t="shared" si="19"/>
        <v>1</v>
      </c>
      <c r="K129" t="b">
        <f t="shared" si="20"/>
        <v>1</v>
      </c>
      <c r="V129" s="41">
        <v>1</v>
      </c>
      <c r="W129" s="41">
        <f t="shared" si="72"/>
        <v>0.16800000000000001</v>
      </c>
      <c r="X129" s="46">
        <f t="shared" si="22"/>
        <v>0.61908359847823291</v>
      </c>
      <c r="Y129" t="b">
        <f t="shared" si="23"/>
        <v>1</v>
      </c>
      <c r="Z129" t="b">
        <f t="shared" si="24"/>
        <v>1</v>
      </c>
      <c r="AK129" s="41">
        <v>1</v>
      </c>
      <c r="AL129" s="41">
        <f t="shared" si="73"/>
        <v>0.17199999999999999</v>
      </c>
      <c r="AM129" s="46">
        <f t="shared" si="26"/>
        <v>0.44838310932859682</v>
      </c>
      <c r="AN129" t="b">
        <f t="shared" si="27"/>
        <v>1</v>
      </c>
      <c r="AO129" t="b">
        <f t="shared" si="28"/>
        <v>1</v>
      </c>
      <c r="AU129" s="118" t="s">
        <v>689</v>
      </c>
      <c r="AV129" s="118" t="s">
        <v>567</v>
      </c>
      <c r="AW129" s="41">
        <v>8</v>
      </c>
      <c r="AX129" s="41">
        <v>6</v>
      </c>
      <c r="AY129" s="118" t="s">
        <v>1068</v>
      </c>
      <c r="AZ129" s="41">
        <v>1</v>
      </c>
      <c r="BA129" s="41">
        <f t="shared" si="74"/>
        <v>0.17899999999999999</v>
      </c>
      <c r="BB129" s="46">
        <f t="shared" si="30"/>
        <v>0.28721116159351018</v>
      </c>
      <c r="BC129" t="b">
        <f t="shared" si="31"/>
        <v>1</v>
      </c>
      <c r="BD129" t="b">
        <f t="shared" si="32"/>
        <v>1</v>
      </c>
      <c r="BO129" s="41">
        <v>1</v>
      </c>
      <c r="BP129" s="41">
        <f t="shared" si="75"/>
        <v>0.18</v>
      </c>
      <c r="BQ129" s="46">
        <f t="shared" si="34"/>
        <v>0.27281773871944498</v>
      </c>
      <c r="BR129" t="b">
        <f t="shared" si="35"/>
        <v>1</v>
      </c>
      <c r="BS129" t="b">
        <f t="shared" si="36"/>
        <v>1</v>
      </c>
      <c r="CD129" s="41">
        <v>1</v>
      </c>
      <c r="CE129" s="41">
        <f t="shared" si="76"/>
        <v>0.17499999999999999</v>
      </c>
      <c r="CF129" s="46">
        <f t="shared" si="38"/>
        <v>0.69596257884665336</v>
      </c>
      <c r="CG129" t="b">
        <f t="shared" si="39"/>
        <v>1</v>
      </c>
      <c r="CH129" t="b">
        <f t="shared" si="40"/>
        <v>1</v>
      </c>
    </row>
    <row r="130" spans="1:86">
      <c r="A130" s="41"/>
      <c r="B130" s="118" t="s">
        <v>690</v>
      </c>
      <c r="C130" s="118" t="s">
        <v>566</v>
      </c>
      <c r="D130" s="41">
        <v>8</v>
      </c>
      <c r="E130" s="41">
        <v>7</v>
      </c>
      <c r="F130" s="118" t="s">
        <v>1068</v>
      </c>
      <c r="G130" s="41">
        <v>1</v>
      </c>
      <c r="H130" s="41">
        <f t="shared" si="71"/>
        <v>0.17799999999999999</v>
      </c>
      <c r="I130" s="46">
        <f t="shared" si="18"/>
        <v>0.2403451617049466</v>
      </c>
      <c r="J130" t="b">
        <f t="shared" si="19"/>
        <v>1</v>
      </c>
      <c r="K130" t="b">
        <f t="shared" si="20"/>
        <v>1</v>
      </c>
      <c r="V130" s="41">
        <v>1</v>
      </c>
      <c r="W130" s="41">
        <f t="shared" si="72"/>
        <v>0.17199999999999999</v>
      </c>
      <c r="X130" s="46">
        <f t="shared" si="22"/>
        <v>0.46738376022295058</v>
      </c>
      <c r="Y130" t="b">
        <f t="shared" si="23"/>
        <v>1</v>
      </c>
      <c r="Z130" t="b">
        <f t="shared" si="24"/>
        <v>1</v>
      </c>
      <c r="AK130" s="41">
        <v>1</v>
      </c>
      <c r="AL130" s="41">
        <f t="shared" si="73"/>
        <v>0.19700000000000001</v>
      </c>
      <c r="AM130" s="46">
        <f t="shared" si="26"/>
        <v>-0.50726624927287989</v>
      </c>
      <c r="AN130" t="b">
        <f t="shared" si="27"/>
        <v>0</v>
      </c>
      <c r="AO130" t="b">
        <f t="shared" si="28"/>
        <v>1</v>
      </c>
      <c r="AU130" s="118" t="s">
        <v>691</v>
      </c>
      <c r="AV130" s="118" t="s">
        <v>567</v>
      </c>
      <c r="AW130" s="41">
        <v>8</v>
      </c>
      <c r="AX130" s="41">
        <v>7</v>
      </c>
      <c r="AY130" s="118" t="s">
        <v>1068</v>
      </c>
      <c r="AZ130" s="41">
        <v>1</v>
      </c>
      <c r="BA130" s="41">
        <f t="shared" si="74"/>
        <v>0.17799999999999999</v>
      </c>
      <c r="BB130" s="46">
        <f t="shared" si="30"/>
        <v>0.32479964120663735</v>
      </c>
      <c r="BC130" t="b">
        <f t="shared" si="31"/>
        <v>1</v>
      </c>
      <c r="BD130" t="b">
        <f t="shared" si="32"/>
        <v>1</v>
      </c>
      <c r="BO130" s="41">
        <v>1</v>
      </c>
      <c r="BP130" s="41">
        <f t="shared" si="75"/>
        <v>0.18099999999999999</v>
      </c>
      <c r="BQ130" s="46">
        <f t="shared" si="34"/>
        <v>0.23593493833542606</v>
      </c>
      <c r="BR130" t="b">
        <f t="shared" si="35"/>
        <v>1</v>
      </c>
      <c r="BS130" t="b">
        <f t="shared" si="36"/>
        <v>1</v>
      </c>
      <c r="CD130" s="41">
        <v>1</v>
      </c>
      <c r="CE130" s="41">
        <f t="shared" si="76"/>
        <v>0.17799999999999999</v>
      </c>
      <c r="CF130" s="46">
        <f t="shared" si="38"/>
        <v>0.57778119020057139</v>
      </c>
      <c r="CG130" t="b">
        <f t="shared" si="39"/>
        <v>1</v>
      </c>
      <c r="CH130" t="b">
        <f t="shared" si="40"/>
        <v>1</v>
      </c>
    </row>
    <row r="131" spans="1:86">
      <c r="A131" s="41"/>
      <c r="B131" s="118" t="s">
        <v>692</v>
      </c>
      <c r="C131" s="118" t="s">
        <v>566</v>
      </c>
      <c r="D131" s="41">
        <v>8</v>
      </c>
      <c r="E131" s="41">
        <v>8</v>
      </c>
      <c r="F131" s="118" t="s">
        <v>1068</v>
      </c>
      <c r="G131" s="41">
        <v>1</v>
      </c>
      <c r="H131" s="41">
        <f t="shared" si="71"/>
        <v>0.16300000000000001</v>
      </c>
      <c r="I131" s="46">
        <f t="shared" si="18"/>
        <v>0.84090279906269427</v>
      </c>
      <c r="J131" t="b">
        <f t="shared" si="19"/>
        <v>1</v>
      </c>
      <c r="K131" t="b">
        <f t="shared" si="20"/>
        <v>1</v>
      </c>
      <c r="V131" s="41">
        <v>1</v>
      </c>
      <c r="W131" s="41">
        <f t="shared" si="72"/>
        <v>0.16200000000000001</v>
      </c>
      <c r="X131" s="46">
        <f t="shared" si="22"/>
        <v>0.84663335586115807</v>
      </c>
      <c r="Y131" t="b">
        <f t="shared" si="23"/>
        <v>1</v>
      </c>
      <c r="Z131" t="b">
        <f t="shared" si="24"/>
        <v>1</v>
      </c>
      <c r="AK131" s="41">
        <v>1</v>
      </c>
      <c r="AL131" s="41">
        <f t="shared" si="73"/>
        <v>0.16</v>
      </c>
      <c r="AM131" s="46">
        <f t="shared" si="26"/>
        <v>0.90709480145730459</v>
      </c>
      <c r="AN131" t="b">
        <f t="shared" si="27"/>
        <v>1</v>
      </c>
      <c r="AO131" t="b">
        <f t="shared" si="28"/>
        <v>1</v>
      </c>
      <c r="AU131" s="118" t="s">
        <v>693</v>
      </c>
      <c r="AV131" s="118" t="s">
        <v>567</v>
      </c>
      <c r="AW131" s="41">
        <v>8</v>
      </c>
      <c r="AX131" s="41">
        <v>8</v>
      </c>
      <c r="AY131" s="118" t="s">
        <v>1068</v>
      </c>
      <c r="AZ131" s="41">
        <v>1</v>
      </c>
      <c r="BA131" s="41">
        <f t="shared" si="74"/>
        <v>0.182</v>
      </c>
      <c r="BB131" s="46">
        <f t="shared" si="30"/>
        <v>0.17444572275412862</v>
      </c>
      <c r="BC131" t="b">
        <f t="shared" si="31"/>
        <v>1</v>
      </c>
      <c r="BD131" t="b">
        <f t="shared" si="32"/>
        <v>1</v>
      </c>
      <c r="BO131" s="41">
        <v>1</v>
      </c>
      <c r="BP131" s="41">
        <f t="shared" si="75"/>
        <v>0.19600000000000001</v>
      </c>
      <c r="BQ131" s="46">
        <f t="shared" si="34"/>
        <v>-0.3173070674248582</v>
      </c>
      <c r="BR131" t="b">
        <f t="shared" si="35"/>
        <v>0</v>
      </c>
      <c r="BS131" t="b">
        <f t="shared" si="36"/>
        <v>1</v>
      </c>
      <c r="CD131" s="41">
        <v>1</v>
      </c>
      <c r="CE131" s="41">
        <f t="shared" si="76"/>
        <v>0.17899999999999999</v>
      </c>
      <c r="CF131" s="46">
        <f t="shared" si="38"/>
        <v>0.53838739398521063</v>
      </c>
      <c r="CG131" t="b">
        <f t="shared" si="39"/>
        <v>1</v>
      </c>
      <c r="CH131" t="b">
        <f t="shared" si="40"/>
        <v>1</v>
      </c>
    </row>
    <row r="132" spans="1:86">
      <c r="A132" s="41"/>
      <c r="B132" s="118" t="s">
        <v>694</v>
      </c>
      <c r="C132" s="118" t="s">
        <v>566</v>
      </c>
      <c r="D132" s="41">
        <v>9</v>
      </c>
      <c r="E132" s="41">
        <v>1</v>
      </c>
      <c r="F132" s="118" t="s">
        <v>1068</v>
      </c>
      <c r="G132" s="41">
        <v>1</v>
      </c>
      <c r="H132" s="41">
        <f>L30</f>
        <v>0.16200000000000001</v>
      </c>
      <c r="I132" s="46">
        <f t="shared" si="18"/>
        <v>0.88093997488654419</v>
      </c>
      <c r="J132" t="b">
        <f t="shared" si="19"/>
        <v>1</v>
      </c>
      <c r="K132" t="b">
        <f t="shared" si="20"/>
        <v>1</v>
      </c>
      <c r="V132" s="41">
        <v>1</v>
      </c>
      <c r="W132" s="41">
        <f>AA30</f>
        <v>0.16600000000000001</v>
      </c>
      <c r="X132" s="46">
        <f t="shared" si="22"/>
        <v>0.69493351760587463</v>
      </c>
      <c r="Y132" t="b">
        <f t="shared" si="23"/>
        <v>1</v>
      </c>
      <c r="Z132" t="b">
        <f t="shared" si="24"/>
        <v>1</v>
      </c>
      <c r="AK132" s="41">
        <v>1</v>
      </c>
      <c r="AL132" s="41">
        <f>AP30</f>
        <v>0.17199999999999999</v>
      </c>
      <c r="AM132" s="46">
        <f t="shared" si="26"/>
        <v>0.44838310932859682</v>
      </c>
      <c r="AN132" t="b">
        <f t="shared" si="27"/>
        <v>1</v>
      </c>
      <c r="AO132" t="b">
        <f t="shared" si="28"/>
        <v>1</v>
      </c>
      <c r="AU132" s="118" t="s">
        <v>695</v>
      </c>
      <c r="AV132" s="118" t="s">
        <v>567</v>
      </c>
      <c r="AW132" s="41">
        <v>9</v>
      </c>
      <c r="AX132" s="41">
        <v>1</v>
      </c>
      <c r="AY132" s="118" t="s">
        <v>1068</v>
      </c>
      <c r="AZ132" s="41">
        <v>1</v>
      </c>
      <c r="BA132" s="41">
        <f>BE30</f>
        <v>0.185</v>
      </c>
      <c r="BB132" s="46">
        <f t="shared" si="30"/>
        <v>6.1680283914747051E-2</v>
      </c>
      <c r="BC132" t="b">
        <f t="shared" si="31"/>
        <v>1</v>
      </c>
      <c r="BD132" t="b">
        <f t="shared" si="32"/>
        <v>1</v>
      </c>
      <c r="BO132" s="41">
        <v>1</v>
      </c>
      <c r="BP132" s="41">
        <f>BT30</f>
        <v>0.20200000000000001</v>
      </c>
      <c r="BQ132" s="46">
        <f t="shared" si="34"/>
        <v>-0.5386038697289719</v>
      </c>
      <c r="BR132" t="b">
        <f t="shared" si="35"/>
        <v>0</v>
      </c>
      <c r="BS132" t="b">
        <f t="shared" si="36"/>
        <v>1</v>
      </c>
      <c r="CD132" s="41">
        <v>1</v>
      </c>
      <c r="CE132" s="41">
        <f>CI30</f>
        <v>0.184</v>
      </c>
      <c r="CF132" s="46">
        <f t="shared" si="38"/>
        <v>0.3414184129084073</v>
      </c>
      <c r="CG132" t="b">
        <f t="shared" si="39"/>
        <v>1</v>
      </c>
      <c r="CH132" t="b">
        <f t="shared" si="40"/>
        <v>1</v>
      </c>
    </row>
    <row r="133" spans="1:86">
      <c r="A133" s="41"/>
      <c r="B133" s="118" t="s">
        <v>696</v>
      </c>
      <c r="C133" s="118" t="s">
        <v>566</v>
      </c>
      <c r="D133" s="41">
        <v>9</v>
      </c>
      <c r="E133" s="41">
        <v>2</v>
      </c>
      <c r="F133" s="118" t="s">
        <v>1068</v>
      </c>
      <c r="G133" s="41">
        <v>1</v>
      </c>
      <c r="H133" s="41">
        <f t="shared" ref="H133:H139" si="77">L31</f>
        <v>0.17</v>
      </c>
      <c r="I133" s="46">
        <f t="shared" si="18"/>
        <v>0.56064256829574488</v>
      </c>
      <c r="J133" t="b">
        <f t="shared" si="19"/>
        <v>1</v>
      </c>
      <c r="K133" t="b">
        <f t="shared" si="20"/>
        <v>1</v>
      </c>
      <c r="V133" s="41">
        <v>1</v>
      </c>
      <c r="W133" s="41">
        <f t="shared" ref="W133:W139" si="78">AA31</f>
        <v>0.17199999999999999</v>
      </c>
      <c r="X133" s="46">
        <f t="shared" si="22"/>
        <v>0.46738376022295058</v>
      </c>
      <c r="Y133" t="b">
        <f t="shared" si="23"/>
        <v>1</v>
      </c>
      <c r="Z133" t="b">
        <f t="shared" si="24"/>
        <v>1</v>
      </c>
      <c r="AK133" s="41">
        <v>1</v>
      </c>
      <c r="AL133" s="41">
        <f t="shared" ref="AL133:AL139" si="79">AP31</f>
        <v>0.17100000000000001</v>
      </c>
      <c r="AM133" s="46">
        <f t="shared" si="26"/>
        <v>0.48660908367265482</v>
      </c>
      <c r="AN133" t="b">
        <f t="shared" si="27"/>
        <v>1</v>
      </c>
      <c r="AO133" t="b">
        <f t="shared" si="28"/>
        <v>1</v>
      </c>
      <c r="AU133" s="118" t="s">
        <v>697</v>
      </c>
      <c r="AV133" s="118" t="s">
        <v>567</v>
      </c>
      <c r="AW133" s="41">
        <v>9</v>
      </c>
      <c r="AX133" s="41">
        <v>2</v>
      </c>
      <c r="AY133" s="118" t="s">
        <v>1068</v>
      </c>
      <c r="AZ133" s="41">
        <v>1</v>
      </c>
      <c r="BA133" s="41">
        <f t="shared" ref="BA133:BA139" si="80">BE31</f>
        <v>0.18</v>
      </c>
      <c r="BB133" s="46">
        <f t="shared" si="30"/>
        <v>0.24962268198038298</v>
      </c>
      <c r="BC133" t="b">
        <f t="shared" si="31"/>
        <v>1</v>
      </c>
      <c r="BD133" t="b">
        <f t="shared" si="32"/>
        <v>1</v>
      </c>
      <c r="BO133" s="41">
        <v>1</v>
      </c>
      <c r="BP133" s="41">
        <f t="shared" ref="BP133:BP139" si="81">BT31</f>
        <v>0.182</v>
      </c>
      <c r="BQ133" s="46">
        <f t="shared" si="34"/>
        <v>0.19905213795140711</v>
      </c>
      <c r="BR133" t="b">
        <f t="shared" si="35"/>
        <v>1</v>
      </c>
      <c r="BS133" t="b">
        <f t="shared" si="36"/>
        <v>1</v>
      </c>
      <c r="CD133" s="41">
        <v>1</v>
      </c>
      <c r="CE133" s="41">
        <f t="shared" ref="CE133:CE139" si="82">CI31</f>
        <v>0.183</v>
      </c>
      <c r="CF133" s="46">
        <f t="shared" si="38"/>
        <v>0.38081220912376801</v>
      </c>
      <c r="CG133" t="b">
        <f t="shared" si="39"/>
        <v>1</v>
      </c>
      <c r="CH133" t="b">
        <f t="shared" si="40"/>
        <v>1</v>
      </c>
    </row>
    <row r="134" spans="1:86">
      <c r="A134" s="41"/>
      <c r="B134" s="118" t="s">
        <v>698</v>
      </c>
      <c r="C134" s="118" t="s">
        <v>566</v>
      </c>
      <c r="D134" s="41">
        <v>9</v>
      </c>
      <c r="E134" s="41">
        <v>3</v>
      </c>
      <c r="F134" s="118" t="s">
        <v>1068</v>
      </c>
      <c r="G134" s="41">
        <v>1</v>
      </c>
      <c r="H134" s="41">
        <f t="shared" si="77"/>
        <v>0.188</v>
      </c>
      <c r="I134" s="46">
        <f t="shared" si="18"/>
        <v>-0.16002659653355256</v>
      </c>
      <c r="J134" t="b">
        <f t="shared" si="19"/>
        <v>0</v>
      </c>
      <c r="K134" t="b">
        <f t="shared" si="20"/>
        <v>1</v>
      </c>
      <c r="V134" s="41">
        <v>1</v>
      </c>
      <c r="W134" s="41">
        <f t="shared" si="78"/>
        <v>0.193</v>
      </c>
      <c r="X134" s="46">
        <f t="shared" si="22"/>
        <v>-0.32904039061728746</v>
      </c>
      <c r="Y134" t="b">
        <f t="shared" si="23"/>
        <v>0</v>
      </c>
      <c r="Z134" t="b">
        <f t="shared" si="24"/>
        <v>1</v>
      </c>
      <c r="AK134" s="41">
        <v>1</v>
      </c>
      <c r="AL134" s="41">
        <f t="shared" si="79"/>
        <v>0.189</v>
      </c>
      <c r="AM134" s="46">
        <f t="shared" si="26"/>
        <v>-0.20145845452040739</v>
      </c>
      <c r="AN134" t="b">
        <f t="shared" si="27"/>
        <v>0</v>
      </c>
      <c r="AO134" t="b">
        <f t="shared" si="28"/>
        <v>1</v>
      </c>
      <c r="AU134" s="118" t="s">
        <v>699</v>
      </c>
      <c r="AV134" s="118" t="s">
        <v>567</v>
      </c>
      <c r="AW134" s="41">
        <v>9</v>
      </c>
      <c r="AX134" s="41">
        <v>3</v>
      </c>
      <c r="AY134" s="118" t="s">
        <v>1068</v>
      </c>
      <c r="AZ134" s="41">
        <v>1</v>
      </c>
      <c r="BA134" s="41">
        <f t="shared" si="80"/>
        <v>0.17699999999999999</v>
      </c>
      <c r="BB134" s="46">
        <f t="shared" si="30"/>
        <v>0.36238812081976457</v>
      </c>
      <c r="BC134" t="b">
        <f t="shared" si="31"/>
        <v>1</v>
      </c>
      <c r="BD134" t="b">
        <f t="shared" si="32"/>
        <v>1</v>
      </c>
      <c r="BO134" s="41">
        <v>1</v>
      </c>
      <c r="BP134" s="41">
        <f t="shared" si="81"/>
        <v>0.17599999999999999</v>
      </c>
      <c r="BQ134" s="46">
        <f t="shared" si="34"/>
        <v>0.42034894025552078</v>
      </c>
      <c r="BR134" t="b">
        <f t="shared" si="35"/>
        <v>1</v>
      </c>
      <c r="BS134" t="b">
        <f t="shared" si="36"/>
        <v>1</v>
      </c>
      <c r="CD134" s="41">
        <v>1</v>
      </c>
      <c r="CE134" s="41">
        <f t="shared" si="82"/>
        <v>0.17899999999999999</v>
      </c>
      <c r="CF134" s="46">
        <f t="shared" si="38"/>
        <v>0.53838739398521063</v>
      </c>
      <c r="CG134" t="b">
        <f t="shared" si="39"/>
        <v>1</v>
      </c>
      <c r="CH134" t="b">
        <f t="shared" si="40"/>
        <v>1</v>
      </c>
    </row>
    <row r="135" spans="1:86">
      <c r="A135" s="41"/>
      <c r="B135" s="118" t="s">
        <v>700</v>
      </c>
      <c r="C135" s="118" t="s">
        <v>566</v>
      </c>
      <c r="D135" s="41">
        <v>9</v>
      </c>
      <c r="E135" s="41">
        <v>4</v>
      </c>
      <c r="F135" s="118" t="s">
        <v>1068</v>
      </c>
      <c r="G135" s="41">
        <v>1</v>
      </c>
      <c r="H135" s="41">
        <f t="shared" si="77"/>
        <v>0.19</v>
      </c>
      <c r="I135" s="46">
        <f t="shared" si="18"/>
        <v>-0.24010094818125241</v>
      </c>
      <c r="J135" t="b">
        <f t="shared" si="19"/>
        <v>0</v>
      </c>
      <c r="K135" t="b">
        <f t="shared" si="20"/>
        <v>1</v>
      </c>
      <c r="V135" s="41">
        <v>1</v>
      </c>
      <c r="W135" s="41">
        <f t="shared" si="78"/>
        <v>0.20699999999999999</v>
      </c>
      <c r="X135" s="46">
        <f t="shared" si="22"/>
        <v>-0.85998982451077843</v>
      </c>
      <c r="Y135" t="b">
        <f t="shared" si="23"/>
        <v>0</v>
      </c>
      <c r="Z135" t="b">
        <f t="shared" si="24"/>
        <v>1</v>
      </c>
      <c r="AK135" s="41">
        <v>1</v>
      </c>
      <c r="AL135" s="41">
        <f t="shared" si="79"/>
        <v>0.191</v>
      </c>
      <c r="AM135" s="46">
        <f t="shared" si="26"/>
        <v>-0.2779104032085255</v>
      </c>
      <c r="AN135" t="b">
        <f t="shared" si="27"/>
        <v>0</v>
      </c>
      <c r="AO135" t="b">
        <f t="shared" si="28"/>
        <v>1</v>
      </c>
      <c r="AU135" s="118" t="s">
        <v>701</v>
      </c>
      <c r="AV135" s="118" t="s">
        <v>567</v>
      </c>
      <c r="AW135" s="41">
        <v>9</v>
      </c>
      <c r="AX135" s="41">
        <v>4</v>
      </c>
      <c r="AY135" s="118" t="s">
        <v>1068</v>
      </c>
      <c r="AZ135" s="41">
        <v>1</v>
      </c>
      <c r="BA135" s="41">
        <f t="shared" si="80"/>
        <v>0.187</v>
      </c>
      <c r="BB135" s="46">
        <f t="shared" si="30"/>
        <v>-1.3496675311507327E-2</v>
      </c>
      <c r="BC135" t="b">
        <f t="shared" si="31"/>
        <v>1</v>
      </c>
      <c r="BD135" t="b">
        <f t="shared" si="32"/>
        <v>1</v>
      </c>
      <c r="BO135" s="41">
        <v>1</v>
      </c>
      <c r="BP135" s="41">
        <f t="shared" si="81"/>
        <v>0.185</v>
      </c>
      <c r="BQ135" s="46">
        <f t="shared" si="34"/>
        <v>8.8403736799350249E-2</v>
      </c>
      <c r="BR135" t="b">
        <f t="shared" si="35"/>
        <v>1</v>
      </c>
      <c r="BS135" t="b">
        <f t="shared" si="36"/>
        <v>1</v>
      </c>
      <c r="CD135" s="41">
        <v>1</v>
      </c>
      <c r="CE135" s="41">
        <f t="shared" si="82"/>
        <v>0.188</v>
      </c>
      <c r="CF135" s="46">
        <f t="shared" si="38"/>
        <v>0.18384322804696465</v>
      </c>
      <c r="CG135" t="b">
        <f t="shared" si="39"/>
        <v>0</v>
      </c>
      <c r="CH135" t="b">
        <f t="shared" si="40"/>
        <v>1</v>
      </c>
    </row>
    <row r="136" spans="1:86">
      <c r="A136" s="41"/>
      <c r="B136" s="118" t="s">
        <v>702</v>
      </c>
      <c r="C136" s="118" t="s">
        <v>566</v>
      </c>
      <c r="D136" s="41">
        <v>9</v>
      </c>
      <c r="E136" s="41">
        <v>5</v>
      </c>
      <c r="F136" s="118" t="s">
        <v>1068</v>
      </c>
      <c r="G136" s="41">
        <v>1</v>
      </c>
      <c r="H136" s="41">
        <f t="shared" si="77"/>
        <v>0.187</v>
      </c>
      <c r="I136" s="46">
        <f t="shared" si="18"/>
        <v>-0.11998942070970264</v>
      </c>
      <c r="J136" t="b">
        <f t="shared" si="19"/>
        <v>0</v>
      </c>
      <c r="K136" t="b">
        <f t="shared" si="20"/>
        <v>1</v>
      </c>
      <c r="V136" s="41">
        <v>1</v>
      </c>
      <c r="W136" s="41">
        <f t="shared" si="78"/>
        <v>0.19</v>
      </c>
      <c r="X136" s="46">
        <f t="shared" si="22"/>
        <v>-0.21526551192582491</v>
      </c>
      <c r="Y136" t="b">
        <f t="shared" si="23"/>
        <v>0</v>
      </c>
      <c r="Z136" t="b">
        <f t="shared" si="24"/>
        <v>1</v>
      </c>
      <c r="AK136" s="41">
        <v>1</v>
      </c>
      <c r="AL136" s="41">
        <f t="shared" si="79"/>
        <v>0.19</v>
      </c>
      <c r="AM136" s="46">
        <f t="shared" si="26"/>
        <v>-0.23968442886446645</v>
      </c>
      <c r="AN136" t="b">
        <f t="shared" si="27"/>
        <v>0</v>
      </c>
      <c r="AO136" t="b">
        <f t="shared" si="28"/>
        <v>1</v>
      </c>
      <c r="AU136" s="118" t="s">
        <v>703</v>
      </c>
      <c r="AV136" s="118" t="s">
        <v>567</v>
      </c>
      <c r="AW136" s="41">
        <v>9</v>
      </c>
      <c r="AX136" s="41">
        <v>5</v>
      </c>
      <c r="AY136" s="118" t="s">
        <v>1068</v>
      </c>
      <c r="AZ136" s="41">
        <v>1</v>
      </c>
      <c r="BA136" s="41">
        <f t="shared" si="80"/>
        <v>0.18099999999999999</v>
      </c>
      <c r="BB136" s="46">
        <f t="shared" si="30"/>
        <v>0.21203420236725581</v>
      </c>
      <c r="BC136" t="b">
        <f t="shared" si="31"/>
        <v>1</v>
      </c>
      <c r="BD136" t="b">
        <f t="shared" si="32"/>
        <v>1</v>
      </c>
      <c r="BO136" s="41">
        <v>1</v>
      </c>
      <c r="BP136" s="41">
        <f t="shared" si="81"/>
        <v>0.189</v>
      </c>
      <c r="BQ136" s="46">
        <f t="shared" si="34"/>
        <v>-5.9127464736725539E-2</v>
      </c>
      <c r="BR136" t="b">
        <f t="shared" si="35"/>
        <v>0</v>
      </c>
      <c r="BS136" t="b">
        <f t="shared" si="36"/>
        <v>1</v>
      </c>
      <c r="CD136" s="41">
        <v>1</v>
      </c>
      <c r="CE136" s="41">
        <f t="shared" si="82"/>
        <v>0.187</v>
      </c>
      <c r="CF136" s="46">
        <f t="shared" si="38"/>
        <v>0.22323702426232531</v>
      </c>
      <c r="CG136" t="b">
        <f t="shared" si="39"/>
        <v>0</v>
      </c>
      <c r="CH136" t="b">
        <f t="shared" si="40"/>
        <v>1</v>
      </c>
    </row>
    <row r="137" spans="1:86">
      <c r="A137" s="41"/>
      <c r="B137" s="118" t="s">
        <v>704</v>
      </c>
      <c r="C137" s="118" t="s">
        <v>566</v>
      </c>
      <c r="D137" s="41">
        <v>9</v>
      </c>
      <c r="E137" s="41">
        <v>6</v>
      </c>
      <c r="F137" s="118" t="s">
        <v>1068</v>
      </c>
      <c r="G137" s="41">
        <v>1</v>
      </c>
      <c r="H137" s="41">
        <f t="shared" si="77"/>
        <v>0.188</v>
      </c>
      <c r="I137" s="46">
        <f t="shared" si="18"/>
        <v>-0.16002659653355256</v>
      </c>
      <c r="J137" t="b">
        <f t="shared" si="19"/>
        <v>0</v>
      </c>
      <c r="K137" t="b">
        <f t="shared" si="20"/>
        <v>1</v>
      </c>
      <c r="V137" s="41">
        <v>1</v>
      </c>
      <c r="W137" s="41">
        <f t="shared" si="78"/>
        <v>0.19</v>
      </c>
      <c r="X137" s="46">
        <f t="shared" si="22"/>
        <v>-0.21526551192582491</v>
      </c>
      <c r="Y137" t="b">
        <f t="shared" si="23"/>
        <v>0</v>
      </c>
      <c r="Z137" t="b">
        <f t="shared" si="24"/>
        <v>1</v>
      </c>
      <c r="AK137" s="41">
        <v>1</v>
      </c>
      <c r="AL137" s="41">
        <f t="shared" si="79"/>
        <v>0.189</v>
      </c>
      <c r="AM137" s="46">
        <f t="shared" si="26"/>
        <v>-0.20145845452040739</v>
      </c>
      <c r="AN137" t="b">
        <f t="shared" si="27"/>
        <v>0</v>
      </c>
      <c r="AO137" t="b">
        <f t="shared" si="28"/>
        <v>1</v>
      </c>
      <c r="AU137" s="118" t="s">
        <v>705</v>
      </c>
      <c r="AV137" s="118" t="s">
        <v>567</v>
      </c>
      <c r="AW137" s="41">
        <v>9</v>
      </c>
      <c r="AX137" s="41">
        <v>6</v>
      </c>
      <c r="AY137" s="118" t="s">
        <v>1068</v>
      </c>
      <c r="AZ137" s="41">
        <v>1</v>
      </c>
      <c r="BA137" s="41">
        <f t="shared" si="80"/>
        <v>0.187</v>
      </c>
      <c r="BB137" s="46">
        <f t="shared" si="30"/>
        <v>-1.3496675311507327E-2</v>
      </c>
      <c r="BC137" t="b">
        <f t="shared" si="31"/>
        <v>1</v>
      </c>
      <c r="BD137" t="b">
        <f t="shared" si="32"/>
        <v>1</v>
      </c>
      <c r="BO137" s="41">
        <v>1</v>
      </c>
      <c r="BP137" s="41">
        <f t="shared" si="81"/>
        <v>0.188</v>
      </c>
      <c r="BQ137" s="46">
        <f t="shared" si="34"/>
        <v>-2.2244664352706594E-2</v>
      </c>
      <c r="BR137" t="b">
        <f t="shared" si="35"/>
        <v>0</v>
      </c>
      <c r="BS137" t="b">
        <f t="shared" si="36"/>
        <v>1</v>
      </c>
      <c r="CD137" s="41">
        <v>1</v>
      </c>
      <c r="CE137" s="41">
        <f t="shared" si="82"/>
        <v>0.187</v>
      </c>
      <c r="CF137" s="46">
        <f t="shared" si="38"/>
        <v>0.22323702426232531</v>
      </c>
      <c r="CG137" t="b">
        <f t="shared" si="39"/>
        <v>0</v>
      </c>
      <c r="CH137" t="b">
        <f t="shared" si="40"/>
        <v>1</v>
      </c>
    </row>
    <row r="138" spans="1:86">
      <c r="A138" s="41"/>
      <c r="B138" s="118" t="s">
        <v>706</v>
      </c>
      <c r="C138" s="118" t="s">
        <v>566</v>
      </c>
      <c r="D138" s="41">
        <v>9</v>
      </c>
      <c r="E138" s="41">
        <v>7</v>
      </c>
      <c r="F138" s="118" t="s">
        <v>1068</v>
      </c>
      <c r="G138" s="41">
        <v>1</v>
      </c>
      <c r="H138" s="41">
        <f t="shared" si="77"/>
        <v>0.188</v>
      </c>
      <c r="I138" s="46">
        <f t="shared" si="18"/>
        <v>-0.16002659653355256</v>
      </c>
      <c r="J138" t="b">
        <f t="shared" si="19"/>
        <v>0</v>
      </c>
      <c r="K138" t="b">
        <f t="shared" si="20"/>
        <v>1</v>
      </c>
      <c r="V138" s="41">
        <v>1</v>
      </c>
      <c r="W138" s="41">
        <f t="shared" si="78"/>
        <v>0.191</v>
      </c>
      <c r="X138" s="46">
        <f t="shared" si="22"/>
        <v>-0.25319047148964574</v>
      </c>
      <c r="Y138" t="b">
        <f t="shared" si="23"/>
        <v>0</v>
      </c>
      <c r="Z138" t="b">
        <f t="shared" si="24"/>
        <v>1</v>
      </c>
      <c r="AK138" s="41">
        <v>1</v>
      </c>
      <c r="AL138" s="41">
        <f t="shared" si="79"/>
        <v>0.189</v>
      </c>
      <c r="AM138" s="46">
        <f t="shared" si="26"/>
        <v>-0.20145845452040739</v>
      </c>
      <c r="AN138" t="b">
        <f t="shared" si="27"/>
        <v>0</v>
      </c>
      <c r="AO138" t="b">
        <f t="shared" si="28"/>
        <v>1</v>
      </c>
      <c r="AU138" s="118" t="s">
        <v>707</v>
      </c>
      <c r="AV138" s="118" t="s">
        <v>567</v>
      </c>
      <c r="AW138" s="41">
        <v>9</v>
      </c>
      <c r="AX138" s="41">
        <v>7</v>
      </c>
      <c r="AY138" s="118" t="s">
        <v>1068</v>
      </c>
      <c r="AZ138" s="41">
        <v>1</v>
      </c>
      <c r="BA138" s="41">
        <f t="shared" si="80"/>
        <v>0.189</v>
      </c>
      <c r="BB138" s="46">
        <f t="shared" si="30"/>
        <v>-8.8673634537761697E-2</v>
      </c>
      <c r="BC138" t="b">
        <f t="shared" si="31"/>
        <v>0</v>
      </c>
      <c r="BD138" t="b">
        <f t="shared" si="32"/>
        <v>1</v>
      </c>
      <c r="BO138" s="41">
        <v>1</v>
      </c>
      <c r="BP138" s="41">
        <f t="shared" si="81"/>
        <v>0.187</v>
      </c>
      <c r="BQ138" s="46">
        <f t="shared" si="34"/>
        <v>1.4638136031312357E-2</v>
      </c>
      <c r="BR138" t="b">
        <f t="shared" si="35"/>
        <v>0</v>
      </c>
      <c r="BS138" t="b">
        <f t="shared" si="36"/>
        <v>1</v>
      </c>
      <c r="CD138" s="41">
        <v>1</v>
      </c>
      <c r="CE138" s="41">
        <f t="shared" si="82"/>
        <v>0.189</v>
      </c>
      <c r="CF138" s="46">
        <f t="shared" si="38"/>
        <v>0.14444943183160397</v>
      </c>
      <c r="CG138" t="b">
        <f t="shared" si="39"/>
        <v>0</v>
      </c>
      <c r="CH138" t="b">
        <f t="shared" si="40"/>
        <v>1</v>
      </c>
    </row>
    <row r="139" spans="1:86">
      <c r="A139" s="41"/>
      <c r="B139" s="118" t="s">
        <v>708</v>
      </c>
      <c r="C139" s="118" t="s">
        <v>566</v>
      </c>
      <c r="D139" s="41">
        <v>9</v>
      </c>
      <c r="E139" s="41">
        <v>8</v>
      </c>
      <c r="F139" s="118" t="s">
        <v>1068</v>
      </c>
      <c r="G139" s="41">
        <v>1</v>
      </c>
      <c r="H139" s="41">
        <f t="shared" si="77"/>
        <v>0.17100000000000001</v>
      </c>
      <c r="I139" s="46">
        <f t="shared" si="18"/>
        <v>0.52060539247189497</v>
      </c>
      <c r="J139" t="b">
        <f t="shared" si="19"/>
        <v>1</v>
      </c>
      <c r="K139" t="b">
        <f t="shared" si="20"/>
        <v>1</v>
      </c>
      <c r="V139" s="41">
        <v>1</v>
      </c>
      <c r="W139" s="41">
        <f t="shared" si="78"/>
        <v>0.17</v>
      </c>
      <c r="X139" s="46">
        <f t="shared" si="22"/>
        <v>0.54323367935059119</v>
      </c>
      <c r="Y139" t="b">
        <f t="shared" si="23"/>
        <v>1</v>
      </c>
      <c r="Z139" t="b">
        <f t="shared" si="24"/>
        <v>1</v>
      </c>
      <c r="AK139" s="41">
        <v>1</v>
      </c>
      <c r="AL139" s="41">
        <f t="shared" si="79"/>
        <v>0.17</v>
      </c>
      <c r="AM139" s="46">
        <f t="shared" si="26"/>
        <v>0.52483505801671382</v>
      </c>
      <c r="AN139" t="b">
        <f t="shared" si="27"/>
        <v>1</v>
      </c>
      <c r="AO139" t="b">
        <f t="shared" si="28"/>
        <v>1</v>
      </c>
      <c r="AU139" s="118" t="s">
        <v>709</v>
      </c>
      <c r="AV139" s="118" t="s">
        <v>567</v>
      </c>
      <c r="AW139" s="41">
        <v>9</v>
      </c>
      <c r="AX139" s="41">
        <v>8</v>
      </c>
      <c r="AY139" s="118" t="s">
        <v>1068</v>
      </c>
      <c r="AZ139" s="41">
        <v>1</v>
      </c>
      <c r="BA139" s="41">
        <f t="shared" si="80"/>
        <v>0.17499999999999999</v>
      </c>
      <c r="BB139" s="46">
        <f t="shared" si="30"/>
        <v>0.43756508004601896</v>
      </c>
      <c r="BC139" t="b">
        <f t="shared" si="31"/>
        <v>1</v>
      </c>
      <c r="BD139" t="b">
        <f t="shared" si="32"/>
        <v>1</v>
      </c>
      <c r="BO139" s="41">
        <v>1</v>
      </c>
      <c r="BP139" s="41">
        <f t="shared" si="81"/>
        <v>0.187</v>
      </c>
      <c r="BQ139" s="46">
        <f t="shared" si="34"/>
        <v>1.4638136031312357E-2</v>
      </c>
      <c r="BR139" t="b">
        <f t="shared" si="35"/>
        <v>0</v>
      </c>
      <c r="BS139" t="b">
        <f t="shared" si="36"/>
        <v>1</v>
      </c>
      <c r="CD139" s="41">
        <v>1</v>
      </c>
      <c r="CE139" s="41">
        <f t="shared" si="82"/>
        <v>0.18</v>
      </c>
      <c r="CF139" s="46">
        <f t="shared" si="38"/>
        <v>0.49899359776985003</v>
      </c>
      <c r="CG139" t="b">
        <f t="shared" si="39"/>
        <v>1</v>
      </c>
      <c r="CH139" t="b">
        <f t="shared" si="40"/>
        <v>1</v>
      </c>
    </row>
    <row r="140" spans="1:86">
      <c r="A140" s="41"/>
      <c r="B140" s="118" t="s">
        <v>710</v>
      </c>
      <c r="C140" s="118" t="s">
        <v>566</v>
      </c>
      <c r="D140" s="41">
        <v>10</v>
      </c>
      <c r="E140" s="41">
        <v>1</v>
      </c>
      <c r="F140" s="118" t="s">
        <v>1068</v>
      </c>
      <c r="G140" s="41">
        <v>1</v>
      </c>
      <c r="H140" s="41">
        <f>M30</f>
        <v>0.19</v>
      </c>
      <c r="I140" s="46">
        <f t="shared" si="18"/>
        <v>-0.24010094818125241</v>
      </c>
      <c r="J140" t="b">
        <f t="shared" si="19"/>
        <v>0</v>
      </c>
      <c r="K140" t="b">
        <f t="shared" si="20"/>
        <v>1</v>
      </c>
      <c r="V140" s="41">
        <v>1</v>
      </c>
      <c r="W140" s="41">
        <f>AB30</f>
        <v>0.17799999999999999</v>
      </c>
      <c r="X140" s="46">
        <f t="shared" si="22"/>
        <v>0.2398340028400254</v>
      </c>
      <c r="Y140" t="b">
        <f t="shared" si="23"/>
        <v>1</v>
      </c>
      <c r="Z140" t="b">
        <f t="shared" si="24"/>
        <v>1</v>
      </c>
      <c r="AK140" s="41">
        <v>1</v>
      </c>
      <c r="AL140" s="41">
        <f>AQ30</f>
        <v>0.17399999999999999</v>
      </c>
      <c r="AM140" s="46">
        <f t="shared" si="26"/>
        <v>0.37193116064047865</v>
      </c>
      <c r="AN140" t="b">
        <f t="shared" si="27"/>
        <v>1</v>
      </c>
      <c r="AO140" t="b">
        <f t="shared" si="28"/>
        <v>1</v>
      </c>
      <c r="AU140" s="118" t="s">
        <v>711</v>
      </c>
      <c r="AV140" s="118" t="s">
        <v>567</v>
      </c>
      <c r="AW140" s="41">
        <v>10</v>
      </c>
      <c r="AX140" s="41">
        <v>1</v>
      </c>
      <c r="AY140" s="118" t="s">
        <v>1068</v>
      </c>
      <c r="AZ140" s="41">
        <v>1</v>
      </c>
      <c r="BA140" s="41">
        <f>BF30</f>
        <v>0.161</v>
      </c>
      <c r="BB140" s="46">
        <f t="shared" si="30"/>
        <v>0.96380379462979848</v>
      </c>
      <c r="BC140" t="b">
        <f t="shared" si="31"/>
        <v>1</v>
      </c>
      <c r="BD140" t="b">
        <f t="shared" si="32"/>
        <v>1</v>
      </c>
      <c r="BO140" s="41">
        <v>1</v>
      </c>
      <c r="BP140" s="41">
        <f>BU30</f>
        <v>0.16200000000000001</v>
      </c>
      <c r="BQ140" s="46">
        <f t="shared" si="34"/>
        <v>0.93670814563178506</v>
      </c>
      <c r="BR140" t="b">
        <f t="shared" si="35"/>
        <v>1</v>
      </c>
      <c r="BS140" t="b">
        <f t="shared" si="36"/>
        <v>1</v>
      </c>
      <c r="CD140" s="41">
        <v>1</v>
      </c>
      <c r="CE140" s="41">
        <f>CJ30</f>
        <v>0.159</v>
      </c>
      <c r="CF140" s="46">
        <f t="shared" si="38"/>
        <v>1.3262633182924231</v>
      </c>
      <c r="CG140" t="b">
        <f t="shared" si="39"/>
        <v>1</v>
      </c>
      <c r="CH140" t="b">
        <f t="shared" si="40"/>
        <v>1</v>
      </c>
    </row>
    <row r="141" spans="1:86">
      <c r="A141" s="41"/>
      <c r="B141" s="118" t="s">
        <v>712</v>
      </c>
      <c r="C141" s="118" t="s">
        <v>566</v>
      </c>
      <c r="D141" s="41">
        <v>10</v>
      </c>
      <c r="E141" s="41">
        <v>2</v>
      </c>
      <c r="F141" s="118" t="s">
        <v>1068</v>
      </c>
      <c r="G141" s="41">
        <v>1</v>
      </c>
      <c r="H141" s="41">
        <f t="shared" ref="H141:H147" si="83">M31</f>
        <v>0.17699999999999999</v>
      </c>
      <c r="I141" s="46">
        <f t="shared" ref="I141:I155" si="84">IF(H141&gt;$K$55, (H141-$M$56)/$M$55, "NA")</f>
        <v>0.28038233752879654</v>
      </c>
      <c r="J141" t="b">
        <f t="shared" ref="J141:J155" si="85">H141&lt;$K$69</f>
        <v>1</v>
      </c>
      <c r="K141" t="b">
        <f t="shared" ref="K141:K155" si="86">H141&gt;$K$55</f>
        <v>1</v>
      </c>
      <c r="V141" s="41">
        <v>1</v>
      </c>
      <c r="W141" s="41">
        <f t="shared" ref="W141:W147" si="87">AB31</f>
        <v>0.17899999999999999</v>
      </c>
      <c r="X141" s="46">
        <f t="shared" ref="X141:X155" si="88">IF(W141&gt;$V$55, (W141-$X$56)/$X$55, "NA")</f>
        <v>0.20190904327620454</v>
      </c>
      <c r="Y141" t="b">
        <f t="shared" ref="Y141:Y155" si="89">W141&lt;$V$62</f>
        <v>1</v>
      </c>
      <c r="Z141" t="b">
        <f t="shared" ref="Z141:Z155" si="90">W141&gt;$V$55</f>
        <v>1</v>
      </c>
      <c r="AK141" s="41">
        <v>1</v>
      </c>
      <c r="AL141" s="41">
        <f t="shared" ref="AL141:AL147" si="91">AQ31</f>
        <v>0.17899999999999999</v>
      </c>
      <c r="AM141" s="46">
        <f t="shared" ref="AM141:AM155" si="92">IF(AL141&gt;$AK$55, (AL141-$AM$56)/$AM$55, "NA")</f>
        <v>0.1808012889201833</v>
      </c>
      <c r="AN141" t="b">
        <f t="shared" ref="AN141:AN155" si="93">AL141&lt;$AK$62</f>
        <v>1</v>
      </c>
      <c r="AO141" t="b">
        <f t="shared" ref="AO141:AO155" si="94">AL141&gt;$AK$55</f>
        <v>1</v>
      </c>
      <c r="AU141" s="118" t="s">
        <v>713</v>
      </c>
      <c r="AV141" s="118" t="s">
        <v>567</v>
      </c>
      <c r="AW141" s="41">
        <v>10</v>
      </c>
      <c r="AX141" s="41">
        <v>2</v>
      </c>
      <c r="AY141" s="118" t="s">
        <v>1068</v>
      </c>
      <c r="AZ141" s="41">
        <v>1</v>
      </c>
      <c r="BA141" s="41">
        <f t="shared" ref="BA141:BA147" si="95">BF31</f>
        <v>0.14799999999999999</v>
      </c>
      <c r="BB141" s="46">
        <f t="shared" ref="BB141:BB155" si="96">IF(BA141&gt;$BD$55, (BA141-$BF$56)/$BF$55, "NA")</f>
        <v>1.452454029600452</v>
      </c>
      <c r="BC141" t="b">
        <f t="shared" ref="BC141:BC155" si="97">BA141&lt;$BD$62</f>
        <v>1</v>
      </c>
      <c r="BD141" t="b">
        <f t="shared" ref="BD141:BD155" si="98">BA141&gt;$BD$63</f>
        <v>1</v>
      </c>
      <c r="BO141" s="41">
        <v>1</v>
      </c>
      <c r="BP141" s="41">
        <f t="shared" ref="BP141:BP147" si="99">BU31</f>
        <v>0.15</v>
      </c>
      <c r="BQ141" s="46">
        <f t="shared" ref="BQ141:BQ155" si="100">IF(BP141&gt;$BO$63, (BP141-$BQ$56)/$BQ$55, "NA")</f>
        <v>1.3793017502400124</v>
      </c>
      <c r="BR141" t="b">
        <f t="shared" ref="BR141:BR155" si="101">BP141&lt;$BO$62</f>
        <v>1</v>
      </c>
      <c r="BS141" t="b">
        <f t="shared" ref="BS141:BS155" si="102">BP141&gt;$BO$63</f>
        <v>1</v>
      </c>
      <c r="CD141" s="41">
        <v>1</v>
      </c>
      <c r="CE141" s="41">
        <f t="shared" ref="CE141:CE147" si="103">CJ31</f>
        <v>0.151</v>
      </c>
      <c r="CF141" s="46">
        <f t="shared" ref="CF141:CF155" si="104">IF(CE141&gt;$CH$55, (CE141-$CJ$56)/$CJ$55, "NA")</f>
        <v>1.6414136880153083</v>
      </c>
      <c r="CG141" t="b">
        <f t="shared" ref="CG141:CG155" si="105">CE141&lt;$CH$59</f>
        <v>1</v>
      </c>
      <c r="CH141" t="b">
        <f t="shared" ref="CH141:CH155" si="106">CE141&gt;$CH$55</f>
        <v>1</v>
      </c>
    </row>
    <row r="142" spans="1:86">
      <c r="A142" s="41"/>
      <c r="B142" s="118" t="s">
        <v>714</v>
      </c>
      <c r="C142" s="118" t="s">
        <v>566</v>
      </c>
      <c r="D142" s="41">
        <v>10</v>
      </c>
      <c r="E142" s="41">
        <v>3</v>
      </c>
      <c r="F142" s="118" t="s">
        <v>1068</v>
      </c>
      <c r="G142" s="41">
        <v>1</v>
      </c>
      <c r="H142" s="41">
        <f t="shared" si="83"/>
        <v>0.18</v>
      </c>
      <c r="I142" s="46">
        <f t="shared" si="84"/>
        <v>0.16027081005724678</v>
      </c>
      <c r="J142" t="b">
        <f t="shared" si="85"/>
        <v>1</v>
      </c>
      <c r="K142" t="b">
        <f t="shared" si="86"/>
        <v>1</v>
      </c>
      <c r="V142" s="41">
        <v>1</v>
      </c>
      <c r="W142" s="41">
        <f t="shared" si="87"/>
        <v>0.18099999999999999</v>
      </c>
      <c r="X142" s="46">
        <f t="shared" si="88"/>
        <v>0.12605912414856282</v>
      </c>
      <c r="Y142" t="b">
        <f t="shared" si="89"/>
        <v>1</v>
      </c>
      <c r="Z142" t="b">
        <f t="shared" si="90"/>
        <v>1</v>
      </c>
      <c r="AK142" s="41">
        <v>1</v>
      </c>
      <c r="AL142" s="41">
        <f t="shared" si="91"/>
        <v>0.18</v>
      </c>
      <c r="AM142" s="46">
        <f t="shared" si="92"/>
        <v>0.14257531457612424</v>
      </c>
      <c r="AN142" t="b">
        <f t="shared" si="93"/>
        <v>1</v>
      </c>
      <c r="AO142" t="b">
        <f t="shared" si="94"/>
        <v>1</v>
      </c>
      <c r="AU142" s="118" t="s">
        <v>715</v>
      </c>
      <c r="AV142" s="118" t="s">
        <v>567</v>
      </c>
      <c r="AW142" s="41">
        <v>10</v>
      </c>
      <c r="AX142" s="41">
        <v>3</v>
      </c>
      <c r="AY142" s="118" t="s">
        <v>1068</v>
      </c>
      <c r="AZ142" s="41">
        <v>1</v>
      </c>
      <c r="BA142" s="41">
        <f t="shared" si="95"/>
        <v>0.16300000000000001</v>
      </c>
      <c r="BB142" s="46">
        <f t="shared" si="96"/>
        <v>0.88862683540354415</v>
      </c>
      <c r="BC142" t="b">
        <f t="shared" si="97"/>
        <v>1</v>
      </c>
      <c r="BD142" t="b">
        <f t="shared" si="98"/>
        <v>1</v>
      </c>
      <c r="BO142" s="41">
        <v>1</v>
      </c>
      <c r="BP142" s="41">
        <f t="shared" si="99"/>
        <v>0.159</v>
      </c>
      <c r="BQ142" s="46">
        <f t="shared" si="100"/>
        <v>1.0473565467838419</v>
      </c>
      <c r="BR142" t="b">
        <f t="shared" si="101"/>
        <v>1</v>
      </c>
      <c r="BS142" t="b">
        <f t="shared" si="102"/>
        <v>1</v>
      </c>
      <c r="CD142" s="41">
        <v>1</v>
      </c>
      <c r="CE142" s="41">
        <f t="shared" si="103"/>
        <v>0.16300000000000001</v>
      </c>
      <c r="CF142" s="46">
        <f t="shared" si="104"/>
        <v>1.1686881334309802</v>
      </c>
      <c r="CG142" t="b">
        <f t="shared" si="105"/>
        <v>1</v>
      </c>
      <c r="CH142" t="b">
        <f t="shared" si="106"/>
        <v>1</v>
      </c>
    </row>
    <row r="143" spans="1:86">
      <c r="A143" s="41"/>
      <c r="B143" s="118" t="s">
        <v>716</v>
      </c>
      <c r="C143" s="118" t="s">
        <v>566</v>
      </c>
      <c r="D143" s="41">
        <v>10</v>
      </c>
      <c r="E143" s="41">
        <v>4</v>
      </c>
      <c r="F143" s="118" t="s">
        <v>1068</v>
      </c>
      <c r="G143" s="41">
        <v>1</v>
      </c>
      <c r="H143" s="41">
        <f t="shared" si="83"/>
        <v>0.24</v>
      </c>
      <c r="I143" s="46">
        <f t="shared" si="84"/>
        <v>-2.2419597393737463</v>
      </c>
      <c r="J143" t="b">
        <f t="shared" si="85"/>
        <v>0</v>
      </c>
      <c r="K143" t="b">
        <f t="shared" si="86"/>
        <v>1</v>
      </c>
      <c r="V143" s="41">
        <v>1</v>
      </c>
      <c r="W143" s="41">
        <f t="shared" si="87"/>
        <v>0.18099999999999999</v>
      </c>
      <c r="X143" s="46">
        <f t="shared" si="88"/>
        <v>0.12605912414856282</v>
      </c>
      <c r="Y143" t="b">
        <f t="shared" si="89"/>
        <v>1</v>
      </c>
      <c r="Z143" t="b">
        <f t="shared" si="90"/>
        <v>1</v>
      </c>
      <c r="AK143" s="41">
        <v>1</v>
      </c>
      <c r="AL143" s="41">
        <f t="shared" si="91"/>
        <v>0.182</v>
      </c>
      <c r="AM143" s="46">
        <f t="shared" si="92"/>
        <v>6.6123365888006103E-2</v>
      </c>
      <c r="AN143" t="b">
        <f t="shared" si="93"/>
        <v>1</v>
      </c>
      <c r="AO143" t="b">
        <f t="shared" si="94"/>
        <v>1</v>
      </c>
      <c r="AU143" s="118" t="s">
        <v>717</v>
      </c>
      <c r="AV143" s="118" t="s">
        <v>567</v>
      </c>
      <c r="AW143" s="41">
        <v>10</v>
      </c>
      <c r="AX143" s="41">
        <v>4</v>
      </c>
      <c r="AY143" s="118" t="s">
        <v>1068</v>
      </c>
      <c r="AZ143" s="41">
        <v>1</v>
      </c>
      <c r="BA143" s="41">
        <f t="shared" si="95"/>
        <v>0.14399999999999999</v>
      </c>
      <c r="BB143" s="46">
        <f t="shared" si="96"/>
        <v>1.6028079480529607</v>
      </c>
      <c r="BC143" t="b">
        <f t="shared" si="97"/>
        <v>1</v>
      </c>
      <c r="BD143" t="b">
        <f t="shared" si="98"/>
        <v>1</v>
      </c>
      <c r="BO143" s="41">
        <v>1</v>
      </c>
      <c r="BP143" s="41">
        <f t="shared" si="99"/>
        <v>0.14499999999999999</v>
      </c>
      <c r="BQ143" s="46">
        <f t="shared" si="100"/>
        <v>1.5637157521601073</v>
      </c>
      <c r="BR143" t="b">
        <f t="shared" si="101"/>
        <v>1</v>
      </c>
      <c r="BS143" t="b">
        <f t="shared" si="102"/>
        <v>1</v>
      </c>
      <c r="CD143" s="41">
        <v>1</v>
      </c>
      <c r="CE143" s="41">
        <f t="shared" si="103"/>
        <v>0.14399999999999999</v>
      </c>
      <c r="CF143" s="46">
        <f t="shared" si="104"/>
        <v>1.917170261522833</v>
      </c>
      <c r="CG143" t="b">
        <f t="shared" si="105"/>
        <v>1</v>
      </c>
      <c r="CH143" t="b">
        <f t="shared" si="106"/>
        <v>1</v>
      </c>
    </row>
    <row r="144" spans="1:86">
      <c r="A144" s="41"/>
      <c r="B144" s="118" t="s">
        <v>718</v>
      </c>
      <c r="C144" s="118" t="s">
        <v>566</v>
      </c>
      <c r="D144" s="41">
        <v>10</v>
      </c>
      <c r="E144" s="41">
        <v>5</v>
      </c>
      <c r="F144" s="118" t="s">
        <v>1068</v>
      </c>
      <c r="G144" s="41">
        <v>1</v>
      </c>
      <c r="H144" s="41">
        <f t="shared" si="83"/>
        <v>0.18099999999999999</v>
      </c>
      <c r="I144" s="46">
        <f t="shared" si="84"/>
        <v>0.12023363423339686</v>
      </c>
      <c r="J144" t="b">
        <f t="shared" si="85"/>
        <v>1</v>
      </c>
      <c r="K144" t="b">
        <f t="shared" si="86"/>
        <v>1</v>
      </c>
      <c r="V144" s="41">
        <v>1</v>
      </c>
      <c r="W144" s="41">
        <f t="shared" si="87"/>
        <v>0.185</v>
      </c>
      <c r="X144" s="46">
        <f t="shared" si="88"/>
        <v>-2.5640714106720607E-2</v>
      </c>
      <c r="Y144" t="b">
        <f t="shared" si="89"/>
        <v>0</v>
      </c>
      <c r="Z144" t="b">
        <f t="shared" si="90"/>
        <v>1</v>
      </c>
      <c r="AK144" s="41">
        <v>1</v>
      </c>
      <c r="AL144" s="41">
        <f t="shared" si="91"/>
        <v>0.182</v>
      </c>
      <c r="AM144" s="46">
        <f t="shared" si="92"/>
        <v>6.6123365888006103E-2</v>
      </c>
      <c r="AN144" t="b">
        <f t="shared" si="93"/>
        <v>1</v>
      </c>
      <c r="AO144" t="b">
        <f t="shared" si="94"/>
        <v>1</v>
      </c>
      <c r="AU144" s="118" t="s">
        <v>719</v>
      </c>
      <c r="AV144" s="118" t="s">
        <v>567</v>
      </c>
      <c r="AW144" s="41">
        <v>10</v>
      </c>
      <c r="AX144" s="41">
        <v>5</v>
      </c>
      <c r="AY144" s="118" t="s">
        <v>1068</v>
      </c>
      <c r="AZ144" s="41">
        <v>1</v>
      </c>
      <c r="BA144" s="41">
        <f t="shared" si="95"/>
        <v>0.14000000000000001</v>
      </c>
      <c r="BB144" s="46">
        <f t="shared" si="96"/>
        <v>1.7531618665054685</v>
      </c>
      <c r="BC144" t="b">
        <f t="shared" si="97"/>
        <v>1</v>
      </c>
      <c r="BD144" t="b">
        <f t="shared" si="98"/>
        <v>1</v>
      </c>
      <c r="BO144" s="41">
        <v>1</v>
      </c>
      <c r="BP144" s="41">
        <f t="shared" si="99"/>
        <v>0.16700000000000001</v>
      </c>
      <c r="BQ144" s="46">
        <f t="shared" si="100"/>
        <v>0.75229414371169034</v>
      </c>
      <c r="BR144" t="b">
        <f t="shared" si="101"/>
        <v>1</v>
      </c>
      <c r="BS144" t="b">
        <f t="shared" si="102"/>
        <v>1</v>
      </c>
      <c r="CD144" s="41">
        <v>1</v>
      </c>
      <c r="CE144" s="41">
        <f t="shared" si="103"/>
        <v>0.14099999999999999</v>
      </c>
      <c r="CF144" s="46">
        <f t="shared" si="104"/>
        <v>2.0353516501689151</v>
      </c>
      <c r="CG144" t="b">
        <f t="shared" si="105"/>
        <v>1</v>
      </c>
      <c r="CH144" t="b">
        <f t="shared" si="106"/>
        <v>1</v>
      </c>
    </row>
    <row r="145" spans="1:86">
      <c r="A145" s="41"/>
      <c r="B145" s="118" t="s">
        <v>720</v>
      </c>
      <c r="C145" s="118" t="s">
        <v>566</v>
      </c>
      <c r="D145" s="41">
        <v>10</v>
      </c>
      <c r="E145" s="41">
        <v>6</v>
      </c>
      <c r="F145" s="118" t="s">
        <v>1068</v>
      </c>
      <c r="G145" s="41">
        <v>1</v>
      </c>
      <c r="H145" s="41">
        <f t="shared" si="83"/>
        <v>0.17699999999999999</v>
      </c>
      <c r="I145" s="46">
        <f t="shared" si="84"/>
        <v>0.28038233752879654</v>
      </c>
      <c r="J145" t="b">
        <f t="shared" si="85"/>
        <v>1</v>
      </c>
      <c r="K145" t="b">
        <f t="shared" si="86"/>
        <v>1</v>
      </c>
      <c r="V145" s="41">
        <v>1</v>
      </c>
      <c r="W145" s="41">
        <f t="shared" si="87"/>
        <v>0.18099999999999999</v>
      </c>
      <c r="X145" s="46">
        <f t="shared" si="88"/>
        <v>0.12605912414856282</v>
      </c>
      <c r="Y145" t="b">
        <f t="shared" si="89"/>
        <v>1</v>
      </c>
      <c r="Z145" t="b">
        <f t="shared" si="90"/>
        <v>1</v>
      </c>
      <c r="AK145" s="41">
        <v>1</v>
      </c>
      <c r="AL145" s="41">
        <f t="shared" si="91"/>
        <v>0.17899999999999999</v>
      </c>
      <c r="AM145" s="46">
        <f t="shared" si="92"/>
        <v>0.1808012889201833</v>
      </c>
      <c r="AN145" t="b">
        <f t="shared" si="93"/>
        <v>1</v>
      </c>
      <c r="AO145" t="b">
        <f t="shared" si="94"/>
        <v>1</v>
      </c>
      <c r="AU145" s="118" t="s">
        <v>721</v>
      </c>
      <c r="AV145" s="118" t="s">
        <v>567</v>
      </c>
      <c r="AW145" s="41">
        <v>10</v>
      </c>
      <c r="AX145" s="41">
        <v>6</v>
      </c>
      <c r="AY145" s="118" t="s">
        <v>1068</v>
      </c>
      <c r="AZ145" s="41">
        <v>1</v>
      </c>
      <c r="BA145" s="41">
        <f t="shared" si="95"/>
        <v>0.14799999999999999</v>
      </c>
      <c r="BB145" s="46">
        <f t="shared" si="96"/>
        <v>1.452454029600452</v>
      </c>
      <c r="BC145" t="b">
        <f t="shared" si="97"/>
        <v>1</v>
      </c>
      <c r="BD145" t="b">
        <f t="shared" si="98"/>
        <v>1</v>
      </c>
      <c r="BO145" s="41">
        <v>1</v>
      </c>
      <c r="BP145" s="41">
        <f t="shared" si="99"/>
        <v>0.17799999999999999</v>
      </c>
      <c r="BQ145" s="46">
        <f t="shared" si="100"/>
        <v>0.34658333948748288</v>
      </c>
      <c r="BR145" t="b">
        <f t="shared" si="101"/>
        <v>1</v>
      </c>
      <c r="BS145" t="b">
        <f t="shared" si="102"/>
        <v>1</v>
      </c>
      <c r="CD145" s="41">
        <v>1</v>
      </c>
      <c r="CE145" s="41">
        <f t="shared" si="103"/>
        <v>0.14699999999999999</v>
      </c>
      <c r="CF145" s="46">
        <f t="shared" si="104"/>
        <v>1.7989888728767511</v>
      </c>
      <c r="CG145" t="b">
        <f t="shared" si="105"/>
        <v>1</v>
      </c>
      <c r="CH145" t="b">
        <f t="shared" si="106"/>
        <v>1</v>
      </c>
    </row>
    <row r="146" spans="1:86">
      <c r="A146" s="41"/>
      <c r="B146" s="118" t="s">
        <v>722</v>
      </c>
      <c r="C146" s="118" t="s">
        <v>566</v>
      </c>
      <c r="D146" s="41">
        <v>10</v>
      </c>
      <c r="E146" s="41">
        <v>7</v>
      </c>
      <c r="F146" s="118" t="s">
        <v>1068</v>
      </c>
      <c r="G146" s="41">
        <v>1</v>
      </c>
      <c r="H146" s="41">
        <f t="shared" si="83"/>
        <v>0.17599999999999999</v>
      </c>
      <c r="I146" s="46">
        <f t="shared" si="84"/>
        <v>0.32041951335264646</v>
      </c>
      <c r="J146" t="b">
        <f t="shared" si="85"/>
        <v>1</v>
      </c>
      <c r="K146" t="b">
        <f t="shared" si="86"/>
        <v>1</v>
      </c>
      <c r="V146" s="41">
        <v>1</v>
      </c>
      <c r="W146" s="41">
        <f t="shared" si="87"/>
        <v>0.17699999999999999</v>
      </c>
      <c r="X146" s="46">
        <f t="shared" si="88"/>
        <v>0.27775896240384629</v>
      </c>
      <c r="Y146" t="b">
        <f t="shared" si="89"/>
        <v>1</v>
      </c>
      <c r="Z146" t="b">
        <f t="shared" si="90"/>
        <v>1</v>
      </c>
      <c r="AK146" s="41">
        <v>1</v>
      </c>
      <c r="AL146" s="41">
        <f t="shared" si="91"/>
        <v>0.17699999999999999</v>
      </c>
      <c r="AM146" s="46">
        <f t="shared" si="92"/>
        <v>0.25725323760830143</v>
      </c>
      <c r="AN146" t="b">
        <f t="shared" si="93"/>
        <v>1</v>
      </c>
      <c r="AO146" t="b">
        <f t="shared" si="94"/>
        <v>1</v>
      </c>
      <c r="AU146" s="118" t="s">
        <v>723</v>
      </c>
      <c r="AV146" s="118" t="s">
        <v>567</v>
      </c>
      <c r="AW146" s="41">
        <v>10</v>
      </c>
      <c r="AX146" s="41">
        <v>7</v>
      </c>
      <c r="AY146" s="118" t="s">
        <v>1068</v>
      </c>
      <c r="AZ146" s="41">
        <v>1</v>
      </c>
      <c r="BA146" s="41">
        <f t="shared" si="95"/>
        <v>0.161</v>
      </c>
      <c r="BB146" s="46">
        <f t="shared" si="96"/>
        <v>0.96380379462979848</v>
      </c>
      <c r="BC146" t="b">
        <f t="shared" si="97"/>
        <v>1</v>
      </c>
      <c r="BD146" t="b">
        <f t="shared" si="98"/>
        <v>1</v>
      </c>
      <c r="BO146" s="41">
        <v>1</v>
      </c>
      <c r="BP146" s="41">
        <f t="shared" si="99"/>
        <v>0.16200000000000001</v>
      </c>
      <c r="BQ146" s="46">
        <f t="shared" si="100"/>
        <v>0.93670814563178506</v>
      </c>
      <c r="BR146" t="b">
        <f t="shared" si="101"/>
        <v>1</v>
      </c>
      <c r="BS146" t="b">
        <f t="shared" si="102"/>
        <v>1</v>
      </c>
      <c r="CD146" s="41">
        <v>1</v>
      </c>
      <c r="CE146" s="41">
        <f t="shared" si="103"/>
        <v>0.16</v>
      </c>
      <c r="CF146" s="46">
        <f t="shared" si="104"/>
        <v>1.2868695220770623</v>
      </c>
      <c r="CG146" t="b">
        <f t="shared" si="105"/>
        <v>1</v>
      </c>
      <c r="CH146" t="b">
        <f t="shared" si="106"/>
        <v>1</v>
      </c>
    </row>
    <row r="147" spans="1:86">
      <c r="A147" s="41"/>
      <c r="B147" s="118" t="s">
        <v>724</v>
      </c>
      <c r="C147" s="118" t="s">
        <v>566</v>
      </c>
      <c r="D147" s="41">
        <v>10</v>
      </c>
      <c r="E147" s="41">
        <v>8</v>
      </c>
      <c r="F147" s="118" t="s">
        <v>1068</v>
      </c>
      <c r="G147" s="41">
        <v>1</v>
      </c>
      <c r="H147" s="41">
        <f t="shared" si="83"/>
        <v>0.17899999999999999</v>
      </c>
      <c r="I147" s="46">
        <f t="shared" si="84"/>
        <v>0.20030798588109669</v>
      </c>
      <c r="J147" t="b">
        <f t="shared" si="85"/>
        <v>1</v>
      </c>
      <c r="K147" t="b">
        <f t="shared" si="86"/>
        <v>1</v>
      </c>
      <c r="V147" s="41">
        <v>1</v>
      </c>
      <c r="W147" s="41">
        <f t="shared" si="87"/>
        <v>0.18</v>
      </c>
      <c r="X147" s="46">
        <f t="shared" si="88"/>
        <v>0.16398408371238368</v>
      </c>
      <c r="Y147" t="b">
        <f t="shared" si="89"/>
        <v>1</v>
      </c>
      <c r="Z147" t="b">
        <f t="shared" si="90"/>
        <v>1</v>
      </c>
      <c r="AK147" s="41">
        <v>1</v>
      </c>
      <c r="AL147" s="41">
        <f t="shared" si="91"/>
        <v>0.17799999999999999</v>
      </c>
      <c r="AM147" s="46">
        <f t="shared" si="92"/>
        <v>0.21902726326424238</v>
      </c>
      <c r="AN147" t="b">
        <f t="shared" si="93"/>
        <v>1</v>
      </c>
      <c r="AO147" t="b">
        <f t="shared" si="94"/>
        <v>1</v>
      </c>
      <c r="AU147" s="118" t="s">
        <v>725</v>
      </c>
      <c r="AV147" s="118" t="s">
        <v>567</v>
      </c>
      <c r="AW147" s="41">
        <v>10</v>
      </c>
      <c r="AX147" s="41">
        <v>8</v>
      </c>
      <c r="AY147" s="118" t="s">
        <v>1068</v>
      </c>
      <c r="AZ147" s="41">
        <v>1</v>
      </c>
      <c r="BA147" s="41">
        <f t="shared" si="95"/>
        <v>0.16300000000000001</v>
      </c>
      <c r="BB147" s="46">
        <f t="shared" si="96"/>
        <v>0.88862683540354415</v>
      </c>
      <c r="BC147" t="b">
        <f t="shared" si="97"/>
        <v>1</v>
      </c>
      <c r="BD147" t="b">
        <f t="shared" si="98"/>
        <v>1</v>
      </c>
      <c r="BO147" s="41">
        <v>1</v>
      </c>
      <c r="BP147" s="41">
        <f t="shared" si="99"/>
        <v>0.16300000000000001</v>
      </c>
      <c r="BQ147" s="46">
        <f t="shared" si="100"/>
        <v>0.89982534524776614</v>
      </c>
      <c r="BR147" t="b">
        <f t="shared" si="101"/>
        <v>1</v>
      </c>
      <c r="BS147" t="b">
        <f t="shared" si="102"/>
        <v>1</v>
      </c>
      <c r="CD147" s="41">
        <v>1</v>
      </c>
      <c r="CE147" s="41">
        <f t="shared" si="103"/>
        <v>0.16200000000000001</v>
      </c>
      <c r="CF147" s="46">
        <f t="shared" si="104"/>
        <v>1.208081929646341</v>
      </c>
      <c r="CG147" t="b">
        <f t="shared" si="105"/>
        <v>1</v>
      </c>
      <c r="CH147" t="b">
        <f t="shared" si="106"/>
        <v>1</v>
      </c>
    </row>
    <row r="148" spans="1:86">
      <c r="A148" s="41"/>
      <c r="B148" s="118" t="s">
        <v>726</v>
      </c>
      <c r="C148" s="118" t="s">
        <v>566</v>
      </c>
      <c r="D148" s="41">
        <v>11</v>
      </c>
      <c r="E148" s="41">
        <v>1</v>
      </c>
      <c r="F148" s="118" t="s">
        <v>1068</v>
      </c>
      <c r="G148" s="41">
        <v>1</v>
      </c>
      <c r="H148" s="41">
        <f>N30</f>
        <v>0.17799999999999999</v>
      </c>
      <c r="I148" s="46">
        <f t="shared" si="84"/>
        <v>0.2403451617049466</v>
      </c>
      <c r="J148" t="b">
        <f t="shared" si="85"/>
        <v>1</v>
      </c>
      <c r="K148" t="b">
        <f t="shared" si="86"/>
        <v>1</v>
      </c>
      <c r="V148" s="41">
        <v>1</v>
      </c>
      <c r="W148" s="41">
        <f>AC30</f>
        <v>0.17499999999999999</v>
      </c>
      <c r="X148" s="46">
        <f t="shared" si="88"/>
        <v>0.35360888153148801</v>
      </c>
      <c r="Y148" t="b">
        <f t="shared" si="89"/>
        <v>1</v>
      </c>
      <c r="Z148" t="b">
        <f t="shared" si="90"/>
        <v>1</v>
      </c>
      <c r="AK148" s="41">
        <v>1</v>
      </c>
      <c r="AL148" s="41">
        <f>AR30</f>
        <v>0.17799999999999999</v>
      </c>
      <c r="AM148" s="46">
        <f t="shared" si="92"/>
        <v>0.21902726326424238</v>
      </c>
      <c r="AN148" t="b">
        <f t="shared" si="93"/>
        <v>1</v>
      </c>
      <c r="AO148" t="b">
        <f t="shared" si="94"/>
        <v>1</v>
      </c>
      <c r="AU148" s="118" t="s">
        <v>727</v>
      </c>
      <c r="AV148" s="118" t="s">
        <v>567</v>
      </c>
      <c r="AW148" s="41">
        <v>11</v>
      </c>
      <c r="AX148" s="41">
        <v>1</v>
      </c>
      <c r="AY148" s="118" t="s">
        <v>1068</v>
      </c>
      <c r="AZ148" s="41">
        <v>1</v>
      </c>
      <c r="BA148" s="41">
        <f>BG30</f>
        <v>0.18099999999999999</v>
      </c>
      <c r="BB148" s="46">
        <f t="shared" si="96"/>
        <v>0.21203420236725581</v>
      </c>
      <c r="BC148" t="b">
        <f t="shared" si="97"/>
        <v>1</v>
      </c>
      <c r="BD148" t="b">
        <f t="shared" si="98"/>
        <v>1</v>
      </c>
      <c r="BO148" s="41">
        <v>1</v>
      </c>
      <c r="BP148" s="41">
        <f>BV30</f>
        <v>0.19</v>
      </c>
      <c r="BQ148" s="46">
        <f t="shared" si="100"/>
        <v>-9.6010265120744495E-2</v>
      </c>
      <c r="BR148" t="b">
        <f t="shared" si="101"/>
        <v>0</v>
      </c>
      <c r="BS148" t="b">
        <f t="shared" si="102"/>
        <v>1</v>
      </c>
      <c r="CD148" s="41">
        <v>1</v>
      </c>
      <c r="CE148" s="41">
        <f>CK30</f>
        <v>0.192</v>
      </c>
      <c r="CF148" s="46">
        <f t="shared" si="104"/>
        <v>2.6268043185521964E-2</v>
      </c>
      <c r="CG148" t="b">
        <f t="shared" si="105"/>
        <v>0</v>
      </c>
      <c r="CH148" t="b">
        <f t="shared" si="106"/>
        <v>1</v>
      </c>
    </row>
    <row r="149" spans="1:86">
      <c r="A149" s="41"/>
      <c r="B149" s="118" t="s">
        <v>728</v>
      </c>
      <c r="C149" s="118" t="s">
        <v>566</v>
      </c>
      <c r="D149" s="41">
        <v>11</v>
      </c>
      <c r="E149" s="41">
        <v>2</v>
      </c>
      <c r="F149" s="118" t="s">
        <v>1068</v>
      </c>
      <c r="G149" s="41">
        <v>1</v>
      </c>
      <c r="H149" s="41">
        <f t="shared" ref="H149:H155" si="107">N31</f>
        <v>0.183</v>
      </c>
      <c r="I149" s="46">
        <f t="shared" si="84"/>
        <v>4.0159282585697023E-2</v>
      </c>
      <c r="J149" t="b">
        <f t="shared" si="85"/>
        <v>1</v>
      </c>
      <c r="K149" t="b">
        <f t="shared" si="86"/>
        <v>1</v>
      </c>
      <c r="V149" s="41">
        <v>1</v>
      </c>
      <c r="W149" s="41">
        <f t="shared" ref="W149:W155" si="108">AC31</f>
        <v>0.185</v>
      </c>
      <c r="X149" s="46">
        <f t="shared" si="88"/>
        <v>-2.5640714106720607E-2</v>
      </c>
      <c r="Y149" t="b">
        <f t="shared" si="89"/>
        <v>0</v>
      </c>
      <c r="Z149" t="b">
        <f t="shared" si="90"/>
        <v>1</v>
      </c>
      <c r="AK149" s="41">
        <v>1</v>
      </c>
      <c r="AL149" s="41">
        <f t="shared" ref="AL149:AL155" si="109">AR31</f>
        <v>0.183</v>
      </c>
      <c r="AM149" s="46">
        <f t="shared" si="92"/>
        <v>2.789739154394703E-2</v>
      </c>
      <c r="AN149" t="b">
        <f t="shared" si="93"/>
        <v>1</v>
      </c>
      <c r="AO149" t="b">
        <f t="shared" si="94"/>
        <v>1</v>
      </c>
      <c r="AU149" s="118" t="s">
        <v>729</v>
      </c>
      <c r="AV149" s="118" t="s">
        <v>567</v>
      </c>
      <c r="AW149" s="41">
        <v>11</v>
      </c>
      <c r="AX149" s="41">
        <v>2</v>
      </c>
      <c r="AY149" s="118" t="s">
        <v>1068</v>
      </c>
      <c r="AZ149" s="41">
        <v>1</v>
      </c>
      <c r="BA149" s="41">
        <f t="shared" ref="BA149:BA155" si="110">BG31</f>
        <v>0.17399999999999999</v>
      </c>
      <c r="BB149" s="46">
        <f t="shared" si="96"/>
        <v>0.47515355965914613</v>
      </c>
      <c r="BC149" t="b">
        <f t="shared" si="97"/>
        <v>1</v>
      </c>
      <c r="BD149" t="b">
        <f t="shared" si="98"/>
        <v>1</v>
      </c>
      <c r="BO149" s="41">
        <v>1</v>
      </c>
      <c r="BP149" s="41">
        <f t="shared" ref="BP149:BP155" si="111">BV31</f>
        <v>0.187</v>
      </c>
      <c r="BQ149" s="46">
        <f t="shared" si="100"/>
        <v>1.4638136031312357E-2</v>
      </c>
      <c r="BR149" t="b">
        <f t="shared" si="101"/>
        <v>0</v>
      </c>
      <c r="BS149" t="b">
        <f t="shared" si="102"/>
        <v>1</v>
      </c>
      <c r="CD149" s="41">
        <v>1</v>
      </c>
      <c r="CE149" s="41">
        <f t="shared" ref="CE149:CE155" si="112">CK31</f>
        <v>0.23599999999999999</v>
      </c>
      <c r="CF149" s="46">
        <f t="shared" si="104"/>
        <v>-1.7070589902903452</v>
      </c>
      <c r="CG149" t="b">
        <f t="shared" si="105"/>
        <v>0</v>
      </c>
      <c r="CH149" t="b">
        <f t="shared" si="106"/>
        <v>1</v>
      </c>
    </row>
    <row r="150" spans="1:86">
      <c r="A150" s="41"/>
      <c r="B150" s="118" t="s">
        <v>730</v>
      </c>
      <c r="C150" s="118" t="s">
        <v>566</v>
      </c>
      <c r="D150" s="41">
        <v>11</v>
      </c>
      <c r="E150" s="41">
        <v>3</v>
      </c>
      <c r="F150" s="118" t="s">
        <v>1068</v>
      </c>
      <c r="G150" s="41">
        <v>1</v>
      </c>
      <c r="H150" s="41">
        <f t="shared" si="107"/>
        <v>0.18</v>
      </c>
      <c r="I150" s="46">
        <f t="shared" si="84"/>
        <v>0.16027081005724678</v>
      </c>
      <c r="J150" t="b">
        <f t="shared" si="85"/>
        <v>1</v>
      </c>
      <c r="K150" t="b">
        <f t="shared" si="86"/>
        <v>1</v>
      </c>
      <c r="V150" s="41">
        <v>1</v>
      </c>
      <c r="W150" s="41">
        <f t="shared" si="108"/>
        <v>0.18099999999999999</v>
      </c>
      <c r="X150" s="46">
        <f t="shared" si="88"/>
        <v>0.12605912414856282</v>
      </c>
      <c r="Y150" t="b">
        <f t="shared" si="89"/>
        <v>1</v>
      </c>
      <c r="Z150" t="b">
        <f t="shared" si="90"/>
        <v>1</v>
      </c>
      <c r="AK150" s="41">
        <v>1</v>
      </c>
      <c r="AL150" s="41">
        <f t="shared" si="109"/>
        <v>0.17899999999999999</v>
      </c>
      <c r="AM150" s="46">
        <f t="shared" si="92"/>
        <v>0.1808012889201833</v>
      </c>
      <c r="AN150" t="b">
        <f t="shared" si="93"/>
        <v>1</v>
      </c>
      <c r="AO150" t="b">
        <f t="shared" si="94"/>
        <v>1</v>
      </c>
      <c r="AU150" s="118" t="s">
        <v>731</v>
      </c>
      <c r="AV150" s="118" t="s">
        <v>567</v>
      </c>
      <c r="AW150" s="41">
        <v>11</v>
      </c>
      <c r="AX150" s="41">
        <v>3</v>
      </c>
      <c r="AY150" s="118" t="s">
        <v>1068</v>
      </c>
      <c r="AZ150" s="41">
        <v>1</v>
      </c>
      <c r="BA150" s="41">
        <f t="shared" si="110"/>
        <v>0.186</v>
      </c>
      <c r="BB150" s="46">
        <f t="shared" si="96"/>
        <v>2.4091804301619862E-2</v>
      </c>
      <c r="BC150" t="b">
        <f t="shared" si="97"/>
        <v>1</v>
      </c>
      <c r="BD150" t="b">
        <f t="shared" si="98"/>
        <v>1</v>
      </c>
      <c r="BO150" s="41">
        <v>1</v>
      </c>
      <c r="BP150" s="41">
        <f t="shared" si="111"/>
        <v>0.18</v>
      </c>
      <c r="BQ150" s="46">
        <f t="shared" si="100"/>
        <v>0.27281773871944498</v>
      </c>
      <c r="BR150" t="b">
        <f t="shared" si="101"/>
        <v>1</v>
      </c>
      <c r="BS150" t="b">
        <f t="shared" si="102"/>
        <v>1</v>
      </c>
      <c r="CD150" s="41">
        <v>1</v>
      </c>
      <c r="CE150" s="41">
        <f t="shared" si="112"/>
        <v>0.24</v>
      </c>
      <c r="CF150" s="46">
        <f t="shared" si="104"/>
        <v>-1.8646341751517881</v>
      </c>
      <c r="CG150" t="b">
        <f t="shared" si="105"/>
        <v>0</v>
      </c>
      <c r="CH150" t="b">
        <f t="shared" si="106"/>
        <v>1</v>
      </c>
    </row>
    <row r="151" spans="1:86">
      <c r="A151" s="41"/>
      <c r="B151" s="118" t="s">
        <v>732</v>
      </c>
      <c r="C151" s="118" t="s">
        <v>566</v>
      </c>
      <c r="D151" s="41">
        <v>11</v>
      </c>
      <c r="E151" s="41">
        <v>4</v>
      </c>
      <c r="F151" s="118" t="s">
        <v>1068</v>
      </c>
      <c r="G151" s="41">
        <v>1</v>
      </c>
      <c r="H151" s="41">
        <f t="shared" si="107"/>
        <v>0.17799999999999999</v>
      </c>
      <c r="I151" s="46">
        <f t="shared" si="84"/>
        <v>0.2403451617049466</v>
      </c>
      <c r="J151" t="b">
        <f t="shared" si="85"/>
        <v>1</v>
      </c>
      <c r="K151" t="b">
        <f t="shared" si="86"/>
        <v>1</v>
      </c>
      <c r="V151" s="41">
        <v>1</v>
      </c>
      <c r="W151" s="41">
        <f t="shared" si="108"/>
        <v>0.17899999999999999</v>
      </c>
      <c r="X151" s="46">
        <f t="shared" si="88"/>
        <v>0.20190904327620454</v>
      </c>
      <c r="Y151" t="b">
        <f t="shared" si="89"/>
        <v>1</v>
      </c>
      <c r="Z151" t="b">
        <f t="shared" si="90"/>
        <v>1</v>
      </c>
      <c r="AK151" s="41">
        <v>1</v>
      </c>
      <c r="AL151" s="41">
        <f t="shared" si="109"/>
        <v>0.17699999999999999</v>
      </c>
      <c r="AM151" s="46">
        <f t="shared" si="92"/>
        <v>0.25725323760830143</v>
      </c>
      <c r="AN151" t="b">
        <f t="shared" si="93"/>
        <v>1</v>
      </c>
      <c r="AO151" t="b">
        <f t="shared" si="94"/>
        <v>1</v>
      </c>
      <c r="AU151" s="118" t="s">
        <v>733</v>
      </c>
      <c r="AV151" s="118" t="s">
        <v>567</v>
      </c>
      <c r="AW151" s="41">
        <v>11</v>
      </c>
      <c r="AX151" s="41">
        <v>4</v>
      </c>
      <c r="AY151" s="118" t="s">
        <v>1068</v>
      </c>
      <c r="AZ151" s="41">
        <v>1</v>
      </c>
      <c r="BA151" s="41">
        <f t="shared" si="110"/>
        <v>0.189</v>
      </c>
      <c r="BB151" s="46">
        <f t="shared" si="96"/>
        <v>-8.8673634537761697E-2</v>
      </c>
      <c r="BC151" t="b">
        <f t="shared" si="97"/>
        <v>0</v>
      </c>
      <c r="BD151" t="b">
        <f t="shared" si="98"/>
        <v>1</v>
      </c>
      <c r="BO151" s="41">
        <v>1</v>
      </c>
      <c r="BP151" s="41">
        <f t="shared" si="111"/>
        <v>0.188</v>
      </c>
      <c r="BQ151" s="46">
        <f t="shared" si="100"/>
        <v>-2.2244664352706594E-2</v>
      </c>
      <c r="BR151" t="b">
        <f t="shared" si="101"/>
        <v>0</v>
      </c>
      <c r="BS151" t="b">
        <f t="shared" si="102"/>
        <v>1</v>
      </c>
      <c r="CD151" s="41">
        <v>1</v>
      </c>
      <c r="CE151" s="41">
        <f t="shared" si="112"/>
        <v>0.24</v>
      </c>
      <c r="CF151" s="46">
        <f t="shared" si="104"/>
        <v>-1.8646341751517881</v>
      </c>
      <c r="CG151" t="b">
        <f t="shared" si="105"/>
        <v>0</v>
      </c>
      <c r="CH151" t="b">
        <f t="shared" si="106"/>
        <v>1</v>
      </c>
    </row>
    <row r="152" spans="1:86">
      <c r="A152" s="41"/>
      <c r="B152" s="118" t="s">
        <v>734</v>
      </c>
      <c r="C152" s="118" t="s">
        <v>566</v>
      </c>
      <c r="D152" s="41">
        <v>11</v>
      </c>
      <c r="E152" s="41">
        <v>5</v>
      </c>
      <c r="F152" s="118" t="s">
        <v>1068</v>
      </c>
      <c r="G152" s="41">
        <v>1</v>
      </c>
      <c r="H152" s="41">
        <f t="shared" si="107"/>
        <v>0.17799999999999999</v>
      </c>
      <c r="I152" s="46">
        <f t="shared" si="84"/>
        <v>0.2403451617049466</v>
      </c>
      <c r="J152" t="b">
        <f t="shared" si="85"/>
        <v>1</v>
      </c>
      <c r="K152" t="b">
        <f t="shared" si="86"/>
        <v>1</v>
      </c>
      <c r="V152" s="41">
        <v>1</v>
      </c>
      <c r="W152" s="41">
        <f t="shared" si="108"/>
        <v>0.17899999999999999</v>
      </c>
      <c r="X152" s="46">
        <f t="shared" si="88"/>
        <v>0.20190904327620454</v>
      </c>
      <c r="Y152" t="b">
        <f t="shared" si="89"/>
        <v>1</v>
      </c>
      <c r="Z152" t="b">
        <f t="shared" si="90"/>
        <v>1</v>
      </c>
      <c r="AK152" s="41">
        <v>1</v>
      </c>
      <c r="AL152" s="41">
        <f t="shared" si="109"/>
        <v>0.17699999999999999</v>
      </c>
      <c r="AM152" s="46">
        <f t="shared" si="92"/>
        <v>0.25725323760830143</v>
      </c>
      <c r="AN152" t="b">
        <f t="shared" si="93"/>
        <v>1</v>
      </c>
      <c r="AO152" t="b">
        <f t="shared" si="94"/>
        <v>1</v>
      </c>
      <c r="AU152" s="118" t="s">
        <v>735</v>
      </c>
      <c r="AV152" s="118" t="s">
        <v>567</v>
      </c>
      <c r="AW152" s="41">
        <v>11</v>
      </c>
      <c r="AX152" s="41">
        <v>5</v>
      </c>
      <c r="AY152" s="118" t="s">
        <v>1068</v>
      </c>
      <c r="AZ152" s="41">
        <v>1</v>
      </c>
      <c r="BA152" s="41">
        <f t="shared" si="110"/>
        <v>0.187</v>
      </c>
      <c r="BB152" s="46">
        <f t="shared" si="96"/>
        <v>-1.3496675311507327E-2</v>
      </c>
      <c r="BC152" t="b">
        <f t="shared" si="97"/>
        <v>1</v>
      </c>
      <c r="BD152" t="b">
        <f t="shared" si="98"/>
        <v>1</v>
      </c>
      <c r="BO152" s="41">
        <v>1</v>
      </c>
      <c r="BP152" s="41">
        <f t="shared" si="111"/>
        <v>0.23300000000000001</v>
      </c>
      <c r="BQ152" s="46">
        <f t="shared" si="100"/>
        <v>-1.6819706816335582</v>
      </c>
      <c r="BR152" t="b">
        <f t="shared" si="101"/>
        <v>0</v>
      </c>
      <c r="BS152" t="b">
        <f t="shared" si="102"/>
        <v>1</v>
      </c>
      <c r="CD152" s="41">
        <v>1</v>
      </c>
      <c r="CE152" s="41">
        <f t="shared" si="112"/>
        <v>0.186</v>
      </c>
      <c r="CF152" s="46">
        <f t="shared" si="104"/>
        <v>0.26263082047768599</v>
      </c>
      <c r="CG152" t="b">
        <f t="shared" si="105"/>
        <v>0</v>
      </c>
      <c r="CH152" t="b">
        <f t="shared" si="106"/>
        <v>1</v>
      </c>
    </row>
    <row r="153" spans="1:86">
      <c r="A153" s="41"/>
      <c r="B153" s="118" t="s">
        <v>736</v>
      </c>
      <c r="C153" s="118" t="s">
        <v>566</v>
      </c>
      <c r="D153" s="41">
        <v>11</v>
      </c>
      <c r="E153" s="41">
        <v>6</v>
      </c>
      <c r="F153" s="118" t="s">
        <v>1068</v>
      </c>
      <c r="G153" s="41">
        <v>1</v>
      </c>
      <c r="H153" s="41">
        <f t="shared" si="107"/>
        <v>0.17299999999999999</v>
      </c>
      <c r="I153" s="46">
        <f t="shared" si="84"/>
        <v>0.4405310408241962</v>
      </c>
      <c r="J153" t="b">
        <f t="shared" si="85"/>
        <v>1</v>
      </c>
      <c r="K153" t="b">
        <f t="shared" si="86"/>
        <v>1</v>
      </c>
      <c r="V153" s="41">
        <v>1</v>
      </c>
      <c r="W153" s="41">
        <f t="shared" si="108"/>
        <v>0.16900000000000001</v>
      </c>
      <c r="X153" s="46">
        <f t="shared" si="88"/>
        <v>0.58115863891441211</v>
      </c>
      <c r="Y153" t="b">
        <f t="shared" si="89"/>
        <v>1</v>
      </c>
      <c r="Z153" t="b">
        <f t="shared" si="90"/>
        <v>1</v>
      </c>
      <c r="AK153" s="41">
        <v>1</v>
      </c>
      <c r="AL153" s="41">
        <f t="shared" si="109"/>
        <v>0.17100000000000001</v>
      </c>
      <c r="AM153" s="46">
        <f t="shared" si="92"/>
        <v>0.48660908367265482</v>
      </c>
      <c r="AN153" t="b">
        <f t="shared" si="93"/>
        <v>1</v>
      </c>
      <c r="AO153" t="b">
        <f t="shared" si="94"/>
        <v>1</v>
      </c>
      <c r="AU153" s="118" t="s">
        <v>737</v>
      </c>
      <c r="AV153" s="118" t="s">
        <v>567</v>
      </c>
      <c r="AW153" s="41">
        <v>11</v>
      </c>
      <c r="AX153" s="41">
        <v>6</v>
      </c>
      <c r="AY153" s="118" t="s">
        <v>1068</v>
      </c>
      <c r="AZ153" s="41">
        <v>1</v>
      </c>
      <c r="BA153" s="41">
        <f t="shared" si="110"/>
        <v>0.15</v>
      </c>
      <c r="BB153" s="46">
        <f t="shared" si="96"/>
        <v>1.3772770703741977</v>
      </c>
      <c r="BC153" t="b">
        <f t="shared" si="97"/>
        <v>1</v>
      </c>
      <c r="BD153" t="b">
        <f t="shared" si="98"/>
        <v>1</v>
      </c>
      <c r="BO153" s="41">
        <v>1</v>
      </c>
      <c r="BP153" s="41">
        <f t="shared" si="111"/>
        <v>0.151</v>
      </c>
      <c r="BQ153" s="46">
        <f t="shared" si="100"/>
        <v>1.3424189498559935</v>
      </c>
      <c r="BR153" t="b">
        <f t="shared" si="101"/>
        <v>1</v>
      </c>
      <c r="BS153" t="b">
        <f t="shared" si="102"/>
        <v>1</v>
      </c>
      <c r="CD153" s="41">
        <v>1</v>
      </c>
      <c r="CE153" s="41">
        <f t="shared" si="112"/>
        <v>0.14899999999999999</v>
      </c>
      <c r="CF153" s="46">
        <f t="shared" si="104"/>
        <v>1.7202012804460296</v>
      </c>
      <c r="CG153" t="b">
        <f t="shared" si="105"/>
        <v>1</v>
      </c>
      <c r="CH153" t="b">
        <f t="shared" si="106"/>
        <v>1</v>
      </c>
    </row>
    <row r="154" spans="1:86">
      <c r="A154" s="41"/>
      <c r="B154" s="118" t="s">
        <v>738</v>
      </c>
      <c r="C154" s="118" t="s">
        <v>566</v>
      </c>
      <c r="D154" s="41">
        <v>11</v>
      </c>
      <c r="E154" s="41">
        <v>7</v>
      </c>
      <c r="F154" s="118" t="s">
        <v>1068</v>
      </c>
      <c r="G154" s="41">
        <v>1</v>
      </c>
      <c r="H154" s="41">
        <f t="shared" si="107"/>
        <v>0.17799999999999999</v>
      </c>
      <c r="I154" s="46">
        <f t="shared" si="84"/>
        <v>0.2403451617049466</v>
      </c>
      <c r="J154" t="b">
        <f t="shared" si="85"/>
        <v>1</v>
      </c>
      <c r="K154" t="b">
        <f t="shared" si="86"/>
        <v>1</v>
      </c>
      <c r="V154" s="41">
        <v>1</v>
      </c>
      <c r="W154" s="41">
        <f t="shared" si="108"/>
        <v>0.17699999999999999</v>
      </c>
      <c r="X154" s="46">
        <f t="shared" si="88"/>
        <v>0.27775896240384629</v>
      </c>
      <c r="Y154" t="b">
        <f t="shared" si="89"/>
        <v>1</v>
      </c>
      <c r="Z154" t="b">
        <f t="shared" si="90"/>
        <v>1</v>
      </c>
      <c r="AK154" s="41">
        <v>1</v>
      </c>
      <c r="AL154" s="41">
        <f t="shared" si="109"/>
        <v>0.17599999999999999</v>
      </c>
      <c r="AM154" s="46">
        <f t="shared" si="92"/>
        <v>0.29547921195236049</v>
      </c>
      <c r="AN154" t="b">
        <f t="shared" si="93"/>
        <v>1</v>
      </c>
      <c r="AO154" t="b">
        <f t="shared" si="94"/>
        <v>1</v>
      </c>
      <c r="AU154" s="118" t="s">
        <v>739</v>
      </c>
      <c r="AV154" s="118" t="s">
        <v>567</v>
      </c>
      <c r="AW154" s="41">
        <v>11</v>
      </c>
      <c r="AX154" s="41">
        <v>7</v>
      </c>
      <c r="AY154" s="118" t="s">
        <v>1068</v>
      </c>
      <c r="AZ154" s="41">
        <v>1</v>
      </c>
      <c r="BA154" s="41">
        <f t="shared" si="110"/>
        <v>0.161</v>
      </c>
      <c r="BB154" s="46">
        <f t="shared" si="96"/>
        <v>0.96380379462979848</v>
      </c>
      <c r="BC154" t="b">
        <f t="shared" si="97"/>
        <v>1</v>
      </c>
      <c r="BD154" t="b">
        <f t="shared" si="98"/>
        <v>1</v>
      </c>
      <c r="BO154" s="41">
        <v>1</v>
      </c>
      <c r="BP154" s="41">
        <f t="shared" si="111"/>
        <v>0.16300000000000001</v>
      </c>
      <c r="BQ154" s="46">
        <f t="shared" si="100"/>
        <v>0.89982534524776614</v>
      </c>
      <c r="BR154" t="b">
        <f t="shared" si="101"/>
        <v>1</v>
      </c>
      <c r="BS154" t="b">
        <f t="shared" si="102"/>
        <v>1</v>
      </c>
      <c r="CD154" s="41">
        <v>1</v>
      </c>
      <c r="CE154" s="41">
        <f t="shared" si="112"/>
        <v>0.16300000000000001</v>
      </c>
      <c r="CF154" s="46">
        <f t="shared" si="104"/>
        <v>1.1686881334309802</v>
      </c>
      <c r="CG154" t="b">
        <f t="shared" si="105"/>
        <v>1</v>
      </c>
      <c r="CH154" t="b">
        <f t="shared" si="106"/>
        <v>1</v>
      </c>
    </row>
    <row r="155" spans="1:86">
      <c r="A155" s="41"/>
      <c r="B155" s="118" t="s">
        <v>740</v>
      </c>
      <c r="C155" s="118" t="s">
        <v>566</v>
      </c>
      <c r="D155" s="41">
        <v>11</v>
      </c>
      <c r="E155" s="41">
        <v>8</v>
      </c>
      <c r="F155" s="118" t="s">
        <v>1068</v>
      </c>
      <c r="G155" s="41">
        <v>1</v>
      </c>
      <c r="H155" s="41">
        <f t="shared" si="107"/>
        <v>0.19</v>
      </c>
      <c r="I155" s="46">
        <f t="shared" si="84"/>
        <v>-0.24010094818125241</v>
      </c>
      <c r="J155" t="b">
        <f t="shared" si="85"/>
        <v>0</v>
      </c>
      <c r="K155" t="b">
        <f t="shared" si="86"/>
        <v>1</v>
      </c>
      <c r="V155" s="41">
        <v>1</v>
      </c>
      <c r="W155" s="41">
        <f t="shared" si="108"/>
        <v>0.188</v>
      </c>
      <c r="X155" s="46">
        <f t="shared" si="88"/>
        <v>-0.13941559279818319</v>
      </c>
      <c r="Y155" t="b">
        <f t="shared" si="89"/>
        <v>0</v>
      </c>
      <c r="Z155" t="b">
        <f t="shared" si="90"/>
        <v>1</v>
      </c>
      <c r="AK155" s="41">
        <v>1</v>
      </c>
      <c r="AL155" s="41">
        <f t="shared" si="109"/>
        <v>0.187</v>
      </c>
      <c r="AM155" s="46">
        <f t="shared" si="92"/>
        <v>-0.12500650583228926</v>
      </c>
      <c r="AN155" t="b">
        <f t="shared" si="93"/>
        <v>1</v>
      </c>
      <c r="AO155" t="b">
        <f t="shared" si="94"/>
        <v>1</v>
      </c>
      <c r="AU155" s="118" t="s">
        <v>741</v>
      </c>
      <c r="AV155" s="118" t="s">
        <v>567</v>
      </c>
      <c r="AW155" s="41">
        <v>11</v>
      </c>
      <c r="AX155" s="41">
        <v>8</v>
      </c>
      <c r="AY155" s="118" t="s">
        <v>1068</v>
      </c>
      <c r="AZ155" s="41">
        <v>1</v>
      </c>
      <c r="BA155" s="41">
        <f t="shared" si="110"/>
        <v>0.158</v>
      </c>
      <c r="BB155" s="46">
        <f t="shared" si="96"/>
        <v>1.0765692334691801</v>
      </c>
      <c r="BC155" t="b">
        <f t="shared" si="97"/>
        <v>1</v>
      </c>
      <c r="BD155" t="b">
        <f t="shared" si="98"/>
        <v>1</v>
      </c>
      <c r="BO155" s="41">
        <v>1</v>
      </c>
      <c r="BP155" s="41">
        <f t="shared" si="111"/>
        <v>0.17</v>
      </c>
      <c r="BQ155" s="46">
        <f t="shared" si="100"/>
        <v>0.64164574255963347</v>
      </c>
      <c r="BR155" t="b">
        <f t="shared" si="101"/>
        <v>1</v>
      </c>
      <c r="BS155" t="b">
        <f t="shared" si="102"/>
        <v>1</v>
      </c>
      <c r="CD155" s="41">
        <v>1</v>
      </c>
      <c r="CE155" s="41">
        <f t="shared" si="112"/>
        <v>0.17100000000000001</v>
      </c>
      <c r="CF155" s="46">
        <f t="shared" si="104"/>
        <v>0.85353776370809498</v>
      </c>
      <c r="CG155" t="b">
        <f t="shared" si="105"/>
        <v>1</v>
      </c>
      <c r="CH155" t="b">
        <f t="shared" si="106"/>
        <v>1</v>
      </c>
    </row>
    <row r="158" spans="1:86">
      <c r="A158" s="41"/>
      <c r="B158" s="41"/>
      <c r="C158" s="41"/>
      <c r="D158" s="41" t="s">
        <v>1072</v>
      </c>
      <c r="E158" s="41" t="s">
        <v>1072</v>
      </c>
      <c r="F158" s="41" t="s">
        <v>1072</v>
      </c>
      <c r="G158" s="41"/>
      <c r="H158" s="41"/>
      <c r="I158" s="41"/>
      <c r="J158" s="41"/>
      <c r="K158" s="41"/>
      <c r="L158" s="41"/>
      <c r="M158" s="41" t="s">
        <v>996</v>
      </c>
      <c r="N158" s="41"/>
      <c r="O158" s="41"/>
      <c r="P158" s="41"/>
      <c r="Q158" s="41"/>
      <c r="R158" s="41"/>
      <c r="S158" s="41"/>
      <c r="T158" s="41"/>
      <c r="U158" s="41"/>
      <c r="V158" s="41"/>
      <c r="W158" s="41"/>
    </row>
    <row r="159" spans="1:86">
      <c r="A159" s="41"/>
      <c r="B159" s="41"/>
      <c r="C159" s="41"/>
      <c r="D159" s="41" t="s">
        <v>577</v>
      </c>
      <c r="E159" s="41" t="s">
        <v>579</v>
      </c>
      <c r="F159" s="41" t="s">
        <v>1069</v>
      </c>
      <c r="G159" s="41"/>
      <c r="H159" s="137"/>
      <c r="I159" s="137"/>
      <c r="J159" s="137"/>
      <c r="K159" s="137"/>
      <c r="L159" s="41"/>
      <c r="M159" s="41" t="s">
        <v>577</v>
      </c>
      <c r="N159" s="41" t="s">
        <v>579</v>
      </c>
      <c r="O159" t="s">
        <v>1069</v>
      </c>
      <c r="P159" s="41"/>
      <c r="Q159" s="41" t="s">
        <v>577</v>
      </c>
      <c r="R159" s="41" t="s">
        <v>579</v>
      </c>
      <c r="S159" s="137" t="s">
        <v>1069</v>
      </c>
      <c r="T159" s="41" t="s">
        <v>1070</v>
      </c>
      <c r="U159" s="41" t="s">
        <v>1071</v>
      </c>
      <c r="V159" s="41"/>
      <c r="W159" s="41"/>
      <c r="X159" s="41"/>
      <c r="Y159" s="41"/>
    </row>
    <row r="160" spans="1:86" ht="90">
      <c r="A160" s="95" t="s">
        <v>757</v>
      </c>
      <c r="B160" s="41" t="s">
        <v>214</v>
      </c>
      <c r="C160" s="41" t="s">
        <v>581</v>
      </c>
      <c r="D160" s="92" t="s">
        <v>929</v>
      </c>
      <c r="E160" s="92" t="s">
        <v>929</v>
      </c>
      <c r="F160" s="92" t="s">
        <v>929</v>
      </c>
      <c r="G160" s="92"/>
      <c r="H160" s="92"/>
      <c r="I160" s="92"/>
      <c r="J160" s="159"/>
      <c r="K160" s="159"/>
      <c r="L160" s="41"/>
      <c r="M160" s="92" t="s">
        <v>929</v>
      </c>
      <c r="N160" s="92" t="s">
        <v>929</v>
      </c>
      <c r="O160" s="92" t="s">
        <v>929</v>
      </c>
      <c r="P160" s="41" t="s">
        <v>981</v>
      </c>
      <c r="Q160" s="46" t="s">
        <v>997</v>
      </c>
      <c r="R160" s="46" t="s">
        <v>997</v>
      </c>
      <c r="S160" s="46" t="s">
        <v>997</v>
      </c>
      <c r="T160" s="46" t="s">
        <v>743</v>
      </c>
      <c r="U160" s="46" t="s">
        <v>744</v>
      </c>
      <c r="V160" s="46" t="s">
        <v>746</v>
      </c>
      <c r="W160" s="46" t="s">
        <v>933</v>
      </c>
      <c r="X160" s="46" t="s">
        <v>745</v>
      </c>
      <c r="Y160" s="46" t="s">
        <v>747</v>
      </c>
      <c r="Z160" s="46" t="s">
        <v>28</v>
      </c>
      <c r="AA160" s="15" t="s">
        <v>1088</v>
      </c>
    </row>
    <row r="161" spans="2:27">
      <c r="B161" t="str">
        <f>B76</f>
        <v>BRF-ONE-COM-1</v>
      </c>
      <c r="C161" t="str">
        <f>C76</f>
        <v>A</v>
      </c>
      <c r="D161">
        <f>I76</f>
        <v>0.36045668917649637</v>
      </c>
      <c r="E161">
        <f>X76</f>
        <v>0.27775896240384629</v>
      </c>
      <c r="F161">
        <f>AM76</f>
        <v>0.29547921195236049</v>
      </c>
      <c r="M161">
        <f>D161</f>
        <v>0.36045668917649637</v>
      </c>
      <c r="N161">
        <f>E161</f>
        <v>0.27775896240384629</v>
      </c>
      <c r="O161">
        <f>F161</f>
        <v>0.29547921195236049</v>
      </c>
      <c r="P161">
        <v>1</v>
      </c>
      <c r="Q161" s="41">
        <f xml:space="preserve"> M161*P161</f>
        <v>0.36045668917649637</v>
      </c>
      <c r="R161" s="41">
        <f xml:space="preserve"> N161*P161</f>
        <v>0.27775896240384629</v>
      </c>
      <c r="S161" s="41">
        <f xml:space="preserve"> O161*P161</f>
        <v>0.29547921195236049</v>
      </c>
      <c r="T161">
        <f>AVERAGE(Q161:S161)</f>
        <v>0.3112316211775677</v>
      </c>
      <c r="U161" s="137">
        <f>STDEV(Q161:S161)</f>
        <v>4.354115639989109E-2</v>
      </c>
      <c r="X161" s="46">
        <f>T161-$W$177</f>
        <v>0.3112316211775677</v>
      </c>
      <c r="Y161" s="96">
        <f>IF(X161 &gt; 0, X161, 0)</f>
        <v>0.3112316211775677</v>
      </c>
      <c r="AA161" s="178">
        <v>0.3112316211775677</v>
      </c>
    </row>
    <row r="162" spans="2:27">
      <c r="B162" t="str">
        <f t="shared" ref="B162:C177" si="113">B77</f>
        <v>BRF-ONE-COM-2</v>
      </c>
      <c r="C162" t="str">
        <f t="shared" si="113"/>
        <v>A</v>
      </c>
      <c r="D162">
        <f t="shared" ref="D162:D205" si="114">I77</f>
        <v>0.56064256829574488</v>
      </c>
      <c r="E162">
        <f t="shared" ref="E162:E225" si="115">X77</f>
        <v>0.69493351760587463</v>
      </c>
      <c r="F162">
        <f t="shared" ref="F162:F225" si="116">AM77</f>
        <v>0.60128700670483204</v>
      </c>
      <c r="M162">
        <f t="shared" ref="M162:M225" si="117">D162</f>
        <v>0.56064256829574488</v>
      </c>
      <c r="N162">
        <f t="shared" ref="N162:N225" si="118">E162</f>
        <v>0.69493351760587463</v>
      </c>
      <c r="O162">
        <f t="shared" ref="O162:O225" si="119">F162</f>
        <v>0.60128700670483204</v>
      </c>
      <c r="P162">
        <v>1</v>
      </c>
      <c r="Q162" s="41">
        <f t="shared" ref="Q162:Q225" si="120" xml:space="preserve"> M162*P162</f>
        <v>0.56064256829574488</v>
      </c>
      <c r="R162" s="41">
        <f t="shared" ref="R162:R225" si="121" xml:space="preserve"> N162*P162</f>
        <v>0.69493351760587463</v>
      </c>
      <c r="S162" s="41">
        <f t="shared" ref="S162:S165" si="122" xml:space="preserve"> O162*P162</f>
        <v>0.60128700670483204</v>
      </c>
      <c r="T162">
        <f t="shared" ref="T162:T225" si="123">AVERAGE(Q162:S162)</f>
        <v>0.61895436420215055</v>
      </c>
      <c r="U162" s="137">
        <f t="shared" ref="U162:U225" si="124">STDEV(Q162:S162)</f>
        <v>6.8866656716857544E-2</v>
      </c>
      <c r="X162" s="46">
        <f t="shared" ref="X162:X175" si="125">T162-$W$177</f>
        <v>0.61895436420215055</v>
      </c>
      <c r="Y162" s="96">
        <f t="shared" ref="Y162:Y225" si="126">IF(X162 &gt; 0, X162, 0)</f>
        <v>0.61895436420215055</v>
      </c>
      <c r="AA162" s="178">
        <v>0.61895436420215055</v>
      </c>
    </row>
    <row r="163" spans="2:27">
      <c r="B163" t="str">
        <f t="shared" si="113"/>
        <v>BRF-ONE-COM-3</v>
      </c>
      <c r="C163" t="str">
        <f t="shared" si="113"/>
        <v>A</v>
      </c>
      <c r="D163">
        <f t="shared" si="114"/>
        <v>0.48056821664804611</v>
      </c>
      <c r="E163">
        <f t="shared" si="115"/>
        <v>0.58115863891441211</v>
      </c>
      <c r="F163">
        <f t="shared" si="116"/>
        <v>0.48660908367265482</v>
      </c>
      <c r="M163">
        <f t="shared" si="117"/>
        <v>0.48056821664804611</v>
      </c>
      <c r="N163">
        <f t="shared" si="118"/>
        <v>0.58115863891441211</v>
      </c>
      <c r="O163">
        <f t="shared" si="119"/>
        <v>0.48660908367265482</v>
      </c>
      <c r="P163">
        <v>1</v>
      </c>
      <c r="Q163" s="41">
        <f t="shared" si="120"/>
        <v>0.48056821664804611</v>
      </c>
      <c r="R163" s="41">
        <f t="shared" si="121"/>
        <v>0.58115863891441211</v>
      </c>
      <c r="S163" s="41">
        <f t="shared" si="122"/>
        <v>0.48660908367265482</v>
      </c>
      <c r="T163">
        <f t="shared" si="123"/>
        <v>0.51611197974503764</v>
      </c>
      <c r="U163" s="137">
        <f t="shared" si="124"/>
        <v>5.6412976525129603E-2</v>
      </c>
      <c r="X163" s="46">
        <f t="shared" si="125"/>
        <v>0.51611197974503764</v>
      </c>
      <c r="Y163" s="96">
        <f t="shared" si="126"/>
        <v>0.51611197974503764</v>
      </c>
      <c r="AA163" s="178">
        <v>0.51611197974503764</v>
      </c>
    </row>
    <row r="164" spans="2:27">
      <c r="B164" t="str">
        <f t="shared" si="113"/>
        <v>BRF-ONE-COM-4</v>
      </c>
      <c r="C164" t="str">
        <f t="shared" si="113"/>
        <v>A</v>
      </c>
      <c r="D164">
        <f t="shared" si="114"/>
        <v>0.36045668917649637</v>
      </c>
      <c r="E164">
        <f t="shared" si="115"/>
        <v>-1.2013144605851662</v>
      </c>
      <c r="F164">
        <f t="shared" si="116"/>
        <v>2.789739154394703E-2</v>
      </c>
      <c r="M164">
        <f t="shared" si="117"/>
        <v>0.36045668917649637</v>
      </c>
      <c r="N164">
        <f t="shared" si="118"/>
        <v>-1.2013144605851662</v>
      </c>
      <c r="O164">
        <f t="shared" si="119"/>
        <v>2.789739154394703E-2</v>
      </c>
      <c r="P164">
        <v>1</v>
      </c>
      <c r="Q164" s="41">
        <f t="shared" si="120"/>
        <v>0.36045668917649637</v>
      </c>
      <c r="R164" s="41">
        <f t="shared" si="121"/>
        <v>-1.2013144605851662</v>
      </c>
      <c r="S164" s="41">
        <f t="shared" si="122"/>
        <v>2.789739154394703E-2</v>
      </c>
      <c r="T164">
        <f t="shared" si="123"/>
        <v>-0.27098679328824093</v>
      </c>
      <c r="U164" s="137">
        <f t="shared" si="124"/>
        <v>0.82266706389284083</v>
      </c>
      <c r="X164" s="46">
        <f t="shared" si="125"/>
        <v>-0.27098679328824093</v>
      </c>
      <c r="Y164" s="96">
        <f t="shared" si="126"/>
        <v>0</v>
      </c>
      <c r="AA164" s="178">
        <v>0</v>
      </c>
    </row>
    <row r="165" spans="2:27">
      <c r="B165" t="str">
        <f t="shared" si="113"/>
        <v>BRF-ONE-COM-5</v>
      </c>
      <c r="C165" t="str">
        <f t="shared" si="113"/>
        <v>A</v>
      </c>
      <c r="D165">
        <f t="shared" si="114"/>
        <v>0.4405310408241962</v>
      </c>
      <c r="E165">
        <f t="shared" si="115"/>
        <v>0.42945880065912972</v>
      </c>
      <c r="F165">
        <f t="shared" si="116"/>
        <v>0.44838310932859682</v>
      </c>
      <c r="M165">
        <f t="shared" si="117"/>
        <v>0.4405310408241962</v>
      </c>
      <c r="N165">
        <f t="shared" si="118"/>
        <v>0.42945880065912972</v>
      </c>
      <c r="O165">
        <f t="shared" si="119"/>
        <v>0.44838310932859682</v>
      </c>
      <c r="P165">
        <v>1</v>
      </c>
      <c r="Q165" s="41">
        <f t="shared" si="120"/>
        <v>0.4405310408241962</v>
      </c>
      <c r="R165" s="41">
        <f t="shared" si="121"/>
        <v>0.42945880065912972</v>
      </c>
      <c r="S165" s="41">
        <f t="shared" si="122"/>
        <v>0.44838310932859682</v>
      </c>
      <c r="T165">
        <f t="shared" si="123"/>
        <v>0.43945765027064088</v>
      </c>
      <c r="U165" s="137">
        <f t="shared" si="124"/>
        <v>9.507706879929731E-3</v>
      </c>
      <c r="X165" s="46">
        <f t="shared" si="125"/>
        <v>0.43945765027064088</v>
      </c>
      <c r="Y165" s="96">
        <f t="shared" si="126"/>
        <v>0.43945765027064088</v>
      </c>
      <c r="AA165" s="178">
        <v>0.43945765027064088</v>
      </c>
    </row>
    <row r="166" spans="2:27">
      <c r="B166" t="str">
        <f t="shared" si="113"/>
        <v>BRF-ONE-COM-6</v>
      </c>
      <c r="C166" t="str">
        <f t="shared" si="113"/>
        <v>A</v>
      </c>
      <c r="D166">
        <f t="shared" si="114"/>
        <v>0.60067974411959479</v>
      </c>
      <c r="E166">
        <f t="shared" si="115"/>
        <v>0.65700855804205383</v>
      </c>
      <c r="F166">
        <f t="shared" si="116"/>
        <v>0.41015713498453771</v>
      </c>
      <c r="M166">
        <f t="shared" si="117"/>
        <v>0.60067974411959479</v>
      </c>
      <c r="N166">
        <f t="shared" si="118"/>
        <v>0.65700855804205383</v>
      </c>
      <c r="O166">
        <f t="shared" si="119"/>
        <v>0.41015713498453771</v>
      </c>
      <c r="P166">
        <v>1</v>
      </c>
      <c r="Q166" s="41">
        <f t="shared" si="120"/>
        <v>0.60067974411959479</v>
      </c>
      <c r="R166" s="41">
        <f t="shared" si="121"/>
        <v>0.65700855804205383</v>
      </c>
      <c r="S166" s="41">
        <f xml:space="preserve"> O166*P166</f>
        <v>0.41015713498453771</v>
      </c>
      <c r="T166">
        <f t="shared" si="123"/>
        <v>0.55594847904872868</v>
      </c>
      <c r="U166" s="137">
        <f t="shared" si="124"/>
        <v>0.12936216920920229</v>
      </c>
      <c r="X166" s="46">
        <f t="shared" si="125"/>
        <v>0.55594847904872868</v>
      </c>
      <c r="Y166" s="96">
        <f t="shared" si="126"/>
        <v>0.55594847904872868</v>
      </c>
      <c r="AA166" s="178">
        <v>0.55594847904872868</v>
      </c>
    </row>
    <row r="167" spans="2:27">
      <c r="B167" t="str">
        <f t="shared" si="113"/>
        <v>BRF-ONE-COM-7</v>
      </c>
      <c r="C167" t="str">
        <f t="shared" si="113"/>
        <v>A</v>
      </c>
      <c r="D167">
        <f t="shared" si="114"/>
        <v>0.40049386500034628</v>
      </c>
      <c r="E167">
        <f t="shared" si="115"/>
        <v>0.58115863891441211</v>
      </c>
      <c r="F167">
        <f t="shared" si="116"/>
        <v>0.29547921195236049</v>
      </c>
      <c r="M167">
        <f t="shared" si="117"/>
        <v>0.40049386500034628</v>
      </c>
      <c r="N167">
        <f t="shared" si="118"/>
        <v>0.58115863891441211</v>
      </c>
      <c r="O167">
        <f t="shared" si="119"/>
        <v>0.29547921195236049</v>
      </c>
      <c r="P167">
        <v>1</v>
      </c>
      <c r="Q167" s="41">
        <f t="shared" si="120"/>
        <v>0.40049386500034628</v>
      </c>
      <c r="R167" s="41">
        <f t="shared" si="121"/>
        <v>0.58115863891441211</v>
      </c>
      <c r="S167" s="41">
        <f t="shared" ref="S167:S230" si="127" xml:space="preserve"> O167*P167</f>
        <v>0.29547921195236049</v>
      </c>
      <c r="T167">
        <f t="shared" si="123"/>
        <v>0.42571057195570622</v>
      </c>
      <c r="U167" s="137">
        <f t="shared" si="124"/>
        <v>0.14449946532633268</v>
      </c>
      <c r="X167" s="46">
        <f t="shared" si="125"/>
        <v>0.42571057195570622</v>
      </c>
      <c r="Y167" s="96">
        <f t="shared" si="126"/>
        <v>0.42571057195570622</v>
      </c>
      <c r="AA167" s="178">
        <v>0.42571057195570622</v>
      </c>
    </row>
    <row r="168" spans="2:27">
      <c r="B168" t="str">
        <f t="shared" si="113"/>
        <v>BRF-ONE-COM-8</v>
      </c>
      <c r="C168" t="str">
        <f t="shared" si="113"/>
        <v>A</v>
      </c>
      <c r="D168">
        <f t="shared" si="114"/>
        <v>0.16027081005724678</v>
      </c>
      <c r="E168">
        <f t="shared" si="115"/>
        <v>0.39153384109530887</v>
      </c>
      <c r="F168">
        <f t="shared" si="116"/>
        <v>0.1808012889201833</v>
      </c>
      <c r="M168">
        <f t="shared" si="117"/>
        <v>0.16027081005724678</v>
      </c>
      <c r="N168">
        <f t="shared" si="118"/>
        <v>0.39153384109530887</v>
      </c>
      <c r="O168">
        <f t="shared" si="119"/>
        <v>0.1808012889201833</v>
      </c>
      <c r="P168">
        <v>1</v>
      </c>
      <c r="Q168" s="41">
        <f t="shared" si="120"/>
        <v>0.16027081005724678</v>
      </c>
      <c r="R168" s="41">
        <f t="shared" si="121"/>
        <v>0.39153384109530887</v>
      </c>
      <c r="S168" s="41">
        <f t="shared" si="127"/>
        <v>0.1808012889201833</v>
      </c>
      <c r="T168">
        <f t="shared" si="123"/>
        <v>0.24420198002424631</v>
      </c>
      <c r="U168" s="137">
        <f t="shared" si="124"/>
        <v>0.12800540264216403</v>
      </c>
      <c r="X168" s="46">
        <f t="shared" si="125"/>
        <v>0.24420198002424631</v>
      </c>
      <c r="Y168" s="96">
        <f t="shared" si="126"/>
        <v>0.24420198002424631</v>
      </c>
      <c r="AA168" s="178">
        <v>0.24420198002424631</v>
      </c>
    </row>
    <row r="169" spans="2:27">
      <c r="B169" t="str">
        <f t="shared" si="113"/>
        <v>LWR-BHO-NCS-1</v>
      </c>
      <c r="C169" t="str">
        <f t="shared" si="113"/>
        <v>A</v>
      </c>
      <c r="D169">
        <f t="shared" si="114"/>
        <v>1.2210676184710859E-4</v>
      </c>
      <c r="E169">
        <f t="shared" si="115"/>
        <v>5.0209205020921112E-2</v>
      </c>
      <c r="F169">
        <f t="shared" si="116"/>
        <v>0.14257531457612424</v>
      </c>
      <c r="M169">
        <f t="shared" si="117"/>
        <v>1.2210676184710859E-4</v>
      </c>
      <c r="N169">
        <f t="shared" si="118"/>
        <v>5.0209205020921112E-2</v>
      </c>
      <c r="O169">
        <f t="shared" si="119"/>
        <v>0.14257531457612424</v>
      </c>
      <c r="P169">
        <v>1</v>
      </c>
      <c r="Q169" s="41">
        <f t="shared" si="120"/>
        <v>1.2210676184710859E-4</v>
      </c>
      <c r="R169" s="41">
        <f t="shared" si="121"/>
        <v>5.0209205020921112E-2</v>
      </c>
      <c r="S169" s="41">
        <f t="shared" si="127"/>
        <v>0.14257531457612424</v>
      </c>
      <c r="T169">
        <f t="shared" si="123"/>
        <v>6.4302208786297485E-2</v>
      </c>
      <c r="U169" s="137">
        <f t="shared" si="124"/>
        <v>7.2264712484673949E-2</v>
      </c>
      <c r="X169" s="46">
        <f t="shared" si="125"/>
        <v>6.4302208786297485E-2</v>
      </c>
      <c r="Y169" s="96">
        <f t="shared" si="126"/>
        <v>6.4302208786297485E-2</v>
      </c>
      <c r="AA169" s="178">
        <v>6.4302208786297485E-2</v>
      </c>
    </row>
    <row r="170" spans="2:27">
      <c r="B170" t="str">
        <f t="shared" si="113"/>
        <v>LWR-BHO-NCS-2</v>
      </c>
      <c r="C170" t="str">
        <f t="shared" si="113"/>
        <v>A</v>
      </c>
      <c r="D170">
        <f t="shared" si="114"/>
        <v>0.20030798588109669</v>
      </c>
      <c r="E170">
        <f t="shared" si="115"/>
        <v>0.2398340028400254</v>
      </c>
      <c r="F170">
        <f t="shared" si="116"/>
        <v>0.21902726326424238</v>
      </c>
      <c r="M170">
        <f t="shared" si="117"/>
        <v>0.20030798588109669</v>
      </c>
      <c r="N170">
        <f t="shared" si="118"/>
        <v>0.2398340028400254</v>
      </c>
      <c r="O170">
        <f t="shared" si="119"/>
        <v>0.21902726326424238</v>
      </c>
      <c r="P170">
        <v>1</v>
      </c>
      <c r="Q170" s="41">
        <f t="shared" si="120"/>
        <v>0.20030798588109669</v>
      </c>
      <c r="R170" s="41">
        <f t="shared" si="121"/>
        <v>0.2398340028400254</v>
      </c>
      <c r="S170" s="41">
        <f t="shared" si="127"/>
        <v>0.21902726326424238</v>
      </c>
      <c r="T170">
        <f t="shared" si="123"/>
        <v>0.2197230839951215</v>
      </c>
      <c r="U170" s="137">
        <f t="shared" si="124"/>
        <v>1.9772193328675525E-2</v>
      </c>
      <c r="X170" s="46">
        <f t="shared" si="125"/>
        <v>0.2197230839951215</v>
      </c>
      <c r="Y170" s="96">
        <f t="shared" si="126"/>
        <v>0.2197230839951215</v>
      </c>
      <c r="AA170" s="178">
        <v>0.2197230839951215</v>
      </c>
    </row>
    <row r="171" spans="2:27">
      <c r="B171" s="201" t="str">
        <f t="shared" si="113"/>
        <v>LWR-BHO-NCS-3</v>
      </c>
      <c r="C171" t="str">
        <f t="shared" si="113"/>
        <v>A</v>
      </c>
      <c r="D171">
        <f t="shared" si="114"/>
        <v>0.96101432653424401</v>
      </c>
      <c r="E171">
        <f t="shared" si="115"/>
        <v>0.9983331941164415</v>
      </c>
      <c r="F171">
        <f t="shared" si="116"/>
        <v>1.2511285705538362</v>
      </c>
      <c r="M171">
        <f t="shared" si="117"/>
        <v>0.96101432653424401</v>
      </c>
      <c r="N171">
        <f t="shared" si="118"/>
        <v>0.9983331941164415</v>
      </c>
      <c r="O171">
        <f t="shared" si="119"/>
        <v>1.2511285705538362</v>
      </c>
      <c r="P171">
        <v>1</v>
      </c>
      <c r="Q171" s="41">
        <f t="shared" si="120"/>
        <v>0.96101432653424401</v>
      </c>
      <c r="R171" s="41">
        <f t="shared" si="121"/>
        <v>0.9983331941164415</v>
      </c>
      <c r="S171" s="41"/>
      <c r="T171">
        <f t="shared" si="123"/>
        <v>0.9796737603253427</v>
      </c>
      <c r="U171" s="137">
        <f t="shared" si="124"/>
        <v>2.6388424333574662E-2</v>
      </c>
      <c r="X171" s="46">
        <f t="shared" si="125"/>
        <v>0.9796737603253427</v>
      </c>
      <c r="Y171" s="96">
        <f t="shared" si="126"/>
        <v>0.9796737603253427</v>
      </c>
      <c r="Z171" t="s">
        <v>1077</v>
      </c>
      <c r="AA171" s="228">
        <v>0.9796737603253427</v>
      </c>
    </row>
    <row r="172" spans="2:27">
      <c r="B172" t="str">
        <f t="shared" si="113"/>
        <v>LWR-BHO-NCS-4</v>
      </c>
      <c r="C172" t="str">
        <f t="shared" si="113"/>
        <v>A</v>
      </c>
      <c r="D172">
        <f t="shared" si="114"/>
        <v>0.20030798588109669</v>
      </c>
      <c r="E172">
        <f t="shared" si="115"/>
        <v>0.39153384109530887</v>
      </c>
      <c r="F172">
        <f t="shared" si="116"/>
        <v>0.21902726326424238</v>
      </c>
      <c r="M172">
        <f t="shared" si="117"/>
        <v>0.20030798588109669</v>
      </c>
      <c r="N172">
        <f t="shared" si="118"/>
        <v>0.39153384109530887</v>
      </c>
      <c r="O172">
        <f t="shared" si="119"/>
        <v>0.21902726326424238</v>
      </c>
      <c r="P172">
        <v>1</v>
      </c>
      <c r="Q172" s="41">
        <f t="shared" si="120"/>
        <v>0.20030798588109669</v>
      </c>
      <c r="R172" s="41">
        <f t="shared" si="121"/>
        <v>0.39153384109530887</v>
      </c>
      <c r="S172" s="41">
        <f t="shared" si="127"/>
        <v>0.21902726326424238</v>
      </c>
      <c r="T172">
        <f t="shared" si="123"/>
        <v>0.27028969674688264</v>
      </c>
      <c r="U172" s="137">
        <f t="shared" si="124"/>
        <v>0.10541683803132831</v>
      </c>
      <c r="X172" s="46">
        <f t="shared" si="125"/>
        <v>0.27028969674688264</v>
      </c>
      <c r="Y172" s="96">
        <f t="shared" si="126"/>
        <v>0.27028969674688264</v>
      </c>
      <c r="AA172" s="178">
        <v>0.27028969674688264</v>
      </c>
    </row>
    <row r="173" spans="2:27">
      <c r="B173" t="str">
        <f t="shared" si="113"/>
        <v>LWR-BHO-NCS-5</v>
      </c>
      <c r="C173" t="str">
        <f t="shared" si="113"/>
        <v>A</v>
      </c>
      <c r="D173">
        <f t="shared" si="114"/>
        <v>0.36045668917649637</v>
      </c>
      <c r="E173">
        <f t="shared" si="115"/>
        <v>0.46738376022295058</v>
      </c>
      <c r="F173">
        <f t="shared" si="116"/>
        <v>0.3337051862964196</v>
      </c>
      <c r="M173">
        <f t="shared" si="117"/>
        <v>0.36045668917649637</v>
      </c>
      <c r="N173">
        <f t="shared" si="118"/>
        <v>0.46738376022295058</v>
      </c>
      <c r="O173">
        <f t="shared" si="119"/>
        <v>0.3337051862964196</v>
      </c>
      <c r="P173">
        <v>1</v>
      </c>
      <c r="Q173" s="41">
        <f t="shared" si="120"/>
        <v>0.36045668917649637</v>
      </c>
      <c r="R173" s="41">
        <f t="shared" si="121"/>
        <v>0.46738376022295058</v>
      </c>
      <c r="S173" s="41">
        <f t="shared" si="127"/>
        <v>0.3337051862964196</v>
      </c>
      <c r="T173">
        <f t="shared" si="123"/>
        <v>0.3871818785652888</v>
      </c>
      <c r="U173" s="137">
        <f t="shared" si="124"/>
        <v>7.0733069300419449E-2</v>
      </c>
      <c r="X173" s="46">
        <f t="shared" si="125"/>
        <v>0.3871818785652888</v>
      </c>
      <c r="Y173" s="96">
        <f t="shared" si="126"/>
        <v>0.3871818785652888</v>
      </c>
      <c r="AA173" s="178">
        <v>0.3871818785652888</v>
      </c>
    </row>
    <row r="174" spans="2:27">
      <c r="B174" t="str">
        <f t="shared" si="113"/>
        <v>LWR-BHO-NCS-6</v>
      </c>
      <c r="C174" t="str">
        <f t="shared" si="113"/>
        <v>A</v>
      </c>
      <c r="D174">
        <f t="shared" si="114"/>
        <v>0.36045668917649637</v>
      </c>
      <c r="E174">
        <f t="shared" si="115"/>
        <v>0.39153384109530887</v>
      </c>
      <c r="F174">
        <f t="shared" si="116"/>
        <v>0.3337051862964196</v>
      </c>
      <c r="M174">
        <f t="shared" si="117"/>
        <v>0.36045668917649637</v>
      </c>
      <c r="N174">
        <f t="shared" si="118"/>
        <v>0.39153384109530887</v>
      </c>
      <c r="O174">
        <f t="shared" si="119"/>
        <v>0.3337051862964196</v>
      </c>
      <c r="P174">
        <v>1</v>
      </c>
      <c r="Q174" s="41">
        <f t="shared" si="120"/>
        <v>0.36045668917649637</v>
      </c>
      <c r="R174" s="41">
        <f t="shared" si="121"/>
        <v>0.39153384109530887</v>
      </c>
      <c r="S174" s="41">
        <f t="shared" si="127"/>
        <v>0.3337051862964196</v>
      </c>
      <c r="T174">
        <f t="shared" si="123"/>
        <v>0.3618985721894083</v>
      </c>
      <c r="U174" s="137">
        <f t="shared" si="124"/>
        <v>2.8941278460521878E-2</v>
      </c>
      <c r="X174" s="46">
        <f t="shared" si="125"/>
        <v>0.3618985721894083</v>
      </c>
      <c r="Y174" s="96">
        <f t="shared" si="126"/>
        <v>0.3618985721894083</v>
      </c>
      <c r="AA174" s="178">
        <v>0.3618985721894083</v>
      </c>
    </row>
    <row r="175" spans="2:27">
      <c r="B175" t="str">
        <f t="shared" si="113"/>
        <v>LWR-BHO-NCS-7</v>
      </c>
      <c r="C175" t="str">
        <f t="shared" si="113"/>
        <v>A</v>
      </c>
      <c r="D175">
        <f t="shared" si="114"/>
        <v>0.40049386500034628</v>
      </c>
      <c r="E175">
        <f t="shared" si="115"/>
        <v>0.39153384109530887</v>
      </c>
      <c r="F175">
        <f t="shared" si="116"/>
        <v>0.3337051862964196</v>
      </c>
      <c r="M175">
        <f t="shared" si="117"/>
        <v>0.40049386500034628</v>
      </c>
      <c r="N175">
        <f t="shared" si="118"/>
        <v>0.39153384109530887</v>
      </c>
      <c r="O175">
        <f t="shared" si="119"/>
        <v>0.3337051862964196</v>
      </c>
      <c r="P175">
        <v>1</v>
      </c>
      <c r="Q175" s="41">
        <f t="shared" si="120"/>
        <v>0.40049386500034628</v>
      </c>
      <c r="R175" s="41">
        <f t="shared" si="121"/>
        <v>0.39153384109530887</v>
      </c>
      <c r="S175" s="41">
        <f t="shared" si="127"/>
        <v>0.3337051862964196</v>
      </c>
      <c r="T175">
        <f t="shared" si="123"/>
        <v>0.37524429746402488</v>
      </c>
      <c r="U175" s="137">
        <f t="shared" si="124"/>
        <v>3.6251811327721477E-2</v>
      </c>
      <c r="X175" s="46">
        <f t="shared" si="125"/>
        <v>0.37524429746402488</v>
      </c>
      <c r="Y175" s="96">
        <f t="shared" si="126"/>
        <v>0.37524429746402488</v>
      </c>
      <c r="AA175" s="178">
        <v>0.37524429746402488</v>
      </c>
    </row>
    <row r="176" spans="2:27">
      <c r="B176" t="str">
        <f t="shared" si="113"/>
        <v>LWR-BHO-NCS-8</v>
      </c>
      <c r="C176" t="str">
        <f t="shared" si="113"/>
        <v>A</v>
      </c>
      <c r="D176">
        <f t="shared" si="114"/>
        <v>0.16027081005724678</v>
      </c>
      <c r="E176">
        <f t="shared" si="115"/>
        <v>0.2398340028400254</v>
      </c>
      <c r="F176">
        <f t="shared" si="116"/>
        <v>0.1808012889201833</v>
      </c>
      <c r="M176">
        <f t="shared" si="117"/>
        <v>0.16027081005724678</v>
      </c>
      <c r="N176">
        <f t="shared" si="118"/>
        <v>0.2398340028400254</v>
      </c>
      <c r="O176">
        <f t="shared" si="119"/>
        <v>0.1808012889201833</v>
      </c>
      <c r="P176">
        <v>1</v>
      </c>
      <c r="Q176" s="41">
        <f t="shared" si="120"/>
        <v>0.16027081005724678</v>
      </c>
      <c r="R176" s="41">
        <f t="shared" si="121"/>
        <v>0.2398340028400254</v>
      </c>
      <c r="S176" s="41">
        <f t="shared" si="127"/>
        <v>0.1808012889201833</v>
      </c>
      <c r="T176">
        <f t="shared" si="123"/>
        <v>0.19363536727248518</v>
      </c>
      <c r="U176" s="137">
        <f t="shared" si="124"/>
        <v>4.1305091536179471E-2</v>
      </c>
      <c r="X176" s="46">
        <f>T176-$W$177</f>
        <v>0.19363536727248518</v>
      </c>
      <c r="Y176" s="96">
        <f t="shared" si="126"/>
        <v>0.19363536727248518</v>
      </c>
      <c r="AA176" s="178">
        <v>0.19363536727248518</v>
      </c>
    </row>
    <row r="177" spans="2:27" s="176" customFormat="1">
      <c r="B177" s="176" t="str">
        <f t="shared" si="113"/>
        <v>Blank-1</v>
      </c>
      <c r="C177" s="176" t="str">
        <f t="shared" si="113"/>
        <v>A</v>
      </c>
      <c r="D177" s="176">
        <f t="shared" si="114"/>
        <v>-7.995224488585273E-2</v>
      </c>
      <c r="E177" s="176">
        <f t="shared" si="115"/>
        <v>-0.32904039061728746</v>
      </c>
      <c r="F177" s="176">
        <f t="shared" si="116"/>
        <v>-4.8554557144171111E-2</v>
      </c>
      <c r="M177" s="176">
        <f t="shared" si="117"/>
        <v>-7.995224488585273E-2</v>
      </c>
      <c r="N177">
        <f t="shared" si="118"/>
        <v>-0.32904039061728746</v>
      </c>
      <c r="O177">
        <f t="shared" si="119"/>
        <v>-4.8554557144171111E-2</v>
      </c>
      <c r="P177">
        <v>1</v>
      </c>
      <c r="Q177" s="41">
        <f t="shared" si="120"/>
        <v>-7.995224488585273E-2</v>
      </c>
      <c r="R177" s="41">
        <f t="shared" si="121"/>
        <v>-0.32904039061728746</v>
      </c>
      <c r="S177" s="41">
        <f t="shared" si="127"/>
        <v>-4.8554557144171111E-2</v>
      </c>
      <c r="T177" s="176">
        <f t="shared" si="123"/>
        <v>-0.15251573088243711</v>
      </c>
      <c r="U177" s="139">
        <f t="shared" si="124"/>
        <v>0.15367878942703694</v>
      </c>
      <c r="V177" s="139">
        <f>AVERAGE(T177:T181)</f>
        <v>-0.3429548699713979</v>
      </c>
      <c r="W177" s="160">
        <f>IF(V177 &gt; 0, V177, 0)</f>
        <v>0</v>
      </c>
      <c r="AA177" s="178"/>
    </row>
    <row r="178" spans="2:27" s="176" customFormat="1">
      <c r="B178" s="176" t="str">
        <f t="shared" ref="B178:C193" si="128">B93</f>
        <v>Blank-2</v>
      </c>
      <c r="C178" s="176" t="str">
        <f t="shared" si="128"/>
        <v>A</v>
      </c>
      <c r="D178" s="176">
        <f t="shared" si="114"/>
        <v>-0.52036117894820177</v>
      </c>
      <c r="E178" s="176">
        <f t="shared" si="115"/>
        <v>-0.10149063323436233</v>
      </c>
      <c r="F178" s="176">
        <f t="shared" si="116"/>
        <v>-1.8069493769708873</v>
      </c>
      <c r="M178" s="176">
        <f t="shared" si="117"/>
        <v>-0.52036117894820177</v>
      </c>
      <c r="N178">
        <f t="shared" si="118"/>
        <v>-0.10149063323436233</v>
      </c>
      <c r="O178">
        <f t="shared" si="119"/>
        <v>-1.8069493769708873</v>
      </c>
      <c r="P178">
        <v>1</v>
      </c>
      <c r="Q178" s="41">
        <f t="shared" si="120"/>
        <v>-0.52036117894820177</v>
      </c>
      <c r="R178" s="41">
        <f t="shared" si="121"/>
        <v>-0.10149063323436233</v>
      </c>
      <c r="S178" s="41">
        <f t="shared" si="127"/>
        <v>-1.8069493769708873</v>
      </c>
      <c r="T178" s="176">
        <f t="shared" si="123"/>
        <v>-0.80960039638448389</v>
      </c>
      <c r="U178" s="139">
        <f t="shared" si="124"/>
        <v>0.88875861476792783</v>
      </c>
      <c r="AA178" s="178"/>
    </row>
    <row r="179" spans="2:27" s="176" customFormat="1">
      <c r="B179" s="176" t="str">
        <f t="shared" si="128"/>
        <v>Blank-3</v>
      </c>
      <c r="C179" s="176" t="str">
        <f t="shared" si="128"/>
        <v>A</v>
      </c>
      <c r="D179" s="176">
        <f t="shared" si="114"/>
        <v>-0.68050988224360154</v>
      </c>
      <c r="E179" s="176">
        <f t="shared" si="115"/>
        <v>-2.5640714106720607E-2</v>
      </c>
      <c r="F179" s="176">
        <f t="shared" si="116"/>
        <v>-0.23968442886446645</v>
      </c>
      <c r="M179" s="176">
        <f t="shared" si="117"/>
        <v>-0.68050988224360154</v>
      </c>
      <c r="N179">
        <f t="shared" si="118"/>
        <v>-2.5640714106720607E-2</v>
      </c>
      <c r="O179">
        <f t="shared" si="119"/>
        <v>-0.23968442886446645</v>
      </c>
      <c r="P179">
        <v>1</v>
      </c>
      <c r="Q179" s="41">
        <f t="shared" si="120"/>
        <v>-0.68050988224360154</v>
      </c>
      <c r="R179" s="41">
        <f t="shared" si="121"/>
        <v>-2.5640714106720607E-2</v>
      </c>
      <c r="S179" s="41">
        <f t="shared" si="127"/>
        <v>-0.23968442886446645</v>
      </c>
      <c r="T179" s="176">
        <f t="shared" si="123"/>
        <v>-0.31527834173826291</v>
      </c>
      <c r="U179" s="139">
        <f t="shared" si="124"/>
        <v>0.33391501402565127</v>
      </c>
      <c r="AA179" s="178"/>
    </row>
    <row r="180" spans="2:27" s="176" customFormat="1">
      <c r="B180" s="176" t="str">
        <f t="shared" si="128"/>
        <v>Blank-4</v>
      </c>
      <c r="C180" s="176" t="str">
        <f t="shared" si="128"/>
        <v>A</v>
      </c>
      <c r="D180" s="176">
        <f t="shared" si="114"/>
        <v>-0.16002659653355256</v>
      </c>
      <c r="E180" s="176">
        <f t="shared" si="115"/>
        <v>-0.13941559279818319</v>
      </c>
      <c r="F180" s="176">
        <f t="shared" si="116"/>
        <v>-0.23968442886446645</v>
      </c>
      <c r="M180" s="176">
        <f t="shared" si="117"/>
        <v>-0.16002659653355256</v>
      </c>
      <c r="N180">
        <f t="shared" si="118"/>
        <v>-0.13941559279818319</v>
      </c>
      <c r="O180">
        <f t="shared" si="119"/>
        <v>-0.23968442886446645</v>
      </c>
      <c r="P180">
        <v>1</v>
      </c>
      <c r="Q180" s="41">
        <f t="shared" si="120"/>
        <v>-0.16002659653355256</v>
      </c>
      <c r="R180" s="41">
        <f t="shared" si="121"/>
        <v>-0.13941559279818319</v>
      </c>
      <c r="S180" s="41">
        <f t="shared" si="127"/>
        <v>-0.23968442886446645</v>
      </c>
      <c r="T180" s="176">
        <f t="shared" si="123"/>
        <v>-0.1797088727320674</v>
      </c>
      <c r="U180" s="139">
        <f t="shared" si="124"/>
        <v>5.2952845710006524E-2</v>
      </c>
      <c r="AA180" s="178"/>
    </row>
    <row r="181" spans="2:27" s="176" customFormat="1">
      <c r="B181" s="176" t="str">
        <f t="shared" si="128"/>
        <v>Blank-5</v>
      </c>
      <c r="C181" s="176" t="str">
        <f t="shared" si="128"/>
        <v>A</v>
      </c>
      <c r="D181" s="176">
        <f t="shared" si="114"/>
        <v>-0.2801381240051023</v>
      </c>
      <c r="E181" s="176">
        <f t="shared" si="115"/>
        <v>-0.25319047148964574</v>
      </c>
      <c r="F181" s="176">
        <f t="shared" si="116"/>
        <v>-0.23968442886446645</v>
      </c>
      <c r="M181" s="176">
        <f t="shared" si="117"/>
        <v>-0.2801381240051023</v>
      </c>
      <c r="N181">
        <f t="shared" si="118"/>
        <v>-0.25319047148964574</v>
      </c>
      <c r="O181">
        <f t="shared" si="119"/>
        <v>-0.23968442886446645</v>
      </c>
      <c r="P181">
        <v>1</v>
      </c>
      <c r="Q181" s="41">
        <f t="shared" si="120"/>
        <v>-0.2801381240051023</v>
      </c>
      <c r="R181" s="41">
        <f t="shared" si="121"/>
        <v>-0.25319047148964574</v>
      </c>
      <c r="S181" s="41">
        <f t="shared" si="127"/>
        <v>-0.23968442886446645</v>
      </c>
      <c r="T181" s="176">
        <f t="shared" si="123"/>
        <v>-0.25767100811973814</v>
      </c>
      <c r="U181" s="139">
        <f t="shared" si="124"/>
        <v>2.0595673550604654E-2</v>
      </c>
      <c r="AA181" s="178"/>
    </row>
    <row r="182" spans="2:27">
      <c r="B182" t="str">
        <f t="shared" si="128"/>
        <v>MHC-ONE-NCD-1</v>
      </c>
      <c r="C182" t="str">
        <f t="shared" si="128"/>
        <v>A</v>
      </c>
      <c r="D182">
        <f t="shared" si="114"/>
        <v>0.60067974411959479</v>
      </c>
      <c r="E182">
        <f t="shared" si="115"/>
        <v>0.50530871978677039</v>
      </c>
      <c r="F182">
        <f t="shared" si="116"/>
        <v>0.52483505801671382</v>
      </c>
      <c r="M182">
        <f t="shared" si="117"/>
        <v>0.60067974411959479</v>
      </c>
      <c r="N182">
        <f t="shared" si="118"/>
        <v>0.50530871978677039</v>
      </c>
      <c r="O182">
        <f t="shared" si="119"/>
        <v>0.52483505801671382</v>
      </c>
      <c r="P182">
        <v>1</v>
      </c>
      <c r="Q182" s="41">
        <f t="shared" si="120"/>
        <v>0.60067974411959479</v>
      </c>
      <c r="R182" s="41">
        <f t="shared" si="121"/>
        <v>0.50530871978677039</v>
      </c>
      <c r="S182" s="41">
        <f t="shared" si="127"/>
        <v>0.52483505801671382</v>
      </c>
      <c r="T182">
        <f t="shared" si="123"/>
        <v>0.54360784064102641</v>
      </c>
      <c r="U182" s="137">
        <f t="shared" si="124"/>
        <v>5.038076117098484E-2</v>
      </c>
      <c r="X182" s="46">
        <f>T182-$W$198</f>
        <v>0.54360784064102641</v>
      </c>
      <c r="Y182" s="96">
        <f t="shared" si="126"/>
        <v>0.54360784064102641</v>
      </c>
      <c r="AA182" s="178">
        <v>0.54360784064102641</v>
      </c>
    </row>
    <row r="183" spans="2:27">
      <c r="B183" t="str">
        <f t="shared" si="128"/>
        <v>MHC-ONE-NCD-2</v>
      </c>
      <c r="C183" t="str">
        <f t="shared" si="128"/>
        <v>A</v>
      </c>
      <c r="D183">
        <f t="shared" si="114"/>
        <v>0.52060539247189497</v>
      </c>
      <c r="E183">
        <f t="shared" si="115"/>
        <v>0.39153384109530887</v>
      </c>
      <c r="F183">
        <f t="shared" si="116"/>
        <v>0.41015713498453771</v>
      </c>
      <c r="M183">
        <f t="shared" si="117"/>
        <v>0.52060539247189497</v>
      </c>
      <c r="N183">
        <f t="shared" si="118"/>
        <v>0.39153384109530887</v>
      </c>
      <c r="O183">
        <f t="shared" si="119"/>
        <v>0.41015713498453771</v>
      </c>
      <c r="P183">
        <v>1</v>
      </c>
      <c r="Q183" s="41">
        <f t="shared" si="120"/>
        <v>0.52060539247189497</v>
      </c>
      <c r="R183" s="41">
        <f t="shared" si="121"/>
        <v>0.39153384109530887</v>
      </c>
      <c r="S183" s="41">
        <f t="shared" si="127"/>
        <v>0.41015713498453771</v>
      </c>
      <c r="T183">
        <f t="shared" si="123"/>
        <v>0.44076545618391383</v>
      </c>
      <c r="U183" s="137">
        <f t="shared" si="124"/>
        <v>6.9767602357202807E-2</v>
      </c>
      <c r="X183" s="46">
        <f t="shared" ref="X183:X197" si="129">T183-$W$198</f>
        <v>0.44076545618391383</v>
      </c>
      <c r="Y183" s="96">
        <f t="shared" si="126"/>
        <v>0.44076545618391383</v>
      </c>
      <c r="AA183" s="178">
        <v>0.44076545618391383</v>
      </c>
    </row>
    <row r="184" spans="2:27">
      <c r="B184" t="str">
        <f t="shared" si="128"/>
        <v>MHC-ONE-NCD-3</v>
      </c>
      <c r="C184" t="str">
        <f t="shared" si="128"/>
        <v>A</v>
      </c>
      <c r="D184">
        <f t="shared" si="114"/>
        <v>0.56064256829574488</v>
      </c>
      <c r="E184">
        <f t="shared" si="115"/>
        <v>0.46738376022295058</v>
      </c>
      <c r="F184">
        <f t="shared" si="116"/>
        <v>0.60128700670483204</v>
      </c>
      <c r="M184">
        <f t="shared" si="117"/>
        <v>0.56064256829574488</v>
      </c>
      <c r="N184">
        <f t="shared" si="118"/>
        <v>0.46738376022295058</v>
      </c>
      <c r="O184">
        <f t="shared" si="119"/>
        <v>0.60128700670483204</v>
      </c>
      <c r="P184">
        <v>1</v>
      </c>
      <c r="Q184" s="41">
        <f t="shared" si="120"/>
        <v>0.56064256829574488</v>
      </c>
      <c r="R184" s="41">
        <f t="shared" si="121"/>
        <v>0.46738376022295058</v>
      </c>
      <c r="S184" s="41">
        <f t="shared" si="127"/>
        <v>0.60128700670483204</v>
      </c>
      <c r="T184">
        <f t="shared" si="123"/>
        <v>0.54310444507450917</v>
      </c>
      <c r="U184" s="137">
        <f t="shared" si="124"/>
        <v>6.8652816250969098E-2</v>
      </c>
      <c r="X184" s="46">
        <f t="shared" si="129"/>
        <v>0.54310444507450917</v>
      </c>
      <c r="Y184" s="96">
        <f t="shared" si="126"/>
        <v>0.54310444507450917</v>
      </c>
      <c r="AA184" s="178">
        <v>0.54310444507450917</v>
      </c>
    </row>
    <row r="185" spans="2:27">
      <c r="B185" t="str">
        <f t="shared" si="128"/>
        <v>MHC-ONE-NCD-4</v>
      </c>
      <c r="C185" t="str">
        <f t="shared" si="128"/>
        <v>A</v>
      </c>
      <c r="D185">
        <f t="shared" si="114"/>
        <v>0.84090279906269427</v>
      </c>
      <c r="E185">
        <f t="shared" si="115"/>
        <v>0.61908359847823291</v>
      </c>
      <c r="F185">
        <f t="shared" si="116"/>
        <v>0.63951298104889109</v>
      </c>
      <c r="M185">
        <f t="shared" si="117"/>
        <v>0.84090279906269427</v>
      </c>
      <c r="N185">
        <f t="shared" si="118"/>
        <v>0.61908359847823291</v>
      </c>
      <c r="O185">
        <f t="shared" si="119"/>
        <v>0.63951298104889109</v>
      </c>
      <c r="P185">
        <v>1</v>
      </c>
      <c r="Q185" s="41">
        <f t="shared" si="120"/>
        <v>0.84090279906269427</v>
      </c>
      <c r="R185" s="41">
        <f t="shared" si="121"/>
        <v>0.61908359847823291</v>
      </c>
      <c r="S185" s="41">
        <f t="shared" si="127"/>
        <v>0.63951298104889109</v>
      </c>
      <c r="T185">
        <f t="shared" si="123"/>
        <v>0.69983312619660598</v>
      </c>
      <c r="U185" s="137">
        <f t="shared" si="124"/>
        <v>0.12259620454958492</v>
      </c>
      <c r="X185" s="46">
        <f t="shared" si="129"/>
        <v>0.69983312619660598</v>
      </c>
      <c r="Y185" s="96">
        <f t="shared" si="126"/>
        <v>0.69983312619660598</v>
      </c>
      <c r="AA185" s="178">
        <v>0.69983312619660598</v>
      </c>
    </row>
    <row r="186" spans="2:27">
      <c r="B186" t="str">
        <f t="shared" si="128"/>
        <v>MHC-ONE-NCD-5</v>
      </c>
      <c r="C186" t="str">
        <f t="shared" si="128"/>
        <v>A</v>
      </c>
      <c r="D186">
        <f t="shared" si="114"/>
        <v>0.52060539247189497</v>
      </c>
      <c r="E186">
        <f t="shared" si="115"/>
        <v>0.46738376022295058</v>
      </c>
      <c r="F186">
        <f t="shared" si="116"/>
        <v>0.60128700670483204</v>
      </c>
      <c r="M186">
        <f t="shared" si="117"/>
        <v>0.52060539247189497</v>
      </c>
      <c r="N186">
        <f t="shared" si="118"/>
        <v>0.46738376022295058</v>
      </c>
      <c r="O186">
        <f t="shared" si="119"/>
        <v>0.60128700670483204</v>
      </c>
      <c r="P186">
        <v>1</v>
      </c>
      <c r="Q186" s="41">
        <f t="shared" si="120"/>
        <v>0.52060539247189497</v>
      </c>
      <c r="R186" s="41">
        <f t="shared" si="121"/>
        <v>0.46738376022295058</v>
      </c>
      <c r="S186" s="41">
        <f t="shared" si="127"/>
        <v>0.60128700670483204</v>
      </c>
      <c r="T186">
        <f t="shared" si="123"/>
        <v>0.52975871979989253</v>
      </c>
      <c r="U186" s="137">
        <f t="shared" si="124"/>
        <v>6.7419265833120412E-2</v>
      </c>
      <c r="X186" s="46">
        <f t="shared" si="129"/>
        <v>0.52975871979989253</v>
      </c>
      <c r="Y186" s="96">
        <f t="shared" si="126"/>
        <v>0.52975871979989253</v>
      </c>
      <c r="AA186" s="178">
        <v>0.52975871979989253</v>
      </c>
    </row>
    <row r="187" spans="2:27">
      <c r="B187" t="str">
        <f t="shared" si="128"/>
        <v>MHC-ONE-NCD-6</v>
      </c>
      <c r="C187" t="str">
        <f t="shared" si="128"/>
        <v>A</v>
      </c>
      <c r="D187">
        <f t="shared" si="114"/>
        <v>0.68075409576729462</v>
      </c>
      <c r="E187">
        <f t="shared" si="115"/>
        <v>0.46738376022295058</v>
      </c>
      <c r="F187">
        <f t="shared" si="116"/>
        <v>-0.16323248017634831</v>
      </c>
      <c r="M187">
        <f t="shared" si="117"/>
        <v>0.68075409576729462</v>
      </c>
      <c r="N187">
        <f t="shared" si="118"/>
        <v>0.46738376022295058</v>
      </c>
      <c r="O187">
        <f t="shared" si="119"/>
        <v>-0.16323248017634831</v>
      </c>
      <c r="P187">
        <v>1</v>
      </c>
      <c r="Q187" s="41">
        <f t="shared" si="120"/>
        <v>0.68075409576729462</v>
      </c>
      <c r="R187" s="41">
        <f t="shared" si="121"/>
        <v>0.46738376022295058</v>
      </c>
      <c r="S187" s="41">
        <f t="shared" si="127"/>
        <v>-0.16323248017634831</v>
      </c>
      <c r="T187">
        <f t="shared" si="123"/>
        <v>0.3283017919379656</v>
      </c>
      <c r="U187" s="137">
        <f t="shared" si="124"/>
        <v>0.43884642019707509</v>
      </c>
      <c r="X187" s="46">
        <f t="shared" si="129"/>
        <v>0.3283017919379656</v>
      </c>
      <c r="Y187" s="96">
        <f t="shared" si="126"/>
        <v>0.3283017919379656</v>
      </c>
      <c r="AA187" s="178">
        <v>0.3283017919379656</v>
      </c>
    </row>
    <row r="188" spans="2:27">
      <c r="B188" t="str">
        <f t="shared" si="128"/>
        <v>MHC-ONE-NCD-7</v>
      </c>
      <c r="C188" t="str">
        <f t="shared" si="128"/>
        <v>A</v>
      </c>
      <c r="D188">
        <f t="shared" si="114"/>
        <v>0.32041951335264646</v>
      </c>
      <c r="E188">
        <f t="shared" si="115"/>
        <v>0.27775896240384629</v>
      </c>
      <c r="F188">
        <f t="shared" si="116"/>
        <v>0.37193116064047865</v>
      </c>
      <c r="M188">
        <f t="shared" si="117"/>
        <v>0.32041951335264646</v>
      </c>
      <c r="N188">
        <f t="shared" si="118"/>
        <v>0.27775896240384629</v>
      </c>
      <c r="O188">
        <f t="shared" si="119"/>
        <v>0.37193116064047865</v>
      </c>
      <c r="P188">
        <v>1</v>
      </c>
      <c r="Q188" s="41">
        <f t="shared" si="120"/>
        <v>0.32041951335264646</v>
      </c>
      <c r="R188" s="41">
        <f t="shared" si="121"/>
        <v>0.27775896240384629</v>
      </c>
      <c r="S188" s="41">
        <f t="shared" si="127"/>
        <v>0.37193116064047865</v>
      </c>
      <c r="T188">
        <f t="shared" si="123"/>
        <v>0.32336987879899048</v>
      </c>
      <c r="U188" s="137">
        <f t="shared" si="124"/>
        <v>4.7155373207940145E-2</v>
      </c>
      <c r="X188" s="46">
        <f t="shared" si="129"/>
        <v>0.32336987879899048</v>
      </c>
      <c r="Y188" s="96">
        <f t="shared" si="126"/>
        <v>0.32336987879899048</v>
      </c>
      <c r="AA188" s="178">
        <v>0.32336987879899048</v>
      </c>
    </row>
    <row r="189" spans="2:27">
      <c r="B189" t="str">
        <f t="shared" si="128"/>
        <v>MHC-ONE-NCD-8</v>
      </c>
      <c r="C189" t="str">
        <f t="shared" si="128"/>
        <v>A</v>
      </c>
      <c r="D189">
        <f t="shared" si="114"/>
        <v>0.36045668917649637</v>
      </c>
      <c r="E189">
        <f t="shared" si="115"/>
        <v>0.35360888153148801</v>
      </c>
      <c r="F189">
        <f t="shared" si="116"/>
        <v>0.3337051862964196</v>
      </c>
      <c r="M189">
        <f t="shared" si="117"/>
        <v>0.36045668917649637</v>
      </c>
      <c r="N189">
        <f t="shared" si="118"/>
        <v>0.35360888153148801</v>
      </c>
      <c r="O189">
        <f t="shared" si="119"/>
        <v>0.3337051862964196</v>
      </c>
      <c r="P189">
        <v>1</v>
      </c>
      <c r="Q189" s="41">
        <f t="shared" si="120"/>
        <v>0.36045668917649637</v>
      </c>
      <c r="R189" s="41">
        <f t="shared" si="121"/>
        <v>0.35360888153148801</v>
      </c>
      <c r="S189" s="41">
        <f t="shared" si="127"/>
        <v>0.3337051862964196</v>
      </c>
      <c r="T189">
        <f t="shared" si="123"/>
        <v>0.34925691900146799</v>
      </c>
      <c r="U189" s="137">
        <f t="shared" si="124"/>
        <v>1.389659706484694E-2</v>
      </c>
      <c r="X189" s="46">
        <f t="shared" si="129"/>
        <v>0.34925691900146799</v>
      </c>
      <c r="Y189" s="96">
        <f t="shared" si="126"/>
        <v>0.34925691900146799</v>
      </c>
      <c r="AA189" s="178">
        <v>0.34925691900146799</v>
      </c>
    </row>
    <row r="190" spans="2:27">
      <c r="B190" t="str">
        <f t="shared" si="128"/>
        <v>SFA-ONE-PRO-1</v>
      </c>
      <c r="C190" t="str">
        <f t="shared" si="128"/>
        <v>A</v>
      </c>
      <c r="D190">
        <f t="shared" si="114"/>
        <v>0.16027081005724678</v>
      </c>
      <c r="E190">
        <f t="shared" si="115"/>
        <v>-2.5640714106720607E-2</v>
      </c>
      <c r="F190">
        <f t="shared" si="116"/>
        <v>-1.0328582800112038E-2</v>
      </c>
      <c r="M190">
        <f t="shared" si="117"/>
        <v>0.16027081005724678</v>
      </c>
      <c r="N190">
        <f t="shared" si="118"/>
        <v>-2.5640714106720607E-2</v>
      </c>
      <c r="O190">
        <f t="shared" si="119"/>
        <v>-1.0328582800112038E-2</v>
      </c>
      <c r="P190">
        <v>1</v>
      </c>
      <c r="Q190" s="41">
        <f t="shared" si="120"/>
        <v>0.16027081005724678</v>
      </c>
      <c r="R190" s="41">
        <f t="shared" si="121"/>
        <v>-2.5640714106720607E-2</v>
      </c>
      <c r="S190" s="41">
        <f t="shared" si="127"/>
        <v>-1.0328582800112038E-2</v>
      </c>
      <c r="T190">
        <f t="shared" si="123"/>
        <v>4.1433837716804707E-2</v>
      </c>
      <c r="U190" s="137">
        <f t="shared" si="124"/>
        <v>0.10320021723605988</v>
      </c>
      <c r="X190" s="46">
        <f t="shared" si="129"/>
        <v>4.1433837716804707E-2</v>
      </c>
      <c r="Y190" s="96">
        <f t="shared" si="126"/>
        <v>4.1433837716804707E-2</v>
      </c>
      <c r="AA190" s="178">
        <v>4.1433837716804707E-2</v>
      </c>
    </row>
    <row r="191" spans="2:27">
      <c r="B191" t="str">
        <f t="shared" si="128"/>
        <v>SFA-ONE-PRO-2</v>
      </c>
      <c r="C191" t="str">
        <f t="shared" si="128"/>
        <v>A</v>
      </c>
      <c r="D191">
        <f t="shared" si="114"/>
        <v>-0.20006377235740247</v>
      </c>
      <c r="E191">
        <f t="shared" si="115"/>
        <v>0.35360888153148801</v>
      </c>
      <c r="F191">
        <f t="shared" si="116"/>
        <v>0.48660908367265482</v>
      </c>
      <c r="M191">
        <f t="shared" si="117"/>
        <v>-0.20006377235740247</v>
      </c>
      <c r="N191">
        <f t="shared" si="118"/>
        <v>0.35360888153148801</v>
      </c>
      <c r="O191">
        <f t="shared" si="119"/>
        <v>0.48660908367265482</v>
      </c>
      <c r="P191">
        <v>1</v>
      </c>
      <c r="Q191" s="41">
        <f t="shared" si="120"/>
        <v>-0.20006377235740247</v>
      </c>
      <c r="R191" s="41">
        <f t="shared" si="121"/>
        <v>0.35360888153148801</v>
      </c>
      <c r="S191" s="41">
        <f t="shared" si="127"/>
        <v>0.48660908367265482</v>
      </c>
      <c r="T191">
        <f t="shared" si="123"/>
        <v>0.21338473094891344</v>
      </c>
      <c r="U191" s="137">
        <f t="shared" si="124"/>
        <v>0.36417991722096971</v>
      </c>
      <c r="X191" s="46">
        <f t="shared" si="129"/>
        <v>0.21338473094891344</v>
      </c>
      <c r="Y191" s="96">
        <f t="shared" si="126"/>
        <v>0.21338473094891344</v>
      </c>
      <c r="AA191" s="178">
        <v>0.21338473094891344</v>
      </c>
    </row>
    <row r="192" spans="2:27">
      <c r="B192" t="str">
        <f t="shared" si="128"/>
        <v>SFA-ONE-PRO-3</v>
      </c>
      <c r="C192" t="str">
        <f t="shared" si="128"/>
        <v>A</v>
      </c>
      <c r="D192">
        <f t="shared" si="114"/>
        <v>0.20030798588109669</v>
      </c>
      <c r="E192">
        <f t="shared" si="115"/>
        <v>0.31568392196766715</v>
      </c>
      <c r="F192">
        <f t="shared" si="116"/>
        <v>0.41015713498453771</v>
      </c>
      <c r="M192">
        <f t="shared" si="117"/>
        <v>0.20030798588109669</v>
      </c>
      <c r="N192">
        <f t="shared" si="118"/>
        <v>0.31568392196766715</v>
      </c>
      <c r="O192">
        <f t="shared" si="119"/>
        <v>0.41015713498453771</v>
      </c>
      <c r="P192">
        <v>1</v>
      </c>
      <c r="Q192" s="41">
        <f t="shared" si="120"/>
        <v>0.20030798588109669</v>
      </c>
      <c r="R192" s="41">
        <f t="shared" si="121"/>
        <v>0.31568392196766715</v>
      </c>
      <c r="S192" s="41">
        <f t="shared" si="127"/>
        <v>0.41015713498453771</v>
      </c>
      <c r="T192">
        <f t="shared" si="123"/>
        <v>0.30871634761110051</v>
      </c>
      <c r="U192" s="137">
        <f t="shared" si="124"/>
        <v>0.10509793843920191</v>
      </c>
      <c r="X192" s="46">
        <f t="shared" si="129"/>
        <v>0.30871634761110051</v>
      </c>
      <c r="Y192" s="96">
        <f t="shared" si="126"/>
        <v>0.30871634761110051</v>
      </c>
      <c r="AA192" s="178">
        <v>0.30871634761110051</v>
      </c>
    </row>
    <row r="193" spans="2:27">
      <c r="B193" t="str">
        <f t="shared" si="128"/>
        <v>SFA-ONE-PRO-4</v>
      </c>
      <c r="C193" t="str">
        <f t="shared" si="128"/>
        <v>A</v>
      </c>
      <c r="D193">
        <f t="shared" si="114"/>
        <v>0.16027081005724678</v>
      </c>
      <c r="E193">
        <f t="shared" si="115"/>
        <v>0.2398340028400254</v>
      </c>
      <c r="F193">
        <f t="shared" si="116"/>
        <v>0.29547921195236049</v>
      </c>
      <c r="M193">
        <f t="shared" si="117"/>
        <v>0.16027081005724678</v>
      </c>
      <c r="N193">
        <f t="shared" si="118"/>
        <v>0.2398340028400254</v>
      </c>
      <c r="O193">
        <f t="shared" si="119"/>
        <v>0.29547921195236049</v>
      </c>
      <c r="P193">
        <v>1</v>
      </c>
      <c r="Q193" s="41">
        <f t="shared" si="120"/>
        <v>0.16027081005724678</v>
      </c>
      <c r="R193" s="41">
        <f t="shared" si="121"/>
        <v>0.2398340028400254</v>
      </c>
      <c r="S193" s="41">
        <f t="shared" si="127"/>
        <v>0.29547921195236049</v>
      </c>
      <c r="T193">
        <f t="shared" si="123"/>
        <v>0.23186134161654423</v>
      </c>
      <c r="U193" s="137">
        <f t="shared" si="124"/>
        <v>6.7955871571159787E-2</v>
      </c>
      <c r="X193" s="46">
        <f t="shared" si="129"/>
        <v>0.23186134161654423</v>
      </c>
      <c r="Y193" s="96">
        <f t="shared" si="126"/>
        <v>0.23186134161654423</v>
      </c>
      <c r="AA193" s="178">
        <v>0.23186134161654423</v>
      </c>
    </row>
    <row r="194" spans="2:27">
      <c r="B194" t="str">
        <f t="shared" ref="B194:C205" si="130">B109</f>
        <v>SFA-ONE-PRO-5</v>
      </c>
      <c r="C194" t="str">
        <f t="shared" si="130"/>
        <v>A</v>
      </c>
      <c r="D194">
        <f t="shared" si="114"/>
        <v>0.48056821664804611</v>
      </c>
      <c r="E194">
        <f t="shared" si="115"/>
        <v>0.27775896240384629</v>
      </c>
      <c r="F194">
        <f t="shared" si="116"/>
        <v>0.3337051862964196</v>
      </c>
      <c r="M194">
        <f t="shared" si="117"/>
        <v>0.48056821664804611</v>
      </c>
      <c r="N194">
        <f t="shared" si="118"/>
        <v>0.27775896240384629</v>
      </c>
      <c r="O194">
        <f t="shared" si="119"/>
        <v>0.3337051862964196</v>
      </c>
      <c r="P194">
        <v>1</v>
      </c>
      <c r="Q194" s="41">
        <f t="shared" si="120"/>
        <v>0.48056821664804611</v>
      </c>
      <c r="R194" s="41">
        <f t="shared" si="121"/>
        <v>0.27775896240384629</v>
      </c>
      <c r="S194" s="41">
        <f t="shared" si="127"/>
        <v>0.3337051862964196</v>
      </c>
      <c r="T194">
        <f t="shared" si="123"/>
        <v>0.36401078844943729</v>
      </c>
      <c r="U194" s="137">
        <f t="shared" si="124"/>
        <v>0.10474598103586072</v>
      </c>
      <c r="X194" s="46">
        <f t="shared" si="129"/>
        <v>0.36401078844943729</v>
      </c>
      <c r="Y194" s="96">
        <f t="shared" si="126"/>
        <v>0.36401078844943729</v>
      </c>
      <c r="AA194" s="178">
        <v>0.36401078844943729</v>
      </c>
    </row>
    <row r="195" spans="2:27">
      <c r="B195" t="str">
        <f t="shared" si="130"/>
        <v>SFA-ONE-PRO-6</v>
      </c>
      <c r="C195" t="str">
        <f t="shared" si="130"/>
        <v>A</v>
      </c>
      <c r="D195">
        <f t="shared" si="114"/>
        <v>4.0159282585697023E-2</v>
      </c>
      <c r="E195">
        <f t="shared" si="115"/>
        <v>8.8134164584741978E-2</v>
      </c>
      <c r="F195">
        <f t="shared" si="116"/>
        <v>-4.8554557144171111E-2</v>
      </c>
      <c r="M195">
        <f t="shared" si="117"/>
        <v>4.0159282585697023E-2</v>
      </c>
      <c r="N195">
        <f t="shared" si="118"/>
        <v>8.8134164584741978E-2</v>
      </c>
      <c r="O195">
        <f t="shared" si="119"/>
        <v>-4.8554557144171111E-2</v>
      </c>
      <c r="P195">
        <v>1</v>
      </c>
      <c r="Q195" s="41">
        <f t="shared" si="120"/>
        <v>4.0159282585697023E-2</v>
      </c>
      <c r="R195" s="41">
        <f t="shared" si="121"/>
        <v>8.8134164584741978E-2</v>
      </c>
      <c r="S195" s="41">
        <f t="shared" si="127"/>
        <v>-4.8554557144171111E-2</v>
      </c>
      <c r="T195">
        <f t="shared" si="123"/>
        <v>2.6579630008755961E-2</v>
      </c>
      <c r="U195" s="137">
        <f t="shared" si="124"/>
        <v>6.9348805938198213E-2</v>
      </c>
      <c r="X195" s="46">
        <f t="shared" si="129"/>
        <v>2.6579630008755961E-2</v>
      </c>
      <c r="Y195" s="96">
        <f t="shared" si="126"/>
        <v>2.6579630008755961E-2</v>
      </c>
      <c r="AA195" s="178">
        <v>2.6579630008755961E-2</v>
      </c>
    </row>
    <row r="196" spans="2:27">
      <c r="B196" t="str">
        <f t="shared" si="130"/>
        <v>SFA-ONE-PRO-7</v>
      </c>
      <c r="C196" t="str">
        <f t="shared" si="130"/>
        <v>A</v>
      </c>
      <c r="D196">
        <f t="shared" si="114"/>
        <v>0.36045668917649637</v>
      </c>
      <c r="E196">
        <f t="shared" si="115"/>
        <v>0.50530871978677039</v>
      </c>
      <c r="F196">
        <f t="shared" si="116"/>
        <v>0.48660908367265482</v>
      </c>
      <c r="M196">
        <f t="shared" si="117"/>
        <v>0.36045668917649637</v>
      </c>
      <c r="N196">
        <f t="shared" si="118"/>
        <v>0.50530871978677039</v>
      </c>
      <c r="O196">
        <f t="shared" si="119"/>
        <v>0.48660908367265482</v>
      </c>
      <c r="P196">
        <v>1</v>
      </c>
      <c r="Q196" s="41">
        <f t="shared" si="120"/>
        <v>0.36045668917649637</v>
      </c>
      <c r="R196" s="41">
        <f t="shared" si="121"/>
        <v>0.50530871978677039</v>
      </c>
      <c r="S196" s="41">
        <f t="shared" si="127"/>
        <v>0.48660908367265482</v>
      </c>
      <c r="T196">
        <f t="shared" si="123"/>
        <v>0.45079149754530717</v>
      </c>
      <c r="U196" s="137">
        <f t="shared" si="124"/>
        <v>7.8788973213086214E-2</v>
      </c>
      <c r="X196" s="46">
        <f t="shared" si="129"/>
        <v>0.45079149754530717</v>
      </c>
      <c r="Y196" s="96">
        <f t="shared" si="126"/>
        <v>0.45079149754530717</v>
      </c>
      <c r="AA196" s="178">
        <v>0.45079149754530717</v>
      </c>
    </row>
    <row r="197" spans="2:27">
      <c r="B197" t="str">
        <f t="shared" si="130"/>
        <v>SFA-ONE-PRO-8</v>
      </c>
      <c r="C197" t="str">
        <f t="shared" si="130"/>
        <v>A</v>
      </c>
      <c r="D197">
        <f t="shared" si="114"/>
        <v>0.32041951335264646</v>
      </c>
      <c r="E197">
        <f t="shared" si="115"/>
        <v>0.31568392196766715</v>
      </c>
      <c r="F197">
        <f t="shared" si="116"/>
        <v>0.25725323760830143</v>
      </c>
      <c r="M197">
        <f t="shared" si="117"/>
        <v>0.32041951335264646</v>
      </c>
      <c r="N197">
        <f t="shared" si="118"/>
        <v>0.31568392196766715</v>
      </c>
      <c r="O197">
        <f t="shared" si="119"/>
        <v>0.25725323760830143</v>
      </c>
      <c r="P197">
        <v>1</v>
      </c>
      <c r="Q197" s="41">
        <f t="shared" si="120"/>
        <v>0.32041951335264646</v>
      </c>
      <c r="R197" s="41">
        <f t="shared" si="121"/>
        <v>0.31568392196766715</v>
      </c>
      <c r="S197" s="41">
        <f t="shared" si="127"/>
        <v>0.25725323760830143</v>
      </c>
      <c r="T197">
        <f t="shared" si="123"/>
        <v>0.29778555764287168</v>
      </c>
      <c r="U197" s="137">
        <f t="shared" si="124"/>
        <v>3.5181787646167029E-2</v>
      </c>
      <c r="X197" s="46">
        <f t="shared" si="129"/>
        <v>0.29778555764287168</v>
      </c>
      <c r="Y197" s="96">
        <f t="shared" si="126"/>
        <v>0.29778555764287168</v>
      </c>
      <c r="AA197" s="178">
        <v>0.29778555764287168</v>
      </c>
    </row>
    <row r="198" spans="2:27" s="176" customFormat="1">
      <c r="B198" s="176" t="str">
        <f t="shared" si="130"/>
        <v>Blank-6</v>
      </c>
      <c r="C198" s="176" t="str">
        <f t="shared" si="130"/>
        <v>A</v>
      </c>
      <c r="D198" s="176">
        <f t="shared" si="114"/>
        <v>-0.24010094818125241</v>
      </c>
      <c r="E198" s="176">
        <f t="shared" si="115"/>
        <v>-0.25319047148964574</v>
      </c>
      <c r="F198" s="176">
        <f t="shared" si="116"/>
        <v>-0.20145845452040739</v>
      </c>
      <c r="M198" s="176">
        <f t="shared" si="117"/>
        <v>-0.24010094818125241</v>
      </c>
      <c r="N198">
        <f t="shared" si="118"/>
        <v>-0.25319047148964574</v>
      </c>
      <c r="O198">
        <f t="shared" si="119"/>
        <v>-0.20145845452040739</v>
      </c>
      <c r="P198">
        <v>1</v>
      </c>
      <c r="Q198" s="41">
        <f t="shared" si="120"/>
        <v>-0.24010094818125241</v>
      </c>
      <c r="R198" s="41">
        <f t="shared" si="121"/>
        <v>-0.25319047148964574</v>
      </c>
      <c r="S198" s="41">
        <f t="shared" si="127"/>
        <v>-0.20145845452040739</v>
      </c>
      <c r="T198" s="176">
        <f t="shared" si="123"/>
        <v>-0.23158329139710188</v>
      </c>
      <c r="U198" s="139">
        <f t="shared" si="124"/>
        <v>2.6897272217565681E-2</v>
      </c>
      <c r="V198" s="139">
        <f>AVERAGE(T198:T202)</f>
        <v>-0.26487403293775236</v>
      </c>
      <c r="W198" s="160">
        <f>IF(V198 &gt; 0, V198, 0)</f>
        <v>0</v>
      </c>
      <c r="AA198" s="178"/>
    </row>
    <row r="199" spans="2:27" s="176" customFormat="1">
      <c r="B199" s="176" t="str">
        <f t="shared" si="130"/>
        <v>Blank-7</v>
      </c>
      <c r="C199" s="176" t="str">
        <f t="shared" si="130"/>
        <v>A</v>
      </c>
      <c r="D199" s="176">
        <f t="shared" si="114"/>
        <v>-0.24010094818125241</v>
      </c>
      <c r="E199" s="176">
        <f t="shared" si="115"/>
        <v>-0.25319047148964574</v>
      </c>
      <c r="F199" s="176">
        <f t="shared" si="116"/>
        <v>-0.20145845452040739</v>
      </c>
      <c r="M199" s="176">
        <f t="shared" si="117"/>
        <v>-0.24010094818125241</v>
      </c>
      <c r="N199">
        <f t="shared" si="118"/>
        <v>-0.25319047148964574</v>
      </c>
      <c r="O199">
        <f t="shared" si="119"/>
        <v>-0.20145845452040739</v>
      </c>
      <c r="P199">
        <v>1</v>
      </c>
      <c r="Q199" s="41">
        <f t="shared" si="120"/>
        <v>-0.24010094818125241</v>
      </c>
      <c r="R199" s="41">
        <f t="shared" si="121"/>
        <v>-0.25319047148964574</v>
      </c>
      <c r="S199" s="41">
        <f t="shared" si="127"/>
        <v>-0.20145845452040739</v>
      </c>
      <c r="T199" s="176">
        <f t="shared" si="123"/>
        <v>-0.23158329139710188</v>
      </c>
      <c r="U199" s="139">
        <f t="shared" si="124"/>
        <v>2.6897272217565681E-2</v>
      </c>
      <c r="AA199" s="178"/>
    </row>
    <row r="200" spans="2:27" s="176" customFormat="1">
      <c r="B200" s="176" t="str">
        <f t="shared" si="130"/>
        <v>Blank-8</v>
      </c>
      <c r="C200" s="176" t="str">
        <f t="shared" si="130"/>
        <v>A</v>
      </c>
      <c r="D200" s="176">
        <f t="shared" si="114"/>
        <v>-0.24010094818125241</v>
      </c>
      <c r="E200" s="176">
        <f t="shared" si="115"/>
        <v>5.0209205020921112E-2</v>
      </c>
      <c r="F200" s="176">
        <f t="shared" si="116"/>
        <v>-0.16323248017634831</v>
      </c>
      <c r="M200" s="176">
        <f t="shared" si="117"/>
        <v>-0.24010094818125241</v>
      </c>
      <c r="N200">
        <f t="shared" si="118"/>
        <v>5.0209205020921112E-2</v>
      </c>
      <c r="O200">
        <f t="shared" si="119"/>
        <v>-0.16323248017634831</v>
      </c>
      <c r="P200">
        <v>1</v>
      </c>
      <c r="Q200" s="41">
        <f t="shared" si="120"/>
        <v>-0.24010094818125241</v>
      </c>
      <c r="R200" s="41">
        <f t="shared" si="121"/>
        <v>5.0209205020921112E-2</v>
      </c>
      <c r="S200" s="41">
        <f t="shared" si="127"/>
        <v>-0.16323248017634831</v>
      </c>
      <c r="T200" s="176">
        <f t="shared" si="123"/>
        <v>-0.11770807444555986</v>
      </c>
      <c r="U200" s="139">
        <f t="shared" si="124"/>
        <v>0.15041392854693827</v>
      </c>
      <c r="AA200" s="178"/>
    </row>
    <row r="201" spans="2:27" s="176" customFormat="1">
      <c r="B201" s="176" t="str">
        <f t="shared" si="130"/>
        <v>Blank-9</v>
      </c>
      <c r="C201" s="176" t="str">
        <f t="shared" si="130"/>
        <v>A</v>
      </c>
      <c r="D201" s="176">
        <f t="shared" si="114"/>
        <v>-0.2801381240051023</v>
      </c>
      <c r="E201" s="176">
        <f t="shared" si="115"/>
        <v>-0.25319047148964574</v>
      </c>
      <c r="F201" s="176">
        <f t="shared" si="116"/>
        <v>-0.23968442886446645</v>
      </c>
      <c r="M201" s="176">
        <f t="shared" si="117"/>
        <v>-0.2801381240051023</v>
      </c>
      <c r="N201">
        <f t="shared" si="118"/>
        <v>-0.25319047148964574</v>
      </c>
      <c r="O201">
        <f t="shared" si="119"/>
        <v>-0.23968442886446645</v>
      </c>
      <c r="P201">
        <v>1</v>
      </c>
      <c r="Q201" s="41">
        <f t="shared" si="120"/>
        <v>-0.2801381240051023</v>
      </c>
      <c r="R201" s="41">
        <f t="shared" si="121"/>
        <v>-0.25319047148964574</v>
      </c>
      <c r="S201" s="41">
        <f t="shared" si="127"/>
        <v>-0.23968442886446645</v>
      </c>
      <c r="T201" s="176">
        <f t="shared" si="123"/>
        <v>-0.25767100811973814</v>
      </c>
      <c r="U201" s="139">
        <f t="shared" si="124"/>
        <v>2.0595673550604654E-2</v>
      </c>
      <c r="AA201" s="178"/>
    </row>
    <row r="202" spans="2:27" s="176" customFormat="1">
      <c r="B202" s="176" t="str">
        <f t="shared" si="130"/>
        <v>Blank-10</v>
      </c>
      <c r="C202" s="176" t="str">
        <f t="shared" si="130"/>
        <v>A</v>
      </c>
      <c r="D202" s="176">
        <f t="shared" si="114"/>
        <v>-0.32017529982895221</v>
      </c>
      <c r="E202" s="176">
        <f t="shared" si="115"/>
        <v>-0.93583974363842015</v>
      </c>
      <c r="F202" s="176">
        <f t="shared" si="116"/>
        <v>-0.20145845452040739</v>
      </c>
      <c r="M202" s="176">
        <f t="shared" si="117"/>
        <v>-0.32017529982895221</v>
      </c>
      <c r="N202">
        <f t="shared" si="118"/>
        <v>-0.93583974363842015</v>
      </c>
      <c r="O202">
        <f t="shared" si="119"/>
        <v>-0.20145845452040739</v>
      </c>
      <c r="P202">
        <v>1</v>
      </c>
      <c r="Q202" s="41">
        <f t="shared" si="120"/>
        <v>-0.32017529982895221</v>
      </c>
      <c r="R202" s="41">
        <f t="shared" si="121"/>
        <v>-0.93583974363842015</v>
      </c>
      <c r="S202" s="41">
        <f t="shared" si="127"/>
        <v>-0.20145845452040739</v>
      </c>
      <c r="T202" s="176">
        <f t="shared" si="123"/>
        <v>-0.48582449932925997</v>
      </c>
      <c r="U202" s="139">
        <f t="shared" si="124"/>
        <v>0.39421911727233377</v>
      </c>
      <c r="AA202" s="178"/>
    </row>
    <row r="203" spans="2:27">
      <c r="B203" t="str">
        <f t="shared" si="130"/>
        <v>CGF-MON-PRO-1</v>
      </c>
      <c r="C203" t="str">
        <f t="shared" si="130"/>
        <v>A</v>
      </c>
      <c r="D203">
        <f t="shared" si="114"/>
        <v>1.4014232605965931</v>
      </c>
      <c r="E203">
        <f t="shared" si="115"/>
        <v>0.9983331941164415</v>
      </c>
      <c r="F203">
        <f t="shared" si="116"/>
        <v>1.0982246731776</v>
      </c>
      <c r="M203">
        <f t="shared" si="117"/>
        <v>1.4014232605965931</v>
      </c>
      <c r="N203">
        <f t="shared" si="118"/>
        <v>0.9983331941164415</v>
      </c>
      <c r="O203">
        <f t="shared" si="119"/>
        <v>1.0982246731776</v>
      </c>
      <c r="P203">
        <v>1</v>
      </c>
      <c r="Q203" s="41">
        <f t="shared" si="120"/>
        <v>1.4014232605965931</v>
      </c>
      <c r="R203" s="41">
        <f t="shared" si="121"/>
        <v>0.9983331941164415</v>
      </c>
      <c r="S203" s="41">
        <f t="shared" si="127"/>
        <v>1.0982246731776</v>
      </c>
      <c r="T203">
        <f t="shared" si="123"/>
        <v>1.1659937092968782</v>
      </c>
      <c r="U203" s="137">
        <f t="shared" si="124"/>
        <v>0.20991636933823327</v>
      </c>
      <c r="X203" s="46">
        <f>T203-$W$219</f>
        <v>1.1659937092968782</v>
      </c>
      <c r="Y203" s="96">
        <f t="shared" si="126"/>
        <v>1.1659937092968782</v>
      </c>
      <c r="AA203" s="178">
        <v>1.1659937092968782</v>
      </c>
    </row>
    <row r="204" spans="2:27">
      <c r="B204" t="str">
        <f t="shared" si="130"/>
        <v>CGF-MON-PRO-2</v>
      </c>
      <c r="C204" t="str">
        <f t="shared" si="130"/>
        <v>A</v>
      </c>
      <c r="D204">
        <f t="shared" si="114"/>
        <v>1.4014232605965931</v>
      </c>
      <c r="E204">
        <f t="shared" si="115"/>
        <v>1.2638079110631875</v>
      </c>
      <c r="F204">
        <f t="shared" si="116"/>
        <v>1.3275805192419543</v>
      </c>
      <c r="M204">
        <f t="shared" si="117"/>
        <v>1.4014232605965931</v>
      </c>
      <c r="N204">
        <f t="shared" si="118"/>
        <v>1.2638079110631875</v>
      </c>
      <c r="O204">
        <f t="shared" si="119"/>
        <v>1.3275805192419543</v>
      </c>
      <c r="P204">
        <v>1</v>
      </c>
      <c r="Q204" s="41">
        <f t="shared" si="120"/>
        <v>1.4014232605965931</v>
      </c>
      <c r="R204" s="41">
        <f t="shared" si="121"/>
        <v>1.2638079110631875</v>
      </c>
      <c r="S204" s="41">
        <f t="shared" si="127"/>
        <v>1.3275805192419543</v>
      </c>
      <c r="T204">
        <f t="shared" si="123"/>
        <v>1.3309372303005782</v>
      </c>
      <c r="U204" s="137">
        <f t="shared" si="124"/>
        <v>6.8869055014924269E-2</v>
      </c>
      <c r="X204" s="46">
        <f t="shared" ref="X204:X217" si="131">T204-$W$219</f>
        <v>1.3309372303005782</v>
      </c>
      <c r="Y204" s="96">
        <f t="shared" si="126"/>
        <v>1.3309372303005782</v>
      </c>
      <c r="AA204" s="178">
        <v>1.3309372303005782</v>
      </c>
    </row>
    <row r="205" spans="2:27">
      <c r="B205" t="str">
        <f t="shared" si="130"/>
        <v>CGF-MON-PRO-3</v>
      </c>
      <c r="C205" t="str">
        <f t="shared" si="130"/>
        <v>A</v>
      </c>
      <c r="D205">
        <f t="shared" si="114"/>
        <v>1.6416463155396925</v>
      </c>
      <c r="E205">
        <f t="shared" si="115"/>
        <v>1.8326823045204994</v>
      </c>
      <c r="F205">
        <f t="shared" si="116"/>
        <v>1.5569363653063086</v>
      </c>
      <c r="M205">
        <f t="shared" si="117"/>
        <v>1.6416463155396925</v>
      </c>
      <c r="N205">
        <f t="shared" si="118"/>
        <v>1.8326823045204994</v>
      </c>
      <c r="O205">
        <f t="shared" si="119"/>
        <v>1.5569363653063086</v>
      </c>
      <c r="P205">
        <v>1</v>
      </c>
      <c r="Q205" s="41">
        <f t="shared" si="120"/>
        <v>1.6416463155396925</v>
      </c>
      <c r="R205" s="41">
        <f t="shared" si="121"/>
        <v>1.8326823045204994</v>
      </c>
      <c r="S205" s="41">
        <f t="shared" si="127"/>
        <v>1.5569363653063086</v>
      </c>
      <c r="T205">
        <f t="shared" si="123"/>
        <v>1.6770883284555003</v>
      </c>
      <c r="U205" s="137">
        <f t="shared" si="124"/>
        <v>0.14124821399905294</v>
      </c>
      <c r="X205" s="46">
        <f t="shared" si="131"/>
        <v>1.6770883284555003</v>
      </c>
      <c r="Y205" s="96">
        <f t="shared" si="126"/>
        <v>1.6770883284555003</v>
      </c>
      <c r="AA205" s="178">
        <v>1.6770883284555003</v>
      </c>
    </row>
    <row r="206" spans="2:27">
      <c r="B206" t="str">
        <f>B121</f>
        <v>CGF-MON-PRO-4</v>
      </c>
      <c r="C206" t="str">
        <f>C121</f>
        <v>A</v>
      </c>
      <c r="D206">
        <f>I121</f>
        <v>1.0010515023580939</v>
      </c>
      <c r="E206">
        <f t="shared" si="115"/>
        <v>0.92248327498879978</v>
      </c>
      <c r="F206">
        <f t="shared" si="116"/>
        <v>0.94532077580136364</v>
      </c>
      <c r="M206">
        <f t="shared" si="117"/>
        <v>1.0010515023580939</v>
      </c>
      <c r="N206">
        <f t="shared" si="118"/>
        <v>0.92248327498879978</v>
      </c>
      <c r="O206">
        <f t="shared" si="119"/>
        <v>0.94532077580136364</v>
      </c>
      <c r="P206">
        <v>1</v>
      </c>
      <c r="Q206" s="41">
        <f t="shared" si="120"/>
        <v>1.0010515023580939</v>
      </c>
      <c r="R206" s="41">
        <f t="shared" si="121"/>
        <v>0.92248327498879978</v>
      </c>
      <c r="S206" s="41">
        <f t="shared" si="127"/>
        <v>0.94532077580136364</v>
      </c>
      <c r="T206">
        <f t="shared" si="123"/>
        <v>0.95628518438275245</v>
      </c>
      <c r="U206" s="137">
        <f t="shared" si="124"/>
        <v>4.0415408938213153E-2</v>
      </c>
      <c r="X206" s="46">
        <f t="shared" si="131"/>
        <v>0.95628518438275245</v>
      </c>
      <c r="Y206" s="96">
        <f t="shared" si="126"/>
        <v>0.95628518438275245</v>
      </c>
      <c r="AA206" s="178">
        <v>0.95628518438275245</v>
      </c>
    </row>
    <row r="207" spans="2:27">
      <c r="B207" t="str">
        <f t="shared" ref="B207:C219" si="132">B122</f>
        <v>CGF-MON-PRO-5</v>
      </c>
      <c r="C207" t="str">
        <f t="shared" si="132"/>
        <v>A</v>
      </c>
      <c r="D207">
        <f t="shared" ref="D207:D219" si="133">I122</f>
        <v>1.2412745573011934</v>
      </c>
      <c r="E207">
        <f t="shared" si="115"/>
        <v>1.1879579919355459</v>
      </c>
      <c r="F207">
        <f t="shared" si="116"/>
        <v>1.2893545448978954</v>
      </c>
      <c r="M207">
        <f t="shared" si="117"/>
        <v>1.2412745573011934</v>
      </c>
      <c r="N207">
        <f t="shared" si="118"/>
        <v>1.1879579919355459</v>
      </c>
      <c r="O207">
        <f t="shared" si="119"/>
        <v>1.2893545448978954</v>
      </c>
      <c r="P207">
        <v>1</v>
      </c>
      <c r="Q207" s="41">
        <f t="shared" si="120"/>
        <v>1.2412745573011934</v>
      </c>
      <c r="R207" s="41">
        <f t="shared" si="121"/>
        <v>1.1879579919355459</v>
      </c>
      <c r="S207" s="41">
        <f t="shared" si="127"/>
        <v>1.2893545448978954</v>
      </c>
      <c r="T207">
        <f t="shared" si="123"/>
        <v>1.2395290313782115</v>
      </c>
      <c r="U207" s="137">
        <f t="shared" si="124"/>
        <v>5.0720808192717994E-2</v>
      </c>
      <c r="X207" s="46">
        <f t="shared" si="131"/>
        <v>1.2395290313782115</v>
      </c>
      <c r="Y207" s="96">
        <f t="shared" si="126"/>
        <v>1.2395290313782115</v>
      </c>
      <c r="AA207" s="178">
        <v>1.2395290313782115</v>
      </c>
    </row>
    <row r="208" spans="2:27">
      <c r="B208" t="str">
        <f t="shared" si="132"/>
        <v>CGF-MON-PRO-6</v>
      </c>
      <c r="C208" t="str">
        <f t="shared" si="132"/>
        <v>A</v>
      </c>
      <c r="D208">
        <f t="shared" si="133"/>
        <v>1.0811258540057938</v>
      </c>
      <c r="E208">
        <f t="shared" si="115"/>
        <v>1.0362581536802624</v>
      </c>
      <c r="F208">
        <f t="shared" si="116"/>
        <v>1.1364506475216589</v>
      </c>
      <c r="M208">
        <f t="shared" si="117"/>
        <v>1.0811258540057938</v>
      </c>
      <c r="N208">
        <f t="shared" si="118"/>
        <v>1.0362581536802624</v>
      </c>
      <c r="O208">
        <f t="shared" si="119"/>
        <v>1.1364506475216589</v>
      </c>
      <c r="P208">
        <v>1</v>
      </c>
      <c r="Q208" s="41">
        <f t="shared" si="120"/>
        <v>1.0811258540057938</v>
      </c>
      <c r="R208" s="41">
        <f t="shared" si="121"/>
        <v>1.0362581536802624</v>
      </c>
      <c r="S208" s="41">
        <f t="shared" si="127"/>
        <v>1.1364506475216589</v>
      </c>
      <c r="T208">
        <f t="shared" si="123"/>
        <v>1.084611551735905</v>
      </c>
      <c r="U208" s="137">
        <f t="shared" si="124"/>
        <v>5.0187115099782791E-2</v>
      </c>
      <c r="X208" s="46">
        <f t="shared" si="131"/>
        <v>1.084611551735905</v>
      </c>
      <c r="Y208" s="96">
        <f t="shared" si="126"/>
        <v>1.084611551735905</v>
      </c>
      <c r="AA208" s="178">
        <v>1.084611551735905</v>
      </c>
    </row>
    <row r="209" spans="2:27">
      <c r="B209" t="str">
        <f t="shared" si="132"/>
        <v>CGF-MON-PRO-7</v>
      </c>
      <c r="C209" t="str">
        <f t="shared" si="132"/>
        <v>A</v>
      </c>
      <c r="D209">
        <f t="shared" si="133"/>
        <v>1.0010515023580939</v>
      </c>
      <c r="E209">
        <f t="shared" si="115"/>
        <v>1.0362581536802624</v>
      </c>
      <c r="F209">
        <f t="shared" si="116"/>
        <v>0.75419090408106826</v>
      </c>
      <c r="M209">
        <f t="shared" si="117"/>
        <v>1.0010515023580939</v>
      </c>
      <c r="N209">
        <f t="shared" si="118"/>
        <v>1.0362581536802624</v>
      </c>
      <c r="O209">
        <f t="shared" si="119"/>
        <v>0.75419090408106826</v>
      </c>
      <c r="P209">
        <v>1</v>
      </c>
      <c r="Q209" s="41">
        <f t="shared" si="120"/>
        <v>1.0010515023580939</v>
      </c>
      <c r="R209" s="41">
        <f t="shared" si="121"/>
        <v>1.0362581536802624</v>
      </c>
      <c r="S209" s="41">
        <f t="shared" si="127"/>
        <v>0.75419090408106826</v>
      </c>
      <c r="T209">
        <f t="shared" si="123"/>
        <v>0.93050018670647494</v>
      </c>
      <c r="U209" s="137">
        <f t="shared" si="124"/>
        <v>0.15369970536485811</v>
      </c>
      <c r="X209" s="46">
        <f t="shared" si="131"/>
        <v>0.93050018670647494</v>
      </c>
      <c r="Y209" s="96">
        <f t="shared" si="126"/>
        <v>0.93050018670647494</v>
      </c>
      <c r="AA209" s="178">
        <v>0.93050018670647494</v>
      </c>
    </row>
    <row r="210" spans="2:27">
      <c r="B210" t="str">
        <f t="shared" si="132"/>
        <v>CGF-MON-PRO-8</v>
      </c>
      <c r="C210" t="str">
        <f t="shared" si="132"/>
        <v>A</v>
      </c>
      <c r="D210">
        <f t="shared" si="133"/>
        <v>0.72079127159114453</v>
      </c>
      <c r="E210">
        <f t="shared" si="115"/>
        <v>0.73285847716969554</v>
      </c>
      <c r="F210">
        <f t="shared" si="116"/>
        <v>0.63951298104889109</v>
      </c>
      <c r="M210">
        <f t="shared" si="117"/>
        <v>0.72079127159114453</v>
      </c>
      <c r="N210">
        <f t="shared" si="118"/>
        <v>0.73285847716969554</v>
      </c>
      <c r="O210">
        <f t="shared" si="119"/>
        <v>0.63951298104889109</v>
      </c>
      <c r="P210">
        <v>1</v>
      </c>
      <c r="Q210" s="41">
        <f t="shared" si="120"/>
        <v>0.72079127159114453</v>
      </c>
      <c r="R210" s="41">
        <f t="shared" si="121"/>
        <v>0.73285847716969554</v>
      </c>
      <c r="S210" s="41">
        <f t="shared" si="127"/>
        <v>0.63951298104889109</v>
      </c>
      <c r="T210">
        <f t="shared" si="123"/>
        <v>0.69772090993657709</v>
      </c>
      <c r="U210" s="137">
        <f t="shared" si="124"/>
        <v>5.0769347067538523E-2</v>
      </c>
      <c r="X210" s="46">
        <f t="shared" si="131"/>
        <v>0.69772090993657709</v>
      </c>
      <c r="Y210" s="96">
        <f t="shared" si="126"/>
        <v>0.69772090993657709</v>
      </c>
      <c r="AA210" s="178">
        <v>0.69772090993657709</v>
      </c>
    </row>
    <row r="211" spans="2:27">
      <c r="B211" t="str">
        <f t="shared" si="132"/>
        <v>CGF-MXG-PRO-1</v>
      </c>
      <c r="C211" t="str">
        <f t="shared" si="132"/>
        <v>A</v>
      </c>
      <c r="D211">
        <f t="shared" si="133"/>
        <v>0.84090279906269427</v>
      </c>
      <c r="E211">
        <f t="shared" si="115"/>
        <v>1.0741831132440833</v>
      </c>
      <c r="F211">
        <f t="shared" si="116"/>
        <v>0.75419090408106826</v>
      </c>
      <c r="M211">
        <f t="shared" si="117"/>
        <v>0.84090279906269427</v>
      </c>
      <c r="N211">
        <f t="shared" si="118"/>
        <v>1.0741831132440833</v>
      </c>
      <c r="O211">
        <f t="shared" si="119"/>
        <v>0.75419090408106826</v>
      </c>
      <c r="P211">
        <v>1</v>
      </c>
      <c r="Q211" s="41">
        <f t="shared" si="120"/>
        <v>0.84090279906269427</v>
      </c>
      <c r="R211" s="41">
        <f t="shared" si="121"/>
        <v>1.0741831132440833</v>
      </c>
      <c r="S211" s="41">
        <f t="shared" si="127"/>
        <v>0.75419090408106826</v>
      </c>
      <c r="T211">
        <f t="shared" si="123"/>
        <v>0.88975893879594858</v>
      </c>
      <c r="U211" s="137">
        <f t="shared" si="124"/>
        <v>0.16549605818110361</v>
      </c>
      <c r="X211" s="46">
        <f t="shared" si="131"/>
        <v>0.88975893879594858</v>
      </c>
      <c r="Y211" s="96">
        <f t="shared" si="126"/>
        <v>0.88975893879594858</v>
      </c>
      <c r="AA211" s="178">
        <v>0.88975893879594858</v>
      </c>
    </row>
    <row r="212" spans="2:27">
      <c r="B212" t="str">
        <f t="shared" si="132"/>
        <v>CGF-MXG-PRO-2</v>
      </c>
      <c r="C212" t="str">
        <f t="shared" si="132"/>
        <v>A</v>
      </c>
      <c r="D212">
        <f t="shared" si="133"/>
        <v>0.88093997488654419</v>
      </c>
      <c r="E212">
        <f t="shared" si="115"/>
        <v>0.84663335586115807</v>
      </c>
      <c r="F212">
        <f t="shared" si="116"/>
        <v>-0.77484806968129238</v>
      </c>
      <c r="M212">
        <f t="shared" si="117"/>
        <v>0.88093997488654419</v>
      </c>
      <c r="N212">
        <f t="shared" si="118"/>
        <v>0.84663335586115807</v>
      </c>
      <c r="O212">
        <f t="shared" si="119"/>
        <v>-0.77484806968129238</v>
      </c>
      <c r="P212">
        <v>1</v>
      </c>
      <c r="Q212" s="41">
        <f t="shared" si="120"/>
        <v>0.88093997488654419</v>
      </c>
      <c r="R212" s="41">
        <f t="shared" si="121"/>
        <v>0.84663335586115807</v>
      </c>
      <c r="S212" s="41"/>
      <c r="T212">
        <f t="shared" si="123"/>
        <v>0.86378666537385107</v>
      </c>
      <c r="U212" s="137">
        <f t="shared" si="124"/>
        <v>2.4258442952433953E-2</v>
      </c>
      <c r="X212" s="46">
        <f t="shared" si="131"/>
        <v>0.86378666537385107</v>
      </c>
      <c r="Y212" s="96">
        <f t="shared" si="126"/>
        <v>0.86378666537385107</v>
      </c>
      <c r="Z212" t="s">
        <v>1077</v>
      </c>
      <c r="AA212" s="178">
        <v>0.86378666537385107</v>
      </c>
    </row>
    <row r="213" spans="2:27">
      <c r="B213" t="str">
        <f t="shared" si="132"/>
        <v>CGF-MXG-PRO-3</v>
      </c>
      <c r="C213" t="str">
        <f t="shared" si="132"/>
        <v>A</v>
      </c>
      <c r="D213">
        <f t="shared" si="133"/>
        <v>0.76082844741499445</v>
      </c>
      <c r="E213">
        <f t="shared" si="115"/>
        <v>0.84663335586115807</v>
      </c>
      <c r="F213">
        <f t="shared" si="116"/>
        <v>0.86886882711324553</v>
      </c>
      <c r="M213">
        <f t="shared" si="117"/>
        <v>0.76082844741499445</v>
      </c>
      <c r="N213">
        <f t="shared" si="118"/>
        <v>0.84663335586115807</v>
      </c>
      <c r="O213">
        <f t="shared" si="119"/>
        <v>0.86886882711324553</v>
      </c>
      <c r="P213">
        <v>1</v>
      </c>
      <c r="Q213" s="41">
        <f t="shared" si="120"/>
        <v>0.76082844741499445</v>
      </c>
      <c r="R213" s="41">
        <f t="shared" si="121"/>
        <v>0.84663335586115807</v>
      </c>
      <c r="S213" s="41">
        <f t="shared" si="127"/>
        <v>0.86886882711324553</v>
      </c>
      <c r="T213">
        <f t="shared" si="123"/>
        <v>0.82544354346313265</v>
      </c>
      <c r="U213" s="137">
        <f t="shared" si="124"/>
        <v>5.7052055383072738E-2</v>
      </c>
      <c r="X213" s="46">
        <f t="shared" si="131"/>
        <v>0.82544354346313265</v>
      </c>
      <c r="Y213" s="96">
        <f t="shared" si="126"/>
        <v>0.82544354346313265</v>
      </c>
      <c r="AA213" s="178">
        <v>0.82544354346313265</v>
      </c>
    </row>
    <row r="214" spans="2:27">
      <c r="B214" t="str">
        <f t="shared" si="132"/>
        <v>CGF-MXG-PRO-4</v>
      </c>
      <c r="C214" t="str">
        <f t="shared" si="132"/>
        <v>A</v>
      </c>
      <c r="D214">
        <f t="shared" si="133"/>
        <v>0.64071691994344471</v>
      </c>
      <c r="E214">
        <f t="shared" si="115"/>
        <v>0.61908359847823291</v>
      </c>
      <c r="F214">
        <f t="shared" si="116"/>
        <v>0.44838310932859682</v>
      </c>
      <c r="M214">
        <f t="shared" si="117"/>
        <v>0.64071691994344471</v>
      </c>
      <c r="N214">
        <f t="shared" si="118"/>
        <v>0.61908359847823291</v>
      </c>
      <c r="O214">
        <f t="shared" si="119"/>
        <v>0.44838310932859682</v>
      </c>
      <c r="P214">
        <v>1</v>
      </c>
      <c r="Q214" s="41">
        <f t="shared" si="120"/>
        <v>0.64071691994344471</v>
      </c>
      <c r="R214" s="41">
        <f t="shared" si="121"/>
        <v>0.61908359847823291</v>
      </c>
      <c r="S214" s="41">
        <f t="shared" si="127"/>
        <v>0.44838310932859682</v>
      </c>
      <c r="T214">
        <f t="shared" si="123"/>
        <v>0.56939454258342481</v>
      </c>
      <c r="U214" s="137">
        <f t="shared" si="124"/>
        <v>0.10535570883058541</v>
      </c>
      <c r="X214" s="46">
        <f t="shared" si="131"/>
        <v>0.56939454258342481</v>
      </c>
      <c r="Y214" s="96">
        <f t="shared" si="126"/>
        <v>0.56939454258342481</v>
      </c>
      <c r="AA214" s="178">
        <v>0.56939454258342481</v>
      </c>
    </row>
    <row r="215" spans="2:27">
      <c r="B215" t="str">
        <f t="shared" si="132"/>
        <v>CGF-MXG-PRO-5</v>
      </c>
      <c r="C215" t="str">
        <f t="shared" si="132"/>
        <v>A</v>
      </c>
      <c r="D215">
        <f t="shared" si="133"/>
        <v>0.2403451617049466</v>
      </c>
      <c r="E215">
        <f t="shared" si="115"/>
        <v>0.46738376022295058</v>
      </c>
      <c r="F215">
        <f t="shared" si="116"/>
        <v>-0.50726624927287989</v>
      </c>
      <c r="M215">
        <f t="shared" si="117"/>
        <v>0.2403451617049466</v>
      </c>
      <c r="N215">
        <f t="shared" si="118"/>
        <v>0.46738376022295058</v>
      </c>
      <c r="O215">
        <f t="shared" si="119"/>
        <v>-0.50726624927287989</v>
      </c>
      <c r="P215">
        <v>1</v>
      </c>
      <c r="Q215" s="41">
        <f t="shared" si="120"/>
        <v>0.2403451617049466</v>
      </c>
      <c r="R215" s="41">
        <f t="shared" si="121"/>
        <v>0.46738376022295058</v>
      </c>
      <c r="S215" s="41">
        <f t="shared" si="127"/>
        <v>-0.50726624927287989</v>
      </c>
      <c r="T215">
        <f t="shared" si="123"/>
        <v>6.6820890885005757E-2</v>
      </c>
      <c r="U215" s="137">
        <f t="shared" si="124"/>
        <v>0.50996927816805759</v>
      </c>
      <c r="X215" s="46">
        <f t="shared" si="131"/>
        <v>6.6820890885005757E-2</v>
      </c>
      <c r="Y215" s="96">
        <f t="shared" si="126"/>
        <v>6.6820890885005757E-2</v>
      </c>
      <c r="AA215" s="178">
        <v>6.6820890885005757E-2</v>
      </c>
    </row>
    <row r="216" spans="2:27">
      <c r="B216" t="str">
        <f t="shared" si="132"/>
        <v>CGF-MXG-PRO-6</v>
      </c>
      <c r="C216" t="str">
        <f t="shared" si="132"/>
        <v>A</v>
      </c>
      <c r="D216">
        <f t="shared" si="133"/>
        <v>0.84090279906269427</v>
      </c>
      <c r="E216">
        <f t="shared" si="115"/>
        <v>0.84663335586115807</v>
      </c>
      <c r="F216">
        <f t="shared" si="116"/>
        <v>0.90709480145730459</v>
      </c>
      <c r="M216">
        <f t="shared" si="117"/>
        <v>0.84090279906269427</v>
      </c>
      <c r="N216">
        <f t="shared" si="118"/>
        <v>0.84663335586115807</v>
      </c>
      <c r="O216">
        <f t="shared" si="119"/>
        <v>0.90709480145730459</v>
      </c>
      <c r="P216">
        <v>1</v>
      </c>
      <c r="Q216" s="41">
        <f t="shared" si="120"/>
        <v>0.84090279906269427</v>
      </c>
      <c r="R216" s="41">
        <f t="shared" si="121"/>
        <v>0.84663335586115807</v>
      </c>
      <c r="S216" s="41">
        <f t="shared" si="127"/>
        <v>0.90709480145730459</v>
      </c>
      <c r="T216">
        <f t="shared" si="123"/>
        <v>0.86487698546038561</v>
      </c>
      <c r="U216" s="137">
        <f t="shared" si="124"/>
        <v>3.6673802788467193E-2</v>
      </c>
      <c r="X216" s="46">
        <f t="shared" si="131"/>
        <v>0.86487698546038561</v>
      </c>
      <c r="Y216" s="96">
        <f t="shared" si="126"/>
        <v>0.86487698546038561</v>
      </c>
      <c r="AA216" s="178">
        <v>0.86487698546038561</v>
      </c>
    </row>
    <row r="217" spans="2:27">
      <c r="B217" t="str">
        <f t="shared" si="132"/>
        <v>CGF-MXG-PRO-7</v>
      </c>
      <c r="C217" t="str">
        <f t="shared" si="132"/>
        <v>A</v>
      </c>
      <c r="D217">
        <f t="shared" si="133"/>
        <v>0.88093997488654419</v>
      </c>
      <c r="E217">
        <f t="shared" si="115"/>
        <v>0.69493351760587463</v>
      </c>
      <c r="F217">
        <f t="shared" si="116"/>
        <v>0.44838310932859682</v>
      </c>
      <c r="M217">
        <f t="shared" si="117"/>
        <v>0.88093997488654419</v>
      </c>
      <c r="N217">
        <f t="shared" si="118"/>
        <v>0.69493351760587463</v>
      </c>
      <c r="O217">
        <f t="shared" si="119"/>
        <v>0.44838310932859682</v>
      </c>
      <c r="P217">
        <v>1</v>
      </c>
      <c r="Q217" s="41">
        <f t="shared" si="120"/>
        <v>0.88093997488654419</v>
      </c>
      <c r="R217" s="41">
        <f t="shared" si="121"/>
        <v>0.69493351760587463</v>
      </c>
      <c r="S217" s="41">
        <f t="shared" si="127"/>
        <v>0.44838310932859682</v>
      </c>
      <c r="T217">
        <f t="shared" si="123"/>
        <v>0.67475220060700514</v>
      </c>
      <c r="U217" s="137">
        <f t="shared" si="124"/>
        <v>0.21698346631065138</v>
      </c>
      <c r="X217" s="46">
        <f t="shared" si="131"/>
        <v>0.67475220060700514</v>
      </c>
      <c r="Y217" s="96">
        <f t="shared" si="126"/>
        <v>0.67475220060700514</v>
      </c>
      <c r="AA217" s="178">
        <v>0.67475220060700514</v>
      </c>
    </row>
    <row r="218" spans="2:27">
      <c r="B218" t="str">
        <f t="shared" si="132"/>
        <v>CGF-MXG-PRO-8</v>
      </c>
      <c r="C218" t="str">
        <f t="shared" si="132"/>
        <v>A</v>
      </c>
      <c r="D218">
        <f t="shared" si="133"/>
        <v>0.56064256829574488</v>
      </c>
      <c r="E218">
        <f t="shared" si="115"/>
        <v>0.46738376022295058</v>
      </c>
      <c r="F218">
        <f t="shared" si="116"/>
        <v>0.48660908367265482</v>
      </c>
      <c r="M218">
        <f t="shared" si="117"/>
        <v>0.56064256829574488</v>
      </c>
      <c r="N218">
        <f t="shared" si="118"/>
        <v>0.46738376022295058</v>
      </c>
      <c r="O218">
        <f t="shared" si="119"/>
        <v>0.48660908367265482</v>
      </c>
      <c r="P218">
        <v>1</v>
      </c>
      <c r="Q218" s="41">
        <f t="shared" si="120"/>
        <v>0.56064256829574488</v>
      </c>
      <c r="R218" s="41">
        <f t="shared" si="121"/>
        <v>0.46738376022295058</v>
      </c>
      <c r="S218" s="41">
        <f t="shared" si="127"/>
        <v>0.48660908367265482</v>
      </c>
      <c r="T218">
        <f t="shared" si="123"/>
        <v>0.50487847073045011</v>
      </c>
      <c r="U218" s="137">
        <f t="shared" si="124"/>
        <v>4.9240523945122926E-2</v>
      </c>
      <c r="X218" s="46">
        <f>T218-$W$219</f>
        <v>0.50487847073045011</v>
      </c>
      <c r="Y218" s="96">
        <f t="shared" si="126"/>
        <v>0.50487847073045011</v>
      </c>
      <c r="AA218" s="178">
        <v>0.50487847073045011</v>
      </c>
    </row>
    <row r="219" spans="2:27" s="176" customFormat="1">
      <c r="B219" s="176" t="str">
        <f t="shared" si="132"/>
        <v>Blank-11</v>
      </c>
      <c r="C219" s="176" t="str">
        <f t="shared" si="132"/>
        <v>A</v>
      </c>
      <c r="D219" s="176">
        <f t="shared" si="133"/>
        <v>-0.16002659653355256</v>
      </c>
      <c r="E219" s="176">
        <f t="shared" si="115"/>
        <v>-0.32904039061728746</v>
      </c>
      <c r="F219" s="176">
        <f t="shared" si="116"/>
        <v>-0.20145845452040739</v>
      </c>
      <c r="M219" s="176">
        <f t="shared" si="117"/>
        <v>-0.16002659653355256</v>
      </c>
      <c r="N219">
        <f t="shared" si="118"/>
        <v>-0.32904039061728746</v>
      </c>
      <c r="O219">
        <f t="shared" si="119"/>
        <v>-0.20145845452040739</v>
      </c>
      <c r="P219">
        <v>1</v>
      </c>
      <c r="Q219" s="41">
        <f t="shared" si="120"/>
        <v>-0.16002659653355256</v>
      </c>
      <c r="R219" s="41">
        <f t="shared" si="121"/>
        <v>-0.32904039061728746</v>
      </c>
      <c r="S219" s="41">
        <f t="shared" si="127"/>
        <v>-0.20145845452040739</v>
      </c>
      <c r="T219" s="176">
        <f t="shared" si="123"/>
        <v>-0.23017514722374913</v>
      </c>
      <c r="U219" s="139">
        <f t="shared" si="124"/>
        <v>8.8090305808916386E-2</v>
      </c>
      <c r="V219" s="139">
        <f>AVERAGE(T219:T223)</f>
        <v>-0.25565947097301256</v>
      </c>
      <c r="W219" s="160">
        <f>IF(V219 &gt; 0, V219, 0)</f>
        <v>0</v>
      </c>
      <c r="AA219" s="178"/>
    </row>
    <row r="220" spans="2:27" s="176" customFormat="1">
      <c r="B220" s="176" t="str">
        <f>B135</f>
        <v>Blank-12</v>
      </c>
      <c r="C220" s="176" t="str">
        <f>C135</f>
        <v>A</v>
      </c>
      <c r="D220" s="176">
        <f>I135</f>
        <v>-0.24010094818125241</v>
      </c>
      <c r="E220" s="176">
        <f t="shared" si="115"/>
        <v>-0.85998982451077843</v>
      </c>
      <c r="F220" s="176">
        <f t="shared" si="116"/>
        <v>-0.2779104032085255</v>
      </c>
      <c r="M220" s="176">
        <f t="shared" si="117"/>
        <v>-0.24010094818125241</v>
      </c>
      <c r="N220">
        <f t="shared" si="118"/>
        <v>-0.85998982451077843</v>
      </c>
      <c r="O220">
        <f t="shared" si="119"/>
        <v>-0.2779104032085255</v>
      </c>
      <c r="P220">
        <v>1</v>
      </c>
      <c r="Q220" s="41">
        <f t="shared" si="120"/>
        <v>-0.24010094818125241</v>
      </c>
      <c r="R220" s="41">
        <f t="shared" si="121"/>
        <v>-0.85998982451077843</v>
      </c>
      <c r="S220" s="41">
        <f t="shared" si="127"/>
        <v>-0.2779104032085255</v>
      </c>
      <c r="T220" s="176">
        <f t="shared" si="123"/>
        <v>-0.45933372530018546</v>
      </c>
      <c r="U220" s="139">
        <f t="shared" si="124"/>
        <v>0.34749297992671913</v>
      </c>
      <c r="AA220" s="178"/>
    </row>
    <row r="221" spans="2:27" s="176" customFormat="1">
      <c r="B221" s="176" t="str">
        <f t="shared" ref="B221:C233" si="134">B136</f>
        <v>Blank-13</v>
      </c>
      <c r="C221" s="176" t="str">
        <f t="shared" si="134"/>
        <v>A</v>
      </c>
      <c r="D221" s="176">
        <f t="shared" ref="D221:D233" si="135">I136</f>
        <v>-0.11998942070970264</v>
      </c>
      <c r="E221" s="176">
        <f t="shared" si="115"/>
        <v>-0.21526551192582491</v>
      </c>
      <c r="F221" s="176">
        <f t="shared" si="116"/>
        <v>-0.23968442886446645</v>
      </c>
      <c r="M221" s="176">
        <f t="shared" si="117"/>
        <v>-0.11998942070970264</v>
      </c>
      <c r="N221">
        <f t="shared" si="118"/>
        <v>-0.21526551192582491</v>
      </c>
      <c r="O221">
        <f t="shared" si="119"/>
        <v>-0.23968442886446645</v>
      </c>
      <c r="P221">
        <v>1</v>
      </c>
      <c r="Q221" s="41">
        <f t="shared" si="120"/>
        <v>-0.11998942070970264</v>
      </c>
      <c r="R221" s="41">
        <f t="shared" si="121"/>
        <v>-0.21526551192582491</v>
      </c>
      <c r="S221" s="41">
        <f t="shared" si="127"/>
        <v>-0.23968442886446645</v>
      </c>
      <c r="T221" s="176">
        <f t="shared" si="123"/>
        <v>-0.19164645383333134</v>
      </c>
      <c r="U221" s="139">
        <f t="shared" si="124"/>
        <v>6.3246491390231918E-2</v>
      </c>
      <c r="AA221" s="178"/>
    </row>
    <row r="222" spans="2:27" s="176" customFormat="1">
      <c r="B222" s="176" t="str">
        <f t="shared" si="134"/>
        <v>Blank-14</v>
      </c>
      <c r="C222" s="176" t="str">
        <f t="shared" si="134"/>
        <v>A</v>
      </c>
      <c r="D222" s="176">
        <f t="shared" si="135"/>
        <v>-0.16002659653355256</v>
      </c>
      <c r="E222" s="176">
        <f t="shared" si="115"/>
        <v>-0.21526551192582491</v>
      </c>
      <c r="F222" s="176">
        <f t="shared" si="116"/>
        <v>-0.20145845452040739</v>
      </c>
      <c r="M222" s="176">
        <f t="shared" si="117"/>
        <v>-0.16002659653355256</v>
      </c>
      <c r="N222">
        <f t="shared" si="118"/>
        <v>-0.21526551192582491</v>
      </c>
      <c r="O222">
        <f t="shared" si="119"/>
        <v>-0.20145845452040739</v>
      </c>
      <c r="P222">
        <v>1</v>
      </c>
      <c r="Q222" s="41">
        <f t="shared" si="120"/>
        <v>-0.16002659653355256</v>
      </c>
      <c r="R222" s="41">
        <f t="shared" si="121"/>
        <v>-0.21526551192582491</v>
      </c>
      <c r="S222" s="41">
        <f t="shared" si="127"/>
        <v>-0.20145845452040739</v>
      </c>
      <c r="T222" s="176">
        <f t="shared" si="123"/>
        <v>-0.1922501876599283</v>
      </c>
      <c r="U222" s="139">
        <f t="shared" si="124"/>
        <v>2.8747670816241758E-2</v>
      </c>
      <c r="AA222" s="178"/>
    </row>
    <row r="223" spans="2:27" s="176" customFormat="1">
      <c r="B223" s="176" t="str">
        <f t="shared" si="134"/>
        <v>Blank-15</v>
      </c>
      <c r="C223" s="176" t="str">
        <f t="shared" si="134"/>
        <v>A</v>
      </c>
      <c r="D223" s="176">
        <f t="shared" si="135"/>
        <v>-0.16002659653355256</v>
      </c>
      <c r="E223" s="176">
        <f t="shared" si="115"/>
        <v>-0.25319047148964574</v>
      </c>
      <c r="F223" s="176">
        <f t="shared" si="116"/>
        <v>-0.20145845452040739</v>
      </c>
      <c r="M223" s="176">
        <f t="shared" si="117"/>
        <v>-0.16002659653355256</v>
      </c>
      <c r="N223">
        <f t="shared" si="118"/>
        <v>-0.25319047148964574</v>
      </c>
      <c r="O223">
        <f t="shared" si="119"/>
        <v>-0.20145845452040739</v>
      </c>
      <c r="P223">
        <v>1</v>
      </c>
      <c r="Q223" s="41">
        <f t="shared" si="120"/>
        <v>-0.16002659653355256</v>
      </c>
      <c r="R223" s="41">
        <f t="shared" si="121"/>
        <v>-0.25319047148964574</v>
      </c>
      <c r="S223" s="41">
        <f t="shared" si="127"/>
        <v>-0.20145845452040739</v>
      </c>
      <c r="T223" s="176">
        <f t="shared" si="123"/>
        <v>-0.20489184084786857</v>
      </c>
      <c r="U223" s="139">
        <f t="shared" si="124"/>
        <v>4.6676739447650453E-2</v>
      </c>
      <c r="AA223" s="178"/>
    </row>
    <row r="224" spans="2:27">
      <c r="B224" t="str">
        <f t="shared" si="134"/>
        <v>OTO-MON-NCD-1</v>
      </c>
      <c r="C224" t="str">
        <f t="shared" si="134"/>
        <v>A</v>
      </c>
      <c r="D224">
        <f t="shared" si="135"/>
        <v>0.52060539247189497</v>
      </c>
      <c r="E224">
        <f t="shared" si="115"/>
        <v>0.54323367935059119</v>
      </c>
      <c r="F224">
        <f t="shared" si="116"/>
        <v>0.52483505801671382</v>
      </c>
      <c r="M224">
        <f t="shared" si="117"/>
        <v>0.52060539247189497</v>
      </c>
      <c r="N224">
        <f t="shared" si="118"/>
        <v>0.54323367935059119</v>
      </c>
      <c r="O224">
        <f t="shared" si="119"/>
        <v>0.52483505801671382</v>
      </c>
      <c r="P224">
        <v>1</v>
      </c>
      <c r="Q224" s="41">
        <f t="shared" si="120"/>
        <v>0.52060539247189497</v>
      </c>
      <c r="R224" s="41">
        <f t="shared" si="121"/>
        <v>0.54323367935059119</v>
      </c>
      <c r="S224" s="41">
        <f t="shared" si="127"/>
        <v>0.52483505801671382</v>
      </c>
      <c r="T224">
        <f t="shared" si="123"/>
        <v>0.52955804327973333</v>
      </c>
      <c r="U224" s="137">
        <f t="shared" si="124"/>
        <v>1.2030784850215239E-2</v>
      </c>
      <c r="X224" s="46">
        <f>T224-$W$240</f>
        <v>0.44267447360892931</v>
      </c>
      <c r="Y224" s="96">
        <f t="shared" si="126"/>
        <v>0.44267447360892931</v>
      </c>
      <c r="AA224" s="178">
        <v>0.44267447360892931</v>
      </c>
    </row>
    <row r="225" spans="2:27">
      <c r="B225" t="str">
        <f t="shared" si="134"/>
        <v>OTO-MON-NCD-2</v>
      </c>
      <c r="C225" t="str">
        <f t="shared" si="134"/>
        <v>A</v>
      </c>
      <c r="D225">
        <f t="shared" si="135"/>
        <v>-0.24010094818125241</v>
      </c>
      <c r="E225">
        <f t="shared" si="115"/>
        <v>0.2398340028400254</v>
      </c>
      <c r="F225">
        <f t="shared" si="116"/>
        <v>0.37193116064047865</v>
      </c>
      <c r="M225">
        <f t="shared" si="117"/>
        <v>-0.24010094818125241</v>
      </c>
      <c r="N225">
        <f t="shared" si="118"/>
        <v>0.2398340028400254</v>
      </c>
      <c r="O225">
        <f t="shared" si="119"/>
        <v>0.37193116064047865</v>
      </c>
      <c r="P225">
        <v>1</v>
      </c>
      <c r="Q225" s="41">
        <f t="shared" si="120"/>
        <v>-0.24010094818125241</v>
      </c>
      <c r="R225" s="41">
        <f t="shared" si="121"/>
        <v>0.2398340028400254</v>
      </c>
      <c r="S225" s="41">
        <f t="shared" si="127"/>
        <v>0.37193116064047865</v>
      </c>
      <c r="T225">
        <f t="shared" si="123"/>
        <v>0.12388807176641721</v>
      </c>
      <c r="U225" s="137">
        <f t="shared" si="124"/>
        <v>0.3220689673914397</v>
      </c>
      <c r="X225" s="46">
        <f t="shared" ref="X225:X239" si="136">T225-$W$240</f>
        <v>3.7004502095613165E-2</v>
      </c>
      <c r="Y225" s="96">
        <f t="shared" si="126"/>
        <v>3.7004502095613165E-2</v>
      </c>
      <c r="AA225" s="178">
        <v>3.7004502095613165E-2</v>
      </c>
    </row>
    <row r="226" spans="2:27">
      <c r="B226" t="str">
        <f t="shared" si="134"/>
        <v>OTO-MON-NCD-3</v>
      </c>
      <c r="C226" t="str">
        <f t="shared" si="134"/>
        <v>A</v>
      </c>
      <c r="D226">
        <f t="shared" si="135"/>
        <v>0.28038233752879654</v>
      </c>
      <c r="E226">
        <f t="shared" ref="E226:E240" si="137">X141</f>
        <v>0.20190904327620454</v>
      </c>
      <c r="F226">
        <f t="shared" ref="F226:F240" si="138">AM141</f>
        <v>0.1808012889201833</v>
      </c>
      <c r="M226">
        <f t="shared" ref="M226:M289" si="139">D226</f>
        <v>0.28038233752879654</v>
      </c>
      <c r="N226">
        <f t="shared" ref="N226:N289" si="140">E226</f>
        <v>0.20190904327620454</v>
      </c>
      <c r="O226">
        <f t="shared" ref="O226:O289" si="141">F226</f>
        <v>0.1808012889201833</v>
      </c>
      <c r="P226">
        <v>1</v>
      </c>
      <c r="Q226" s="41">
        <f t="shared" ref="Q226:Q289" si="142" xml:space="preserve"> M226*P226</f>
        <v>0.28038233752879654</v>
      </c>
      <c r="R226" s="41">
        <f t="shared" ref="R226:R289" si="143" xml:space="preserve"> N226*P226</f>
        <v>0.20190904327620454</v>
      </c>
      <c r="S226" s="41">
        <f t="shared" si="127"/>
        <v>0.1808012889201833</v>
      </c>
      <c r="T226">
        <f t="shared" ref="T226:T289" si="144">AVERAGE(Q226:S226)</f>
        <v>0.22103088990839481</v>
      </c>
      <c r="U226" s="137">
        <f t="shared" ref="U226:U289" si="145">STDEV(Q226:S226)</f>
        <v>5.2472183816442218E-2</v>
      </c>
      <c r="X226" s="46">
        <f t="shared" si="136"/>
        <v>0.13414732023759077</v>
      </c>
      <c r="Y226" s="96">
        <f t="shared" ref="Y226:Y286" si="146">IF(X226 &gt; 0, X226, 0)</f>
        <v>0.13414732023759077</v>
      </c>
      <c r="AA226" s="178">
        <v>0.13414732023759077</v>
      </c>
    </row>
    <row r="227" spans="2:27">
      <c r="B227" t="str">
        <f t="shared" si="134"/>
        <v>OTO-MON-NCD-4</v>
      </c>
      <c r="C227" t="str">
        <f t="shared" si="134"/>
        <v>A</v>
      </c>
      <c r="D227">
        <f t="shared" si="135"/>
        <v>0.16027081005724678</v>
      </c>
      <c r="E227">
        <f t="shared" si="137"/>
        <v>0.12605912414856282</v>
      </c>
      <c r="F227">
        <f t="shared" si="138"/>
        <v>0.14257531457612424</v>
      </c>
      <c r="M227">
        <f t="shared" si="139"/>
        <v>0.16027081005724678</v>
      </c>
      <c r="N227">
        <f t="shared" si="140"/>
        <v>0.12605912414856282</v>
      </c>
      <c r="O227">
        <f t="shared" si="141"/>
        <v>0.14257531457612424</v>
      </c>
      <c r="P227">
        <v>1</v>
      </c>
      <c r="Q227" s="41">
        <f t="shared" si="142"/>
        <v>0.16027081005724678</v>
      </c>
      <c r="R227" s="41">
        <f t="shared" si="143"/>
        <v>0.12605912414856282</v>
      </c>
      <c r="S227" s="41">
        <f t="shared" si="127"/>
        <v>0.14257531457612424</v>
      </c>
      <c r="T227">
        <f t="shared" si="144"/>
        <v>0.1429684162606446</v>
      </c>
      <c r="U227" s="137">
        <f t="shared" si="145"/>
        <v>1.7109230253853931E-2</v>
      </c>
      <c r="X227" s="46">
        <f t="shared" si="136"/>
        <v>5.6084846589840559E-2</v>
      </c>
      <c r="Y227" s="96">
        <f t="shared" si="146"/>
        <v>5.6084846589840559E-2</v>
      </c>
      <c r="AA227" s="178">
        <v>5.6084846589840559E-2</v>
      </c>
    </row>
    <row r="228" spans="2:27">
      <c r="B228" t="str">
        <f t="shared" si="134"/>
        <v>OTO-MON-NCD-5</v>
      </c>
      <c r="C228" t="str">
        <f t="shared" si="134"/>
        <v>A</v>
      </c>
      <c r="D228">
        <f t="shared" si="135"/>
        <v>-2.2419597393737463</v>
      </c>
      <c r="E228">
        <f t="shared" si="137"/>
        <v>0.12605912414856282</v>
      </c>
      <c r="F228">
        <f t="shared" si="138"/>
        <v>6.6123365888006103E-2</v>
      </c>
      <c r="M228">
        <f t="shared" si="139"/>
        <v>-2.2419597393737463</v>
      </c>
      <c r="N228">
        <f t="shared" si="140"/>
        <v>0.12605912414856282</v>
      </c>
      <c r="O228">
        <f t="shared" si="141"/>
        <v>6.6123365888006103E-2</v>
      </c>
      <c r="P228">
        <v>1</v>
      </c>
      <c r="Q228" s="41"/>
      <c r="R228" s="41">
        <f t="shared" si="143"/>
        <v>0.12605912414856282</v>
      </c>
      <c r="S228" s="41">
        <f t="shared" si="127"/>
        <v>6.6123365888006103E-2</v>
      </c>
      <c r="T228">
        <f t="shared" si="144"/>
        <v>9.6091245018284463E-2</v>
      </c>
      <c r="U228" s="137">
        <f t="shared" si="145"/>
        <v>4.2380981101597277E-2</v>
      </c>
      <c r="X228" s="46">
        <f t="shared" si="136"/>
        <v>9.2076753474804179E-3</v>
      </c>
      <c r="Y228" s="96">
        <f t="shared" si="146"/>
        <v>9.2076753474804179E-3</v>
      </c>
      <c r="Z228" t="s">
        <v>1082</v>
      </c>
      <c r="AA228" s="178">
        <v>9.2076753474804179E-3</v>
      </c>
    </row>
    <row r="229" spans="2:27">
      <c r="B229" t="str">
        <f t="shared" si="134"/>
        <v>OTO-MON-NCD-6</v>
      </c>
      <c r="C229" t="str">
        <f t="shared" si="134"/>
        <v>A</v>
      </c>
      <c r="D229">
        <f t="shared" si="135"/>
        <v>0.12023363423339686</v>
      </c>
      <c r="E229">
        <f t="shared" si="137"/>
        <v>-2.5640714106720607E-2</v>
      </c>
      <c r="F229">
        <f t="shared" si="138"/>
        <v>6.6123365888006103E-2</v>
      </c>
      <c r="M229">
        <f t="shared" si="139"/>
        <v>0.12023363423339686</v>
      </c>
      <c r="N229">
        <f t="shared" si="140"/>
        <v>-2.5640714106720607E-2</v>
      </c>
      <c r="O229">
        <f t="shared" si="141"/>
        <v>6.6123365888006103E-2</v>
      </c>
      <c r="P229">
        <v>1</v>
      </c>
      <c r="Q229" s="41">
        <f t="shared" si="142"/>
        <v>0.12023363423339686</v>
      </c>
      <c r="R229" s="41">
        <f t="shared" si="143"/>
        <v>-2.5640714106720607E-2</v>
      </c>
      <c r="S229" s="41">
        <f t="shared" si="127"/>
        <v>6.6123365888006103E-2</v>
      </c>
      <c r="T229">
        <f t="shared" si="144"/>
        <v>5.3572095338227453E-2</v>
      </c>
      <c r="U229" s="137">
        <f t="shared" si="145"/>
        <v>7.374267536660023E-2</v>
      </c>
      <c r="X229" s="46">
        <f t="shared" si="136"/>
        <v>-3.3311474332576592E-2</v>
      </c>
      <c r="Y229" s="96">
        <f t="shared" si="146"/>
        <v>0</v>
      </c>
      <c r="AA229" s="178">
        <v>0</v>
      </c>
    </row>
    <row r="230" spans="2:27">
      <c r="B230" t="str">
        <f t="shared" si="134"/>
        <v>OTO-MON-NCD-7</v>
      </c>
      <c r="C230" t="str">
        <f t="shared" si="134"/>
        <v>A</v>
      </c>
      <c r="D230">
        <f t="shared" si="135"/>
        <v>0.28038233752879654</v>
      </c>
      <c r="E230">
        <f t="shared" si="137"/>
        <v>0.12605912414856282</v>
      </c>
      <c r="F230">
        <f t="shared" si="138"/>
        <v>0.1808012889201833</v>
      </c>
      <c r="M230">
        <f t="shared" si="139"/>
        <v>0.28038233752879654</v>
      </c>
      <c r="N230">
        <f t="shared" si="140"/>
        <v>0.12605912414856282</v>
      </c>
      <c r="O230">
        <f t="shared" si="141"/>
        <v>0.1808012889201833</v>
      </c>
      <c r="P230">
        <v>1</v>
      </c>
      <c r="Q230" s="41">
        <f t="shared" si="142"/>
        <v>0.28038233752879654</v>
      </c>
      <c r="R230" s="41">
        <f t="shared" si="143"/>
        <v>0.12605912414856282</v>
      </c>
      <c r="S230" s="41">
        <f t="shared" si="127"/>
        <v>0.1808012889201833</v>
      </c>
      <c r="T230">
        <f t="shared" si="144"/>
        <v>0.19574758353251423</v>
      </c>
      <c r="U230" s="137">
        <f t="shared" si="145"/>
        <v>7.8239742707777504E-2</v>
      </c>
      <c r="X230" s="46">
        <f t="shared" si="136"/>
        <v>0.10886401386171018</v>
      </c>
      <c r="Y230" s="96">
        <f t="shared" si="146"/>
        <v>0.10886401386171018</v>
      </c>
      <c r="AA230" s="178">
        <v>0.10886401386171018</v>
      </c>
    </row>
    <row r="231" spans="2:27">
      <c r="B231" t="str">
        <f t="shared" si="134"/>
        <v>OTO-MON-NCD-8</v>
      </c>
      <c r="C231" t="str">
        <f t="shared" si="134"/>
        <v>A</v>
      </c>
      <c r="D231">
        <f t="shared" si="135"/>
        <v>0.32041951335264646</v>
      </c>
      <c r="E231">
        <f t="shared" si="137"/>
        <v>0.27775896240384629</v>
      </c>
      <c r="F231">
        <f t="shared" si="138"/>
        <v>0.25725323760830143</v>
      </c>
      <c r="M231">
        <f t="shared" si="139"/>
        <v>0.32041951335264646</v>
      </c>
      <c r="N231">
        <f t="shared" si="140"/>
        <v>0.27775896240384629</v>
      </c>
      <c r="O231">
        <f t="shared" si="141"/>
        <v>0.25725323760830143</v>
      </c>
      <c r="P231">
        <v>1</v>
      </c>
      <c r="Q231" s="41">
        <f t="shared" si="142"/>
        <v>0.32041951335264646</v>
      </c>
      <c r="R231" s="41">
        <f t="shared" si="143"/>
        <v>0.27775896240384629</v>
      </c>
      <c r="S231" s="41">
        <f t="shared" ref="S231:S294" si="147" xml:space="preserve"> O231*P231</f>
        <v>0.25725323760830143</v>
      </c>
      <c r="T231">
        <f t="shared" si="144"/>
        <v>0.28514390445493137</v>
      </c>
      <c r="U231" s="137">
        <f t="shared" si="145"/>
        <v>3.2224177641579491E-2</v>
      </c>
      <c r="X231" s="46">
        <f t="shared" si="136"/>
        <v>0.19826033478412733</v>
      </c>
      <c r="Y231" s="96">
        <f t="shared" si="146"/>
        <v>0.19826033478412733</v>
      </c>
      <c r="AA231" s="178">
        <v>0.19826033478412733</v>
      </c>
    </row>
    <row r="232" spans="2:27">
      <c r="B232" t="str">
        <f t="shared" si="134"/>
        <v>OTO-MXT-NCD-1</v>
      </c>
      <c r="C232" t="str">
        <f t="shared" si="134"/>
        <v>A</v>
      </c>
      <c r="D232">
        <f t="shared" si="135"/>
        <v>0.20030798588109669</v>
      </c>
      <c r="E232">
        <f t="shared" si="137"/>
        <v>0.16398408371238368</v>
      </c>
      <c r="F232">
        <f t="shared" si="138"/>
        <v>0.21902726326424238</v>
      </c>
      <c r="M232">
        <f t="shared" si="139"/>
        <v>0.20030798588109669</v>
      </c>
      <c r="N232">
        <f t="shared" si="140"/>
        <v>0.16398408371238368</v>
      </c>
      <c r="O232">
        <f t="shared" si="141"/>
        <v>0.21902726326424238</v>
      </c>
      <c r="P232">
        <v>1</v>
      </c>
      <c r="Q232" s="41">
        <f t="shared" si="142"/>
        <v>0.20030798588109669</v>
      </c>
      <c r="R232" s="41">
        <f t="shared" si="143"/>
        <v>0.16398408371238368</v>
      </c>
      <c r="S232" s="41">
        <f t="shared" si="147"/>
        <v>0.21902726326424238</v>
      </c>
      <c r="T232">
        <f t="shared" si="144"/>
        <v>0.19443977761924092</v>
      </c>
      <c r="U232" s="137">
        <f t="shared" si="145"/>
        <v>2.7986868437678527E-2</v>
      </c>
      <c r="X232" s="46">
        <f t="shared" si="136"/>
        <v>0.10755620794843687</v>
      </c>
      <c r="Y232" s="96">
        <f t="shared" si="146"/>
        <v>0.10755620794843687</v>
      </c>
      <c r="AA232" s="178">
        <v>0.10755620794843687</v>
      </c>
    </row>
    <row r="233" spans="2:27">
      <c r="B233" t="str">
        <f t="shared" si="134"/>
        <v>OTO-MXT-NCD-2</v>
      </c>
      <c r="C233" t="str">
        <f t="shared" si="134"/>
        <v>A</v>
      </c>
      <c r="D233">
        <f t="shared" si="135"/>
        <v>0.2403451617049466</v>
      </c>
      <c r="E233">
        <f t="shared" si="137"/>
        <v>0.35360888153148801</v>
      </c>
      <c r="F233">
        <f t="shared" si="138"/>
        <v>0.21902726326424238</v>
      </c>
      <c r="M233">
        <f t="shared" si="139"/>
        <v>0.2403451617049466</v>
      </c>
      <c r="N233">
        <f t="shared" si="140"/>
        <v>0.35360888153148801</v>
      </c>
      <c r="O233">
        <f t="shared" si="141"/>
        <v>0.21902726326424238</v>
      </c>
      <c r="P233">
        <v>1</v>
      </c>
      <c r="Q233" s="41">
        <f t="shared" si="142"/>
        <v>0.2403451617049466</v>
      </c>
      <c r="R233" s="41">
        <f t="shared" si="143"/>
        <v>0.35360888153148801</v>
      </c>
      <c r="S233" s="41">
        <f t="shared" si="147"/>
        <v>0.21902726326424238</v>
      </c>
      <c r="T233">
        <f t="shared" si="144"/>
        <v>0.27099376883355902</v>
      </c>
      <c r="U233" s="137">
        <f t="shared" si="145"/>
        <v>7.2336407382801754E-2</v>
      </c>
      <c r="X233" s="46">
        <f t="shared" si="136"/>
        <v>0.18411019916275498</v>
      </c>
      <c r="Y233" s="96">
        <f t="shared" si="146"/>
        <v>0.18411019916275498</v>
      </c>
      <c r="AA233" s="178">
        <v>0.18411019916275498</v>
      </c>
    </row>
    <row r="234" spans="2:27">
      <c r="B234" t="str">
        <f>B149</f>
        <v>OTO-MXT-NCD-3</v>
      </c>
      <c r="C234" t="str">
        <f>C149</f>
        <v>A</v>
      </c>
      <c r="D234">
        <f>I149</f>
        <v>4.0159282585697023E-2</v>
      </c>
      <c r="E234">
        <f t="shared" si="137"/>
        <v>-2.5640714106720607E-2</v>
      </c>
      <c r="F234">
        <f t="shared" si="138"/>
        <v>2.789739154394703E-2</v>
      </c>
      <c r="M234">
        <f t="shared" si="139"/>
        <v>4.0159282585697023E-2</v>
      </c>
      <c r="N234">
        <f t="shared" si="140"/>
        <v>-2.5640714106720607E-2</v>
      </c>
      <c r="O234">
        <f t="shared" si="141"/>
        <v>2.789739154394703E-2</v>
      </c>
      <c r="P234">
        <v>1</v>
      </c>
      <c r="Q234" s="41">
        <f t="shared" si="142"/>
        <v>4.0159282585697023E-2</v>
      </c>
      <c r="R234" s="41">
        <f t="shared" si="143"/>
        <v>-2.5640714106720607E-2</v>
      </c>
      <c r="S234" s="41">
        <f t="shared" si="147"/>
        <v>2.789739154394703E-2</v>
      </c>
      <c r="T234">
        <f t="shared" si="144"/>
        <v>1.4138653340974481E-2</v>
      </c>
      <c r="U234" s="137">
        <f t="shared" si="145"/>
        <v>3.4991242459849796E-2</v>
      </c>
      <c r="X234" s="46">
        <f t="shared" si="136"/>
        <v>-7.2744916329829559E-2</v>
      </c>
      <c r="Y234" s="96">
        <f t="shared" si="146"/>
        <v>0</v>
      </c>
      <c r="AA234" s="178">
        <v>0</v>
      </c>
    </row>
    <row r="235" spans="2:27">
      <c r="B235" t="str">
        <f t="shared" ref="B235:C240" si="148">B150</f>
        <v>OTO-MXT-NCD-4</v>
      </c>
      <c r="C235" t="str">
        <f t="shared" si="148"/>
        <v>A</v>
      </c>
      <c r="D235">
        <f t="shared" ref="D235:D240" si="149">I150</f>
        <v>0.16027081005724678</v>
      </c>
      <c r="E235">
        <f t="shared" si="137"/>
        <v>0.12605912414856282</v>
      </c>
      <c r="F235">
        <f t="shared" si="138"/>
        <v>0.1808012889201833</v>
      </c>
      <c r="M235">
        <f t="shared" si="139"/>
        <v>0.16027081005724678</v>
      </c>
      <c r="N235">
        <f t="shared" si="140"/>
        <v>0.12605912414856282</v>
      </c>
      <c r="O235">
        <f t="shared" si="141"/>
        <v>0.1808012889201833</v>
      </c>
      <c r="P235">
        <v>1</v>
      </c>
      <c r="Q235" s="41">
        <f t="shared" si="142"/>
        <v>0.16027081005724678</v>
      </c>
      <c r="R235" s="41">
        <f t="shared" si="143"/>
        <v>0.12605912414856282</v>
      </c>
      <c r="S235" s="41">
        <f t="shared" si="147"/>
        <v>0.1808012889201833</v>
      </c>
      <c r="T235">
        <f t="shared" si="144"/>
        <v>0.15571040770866429</v>
      </c>
      <c r="U235" s="137">
        <f t="shared" si="145"/>
        <v>2.7654549411562191E-2</v>
      </c>
      <c r="X235" s="46">
        <f t="shared" si="136"/>
        <v>6.8826838037860244E-2</v>
      </c>
      <c r="Y235" s="96">
        <f t="shared" si="146"/>
        <v>6.8826838037860244E-2</v>
      </c>
      <c r="AA235" s="178">
        <v>6.8826838037860244E-2</v>
      </c>
    </row>
    <row r="236" spans="2:27">
      <c r="B236" t="str">
        <f t="shared" si="148"/>
        <v>OTO-MXT-NCD-5</v>
      </c>
      <c r="C236" t="str">
        <f t="shared" si="148"/>
        <v>A</v>
      </c>
      <c r="D236">
        <f t="shared" si="149"/>
        <v>0.2403451617049466</v>
      </c>
      <c r="E236">
        <f t="shared" si="137"/>
        <v>0.20190904327620454</v>
      </c>
      <c r="F236">
        <f t="shared" si="138"/>
        <v>0.25725323760830143</v>
      </c>
      <c r="M236">
        <f t="shared" si="139"/>
        <v>0.2403451617049466</v>
      </c>
      <c r="N236">
        <f t="shared" si="140"/>
        <v>0.20190904327620454</v>
      </c>
      <c r="O236">
        <f t="shared" si="141"/>
        <v>0.25725323760830143</v>
      </c>
      <c r="P236">
        <v>1</v>
      </c>
      <c r="Q236" s="41">
        <f t="shared" si="142"/>
        <v>0.2403451617049466</v>
      </c>
      <c r="R236" s="41">
        <f t="shared" si="143"/>
        <v>0.20190904327620454</v>
      </c>
      <c r="S236" s="41">
        <f t="shared" si="147"/>
        <v>0.25725323760830143</v>
      </c>
      <c r="T236">
        <f t="shared" si="144"/>
        <v>0.23316914752981752</v>
      </c>
      <c r="U236" s="137">
        <f t="shared" si="145"/>
        <v>2.8361353038042218E-2</v>
      </c>
      <c r="X236" s="46">
        <f t="shared" si="136"/>
        <v>0.14628557785901347</v>
      </c>
      <c r="Y236" s="96">
        <f t="shared" si="146"/>
        <v>0.14628557785901347</v>
      </c>
      <c r="AA236" s="178">
        <v>0.14628557785901347</v>
      </c>
    </row>
    <row r="237" spans="2:27">
      <c r="B237" t="str">
        <f t="shared" si="148"/>
        <v>OTO-MXT-NCD-6</v>
      </c>
      <c r="C237" t="str">
        <f t="shared" si="148"/>
        <v>A</v>
      </c>
      <c r="D237">
        <f t="shared" si="149"/>
        <v>0.2403451617049466</v>
      </c>
      <c r="E237">
        <f t="shared" si="137"/>
        <v>0.20190904327620454</v>
      </c>
      <c r="F237">
        <f t="shared" si="138"/>
        <v>0.25725323760830143</v>
      </c>
      <c r="M237">
        <f t="shared" si="139"/>
        <v>0.2403451617049466</v>
      </c>
      <c r="N237">
        <f t="shared" si="140"/>
        <v>0.20190904327620454</v>
      </c>
      <c r="O237">
        <f t="shared" si="141"/>
        <v>0.25725323760830143</v>
      </c>
      <c r="P237">
        <v>1</v>
      </c>
      <c r="Q237" s="41">
        <f t="shared" si="142"/>
        <v>0.2403451617049466</v>
      </c>
      <c r="R237" s="41">
        <f t="shared" si="143"/>
        <v>0.20190904327620454</v>
      </c>
      <c r="S237" s="41">
        <f t="shared" si="147"/>
        <v>0.25725323760830143</v>
      </c>
      <c r="T237">
        <f t="shared" si="144"/>
        <v>0.23316914752981752</v>
      </c>
      <c r="U237" s="137">
        <f t="shared" si="145"/>
        <v>2.8361353038042218E-2</v>
      </c>
      <c r="X237" s="46">
        <f t="shared" si="136"/>
        <v>0.14628557785901347</v>
      </c>
      <c r="Y237" s="96">
        <f t="shared" si="146"/>
        <v>0.14628557785901347</v>
      </c>
      <c r="AA237" s="178">
        <v>0.14628557785901347</v>
      </c>
    </row>
    <row r="238" spans="2:27">
      <c r="B238" t="str">
        <f t="shared" si="148"/>
        <v>OTO-MXT-NCD-7</v>
      </c>
      <c r="C238" t="str">
        <f t="shared" si="148"/>
        <v>A</v>
      </c>
      <c r="D238">
        <f t="shared" si="149"/>
        <v>0.4405310408241962</v>
      </c>
      <c r="E238">
        <f t="shared" si="137"/>
        <v>0.58115863891441211</v>
      </c>
      <c r="F238">
        <f t="shared" si="138"/>
        <v>0.48660908367265482</v>
      </c>
      <c r="M238">
        <f t="shared" si="139"/>
        <v>0.4405310408241962</v>
      </c>
      <c r="N238">
        <f t="shared" si="140"/>
        <v>0.58115863891441211</v>
      </c>
      <c r="O238">
        <f t="shared" si="141"/>
        <v>0.48660908367265482</v>
      </c>
      <c r="P238">
        <v>1</v>
      </c>
      <c r="Q238" s="41">
        <f t="shared" si="142"/>
        <v>0.4405310408241962</v>
      </c>
      <c r="R238" s="41">
        <f t="shared" si="143"/>
        <v>0.58115863891441211</v>
      </c>
      <c r="S238" s="41">
        <f t="shared" si="147"/>
        <v>0.48660908367265482</v>
      </c>
      <c r="T238">
        <f t="shared" si="144"/>
        <v>0.50276625447042111</v>
      </c>
      <c r="U238" s="137">
        <f t="shared" si="145"/>
        <v>7.1692544677232142E-2</v>
      </c>
      <c r="X238" s="46">
        <f>T238-$W$240</f>
        <v>0.4158826847996171</v>
      </c>
      <c r="Y238" s="96">
        <f t="shared" si="146"/>
        <v>0.4158826847996171</v>
      </c>
      <c r="AA238" s="178">
        <v>0.4158826847996171</v>
      </c>
    </row>
    <row r="239" spans="2:27">
      <c r="B239" t="str">
        <f t="shared" si="148"/>
        <v>OTO-MXT-NCD-8</v>
      </c>
      <c r="C239" t="str">
        <f t="shared" si="148"/>
        <v>A</v>
      </c>
      <c r="D239">
        <f t="shared" si="149"/>
        <v>0.2403451617049466</v>
      </c>
      <c r="E239">
        <f t="shared" si="137"/>
        <v>0.27775896240384629</v>
      </c>
      <c r="F239">
        <f t="shared" si="138"/>
        <v>0.29547921195236049</v>
      </c>
      <c r="M239">
        <f t="shared" si="139"/>
        <v>0.2403451617049466</v>
      </c>
      <c r="N239">
        <f t="shared" si="140"/>
        <v>0.27775896240384629</v>
      </c>
      <c r="O239">
        <f t="shared" si="141"/>
        <v>0.29547921195236049</v>
      </c>
      <c r="P239">
        <v>1</v>
      </c>
      <c r="Q239" s="41">
        <f t="shared" si="142"/>
        <v>0.2403451617049466</v>
      </c>
      <c r="R239" s="41">
        <f t="shared" si="143"/>
        <v>0.27775896240384629</v>
      </c>
      <c r="S239" s="41">
        <f t="shared" si="147"/>
        <v>0.29547921195236049</v>
      </c>
      <c r="T239">
        <f t="shared" si="144"/>
        <v>0.27119444535371778</v>
      </c>
      <c r="U239" s="137">
        <f t="shared" si="145"/>
        <v>2.8147123072299246E-2</v>
      </c>
      <c r="X239" s="46">
        <f t="shared" si="136"/>
        <v>0.18431087568291374</v>
      </c>
      <c r="Y239" s="96">
        <f t="shared" si="146"/>
        <v>0.18431087568291374</v>
      </c>
      <c r="AA239" s="178">
        <v>0.18431087568291374</v>
      </c>
    </row>
    <row r="240" spans="2:27" s="176" customFormat="1">
      <c r="B240" s="176" t="str">
        <f t="shared" si="148"/>
        <v>Blank-16</v>
      </c>
      <c r="C240" s="176" t="str">
        <f t="shared" si="148"/>
        <v>A</v>
      </c>
      <c r="D240" s="176">
        <f t="shared" si="149"/>
        <v>-0.24010094818125241</v>
      </c>
      <c r="E240" s="176">
        <f t="shared" si="137"/>
        <v>-0.13941559279818319</v>
      </c>
      <c r="F240" s="176">
        <f t="shared" si="138"/>
        <v>-0.12500650583228926</v>
      </c>
      <c r="M240" s="176">
        <f t="shared" si="139"/>
        <v>-0.24010094818125241</v>
      </c>
      <c r="N240">
        <f t="shared" si="140"/>
        <v>-0.13941559279818319</v>
      </c>
      <c r="O240">
        <f t="shared" si="141"/>
        <v>-0.12500650583228926</v>
      </c>
      <c r="P240">
        <v>1</v>
      </c>
      <c r="Q240" s="41">
        <f t="shared" si="142"/>
        <v>-0.24010094818125241</v>
      </c>
      <c r="R240" s="41">
        <f t="shared" si="143"/>
        <v>-0.13941559279818319</v>
      </c>
      <c r="S240" s="41">
        <f t="shared" si="147"/>
        <v>-0.12500650583228926</v>
      </c>
      <c r="T240" s="176">
        <f t="shared" si="144"/>
        <v>-0.16817434893724162</v>
      </c>
      <c r="U240" s="139">
        <f t="shared" si="145"/>
        <v>6.2705519740323332E-2</v>
      </c>
      <c r="V240" s="139">
        <f>AVERAGE(T240:T244)</f>
        <v>8.6883569670804045E-2</v>
      </c>
      <c r="W240" s="160">
        <f>IF(V240 &gt; 0, V240, 0)</f>
        <v>8.6883569670804045E-2</v>
      </c>
      <c r="AA240" s="178"/>
    </row>
    <row r="241" spans="2:27" s="176" customFormat="1">
      <c r="B241" s="176" t="str">
        <f>AU76</f>
        <v>Blank-17</v>
      </c>
      <c r="C241" s="176" t="str">
        <f>AV76</f>
        <v>B</v>
      </c>
      <c r="D241" s="176">
        <f>BB76</f>
        <v>-0.12626211415088889</v>
      </c>
      <c r="E241" s="176">
        <f>BQ76</f>
        <v>-5.9127464736725539E-2</v>
      </c>
      <c r="F241" s="176">
        <f>AM76</f>
        <v>0.29547921195236049</v>
      </c>
      <c r="M241" s="176">
        <f t="shared" si="139"/>
        <v>-0.12626211415088889</v>
      </c>
      <c r="N241">
        <f t="shared" si="140"/>
        <v>-5.9127464736725539E-2</v>
      </c>
      <c r="O241">
        <f t="shared" si="141"/>
        <v>0.29547921195236049</v>
      </c>
      <c r="P241">
        <v>1</v>
      </c>
      <c r="Q241" s="41">
        <f t="shared" si="142"/>
        <v>-0.12626211415088889</v>
      </c>
      <c r="R241" s="41">
        <f t="shared" si="143"/>
        <v>-5.9127464736725539E-2</v>
      </c>
      <c r="S241" s="41">
        <f t="shared" si="147"/>
        <v>0.29547921195236049</v>
      </c>
      <c r="T241" s="176">
        <f t="shared" si="144"/>
        <v>3.6696544354915352E-2</v>
      </c>
      <c r="U241" s="139">
        <f t="shared" si="145"/>
        <v>0.22661226152754399</v>
      </c>
      <c r="AA241" s="178"/>
    </row>
    <row r="242" spans="2:27" s="176" customFormat="1">
      <c r="B242" s="176" t="str">
        <f t="shared" ref="B242:C257" si="150">AU77</f>
        <v>Blank-18</v>
      </c>
      <c r="C242" s="176" t="str">
        <f t="shared" si="150"/>
        <v>B</v>
      </c>
      <c r="D242" s="176">
        <f t="shared" ref="D242:D305" si="151">BB77</f>
        <v>-8.8673634537761697E-2</v>
      </c>
      <c r="E242" s="176">
        <f t="shared" ref="E242:E305" si="152">BQ77</f>
        <v>-1.94015028432169</v>
      </c>
      <c r="F242" s="176">
        <f t="shared" ref="F242:F305" si="153">AM77</f>
        <v>0.60128700670483204</v>
      </c>
      <c r="M242" s="176">
        <f t="shared" si="139"/>
        <v>-8.8673634537761697E-2</v>
      </c>
      <c r="N242">
        <f t="shared" si="140"/>
        <v>-1.94015028432169</v>
      </c>
      <c r="O242">
        <f t="shared" si="141"/>
        <v>0.60128700670483204</v>
      </c>
      <c r="P242">
        <v>1</v>
      </c>
      <c r="Q242" s="41">
        <f t="shared" si="142"/>
        <v>-8.8673634537761697E-2</v>
      </c>
      <c r="R242" s="41"/>
      <c r="S242" s="41">
        <f t="shared" si="147"/>
        <v>0.60128700670483204</v>
      </c>
      <c r="T242" s="176">
        <f t="shared" si="144"/>
        <v>0.25630668608353518</v>
      </c>
      <c r="U242" s="139">
        <f t="shared" si="145"/>
        <v>0.48787584817445673</v>
      </c>
      <c r="Z242" s="176" t="s">
        <v>1076</v>
      </c>
      <c r="AA242" s="178"/>
    </row>
    <row r="243" spans="2:27" s="176" customFormat="1">
      <c r="B243" s="176" t="str">
        <f t="shared" si="150"/>
        <v>Blank-19</v>
      </c>
      <c r="C243" s="176" t="str">
        <f t="shared" si="150"/>
        <v>B</v>
      </c>
      <c r="D243" s="176">
        <f t="shared" si="151"/>
        <v>0.21203420236725581</v>
      </c>
      <c r="E243" s="176">
        <f t="shared" si="152"/>
        <v>-1.5713222804815015</v>
      </c>
      <c r="F243" s="176">
        <f t="shared" si="153"/>
        <v>0.48660908367265482</v>
      </c>
      <c r="M243" s="176">
        <f t="shared" si="139"/>
        <v>0.21203420236725581</v>
      </c>
      <c r="N243">
        <f t="shared" si="140"/>
        <v>-1.5713222804815015</v>
      </c>
      <c r="O243">
        <f t="shared" si="141"/>
        <v>0.48660908367265482</v>
      </c>
      <c r="P243">
        <v>1</v>
      </c>
      <c r="Q243" s="41">
        <f t="shared" si="142"/>
        <v>0.21203420236725581</v>
      </c>
      <c r="R243" s="41"/>
      <c r="S243" s="41">
        <f t="shared" si="147"/>
        <v>0.48660908367265482</v>
      </c>
      <c r="T243" s="176">
        <f t="shared" si="144"/>
        <v>0.34932164301995533</v>
      </c>
      <c r="U243" s="139">
        <f t="shared" si="145"/>
        <v>0.194153760514539</v>
      </c>
      <c r="Z243" s="176" t="s">
        <v>1076</v>
      </c>
      <c r="AA243" s="178"/>
    </row>
    <row r="244" spans="2:27" s="176" customFormat="1">
      <c r="B244" s="176" t="str">
        <f t="shared" si="150"/>
        <v>Blank-20</v>
      </c>
      <c r="C244" s="176" t="str">
        <f t="shared" si="150"/>
        <v>B</v>
      </c>
      <c r="D244" s="176">
        <f t="shared" si="151"/>
        <v>-5.1085154924634515E-2</v>
      </c>
      <c r="E244" s="176">
        <f t="shared" si="152"/>
        <v>-9.6010265120744495E-2</v>
      </c>
      <c r="F244" s="176">
        <f>AM79</f>
        <v>2.789739154394703E-2</v>
      </c>
      <c r="M244" s="176">
        <f t="shared" si="139"/>
        <v>-5.1085154924634515E-2</v>
      </c>
      <c r="N244">
        <f t="shared" si="140"/>
        <v>-9.6010265120744495E-2</v>
      </c>
      <c r="O244">
        <f t="shared" si="141"/>
        <v>2.789739154394703E-2</v>
      </c>
      <c r="P244">
        <v>1</v>
      </c>
      <c r="Q244" s="41">
        <f t="shared" si="142"/>
        <v>-5.1085154924634515E-2</v>
      </c>
      <c r="R244" s="41">
        <f t="shared" si="143"/>
        <v>-9.6010265120744495E-2</v>
      </c>
      <c r="S244" s="41">
        <f t="shared" si="147"/>
        <v>2.789739154394703E-2</v>
      </c>
      <c r="T244" s="176">
        <f t="shared" si="144"/>
        <v>-3.9732676167143995E-2</v>
      </c>
      <c r="U244" s="139">
        <f t="shared" si="145"/>
        <v>6.2729067628079921E-2</v>
      </c>
      <c r="AA244" s="178"/>
    </row>
    <row r="245" spans="2:27">
      <c r="B245" t="str">
        <f t="shared" si="150"/>
        <v>CCR-ONE-NCD-1</v>
      </c>
      <c r="C245" t="str">
        <f t="shared" si="150"/>
        <v>B</v>
      </c>
      <c r="D245">
        <f t="shared" si="151"/>
        <v>0.36238812081976457</v>
      </c>
      <c r="E245">
        <f t="shared" si="152"/>
        <v>0.27281773871944498</v>
      </c>
      <c r="F245">
        <f t="shared" si="153"/>
        <v>0.44838310932859682</v>
      </c>
      <c r="M245">
        <f t="shared" si="139"/>
        <v>0.36238812081976457</v>
      </c>
      <c r="N245">
        <f t="shared" si="140"/>
        <v>0.27281773871944498</v>
      </c>
      <c r="O245">
        <f t="shared" si="141"/>
        <v>0.44838310932859682</v>
      </c>
      <c r="P245">
        <v>1</v>
      </c>
      <c r="Q245" s="41">
        <f t="shared" si="142"/>
        <v>0.36238812081976457</v>
      </c>
      <c r="R245" s="41">
        <f t="shared" si="143"/>
        <v>0.27281773871944498</v>
      </c>
      <c r="S245" s="41">
        <f t="shared" si="147"/>
        <v>0.44838310932859682</v>
      </c>
      <c r="T245">
        <f t="shared" si="144"/>
        <v>0.36119632295593546</v>
      </c>
      <c r="U245" s="137">
        <f t="shared" si="145"/>
        <v>8.7788752843934004E-2</v>
      </c>
      <c r="X245" s="46">
        <f>T245-$W$253</f>
        <v>0.3053525844139241</v>
      </c>
      <c r="Y245" s="96">
        <f t="shared" si="146"/>
        <v>0.3053525844139241</v>
      </c>
      <c r="AA245" s="178">
        <v>0.3053525844139241</v>
      </c>
    </row>
    <row r="246" spans="2:27">
      <c r="B246" t="str">
        <f t="shared" si="150"/>
        <v>CCR-ONE-NCD-2</v>
      </c>
      <c r="C246" t="str">
        <f t="shared" si="150"/>
        <v>B</v>
      </c>
      <c r="D246">
        <f t="shared" si="151"/>
        <v>0.28721116159351018</v>
      </c>
      <c r="E246">
        <f t="shared" si="152"/>
        <v>0.23593493833542606</v>
      </c>
      <c r="F246">
        <f t="shared" si="153"/>
        <v>0.41015713498453771</v>
      </c>
      <c r="M246">
        <f t="shared" si="139"/>
        <v>0.28721116159351018</v>
      </c>
      <c r="N246">
        <f t="shared" si="140"/>
        <v>0.23593493833542606</v>
      </c>
      <c r="O246">
        <f t="shared" si="141"/>
        <v>0.41015713498453771</v>
      </c>
      <c r="P246">
        <v>1</v>
      </c>
      <c r="Q246" s="41">
        <f t="shared" si="142"/>
        <v>0.28721116159351018</v>
      </c>
      <c r="R246" s="41">
        <f t="shared" si="143"/>
        <v>0.23593493833542606</v>
      </c>
      <c r="S246" s="41">
        <f t="shared" si="147"/>
        <v>0.41015713498453771</v>
      </c>
      <c r="T246">
        <f t="shared" si="144"/>
        <v>0.31110107830449135</v>
      </c>
      <c r="U246" s="137">
        <f t="shared" si="145"/>
        <v>8.9534292545669872E-2</v>
      </c>
      <c r="X246" s="46">
        <f t="shared" ref="X246:X252" si="154">T246-$W$253</f>
        <v>0.25525733976248</v>
      </c>
      <c r="Y246" s="96">
        <f t="shared" si="146"/>
        <v>0.25525733976248</v>
      </c>
      <c r="AA246" s="178">
        <v>0.25525733976248</v>
      </c>
    </row>
    <row r="247" spans="2:27">
      <c r="B247" t="str">
        <f t="shared" si="150"/>
        <v>CCR-ONE-NCD-3</v>
      </c>
      <c r="C247" t="str">
        <f t="shared" si="150"/>
        <v>B</v>
      </c>
      <c r="D247">
        <f t="shared" si="151"/>
        <v>0.43756508004601896</v>
      </c>
      <c r="E247">
        <f t="shared" si="152"/>
        <v>-9.6010265120744495E-2</v>
      </c>
      <c r="F247">
        <f t="shared" si="153"/>
        <v>0.29547921195236049</v>
      </c>
      <c r="M247">
        <f t="shared" si="139"/>
        <v>0.43756508004601896</v>
      </c>
      <c r="N247">
        <f t="shared" si="140"/>
        <v>-9.6010265120744495E-2</v>
      </c>
      <c r="O247">
        <f t="shared" si="141"/>
        <v>0.29547921195236049</v>
      </c>
      <c r="P247">
        <v>1</v>
      </c>
      <c r="Q247" s="41">
        <f t="shared" si="142"/>
        <v>0.43756508004601896</v>
      </c>
      <c r="R247" s="41">
        <f t="shared" si="143"/>
        <v>-9.6010265120744495E-2</v>
      </c>
      <c r="S247" s="41">
        <f t="shared" si="147"/>
        <v>0.29547921195236049</v>
      </c>
      <c r="T247">
        <f t="shared" si="144"/>
        <v>0.2123446756258783</v>
      </c>
      <c r="U247" s="137">
        <f t="shared" si="145"/>
        <v>0.27633164058812032</v>
      </c>
      <c r="X247" s="46">
        <f t="shared" si="154"/>
        <v>0.15650093708386695</v>
      </c>
      <c r="Y247" s="96">
        <f t="shared" si="146"/>
        <v>0.15650093708386695</v>
      </c>
      <c r="AA247" s="178">
        <v>0.15650093708386695</v>
      </c>
    </row>
    <row r="248" spans="2:27">
      <c r="B248" t="str">
        <f t="shared" si="150"/>
        <v>CCR-ONE-NCD-4</v>
      </c>
      <c r="C248" t="str">
        <f t="shared" si="150"/>
        <v>B</v>
      </c>
      <c r="D248">
        <f t="shared" si="151"/>
        <v>-0.91562018602655881</v>
      </c>
      <c r="E248">
        <f t="shared" si="152"/>
        <v>0.30970053910346396</v>
      </c>
      <c r="F248">
        <f t="shared" si="153"/>
        <v>0.1808012889201833</v>
      </c>
      <c r="M248">
        <f t="shared" si="139"/>
        <v>-0.91562018602655881</v>
      </c>
      <c r="N248">
        <f t="shared" si="140"/>
        <v>0.30970053910346396</v>
      </c>
      <c r="O248">
        <f t="shared" si="141"/>
        <v>0.1808012889201833</v>
      </c>
      <c r="P248">
        <v>1</v>
      </c>
      <c r="Q248" s="41">
        <f t="shared" si="142"/>
        <v>-0.91562018602655881</v>
      </c>
      <c r="R248" s="41">
        <f t="shared" si="143"/>
        <v>0.30970053910346396</v>
      </c>
      <c r="S248" s="41">
        <f t="shared" si="147"/>
        <v>0.1808012889201833</v>
      </c>
      <c r="T248">
        <f t="shared" si="144"/>
        <v>-0.14170611933430385</v>
      </c>
      <c r="U248" s="137">
        <f t="shared" si="145"/>
        <v>0.67332086789476608</v>
      </c>
      <c r="X248" s="46">
        <f t="shared" si="154"/>
        <v>-0.19754985787631521</v>
      </c>
      <c r="Y248" s="96">
        <f t="shared" si="146"/>
        <v>0</v>
      </c>
      <c r="AA248" s="178">
        <v>0</v>
      </c>
    </row>
    <row r="249" spans="2:27">
      <c r="B249" t="str">
        <f t="shared" si="150"/>
        <v>CCR-ONE-NCD-5</v>
      </c>
      <c r="C249" t="str">
        <f t="shared" si="150"/>
        <v>B</v>
      </c>
      <c r="D249">
        <f t="shared" si="151"/>
        <v>0.51274203927227335</v>
      </c>
      <c r="E249">
        <f t="shared" si="152"/>
        <v>0.64164574255963347</v>
      </c>
      <c r="F249">
        <f t="shared" si="153"/>
        <v>0.14257531457612424</v>
      </c>
      <c r="M249">
        <f t="shared" si="139"/>
        <v>0.51274203927227335</v>
      </c>
      <c r="N249">
        <f t="shared" si="140"/>
        <v>0.64164574255963347</v>
      </c>
      <c r="O249">
        <f t="shared" si="141"/>
        <v>0.14257531457612424</v>
      </c>
      <c r="P249">
        <v>1</v>
      </c>
      <c r="Q249" s="41">
        <f t="shared" si="142"/>
        <v>0.51274203927227335</v>
      </c>
      <c r="R249" s="41">
        <f t="shared" si="143"/>
        <v>0.64164574255963347</v>
      </c>
      <c r="S249" s="41">
        <f t="shared" si="147"/>
        <v>0.14257531457612424</v>
      </c>
      <c r="T249">
        <f t="shared" si="144"/>
        <v>0.43232103213601031</v>
      </c>
      <c r="U249" s="137">
        <f t="shared" si="145"/>
        <v>0.25907233895867582</v>
      </c>
      <c r="X249" s="46">
        <f t="shared" si="154"/>
        <v>0.37647729359399895</v>
      </c>
      <c r="Y249" s="96">
        <f t="shared" si="146"/>
        <v>0.37647729359399895</v>
      </c>
      <c r="AA249" s="178">
        <v>0.37647729359399895</v>
      </c>
    </row>
    <row r="250" spans="2:27">
      <c r="B250" t="str">
        <f t="shared" si="150"/>
        <v>CCR-ONE-NCD-6</v>
      </c>
      <c r="C250" t="str">
        <f t="shared" si="150"/>
        <v>B</v>
      </c>
      <c r="D250">
        <f t="shared" si="151"/>
        <v>0.24962268198038298</v>
      </c>
      <c r="E250">
        <f t="shared" si="152"/>
        <v>-1.091845875489255</v>
      </c>
      <c r="F250">
        <f t="shared" si="153"/>
        <v>0.21902726326424238</v>
      </c>
      <c r="M250">
        <f t="shared" si="139"/>
        <v>0.24962268198038298</v>
      </c>
      <c r="N250">
        <f t="shared" si="140"/>
        <v>-1.091845875489255</v>
      </c>
      <c r="O250">
        <f t="shared" si="141"/>
        <v>0.21902726326424238</v>
      </c>
      <c r="P250">
        <v>1</v>
      </c>
      <c r="Q250" s="41">
        <f t="shared" si="142"/>
        <v>0.24962268198038298</v>
      </c>
      <c r="R250" s="41">
        <f t="shared" si="143"/>
        <v>-1.091845875489255</v>
      </c>
      <c r="S250" s="41">
        <f t="shared" si="147"/>
        <v>0.21902726326424238</v>
      </c>
      <c r="T250">
        <f t="shared" si="144"/>
        <v>-0.2077319767482099</v>
      </c>
      <c r="U250" s="137">
        <f t="shared" si="145"/>
        <v>0.76581790222736523</v>
      </c>
      <c r="X250" s="46">
        <f t="shared" si="154"/>
        <v>-0.26357571529022128</v>
      </c>
      <c r="Y250" s="96">
        <f t="shared" si="146"/>
        <v>0</v>
      </c>
      <c r="AA250" s="178">
        <v>0</v>
      </c>
    </row>
    <row r="251" spans="2:27">
      <c r="B251" t="str">
        <f t="shared" si="150"/>
        <v>CCR-ONE-NCD-7</v>
      </c>
      <c r="C251" t="str">
        <f t="shared" si="150"/>
        <v>B</v>
      </c>
      <c r="D251">
        <f t="shared" si="151"/>
        <v>-0.50214691028216074</v>
      </c>
      <c r="E251">
        <f t="shared" si="152"/>
        <v>0.42034894025552078</v>
      </c>
      <c r="F251">
        <f t="shared" si="153"/>
        <v>1.2511285705538362</v>
      </c>
      <c r="M251">
        <f t="shared" si="139"/>
        <v>-0.50214691028216074</v>
      </c>
      <c r="N251">
        <f t="shared" si="140"/>
        <v>0.42034894025552078</v>
      </c>
      <c r="O251">
        <f t="shared" si="141"/>
        <v>1.2511285705538362</v>
      </c>
      <c r="P251">
        <v>1</v>
      </c>
      <c r="Q251" s="41">
        <f t="shared" si="142"/>
        <v>-0.50214691028216074</v>
      </c>
      <c r="R251" s="41">
        <f t="shared" si="143"/>
        <v>0.42034894025552078</v>
      </c>
      <c r="S251" s="41">
        <f t="shared" si="147"/>
        <v>1.2511285705538362</v>
      </c>
      <c r="T251">
        <f t="shared" si="144"/>
        <v>0.38977686684239871</v>
      </c>
      <c r="U251" s="137">
        <f t="shared" si="145"/>
        <v>0.87703746594986298</v>
      </c>
      <c r="X251" s="46">
        <f t="shared" si="154"/>
        <v>0.33393312830038735</v>
      </c>
      <c r="Y251" s="96">
        <f t="shared" si="146"/>
        <v>0.33393312830038735</v>
      </c>
      <c r="AA251" s="178">
        <v>0.33393312830038735</v>
      </c>
    </row>
    <row r="252" spans="2:27">
      <c r="B252" t="str">
        <f t="shared" si="150"/>
        <v>CCR-ONE-NCD-8</v>
      </c>
      <c r="C252" t="str">
        <f t="shared" si="150"/>
        <v>B</v>
      </c>
      <c r="D252">
        <f t="shared" si="151"/>
        <v>0.17444572275412862</v>
      </c>
      <c r="E252">
        <f t="shared" si="152"/>
        <v>0.34658333948748288</v>
      </c>
      <c r="F252">
        <f t="shared" si="153"/>
        <v>0.21902726326424238</v>
      </c>
      <c r="M252">
        <f t="shared" si="139"/>
        <v>0.17444572275412862</v>
      </c>
      <c r="N252">
        <f t="shared" si="140"/>
        <v>0.34658333948748288</v>
      </c>
      <c r="O252">
        <f t="shared" si="141"/>
        <v>0.21902726326424238</v>
      </c>
      <c r="P252">
        <v>1</v>
      </c>
      <c r="Q252" s="41">
        <f t="shared" si="142"/>
        <v>0.17444572275412862</v>
      </c>
      <c r="R252" s="41">
        <f t="shared" si="143"/>
        <v>0.34658333948748288</v>
      </c>
      <c r="S252" s="41">
        <f t="shared" si="147"/>
        <v>0.21902726326424238</v>
      </c>
      <c r="T252">
        <f t="shared" si="144"/>
        <v>0.24668544183528462</v>
      </c>
      <c r="U252" s="137">
        <f t="shared" si="145"/>
        <v>8.93396379277447E-2</v>
      </c>
      <c r="X252" s="46">
        <f t="shared" si="154"/>
        <v>0.19084170329327327</v>
      </c>
      <c r="Y252" s="96">
        <f t="shared" si="146"/>
        <v>0.19084170329327327</v>
      </c>
      <c r="AA252" s="178">
        <v>0.19084170329327327</v>
      </c>
    </row>
    <row r="253" spans="2:27" s="176" customFormat="1">
      <c r="B253" s="176" t="str">
        <f t="shared" si="150"/>
        <v>Blank-21</v>
      </c>
      <c r="C253" s="176" t="str">
        <f t="shared" si="150"/>
        <v>B</v>
      </c>
      <c r="D253" s="176">
        <f t="shared" si="151"/>
        <v>-0.12626211415088889</v>
      </c>
      <c r="E253" s="176">
        <f t="shared" si="152"/>
        <v>-9.6010265120744495E-2</v>
      </c>
      <c r="F253" s="176">
        <f t="shared" si="153"/>
        <v>0.3337051862964196</v>
      </c>
      <c r="M253" s="176">
        <f t="shared" si="139"/>
        <v>-0.12626211415088889</v>
      </c>
      <c r="N253">
        <f t="shared" si="140"/>
        <v>-9.6010265120744495E-2</v>
      </c>
      <c r="O253">
        <f t="shared" si="141"/>
        <v>0.3337051862964196</v>
      </c>
      <c r="P253">
        <v>1</v>
      </c>
      <c r="Q253" s="41">
        <f t="shared" si="142"/>
        <v>-0.12626211415088889</v>
      </c>
      <c r="R253" s="41">
        <f t="shared" si="143"/>
        <v>-9.6010265120744495E-2</v>
      </c>
      <c r="S253" s="41">
        <f t="shared" si="147"/>
        <v>0.3337051862964196</v>
      </c>
      <c r="T253" s="176">
        <f t="shared" si="144"/>
        <v>3.7144269008262065E-2</v>
      </c>
      <c r="U253" s="139">
        <f>STDEV(Q253:S253)</f>
        <v>0.25727432215347634</v>
      </c>
      <c r="V253" s="139">
        <f>AVERAGE(T253:T257)</f>
        <v>5.5843738542011356E-2</v>
      </c>
      <c r="W253" s="160">
        <f>IF(V253 &gt; 0, V253, 0)</f>
        <v>5.5843738542011356E-2</v>
      </c>
      <c r="AA253" s="178"/>
    </row>
    <row r="254" spans="2:27" s="176" customFormat="1">
      <c r="B254" s="176" t="str">
        <f t="shared" si="150"/>
        <v>Blank-22</v>
      </c>
      <c r="C254" s="176" t="str">
        <f t="shared" si="150"/>
        <v>B</v>
      </c>
      <c r="D254" s="176">
        <f t="shared" si="151"/>
        <v>-8.8673634537761697E-2</v>
      </c>
      <c r="E254" s="176">
        <f t="shared" si="152"/>
        <v>-9.6010265120744495E-2</v>
      </c>
      <c r="F254" s="176">
        <f t="shared" si="153"/>
        <v>0.3337051862964196</v>
      </c>
      <c r="M254" s="176">
        <f t="shared" si="139"/>
        <v>-8.8673634537761697E-2</v>
      </c>
      <c r="N254">
        <f t="shared" si="140"/>
        <v>-9.6010265120744495E-2</v>
      </c>
      <c r="O254">
        <f t="shared" si="141"/>
        <v>0.3337051862964196</v>
      </c>
      <c r="P254">
        <v>1</v>
      </c>
      <c r="Q254" s="41">
        <f t="shared" si="142"/>
        <v>-8.8673634537761697E-2</v>
      </c>
      <c r="R254" s="41">
        <f t="shared" si="143"/>
        <v>-9.6010265120744495E-2</v>
      </c>
      <c r="S254" s="41">
        <f t="shared" si="147"/>
        <v>0.3337051862964196</v>
      </c>
      <c r="T254" s="176">
        <f t="shared" si="144"/>
        <v>4.9673762212637806E-2</v>
      </c>
      <c r="U254" s="139">
        <f t="shared" si="145"/>
        <v>0.24600578029260536</v>
      </c>
      <c r="AA254" s="178"/>
    </row>
    <row r="255" spans="2:27" s="176" customFormat="1">
      <c r="B255" s="176" t="str">
        <f t="shared" si="150"/>
        <v>Blank-23</v>
      </c>
      <c r="C255" s="176" t="str">
        <f t="shared" si="150"/>
        <v>B</v>
      </c>
      <c r="D255" s="176">
        <f t="shared" si="151"/>
        <v>-5.1085154924634515E-2</v>
      </c>
      <c r="E255" s="176">
        <f t="shared" si="152"/>
        <v>-5.9127464736725539E-2</v>
      </c>
      <c r="F255" s="176">
        <f t="shared" si="153"/>
        <v>0.3337051862964196</v>
      </c>
      <c r="M255" s="176">
        <f t="shared" si="139"/>
        <v>-5.1085154924634515E-2</v>
      </c>
      <c r="N255">
        <f t="shared" si="140"/>
        <v>-5.9127464736725539E-2</v>
      </c>
      <c r="O255">
        <f t="shared" si="141"/>
        <v>0.3337051862964196</v>
      </c>
      <c r="P255">
        <v>1</v>
      </c>
      <c r="Q255" s="41">
        <f t="shared" si="142"/>
        <v>-5.1085154924634515E-2</v>
      </c>
      <c r="R255" s="41">
        <f t="shared" si="143"/>
        <v>-5.9127464736725539E-2</v>
      </c>
      <c r="S255" s="41">
        <f t="shared" si="147"/>
        <v>0.3337051862964196</v>
      </c>
      <c r="T255" s="176">
        <f t="shared" si="144"/>
        <v>7.4497522211686512E-2</v>
      </c>
      <c r="U255" s="139">
        <f t="shared" si="145"/>
        <v>0.22451643487053746</v>
      </c>
      <c r="AA255" s="178"/>
    </row>
    <row r="256" spans="2:27" s="176" customFormat="1">
      <c r="B256" s="176" t="str">
        <f t="shared" si="150"/>
        <v>Blank-24</v>
      </c>
      <c r="C256" s="176" t="str">
        <f t="shared" si="150"/>
        <v>B</v>
      </c>
      <c r="D256" s="176">
        <f t="shared" si="151"/>
        <v>-8.8673634537761697E-2</v>
      </c>
      <c r="E256" s="176">
        <f t="shared" si="152"/>
        <v>0.16216933756738816</v>
      </c>
      <c r="F256" s="176">
        <f t="shared" si="153"/>
        <v>0.1808012889201833</v>
      </c>
      <c r="M256" s="176">
        <f t="shared" si="139"/>
        <v>-8.8673634537761697E-2</v>
      </c>
      <c r="N256">
        <f t="shared" si="140"/>
        <v>0.16216933756738816</v>
      </c>
      <c r="O256">
        <f t="shared" si="141"/>
        <v>0.1808012889201833</v>
      </c>
      <c r="P256">
        <v>1</v>
      </c>
      <c r="Q256" s="41">
        <f t="shared" si="142"/>
        <v>-8.8673634537761697E-2</v>
      </c>
      <c r="R256" s="41">
        <f t="shared" si="143"/>
        <v>0.16216933756738816</v>
      </c>
      <c r="S256" s="41">
        <f t="shared" si="147"/>
        <v>0.1808012889201833</v>
      </c>
      <c r="T256" s="176">
        <f t="shared" si="144"/>
        <v>8.4765663983269915E-2</v>
      </c>
      <c r="U256" s="139">
        <f t="shared" si="145"/>
        <v>0.15049146190533161</v>
      </c>
      <c r="AA256" s="178"/>
    </row>
    <row r="257" spans="2:27" s="176" customFormat="1">
      <c r="B257" s="176" t="str">
        <f t="shared" si="150"/>
        <v>Blank-25</v>
      </c>
      <c r="C257" s="176" t="str">
        <f t="shared" si="150"/>
        <v>B</v>
      </c>
      <c r="D257" s="176">
        <f t="shared" si="151"/>
        <v>-5.1085154924634515E-2</v>
      </c>
      <c r="E257" s="176">
        <f t="shared" si="152"/>
        <v>0.19905213795140711</v>
      </c>
      <c r="F257" s="176">
        <f t="shared" si="153"/>
        <v>-4.8554557144171111E-2</v>
      </c>
      <c r="M257" s="176">
        <f t="shared" si="139"/>
        <v>-5.1085154924634515E-2</v>
      </c>
      <c r="N257">
        <f t="shared" si="140"/>
        <v>0.19905213795140711</v>
      </c>
      <c r="O257">
        <f t="shared" si="141"/>
        <v>-4.8554557144171111E-2</v>
      </c>
      <c r="P257">
        <v>1</v>
      </c>
      <c r="Q257" s="41">
        <f t="shared" si="142"/>
        <v>-5.1085154924634515E-2</v>
      </c>
      <c r="R257" s="41">
        <f t="shared" si="143"/>
        <v>0.19905213795140711</v>
      </c>
      <c r="S257" s="41">
        <f t="shared" si="147"/>
        <v>-4.8554557144171111E-2</v>
      </c>
      <c r="T257" s="176">
        <f t="shared" si="144"/>
        <v>3.313747529420049E-2</v>
      </c>
      <c r="U257" s="139">
        <f t="shared" si="145"/>
        <v>0.14369188371224251</v>
      </c>
      <c r="AA257" s="178"/>
    </row>
    <row r="258" spans="2:27">
      <c r="B258" t="str">
        <f t="shared" ref="B258:C273" si="155">AU93</f>
        <v>CRE-MXT-NCD-1</v>
      </c>
      <c r="C258" t="str">
        <f t="shared" si="155"/>
        <v>B</v>
      </c>
      <c r="D258">
        <f t="shared" si="151"/>
        <v>0.36238812081976457</v>
      </c>
      <c r="E258">
        <f t="shared" si="152"/>
        <v>0.30970053910346396</v>
      </c>
      <c r="F258">
        <f t="shared" si="153"/>
        <v>-1.8069493769708873</v>
      </c>
      <c r="M258">
        <f t="shared" si="139"/>
        <v>0.36238812081976457</v>
      </c>
      <c r="N258">
        <f t="shared" si="140"/>
        <v>0.30970053910346396</v>
      </c>
      <c r="O258">
        <f t="shared" si="141"/>
        <v>-1.8069493769708873</v>
      </c>
      <c r="P258">
        <v>1</v>
      </c>
      <c r="Q258" s="41">
        <f t="shared" si="142"/>
        <v>0.36238812081976457</v>
      </c>
      <c r="R258" s="41">
        <f t="shared" si="143"/>
        <v>0.30970053910346396</v>
      </c>
      <c r="S258" s="41"/>
      <c r="T258">
        <f t="shared" si="144"/>
        <v>0.33604432996161426</v>
      </c>
      <c r="U258" s="137">
        <f t="shared" si="145"/>
        <v>3.7255746315916521E-2</v>
      </c>
      <c r="X258" s="46">
        <f>T258-$W$274</f>
        <v>0.33604432996161426</v>
      </c>
      <c r="Y258" s="96">
        <f t="shared" si="146"/>
        <v>0.33604432996161426</v>
      </c>
      <c r="Z258" t="s">
        <v>1077</v>
      </c>
      <c r="AA258" s="178">
        <v>0.33604432996161426</v>
      </c>
    </row>
    <row r="259" spans="2:27">
      <c r="B259" t="str">
        <f t="shared" si="155"/>
        <v>CRE-MXT-NCD-2</v>
      </c>
      <c r="C259" t="str">
        <f t="shared" si="155"/>
        <v>B</v>
      </c>
      <c r="D259">
        <f t="shared" si="151"/>
        <v>0.28721116159351018</v>
      </c>
      <c r="E259">
        <f t="shared" si="152"/>
        <v>0.56788014179159663</v>
      </c>
      <c r="F259">
        <f t="shared" si="153"/>
        <v>-0.23968442886446645</v>
      </c>
      <c r="M259">
        <f t="shared" si="139"/>
        <v>0.28721116159351018</v>
      </c>
      <c r="N259">
        <f t="shared" si="140"/>
        <v>0.56788014179159663</v>
      </c>
      <c r="O259">
        <f t="shared" si="141"/>
        <v>-0.23968442886446645</v>
      </c>
      <c r="P259">
        <v>1</v>
      </c>
      <c r="Q259" s="41">
        <f t="shared" si="142"/>
        <v>0.28721116159351018</v>
      </c>
      <c r="R259" s="41">
        <f t="shared" si="143"/>
        <v>0.56788014179159663</v>
      </c>
      <c r="S259" s="41">
        <f t="shared" si="147"/>
        <v>-0.23968442886446645</v>
      </c>
      <c r="T259">
        <f t="shared" si="144"/>
        <v>0.2051356248402135</v>
      </c>
      <c r="U259" s="137">
        <f t="shared" si="145"/>
        <v>0.40999076726767175</v>
      </c>
      <c r="X259" s="46">
        <f t="shared" ref="X259:X273" si="156">T259-$W$274</f>
        <v>0.2051356248402135</v>
      </c>
      <c r="Y259" s="96">
        <f t="shared" si="146"/>
        <v>0.2051356248402135</v>
      </c>
      <c r="AA259" s="178">
        <v>0.2051356248402135</v>
      </c>
    </row>
    <row r="260" spans="2:27">
      <c r="B260" t="str">
        <f t="shared" si="155"/>
        <v>CRE-MXT-NCD-3</v>
      </c>
      <c r="C260" t="str">
        <f t="shared" si="155"/>
        <v>B</v>
      </c>
      <c r="D260">
        <f t="shared" si="151"/>
        <v>0.36238812081976457</v>
      </c>
      <c r="E260">
        <f t="shared" si="152"/>
        <v>0.30970053910346396</v>
      </c>
      <c r="F260">
        <f t="shared" si="153"/>
        <v>-0.23968442886446645</v>
      </c>
      <c r="M260">
        <f t="shared" si="139"/>
        <v>0.36238812081976457</v>
      </c>
      <c r="N260">
        <f t="shared" si="140"/>
        <v>0.30970053910346396</v>
      </c>
      <c r="O260">
        <f t="shared" si="141"/>
        <v>-0.23968442886446645</v>
      </c>
      <c r="P260">
        <v>1</v>
      </c>
      <c r="Q260" s="41">
        <f t="shared" si="142"/>
        <v>0.36238812081976457</v>
      </c>
      <c r="R260" s="41">
        <f t="shared" si="143"/>
        <v>0.30970053910346396</v>
      </c>
      <c r="S260" s="41">
        <f t="shared" si="147"/>
        <v>-0.23968442886446645</v>
      </c>
      <c r="T260">
        <f t="shared" si="144"/>
        <v>0.14413474368625404</v>
      </c>
      <c r="U260" s="137">
        <f t="shared" si="145"/>
        <v>0.33343944462213493</v>
      </c>
      <c r="X260" s="46">
        <f t="shared" si="156"/>
        <v>0.14413474368625404</v>
      </c>
      <c r="Y260" s="96">
        <f t="shared" si="146"/>
        <v>0.14413474368625404</v>
      </c>
      <c r="AA260" s="178">
        <v>0.14413474368625404</v>
      </c>
    </row>
    <row r="261" spans="2:27">
      <c r="B261" t="str">
        <f t="shared" si="155"/>
        <v>CRE-MXT-NCD-4</v>
      </c>
      <c r="C261" t="str">
        <f t="shared" si="155"/>
        <v>B</v>
      </c>
      <c r="D261">
        <f t="shared" si="151"/>
        <v>0.28721116159351018</v>
      </c>
      <c r="E261">
        <f t="shared" si="152"/>
        <v>0.12528653718336921</v>
      </c>
      <c r="F261">
        <f t="shared" si="153"/>
        <v>-0.23968442886446645</v>
      </c>
      <c r="M261">
        <f t="shared" si="139"/>
        <v>0.28721116159351018</v>
      </c>
      <c r="N261">
        <f t="shared" si="140"/>
        <v>0.12528653718336921</v>
      </c>
      <c r="O261">
        <f t="shared" si="141"/>
        <v>-0.23968442886446645</v>
      </c>
      <c r="P261">
        <v>1</v>
      </c>
      <c r="Q261" s="41">
        <f t="shared" si="142"/>
        <v>0.28721116159351018</v>
      </c>
      <c r="R261" s="41">
        <f t="shared" si="143"/>
        <v>0.12528653718336921</v>
      </c>
      <c r="S261" s="41">
        <f t="shared" si="147"/>
        <v>-0.23968442886446645</v>
      </c>
      <c r="T261">
        <f t="shared" si="144"/>
        <v>5.7604423304137641E-2</v>
      </c>
      <c r="U261" s="137">
        <f t="shared" si="145"/>
        <v>0.2698895926400014</v>
      </c>
      <c r="X261" s="46">
        <f t="shared" si="156"/>
        <v>5.7604423304137641E-2</v>
      </c>
      <c r="Y261" s="96">
        <f t="shared" si="146"/>
        <v>5.7604423304137641E-2</v>
      </c>
      <c r="AA261" s="178">
        <v>5.7604423304137641E-2</v>
      </c>
    </row>
    <row r="262" spans="2:27">
      <c r="B262" t="str">
        <f t="shared" si="155"/>
        <v>CRE-MXT-NCD-5</v>
      </c>
      <c r="C262" t="str">
        <f t="shared" si="155"/>
        <v>B</v>
      </c>
      <c r="D262">
        <f t="shared" si="151"/>
        <v>0.39997660043289174</v>
      </c>
      <c r="E262">
        <f t="shared" si="152"/>
        <v>0.23593493833542606</v>
      </c>
      <c r="F262">
        <f t="shared" si="153"/>
        <v>0.52483505801671382</v>
      </c>
      <c r="M262">
        <f t="shared" si="139"/>
        <v>0.39997660043289174</v>
      </c>
      <c r="N262">
        <f t="shared" si="140"/>
        <v>0.23593493833542606</v>
      </c>
      <c r="O262">
        <f t="shared" si="141"/>
        <v>0.52483505801671382</v>
      </c>
      <c r="P262">
        <v>1</v>
      </c>
      <c r="Q262" s="41">
        <f t="shared" si="142"/>
        <v>0.39997660043289174</v>
      </c>
      <c r="R262" s="41">
        <f t="shared" si="143"/>
        <v>0.23593493833542606</v>
      </c>
      <c r="S262" s="41">
        <f t="shared" si="147"/>
        <v>0.52483505801671382</v>
      </c>
      <c r="T262">
        <f t="shared" si="144"/>
        <v>0.38691553226167724</v>
      </c>
      <c r="U262" s="137">
        <f t="shared" si="145"/>
        <v>0.14489224759901892</v>
      </c>
      <c r="X262" s="46">
        <f t="shared" si="156"/>
        <v>0.38691553226167724</v>
      </c>
      <c r="Y262" s="96">
        <f t="shared" si="146"/>
        <v>0.38691553226167724</v>
      </c>
      <c r="AA262" s="178">
        <v>0.38691553226167724</v>
      </c>
    </row>
    <row r="263" spans="2:27">
      <c r="B263" t="str">
        <f t="shared" si="155"/>
        <v>CRE-MXT-NCD-6</v>
      </c>
      <c r="C263" t="str">
        <f t="shared" si="155"/>
        <v>B</v>
      </c>
      <c r="D263">
        <f t="shared" si="151"/>
        <v>0.28721116159351018</v>
      </c>
      <c r="E263">
        <f t="shared" si="152"/>
        <v>0.34658333948748288</v>
      </c>
      <c r="F263">
        <f t="shared" si="153"/>
        <v>0.41015713498453771</v>
      </c>
      <c r="M263">
        <f t="shared" si="139"/>
        <v>0.28721116159351018</v>
      </c>
      <c r="N263">
        <f t="shared" si="140"/>
        <v>0.34658333948748288</v>
      </c>
      <c r="O263">
        <f t="shared" si="141"/>
        <v>0.41015713498453771</v>
      </c>
      <c r="P263">
        <v>1</v>
      </c>
      <c r="Q263" s="41">
        <f t="shared" si="142"/>
        <v>0.28721116159351018</v>
      </c>
      <c r="R263" s="41">
        <f t="shared" si="143"/>
        <v>0.34658333948748288</v>
      </c>
      <c r="S263" s="41">
        <f t="shared" si="147"/>
        <v>0.41015713498453771</v>
      </c>
      <c r="T263">
        <f t="shared" si="144"/>
        <v>0.34798387868851027</v>
      </c>
      <c r="U263" s="137">
        <f>STDEV(Q263:S263)</f>
        <v>6.1484951214155072E-2</v>
      </c>
      <c r="X263" s="46">
        <f t="shared" si="156"/>
        <v>0.34798387868851027</v>
      </c>
      <c r="Y263" s="96">
        <f t="shared" si="146"/>
        <v>0.34798387868851027</v>
      </c>
      <c r="Z263" s="175"/>
      <c r="AA263" s="178">
        <v>0.34798387868851027</v>
      </c>
    </row>
    <row r="264" spans="2:27">
      <c r="B264" t="str">
        <f t="shared" si="155"/>
        <v>CRE-MXT-NCD-7</v>
      </c>
      <c r="C264" t="str">
        <f t="shared" si="155"/>
        <v>B</v>
      </c>
      <c r="D264">
        <f t="shared" si="151"/>
        <v>0.24962268198038298</v>
      </c>
      <c r="E264">
        <f t="shared" si="152"/>
        <v>0.30970053910346396</v>
      </c>
      <c r="F264">
        <f t="shared" si="153"/>
        <v>0.60128700670483204</v>
      </c>
      <c r="M264">
        <f t="shared" si="139"/>
        <v>0.24962268198038298</v>
      </c>
      <c r="N264">
        <f t="shared" si="140"/>
        <v>0.30970053910346396</v>
      </c>
      <c r="O264">
        <f t="shared" si="141"/>
        <v>0.60128700670483204</v>
      </c>
      <c r="P264">
        <v>1</v>
      </c>
      <c r="Q264" s="41">
        <f t="shared" si="142"/>
        <v>0.24962268198038298</v>
      </c>
      <c r="R264" s="41">
        <f t="shared" si="143"/>
        <v>0.30970053910346396</v>
      </c>
      <c r="S264" s="41">
        <f t="shared" si="147"/>
        <v>0.60128700670483204</v>
      </c>
      <c r="T264">
        <f t="shared" si="144"/>
        <v>0.38687007592955963</v>
      </c>
      <c r="U264" s="137">
        <f t="shared" si="145"/>
        <v>0.18810449856779415</v>
      </c>
      <c r="X264" s="46">
        <f t="shared" si="156"/>
        <v>0.38687007592955963</v>
      </c>
      <c r="Y264" s="96">
        <f t="shared" si="146"/>
        <v>0.38687007592955963</v>
      </c>
      <c r="AA264" s="178">
        <v>0.38687007592955963</v>
      </c>
    </row>
    <row r="265" spans="2:27">
      <c r="B265" t="str">
        <f t="shared" si="155"/>
        <v>CRE-MXT-NCD-8</v>
      </c>
      <c r="C265" t="str">
        <f t="shared" si="155"/>
        <v>B</v>
      </c>
      <c r="D265">
        <f t="shared" si="151"/>
        <v>0.21203420236725581</v>
      </c>
      <c r="E265">
        <f t="shared" si="152"/>
        <v>0.34658333948748288</v>
      </c>
      <c r="F265">
        <f t="shared" si="153"/>
        <v>0.63951298104889109</v>
      </c>
      <c r="M265">
        <f t="shared" si="139"/>
        <v>0.21203420236725581</v>
      </c>
      <c r="N265">
        <f t="shared" si="140"/>
        <v>0.34658333948748288</v>
      </c>
      <c r="O265">
        <f t="shared" si="141"/>
        <v>0.63951298104889109</v>
      </c>
      <c r="P265">
        <v>1</v>
      </c>
      <c r="Q265" s="41">
        <f t="shared" si="142"/>
        <v>0.21203420236725581</v>
      </c>
      <c r="R265" s="41">
        <f t="shared" si="143"/>
        <v>0.34658333948748288</v>
      </c>
      <c r="S265" s="41">
        <f t="shared" si="147"/>
        <v>0.63951298104889109</v>
      </c>
      <c r="T265">
        <f t="shared" si="144"/>
        <v>0.39937684096787657</v>
      </c>
      <c r="U265" s="137">
        <f t="shared" si="145"/>
        <v>0.21857468267094873</v>
      </c>
      <c r="X265" s="46">
        <f t="shared" si="156"/>
        <v>0.39937684096787657</v>
      </c>
      <c r="Y265" s="96">
        <f t="shared" si="146"/>
        <v>0.39937684096787657</v>
      </c>
      <c r="AA265" s="178">
        <v>0.39937684096787657</v>
      </c>
    </row>
    <row r="266" spans="2:27">
      <c r="B266" t="str">
        <f t="shared" si="155"/>
        <v>CRE-MXG-NCD-1</v>
      </c>
      <c r="C266" t="str">
        <f t="shared" si="155"/>
        <v>B</v>
      </c>
      <c r="D266">
        <f t="shared" si="151"/>
        <v>0.28721116159351018</v>
      </c>
      <c r="E266">
        <f t="shared" si="152"/>
        <v>0.27281773871944498</v>
      </c>
      <c r="F266">
        <f t="shared" si="153"/>
        <v>0.60128700670483204</v>
      </c>
      <c r="M266">
        <f t="shared" si="139"/>
        <v>0.28721116159351018</v>
      </c>
      <c r="N266">
        <f t="shared" si="140"/>
        <v>0.27281773871944498</v>
      </c>
      <c r="O266">
        <f t="shared" si="141"/>
        <v>0.60128700670483204</v>
      </c>
      <c r="P266">
        <v>1</v>
      </c>
      <c r="Q266" s="41">
        <f t="shared" si="142"/>
        <v>0.28721116159351018</v>
      </c>
      <c r="R266" s="41">
        <f t="shared" si="143"/>
        <v>0.27281773871944498</v>
      </c>
      <c r="S266" s="41">
        <f t="shared" si="147"/>
        <v>0.60128700670483204</v>
      </c>
      <c r="T266">
        <f t="shared" si="144"/>
        <v>0.38710530233926238</v>
      </c>
      <c r="U266" s="137">
        <f t="shared" si="145"/>
        <v>0.18562635728584759</v>
      </c>
      <c r="X266" s="46">
        <f t="shared" si="156"/>
        <v>0.38710530233926238</v>
      </c>
      <c r="Y266" s="96">
        <f t="shared" si="146"/>
        <v>0.38710530233926238</v>
      </c>
      <c r="AA266" s="178">
        <v>0.38710530233926238</v>
      </c>
    </row>
    <row r="267" spans="2:27">
      <c r="B267" t="str">
        <f t="shared" si="155"/>
        <v>CRE-MXG-NCD-2</v>
      </c>
      <c r="C267" t="str">
        <f t="shared" si="155"/>
        <v>B</v>
      </c>
      <c r="D267">
        <f t="shared" si="151"/>
        <v>0.24962268198038298</v>
      </c>
      <c r="E267">
        <f t="shared" si="152"/>
        <v>0.27281773871944498</v>
      </c>
      <c r="F267">
        <f t="shared" si="153"/>
        <v>-0.16323248017634831</v>
      </c>
      <c r="M267">
        <f t="shared" si="139"/>
        <v>0.24962268198038298</v>
      </c>
      <c r="N267">
        <f t="shared" si="140"/>
        <v>0.27281773871944498</v>
      </c>
      <c r="O267">
        <f t="shared" si="141"/>
        <v>-0.16323248017634831</v>
      </c>
      <c r="P267">
        <v>1</v>
      </c>
      <c r="Q267" s="41">
        <f t="shared" si="142"/>
        <v>0.24962268198038298</v>
      </c>
      <c r="R267" s="41">
        <f t="shared" si="143"/>
        <v>0.27281773871944498</v>
      </c>
      <c r="S267" s="41">
        <f t="shared" si="147"/>
        <v>-0.16323248017634831</v>
      </c>
      <c r="T267">
        <f t="shared" si="144"/>
        <v>0.11973598017449323</v>
      </c>
      <c r="U267" s="137">
        <f t="shared" si="145"/>
        <v>0.24533215204957623</v>
      </c>
      <c r="X267" s="46">
        <f t="shared" si="156"/>
        <v>0.11973598017449323</v>
      </c>
      <c r="Y267" s="96">
        <f t="shared" si="146"/>
        <v>0.11973598017449323</v>
      </c>
      <c r="AA267" s="178">
        <v>0.11973598017449323</v>
      </c>
    </row>
    <row r="268" spans="2:27">
      <c r="B268" t="str">
        <f t="shared" si="155"/>
        <v>CRE-MXG-NCD-3</v>
      </c>
      <c r="C268" t="str">
        <f t="shared" si="155"/>
        <v>B</v>
      </c>
      <c r="D268">
        <f t="shared" si="151"/>
        <v>0.21203420236725581</v>
      </c>
      <c r="E268">
        <f t="shared" si="152"/>
        <v>0.27281773871944498</v>
      </c>
      <c r="F268">
        <f t="shared" si="153"/>
        <v>0.37193116064047865</v>
      </c>
      <c r="M268">
        <f t="shared" si="139"/>
        <v>0.21203420236725581</v>
      </c>
      <c r="N268">
        <f t="shared" si="140"/>
        <v>0.27281773871944498</v>
      </c>
      <c r="O268">
        <f t="shared" si="141"/>
        <v>0.37193116064047865</v>
      </c>
      <c r="P268">
        <v>1</v>
      </c>
      <c r="Q268" s="41">
        <f t="shared" si="142"/>
        <v>0.21203420236725581</v>
      </c>
      <c r="R268" s="41">
        <f t="shared" si="143"/>
        <v>0.27281773871944498</v>
      </c>
      <c r="S268" s="41">
        <f t="shared" si="147"/>
        <v>0.37193116064047865</v>
      </c>
      <c r="T268">
        <f t="shared" si="144"/>
        <v>0.28559436724239312</v>
      </c>
      <c r="U268" s="137">
        <f t="shared" si="145"/>
        <v>8.0710538305522855E-2</v>
      </c>
      <c r="X268" s="46">
        <f t="shared" si="156"/>
        <v>0.28559436724239312</v>
      </c>
      <c r="Y268" s="96">
        <f t="shared" si="146"/>
        <v>0.28559436724239312</v>
      </c>
      <c r="AA268" s="178">
        <v>0.28559436724239312</v>
      </c>
    </row>
    <row r="269" spans="2:27">
      <c r="B269" t="str">
        <f t="shared" si="155"/>
        <v>CRE-MXG-NCD-4</v>
      </c>
      <c r="C269" t="str">
        <f t="shared" si="155"/>
        <v>B</v>
      </c>
      <c r="D269">
        <f t="shared" si="151"/>
        <v>0.21203420236725581</v>
      </c>
      <c r="E269">
        <f t="shared" si="152"/>
        <v>0.27281773871944498</v>
      </c>
      <c r="F269">
        <f t="shared" si="153"/>
        <v>0.3337051862964196</v>
      </c>
      <c r="M269">
        <f t="shared" si="139"/>
        <v>0.21203420236725581</v>
      </c>
      <c r="N269">
        <f t="shared" si="140"/>
        <v>0.27281773871944498</v>
      </c>
      <c r="O269">
        <f t="shared" si="141"/>
        <v>0.3337051862964196</v>
      </c>
      <c r="P269">
        <v>1</v>
      </c>
      <c r="Q269" s="41">
        <f t="shared" si="142"/>
        <v>0.21203420236725581</v>
      </c>
      <c r="R269" s="41">
        <f t="shared" si="143"/>
        <v>0.27281773871944498</v>
      </c>
      <c r="S269" s="41">
        <f t="shared" si="147"/>
        <v>0.3337051862964196</v>
      </c>
      <c r="T269">
        <f t="shared" si="144"/>
        <v>0.27285237579437349</v>
      </c>
      <c r="U269" s="137">
        <f t="shared" si="145"/>
        <v>6.0835499359896059E-2</v>
      </c>
      <c r="X269" s="46">
        <f t="shared" si="156"/>
        <v>0.27285237579437349</v>
      </c>
      <c r="Y269" s="96">
        <f t="shared" si="146"/>
        <v>0.27285237579437349</v>
      </c>
      <c r="AA269" s="178">
        <v>0.27285237579437349</v>
      </c>
    </row>
    <row r="270" spans="2:27">
      <c r="B270" t="str">
        <f t="shared" si="155"/>
        <v>CRE-MXG-NCD-5</v>
      </c>
      <c r="C270" t="str">
        <f t="shared" si="155"/>
        <v>B</v>
      </c>
      <c r="D270">
        <f t="shared" si="151"/>
        <v>-0.20143907337714326</v>
      </c>
      <c r="E270">
        <f t="shared" si="152"/>
        <v>0.42034894025552078</v>
      </c>
      <c r="F270">
        <f t="shared" si="153"/>
        <v>-1.0328582800112038E-2</v>
      </c>
      <c r="M270">
        <f t="shared" si="139"/>
        <v>-0.20143907337714326</v>
      </c>
      <c r="N270">
        <f t="shared" si="140"/>
        <v>0.42034894025552078</v>
      </c>
      <c r="O270">
        <f t="shared" si="141"/>
        <v>-1.0328582800112038E-2</v>
      </c>
      <c r="P270">
        <v>1</v>
      </c>
      <c r="Q270" s="41">
        <f t="shared" si="142"/>
        <v>-0.20143907337714326</v>
      </c>
      <c r="R270" s="41">
        <f t="shared" si="143"/>
        <v>0.42034894025552078</v>
      </c>
      <c r="S270" s="41">
        <f t="shared" si="147"/>
        <v>-1.0328582800112038E-2</v>
      </c>
      <c r="T270">
        <f t="shared" si="144"/>
        <v>6.9527094692755156E-2</v>
      </c>
      <c r="U270" s="137">
        <f t="shared" si="145"/>
        <v>0.31849298327466669</v>
      </c>
      <c r="X270" s="46">
        <f t="shared" si="156"/>
        <v>6.9527094692755156E-2</v>
      </c>
      <c r="Y270" s="96">
        <f t="shared" si="146"/>
        <v>6.9527094692755156E-2</v>
      </c>
      <c r="AA270" s="178">
        <v>6.9527094692755156E-2</v>
      </c>
    </row>
    <row r="271" spans="2:27">
      <c r="B271" t="str">
        <f t="shared" si="155"/>
        <v>CRE-MXG-NCD-6</v>
      </c>
      <c r="C271" t="str">
        <f t="shared" si="155"/>
        <v>B</v>
      </c>
      <c r="D271">
        <f t="shared" si="151"/>
        <v>0.36238812081976457</v>
      </c>
      <c r="E271">
        <f t="shared" si="152"/>
        <v>0.42034894025552078</v>
      </c>
      <c r="F271">
        <f t="shared" si="153"/>
        <v>0.48660908367265482</v>
      </c>
      <c r="M271">
        <f t="shared" si="139"/>
        <v>0.36238812081976457</v>
      </c>
      <c r="N271">
        <f t="shared" si="140"/>
        <v>0.42034894025552078</v>
      </c>
      <c r="O271">
        <f t="shared" si="141"/>
        <v>0.48660908367265482</v>
      </c>
      <c r="P271">
        <v>1</v>
      </c>
      <c r="Q271" s="41">
        <f t="shared" si="142"/>
        <v>0.36238812081976457</v>
      </c>
      <c r="R271" s="41">
        <f t="shared" si="143"/>
        <v>0.42034894025552078</v>
      </c>
      <c r="S271" s="41">
        <f t="shared" si="147"/>
        <v>0.48660908367265482</v>
      </c>
      <c r="T271">
        <f t="shared" si="144"/>
        <v>0.42311538158264672</v>
      </c>
      <c r="U271" s="137">
        <f t="shared" si="145"/>
        <v>6.215667141375212E-2</v>
      </c>
      <c r="X271" s="46">
        <f t="shared" si="156"/>
        <v>0.42311538158264672</v>
      </c>
      <c r="Y271" s="96">
        <f t="shared" si="146"/>
        <v>0.42311538158264672</v>
      </c>
      <c r="AA271" s="178">
        <v>0.42311538158264672</v>
      </c>
    </row>
    <row r="272" spans="2:27">
      <c r="B272" t="str">
        <f t="shared" si="155"/>
        <v>CRE-MXG-NCD-7</v>
      </c>
      <c r="C272" t="str">
        <f t="shared" si="155"/>
        <v>B</v>
      </c>
      <c r="D272">
        <f t="shared" si="151"/>
        <v>0.13685724314100142</v>
      </c>
      <c r="E272">
        <f t="shared" si="152"/>
        <v>0.38346613987150185</v>
      </c>
      <c r="F272">
        <f t="shared" si="153"/>
        <v>0.41015713498453771</v>
      </c>
      <c r="M272">
        <f t="shared" si="139"/>
        <v>0.13685724314100142</v>
      </c>
      <c r="N272">
        <f t="shared" si="140"/>
        <v>0.38346613987150185</v>
      </c>
      <c r="O272">
        <f t="shared" si="141"/>
        <v>0.41015713498453771</v>
      </c>
      <c r="P272">
        <v>1</v>
      </c>
      <c r="Q272" s="41">
        <f t="shared" si="142"/>
        <v>0.13685724314100142</v>
      </c>
      <c r="R272" s="41">
        <f t="shared" si="143"/>
        <v>0.38346613987150185</v>
      </c>
      <c r="S272" s="41">
        <f t="shared" si="147"/>
        <v>0.41015713498453771</v>
      </c>
      <c r="T272">
        <f t="shared" si="144"/>
        <v>0.31016017266568036</v>
      </c>
      <c r="U272" s="137">
        <f t="shared" si="145"/>
        <v>0.15067691044552206</v>
      </c>
      <c r="X272" s="46">
        <f t="shared" si="156"/>
        <v>0.31016017266568036</v>
      </c>
      <c r="Y272" s="96">
        <f t="shared" si="146"/>
        <v>0.31016017266568036</v>
      </c>
      <c r="AA272" s="178">
        <v>0.31016017266568036</v>
      </c>
    </row>
    <row r="273" spans="2:27">
      <c r="B273" t="str">
        <f t="shared" si="155"/>
        <v>CRE-MXG-NCD-8</v>
      </c>
      <c r="C273" t="str">
        <f t="shared" si="155"/>
        <v>B</v>
      </c>
      <c r="D273">
        <f t="shared" si="151"/>
        <v>0.36238812081976457</v>
      </c>
      <c r="E273">
        <f t="shared" si="152"/>
        <v>0.42034894025552078</v>
      </c>
      <c r="F273">
        <f t="shared" si="153"/>
        <v>0.29547921195236049</v>
      </c>
      <c r="M273">
        <f t="shared" si="139"/>
        <v>0.36238812081976457</v>
      </c>
      <c r="N273">
        <f t="shared" si="140"/>
        <v>0.42034894025552078</v>
      </c>
      <c r="O273">
        <f t="shared" si="141"/>
        <v>0.29547921195236049</v>
      </c>
      <c r="P273">
        <v>1</v>
      </c>
      <c r="Q273" s="41">
        <f t="shared" si="142"/>
        <v>0.36238812081976457</v>
      </c>
      <c r="R273" s="41">
        <f t="shared" si="143"/>
        <v>0.42034894025552078</v>
      </c>
      <c r="S273" s="41">
        <f t="shared" si="147"/>
        <v>0.29547921195236049</v>
      </c>
      <c r="T273">
        <f t="shared" si="144"/>
        <v>0.35940542434254857</v>
      </c>
      <c r="U273" s="137">
        <f t="shared" si="145"/>
        <v>6.2488275863018909E-2</v>
      </c>
      <c r="X273" s="46">
        <f t="shared" si="156"/>
        <v>0.35940542434254857</v>
      </c>
      <c r="Y273" s="96">
        <f t="shared" si="146"/>
        <v>0.35940542434254857</v>
      </c>
      <c r="AA273" s="178">
        <v>0.35940542434254857</v>
      </c>
    </row>
    <row r="274" spans="2:27" s="176" customFormat="1">
      <c r="B274" s="176" t="str">
        <f t="shared" ref="B274:C275" si="157">AU109</f>
        <v>Blank-26</v>
      </c>
      <c r="C274" s="176" t="str">
        <f t="shared" si="157"/>
        <v>B</v>
      </c>
      <c r="D274" s="176">
        <f t="shared" si="151"/>
        <v>-0.12626211415088889</v>
      </c>
      <c r="E274" s="176">
        <f t="shared" si="152"/>
        <v>0.19905213795140711</v>
      </c>
      <c r="F274" s="176">
        <f t="shared" si="153"/>
        <v>0.3337051862964196</v>
      </c>
      <c r="M274" s="176">
        <f t="shared" si="139"/>
        <v>-0.12626211415088889</v>
      </c>
      <c r="N274">
        <f t="shared" si="140"/>
        <v>0.19905213795140711</v>
      </c>
      <c r="O274">
        <f t="shared" si="141"/>
        <v>0.3337051862964196</v>
      </c>
      <c r="P274">
        <v>1</v>
      </c>
      <c r="Q274" s="41">
        <f t="shared" si="142"/>
        <v>-0.12626211415088889</v>
      </c>
      <c r="R274" s="41">
        <f t="shared" si="143"/>
        <v>0.19905213795140711</v>
      </c>
      <c r="S274" s="41">
        <f t="shared" si="147"/>
        <v>0.3337051862964196</v>
      </c>
      <c r="T274" s="176">
        <f t="shared" si="144"/>
        <v>0.13549840336564592</v>
      </c>
      <c r="U274" s="139">
        <f t="shared" si="145"/>
        <v>0.23647787899726305</v>
      </c>
      <c r="V274" s="139">
        <f>AVERAGE(T274:T278)</f>
        <v>-2.3671537976501455E-3</v>
      </c>
      <c r="W274" s="160">
        <f>IF(V274 &gt; 0, V274, 0)</f>
        <v>0</v>
      </c>
      <c r="AA274" s="178"/>
    </row>
    <row r="275" spans="2:27" s="176" customFormat="1">
      <c r="B275" s="176" t="str">
        <f t="shared" si="157"/>
        <v>Blank-27</v>
      </c>
      <c r="C275" s="176" t="str">
        <f t="shared" si="157"/>
        <v>B</v>
      </c>
      <c r="D275" s="176">
        <f t="shared" si="151"/>
        <v>-0.31420451221652484</v>
      </c>
      <c r="E275" s="176">
        <f t="shared" si="152"/>
        <v>0.19905213795140711</v>
      </c>
      <c r="F275" s="176">
        <f t="shared" si="153"/>
        <v>-4.8554557144171111E-2</v>
      </c>
      <c r="M275" s="176">
        <f t="shared" si="139"/>
        <v>-0.31420451221652484</v>
      </c>
      <c r="N275">
        <f t="shared" si="140"/>
        <v>0.19905213795140711</v>
      </c>
      <c r="O275">
        <f t="shared" si="141"/>
        <v>-4.8554557144171111E-2</v>
      </c>
      <c r="P275">
        <v>1</v>
      </c>
      <c r="Q275" s="41">
        <f t="shared" si="142"/>
        <v>-0.31420451221652484</v>
      </c>
      <c r="R275" s="41">
        <f t="shared" si="143"/>
        <v>0.19905213795140711</v>
      </c>
      <c r="S275" s="41">
        <f t="shared" si="147"/>
        <v>-4.8554557144171111E-2</v>
      </c>
      <c r="T275" s="176">
        <f t="shared" si="144"/>
        <v>-5.4568977136429615E-2</v>
      </c>
      <c r="U275" s="139">
        <f t="shared" si="145"/>
        <v>0.25668117806197671</v>
      </c>
      <c r="AA275" s="178"/>
    </row>
    <row r="276" spans="2:27" s="176" customFormat="1">
      <c r="B276" s="176" t="str">
        <f>AU111</f>
        <v>Blank-28</v>
      </c>
      <c r="C276" s="176" t="str">
        <f>AV111</f>
        <v>B</v>
      </c>
      <c r="D276" s="176">
        <f t="shared" si="151"/>
        <v>-0.20143907337714326</v>
      </c>
      <c r="E276" s="176">
        <f t="shared" si="152"/>
        <v>-2.2244664352706594E-2</v>
      </c>
      <c r="F276" s="176">
        <f t="shared" si="153"/>
        <v>0.48660908367265482</v>
      </c>
      <c r="M276" s="176">
        <f t="shared" si="139"/>
        <v>-0.20143907337714326</v>
      </c>
      <c r="N276">
        <f t="shared" si="140"/>
        <v>-2.2244664352706594E-2</v>
      </c>
      <c r="O276">
        <f t="shared" si="141"/>
        <v>0.48660908367265482</v>
      </c>
      <c r="P276">
        <v>1</v>
      </c>
      <c r="Q276" s="41">
        <f t="shared" si="142"/>
        <v>-0.20143907337714326</v>
      </c>
      <c r="R276" s="41">
        <f t="shared" si="143"/>
        <v>-2.2244664352706594E-2</v>
      </c>
      <c r="S276" s="41">
        <f t="shared" si="147"/>
        <v>0.48660908367265482</v>
      </c>
      <c r="T276" s="176">
        <f t="shared" si="144"/>
        <v>8.7641781980934988E-2</v>
      </c>
      <c r="U276" s="139">
        <f t="shared" si="145"/>
        <v>0.35694374895882841</v>
      </c>
      <c r="Z276" s="177"/>
      <c r="AA276" s="178"/>
    </row>
    <row r="277" spans="2:27" s="176" customFormat="1">
      <c r="B277" s="176" t="str">
        <f t="shared" ref="B277:C292" si="158">AU112</f>
        <v>Blank-29</v>
      </c>
      <c r="C277" s="176" t="str">
        <f t="shared" si="158"/>
        <v>B</v>
      </c>
      <c r="D277" s="176">
        <f t="shared" si="151"/>
        <v>-0.27661603260339762</v>
      </c>
      <c r="E277" s="176">
        <f t="shared" si="152"/>
        <v>-2.2244664352706594E-2</v>
      </c>
      <c r="F277" s="176">
        <f t="shared" si="153"/>
        <v>0.25725323760830143</v>
      </c>
      <c r="M277" s="176">
        <f t="shared" si="139"/>
        <v>-0.27661603260339762</v>
      </c>
      <c r="N277">
        <f t="shared" si="140"/>
        <v>-2.2244664352706594E-2</v>
      </c>
      <c r="O277">
        <f t="shared" si="141"/>
        <v>0.25725323760830143</v>
      </c>
      <c r="P277">
        <v>1</v>
      </c>
      <c r="Q277" s="41">
        <f t="shared" si="142"/>
        <v>-0.27661603260339762</v>
      </c>
      <c r="R277" s="41">
        <f t="shared" si="143"/>
        <v>-2.2244664352706594E-2</v>
      </c>
      <c r="S277" s="41">
        <f t="shared" si="147"/>
        <v>0.25725323760830143</v>
      </c>
      <c r="T277" s="176">
        <f t="shared" si="144"/>
        <v>-1.3869153115934266E-2</v>
      </c>
      <c r="U277" s="139">
        <f t="shared" si="145"/>
        <v>0.26703316518824211</v>
      </c>
      <c r="AA277" s="178"/>
    </row>
    <row r="278" spans="2:27" s="176" customFormat="1">
      <c r="B278" s="176" t="str">
        <f t="shared" si="158"/>
        <v>Blank-30</v>
      </c>
      <c r="C278" s="176" t="str">
        <f t="shared" si="158"/>
        <v>B</v>
      </c>
      <c r="D278" s="176">
        <f t="shared" si="151"/>
        <v>-0.23902755299027045</v>
      </c>
      <c r="E278" s="176">
        <f t="shared" si="152"/>
        <v>-5.9127464736725539E-2</v>
      </c>
      <c r="F278" s="176">
        <f t="shared" si="153"/>
        <v>-0.20145845452040739</v>
      </c>
      <c r="M278" s="176">
        <f t="shared" si="139"/>
        <v>-0.23902755299027045</v>
      </c>
      <c r="N278">
        <f t="shared" si="140"/>
        <v>-5.9127464736725539E-2</v>
      </c>
      <c r="O278">
        <f t="shared" si="141"/>
        <v>-0.20145845452040739</v>
      </c>
      <c r="P278">
        <v>1</v>
      </c>
      <c r="Q278" s="41">
        <f t="shared" si="142"/>
        <v>-0.23902755299027045</v>
      </c>
      <c r="R278" s="41">
        <f t="shared" si="143"/>
        <v>-5.9127464736725539E-2</v>
      </c>
      <c r="S278" s="41">
        <f t="shared" si="147"/>
        <v>-0.20145845452040739</v>
      </c>
      <c r="T278" s="176">
        <f t="shared" si="144"/>
        <v>-0.16653782408246778</v>
      </c>
      <c r="U278" s="139">
        <f t="shared" si="145"/>
        <v>9.489783064457101E-2</v>
      </c>
      <c r="AA278" s="178"/>
    </row>
    <row r="279" spans="2:27">
      <c r="B279" t="str">
        <f t="shared" si="158"/>
        <v>UCP-MXG-NCD-1</v>
      </c>
      <c r="C279" t="str">
        <f t="shared" si="158"/>
        <v>B</v>
      </c>
      <c r="D279">
        <f t="shared" si="151"/>
        <v>0.58791899849852669</v>
      </c>
      <c r="E279">
        <f t="shared" si="152"/>
        <v>0.60476294217561455</v>
      </c>
      <c r="F279">
        <f t="shared" si="153"/>
        <v>-0.20145845452040739</v>
      </c>
      <c r="M279">
        <f t="shared" si="139"/>
        <v>0.58791899849852669</v>
      </c>
      <c r="N279">
        <f t="shared" si="140"/>
        <v>0.60476294217561455</v>
      </c>
      <c r="O279">
        <f t="shared" si="141"/>
        <v>-0.20145845452040739</v>
      </c>
      <c r="P279">
        <v>1</v>
      </c>
      <c r="Q279" s="41">
        <f t="shared" si="142"/>
        <v>0.58791899849852669</v>
      </c>
      <c r="R279" s="41">
        <f t="shared" si="143"/>
        <v>0.60476294217561455</v>
      </c>
      <c r="S279" s="41">
        <f t="shared" si="147"/>
        <v>-0.20145845452040739</v>
      </c>
      <c r="T279">
        <f t="shared" si="144"/>
        <v>0.33040782871791124</v>
      </c>
      <c r="U279" s="137">
        <f t="shared" si="145"/>
        <v>0.46068670161396763</v>
      </c>
      <c r="X279" s="46">
        <f>T279-$W$287</f>
        <v>0.320368878039826</v>
      </c>
      <c r="Y279" s="96">
        <f t="shared" si="146"/>
        <v>0.320368878039826</v>
      </c>
      <c r="AA279" s="178">
        <v>0.320368878039826</v>
      </c>
    </row>
    <row r="280" spans="2:27">
      <c r="B280" t="str">
        <f t="shared" si="158"/>
        <v>UCP-MXG-NCD-2</v>
      </c>
      <c r="C280" t="str">
        <f t="shared" si="158"/>
        <v>B</v>
      </c>
      <c r="D280">
        <f t="shared" si="151"/>
        <v>0.39997660043289174</v>
      </c>
      <c r="E280">
        <f t="shared" si="152"/>
        <v>0.53099734140757759</v>
      </c>
      <c r="F280">
        <f t="shared" si="153"/>
        <v>-0.16323248017634831</v>
      </c>
      <c r="M280">
        <f t="shared" si="139"/>
        <v>0.39997660043289174</v>
      </c>
      <c r="N280">
        <f t="shared" si="140"/>
        <v>0.53099734140757759</v>
      </c>
      <c r="O280">
        <f t="shared" si="141"/>
        <v>-0.16323248017634831</v>
      </c>
      <c r="P280">
        <v>1</v>
      </c>
      <c r="Q280" s="41">
        <f t="shared" si="142"/>
        <v>0.39997660043289174</v>
      </c>
      <c r="R280" s="41">
        <f t="shared" si="143"/>
        <v>0.53099734140757759</v>
      </c>
      <c r="S280" s="41">
        <f t="shared" si="147"/>
        <v>-0.16323248017634831</v>
      </c>
      <c r="T280">
        <f t="shared" si="144"/>
        <v>0.25591382055470702</v>
      </c>
      <c r="U280" s="137">
        <f t="shared" si="145"/>
        <v>0.36885542520584558</v>
      </c>
      <c r="X280" s="46">
        <f t="shared" ref="X280:X286" si="159">T280-$W$287</f>
        <v>0.24587486987662174</v>
      </c>
      <c r="Y280" s="96">
        <f t="shared" si="146"/>
        <v>0.24587486987662174</v>
      </c>
      <c r="Z280" s="175"/>
      <c r="AA280" s="178">
        <v>0.24587486987662174</v>
      </c>
    </row>
    <row r="281" spans="2:27">
      <c r="B281" t="str">
        <f t="shared" si="158"/>
        <v>UCP-MXG-NCD-3</v>
      </c>
      <c r="C281" t="str">
        <f t="shared" si="158"/>
        <v>B</v>
      </c>
      <c r="D281">
        <f t="shared" si="151"/>
        <v>0.39997660043289174</v>
      </c>
      <c r="E281">
        <f t="shared" si="152"/>
        <v>0.38346613987150185</v>
      </c>
      <c r="F281">
        <f t="shared" si="153"/>
        <v>-0.23968442886446645</v>
      </c>
      <c r="M281">
        <f t="shared" si="139"/>
        <v>0.39997660043289174</v>
      </c>
      <c r="N281">
        <f t="shared" si="140"/>
        <v>0.38346613987150185</v>
      </c>
      <c r="O281">
        <f t="shared" si="141"/>
        <v>-0.23968442886446645</v>
      </c>
      <c r="P281">
        <v>1</v>
      </c>
      <c r="Q281" s="41">
        <f t="shared" si="142"/>
        <v>0.39997660043289174</v>
      </c>
      <c r="R281" s="41">
        <f t="shared" si="143"/>
        <v>0.38346613987150185</v>
      </c>
      <c r="S281" s="41">
        <f t="shared" si="147"/>
        <v>-0.23968442886446645</v>
      </c>
      <c r="T281">
        <f t="shared" si="144"/>
        <v>0.18125277047997571</v>
      </c>
      <c r="U281" s="137">
        <f t="shared" si="145"/>
        <v>0.3646357678162474</v>
      </c>
      <c r="X281" s="46">
        <f t="shared" si="159"/>
        <v>0.17121381980189043</v>
      </c>
      <c r="Y281" s="96">
        <f t="shared" si="146"/>
        <v>0.17121381980189043</v>
      </c>
      <c r="AA281" s="178">
        <v>0.17121381980189043</v>
      </c>
    </row>
    <row r="282" spans="2:27">
      <c r="B282" t="str">
        <f t="shared" si="158"/>
        <v>UCP-MXG-NCD-4</v>
      </c>
      <c r="C282" t="str">
        <f t="shared" si="158"/>
        <v>B</v>
      </c>
      <c r="D282">
        <f t="shared" si="151"/>
        <v>0.43756508004601896</v>
      </c>
      <c r="E282">
        <f t="shared" si="152"/>
        <v>8.8403736799350249E-2</v>
      </c>
      <c r="F282">
        <f t="shared" si="153"/>
        <v>-0.20145845452040739</v>
      </c>
      <c r="M282">
        <f t="shared" si="139"/>
        <v>0.43756508004601896</v>
      </c>
      <c r="N282">
        <f t="shared" si="140"/>
        <v>8.8403736799350249E-2</v>
      </c>
      <c r="O282">
        <f t="shared" si="141"/>
        <v>-0.20145845452040739</v>
      </c>
      <c r="P282">
        <v>1</v>
      </c>
      <c r="Q282" s="41">
        <f t="shared" si="142"/>
        <v>0.43756508004601896</v>
      </c>
      <c r="R282" s="41">
        <f t="shared" si="143"/>
        <v>8.8403736799350249E-2</v>
      </c>
      <c r="S282" s="41">
        <f t="shared" si="147"/>
        <v>-0.20145845452040739</v>
      </c>
      <c r="T282">
        <f t="shared" si="144"/>
        <v>0.10817012077498728</v>
      </c>
      <c r="U282" s="137">
        <f t="shared" si="145"/>
        <v>0.31997000153771665</v>
      </c>
      <c r="X282" s="46">
        <f t="shared" si="159"/>
        <v>9.8131170096902004E-2</v>
      </c>
      <c r="Y282" s="96">
        <f t="shared" si="146"/>
        <v>9.8131170096902004E-2</v>
      </c>
      <c r="AA282" s="178">
        <v>9.8131170096902004E-2</v>
      </c>
    </row>
    <row r="283" spans="2:27">
      <c r="B283" t="str">
        <f t="shared" si="158"/>
        <v>UCP-MXG-NCD-5</v>
      </c>
      <c r="C283" t="str">
        <f t="shared" si="158"/>
        <v>B</v>
      </c>
      <c r="D283">
        <f t="shared" si="151"/>
        <v>0.47515355965914613</v>
      </c>
      <c r="E283">
        <f t="shared" si="152"/>
        <v>0.53099734140757759</v>
      </c>
      <c r="F283">
        <f t="shared" si="153"/>
        <v>1.0982246731776</v>
      </c>
      <c r="M283">
        <f t="shared" si="139"/>
        <v>0.47515355965914613</v>
      </c>
      <c r="N283">
        <f t="shared" si="140"/>
        <v>0.53099734140757759</v>
      </c>
      <c r="O283">
        <f t="shared" si="141"/>
        <v>1.0982246731776</v>
      </c>
      <c r="P283">
        <v>1</v>
      </c>
      <c r="Q283" s="41">
        <f t="shared" si="142"/>
        <v>0.47515355965914613</v>
      </c>
      <c r="R283" s="41">
        <f t="shared" si="143"/>
        <v>0.53099734140757759</v>
      </c>
      <c r="S283" s="41">
        <f t="shared" si="147"/>
        <v>1.0982246731776</v>
      </c>
      <c r="T283">
        <f t="shared" si="144"/>
        <v>0.70145852474810788</v>
      </c>
      <c r="U283" s="137">
        <f t="shared" si="145"/>
        <v>0.34474217089684833</v>
      </c>
      <c r="X283" s="46">
        <f t="shared" si="159"/>
        <v>0.69141957407002264</v>
      </c>
      <c r="Y283" s="96">
        <f t="shared" si="146"/>
        <v>0.69141957407002264</v>
      </c>
      <c r="AA283" s="178">
        <v>0.69141957407002264</v>
      </c>
    </row>
    <row r="284" spans="2:27">
      <c r="B284" t="str">
        <f t="shared" si="158"/>
        <v>UCP-MXG-NCD-6</v>
      </c>
      <c r="C284" t="str">
        <f t="shared" si="158"/>
        <v>B</v>
      </c>
      <c r="D284">
        <f t="shared" si="151"/>
        <v>0.62550747811165386</v>
      </c>
      <c r="E284">
        <f t="shared" si="152"/>
        <v>0.67852854294365239</v>
      </c>
      <c r="F284">
        <f t="shared" si="153"/>
        <v>1.3275805192419543</v>
      </c>
      <c r="M284">
        <f t="shared" si="139"/>
        <v>0.62550747811165386</v>
      </c>
      <c r="N284">
        <f t="shared" si="140"/>
        <v>0.67852854294365239</v>
      </c>
      <c r="O284">
        <f t="shared" si="141"/>
        <v>1.3275805192419543</v>
      </c>
      <c r="P284">
        <v>1</v>
      </c>
      <c r="Q284" s="41">
        <f t="shared" si="142"/>
        <v>0.62550747811165386</v>
      </c>
      <c r="R284" s="41">
        <f t="shared" si="143"/>
        <v>0.67852854294365239</v>
      </c>
      <c r="S284" s="41">
        <f t="shared" si="147"/>
        <v>1.3275805192419543</v>
      </c>
      <c r="T284">
        <f t="shared" si="144"/>
        <v>0.87720551343242015</v>
      </c>
      <c r="U284" s="137">
        <f t="shared" si="145"/>
        <v>0.39093611079360918</v>
      </c>
      <c r="X284" s="46">
        <f t="shared" si="159"/>
        <v>0.8671665627543349</v>
      </c>
      <c r="Y284" s="96">
        <f t="shared" si="146"/>
        <v>0.8671665627543349</v>
      </c>
      <c r="Z284" s="175"/>
      <c r="AA284" s="178">
        <v>0.8671665627543349</v>
      </c>
    </row>
    <row r="285" spans="2:27">
      <c r="B285" t="str">
        <f t="shared" si="158"/>
        <v>UCP-MXG-NCD-7</v>
      </c>
      <c r="C285" t="str">
        <f t="shared" si="158"/>
        <v>B</v>
      </c>
      <c r="D285">
        <f t="shared" si="151"/>
        <v>0.47515355965914613</v>
      </c>
      <c r="E285">
        <f t="shared" si="152"/>
        <v>0.49411454102355867</v>
      </c>
      <c r="F285">
        <f t="shared" si="153"/>
        <v>1.5569363653063086</v>
      </c>
      <c r="M285">
        <f t="shared" si="139"/>
        <v>0.47515355965914613</v>
      </c>
      <c r="N285">
        <f t="shared" si="140"/>
        <v>0.49411454102355867</v>
      </c>
      <c r="O285">
        <f t="shared" si="141"/>
        <v>1.5569363653063086</v>
      </c>
      <c r="P285">
        <v>1</v>
      </c>
      <c r="Q285" s="41">
        <f t="shared" si="142"/>
        <v>0.47515355965914613</v>
      </c>
      <c r="R285" s="41">
        <f t="shared" si="143"/>
        <v>0.49411454102355867</v>
      </c>
      <c r="S285" s="41">
        <f t="shared" si="147"/>
        <v>1.5569363653063086</v>
      </c>
      <c r="T285">
        <f t="shared" si="144"/>
        <v>0.84206815532967116</v>
      </c>
      <c r="U285" s="137">
        <f t="shared" si="145"/>
        <v>0.61916661564556008</v>
      </c>
      <c r="X285" s="46">
        <f t="shared" si="159"/>
        <v>0.83202920465158592</v>
      </c>
      <c r="Y285" s="96">
        <f t="shared" si="146"/>
        <v>0.83202920465158592</v>
      </c>
      <c r="AA285" s="178">
        <v>0.83202920465158592</v>
      </c>
    </row>
    <row r="286" spans="2:27">
      <c r="B286" t="str">
        <f t="shared" si="158"/>
        <v>UCP-MXG-NCD-8</v>
      </c>
      <c r="C286" t="str">
        <f t="shared" si="158"/>
        <v>B</v>
      </c>
      <c r="D286">
        <f t="shared" si="151"/>
        <v>0.55033051888540052</v>
      </c>
      <c r="E286">
        <f t="shared" si="152"/>
        <v>0.27281773871944498</v>
      </c>
      <c r="F286">
        <f t="shared" si="153"/>
        <v>0.94532077580136364</v>
      </c>
      <c r="M286">
        <f t="shared" si="139"/>
        <v>0.55033051888540052</v>
      </c>
      <c r="N286">
        <f t="shared" si="140"/>
        <v>0.27281773871944498</v>
      </c>
      <c r="O286">
        <f t="shared" si="141"/>
        <v>0.94532077580136364</v>
      </c>
      <c r="P286">
        <v>1</v>
      </c>
      <c r="Q286" s="41">
        <f t="shared" si="142"/>
        <v>0.55033051888540052</v>
      </c>
      <c r="R286" s="41">
        <f t="shared" si="143"/>
        <v>0.27281773871944498</v>
      </c>
      <c r="S286" s="41">
        <f t="shared" si="147"/>
        <v>0.94532077580136364</v>
      </c>
      <c r="T286">
        <f t="shared" si="144"/>
        <v>0.58948967780206962</v>
      </c>
      <c r="U286" s="137">
        <f t="shared" si="145"/>
        <v>0.33795733978772668</v>
      </c>
      <c r="X286" s="46">
        <f t="shared" si="159"/>
        <v>0.57945072712398438</v>
      </c>
      <c r="Y286" s="96">
        <f t="shared" si="146"/>
        <v>0.57945072712398438</v>
      </c>
      <c r="AA286" s="178">
        <v>0.57945072712398438</v>
      </c>
    </row>
    <row r="287" spans="2:27" s="176" customFormat="1">
      <c r="B287" s="176" t="str">
        <f t="shared" si="158"/>
        <v>Blank-31</v>
      </c>
      <c r="C287" s="176" t="str">
        <f t="shared" si="158"/>
        <v>B</v>
      </c>
      <c r="D287" s="176">
        <f t="shared" si="151"/>
        <v>-1.3496675311507327E-2</v>
      </c>
      <c r="E287" s="176">
        <f t="shared" si="152"/>
        <v>-5.9127464736725539E-2</v>
      </c>
      <c r="F287" s="176">
        <f t="shared" si="153"/>
        <v>1.2893545448978954</v>
      </c>
      <c r="M287" s="176">
        <f t="shared" si="139"/>
        <v>-1.3496675311507327E-2</v>
      </c>
      <c r="N287">
        <f t="shared" si="140"/>
        <v>-5.9127464736725539E-2</v>
      </c>
      <c r="O287">
        <f t="shared" si="141"/>
        <v>1.2893545448978954</v>
      </c>
      <c r="P287">
        <v>1</v>
      </c>
      <c r="Q287" s="41">
        <f t="shared" si="142"/>
        <v>-1.3496675311507327E-2</v>
      </c>
      <c r="R287" s="41">
        <f t="shared" si="143"/>
        <v>-5.9127464736725539E-2</v>
      </c>
      <c r="S287" s="41">
        <f t="shared" si="147"/>
        <v>1.2893545448978954</v>
      </c>
      <c r="T287" s="176">
        <f t="shared" si="144"/>
        <v>0.40557680161655418</v>
      </c>
      <c r="U287" s="139">
        <f t="shared" si="145"/>
        <v>0.76571395891382787</v>
      </c>
      <c r="V287" s="139">
        <f>AVERAGE(T287:T291)</f>
        <v>1.0038950678085268E-2</v>
      </c>
      <c r="W287" s="160">
        <f>IF(V287 &gt; 0, V287, 0)</f>
        <v>1.0038950678085268E-2</v>
      </c>
      <c r="Z287"/>
      <c r="AA287" s="178"/>
    </row>
    <row r="288" spans="2:27" s="176" customFormat="1">
      <c r="B288" s="176" t="str">
        <f t="shared" si="158"/>
        <v>Blank-32</v>
      </c>
      <c r="C288" s="176" t="str">
        <f t="shared" si="158"/>
        <v>B</v>
      </c>
      <c r="D288" s="176">
        <f t="shared" si="151"/>
        <v>-8.8673634537761697E-2</v>
      </c>
      <c r="E288" s="176">
        <f t="shared" si="152"/>
        <v>-9.6010265120744495E-2</v>
      </c>
      <c r="F288" s="176">
        <f t="shared" si="153"/>
        <v>1.1364506475216589</v>
      </c>
      <c r="M288" s="176">
        <f t="shared" si="139"/>
        <v>-8.8673634537761697E-2</v>
      </c>
      <c r="N288">
        <f t="shared" si="140"/>
        <v>-9.6010265120744495E-2</v>
      </c>
      <c r="O288">
        <f t="shared" si="141"/>
        <v>1.1364506475216589</v>
      </c>
      <c r="P288">
        <v>1</v>
      </c>
      <c r="Q288" s="41">
        <f t="shared" si="142"/>
        <v>-8.8673634537761697E-2</v>
      </c>
      <c r="R288" s="41">
        <f t="shared" si="143"/>
        <v>-9.6010265120744495E-2</v>
      </c>
      <c r="S288" s="41">
        <f t="shared" si="147"/>
        <v>1.1364506475216589</v>
      </c>
      <c r="T288" s="176">
        <f t="shared" si="144"/>
        <v>0.31725558262105091</v>
      </c>
      <c r="U288" s="139">
        <f t="shared" si="145"/>
        <v>0.70945322066025696</v>
      </c>
      <c r="Z288"/>
      <c r="AA288" s="178"/>
    </row>
    <row r="289" spans="2:27" s="176" customFormat="1">
      <c r="B289" s="176" t="str">
        <f t="shared" si="158"/>
        <v>Blank-33</v>
      </c>
      <c r="C289" s="176" t="str">
        <f t="shared" si="158"/>
        <v>B</v>
      </c>
      <c r="D289" s="176">
        <f t="shared" si="151"/>
        <v>-5.1085154924634515E-2</v>
      </c>
      <c r="E289" s="176">
        <f t="shared" si="152"/>
        <v>-5.9127464736725539E-2</v>
      </c>
      <c r="F289" s="176">
        <f t="shared" si="153"/>
        <v>0.75419090408106826</v>
      </c>
      <c r="M289" s="176">
        <f t="shared" si="139"/>
        <v>-5.1085154924634515E-2</v>
      </c>
      <c r="N289">
        <f t="shared" si="140"/>
        <v>-5.9127464736725539E-2</v>
      </c>
      <c r="O289">
        <f t="shared" si="141"/>
        <v>0.75419090408106826</v>
      </c>
      <c r="P289">
        <v>1</v>
      </c>
      <c r="Q289" s="41">
        <f t="shared" si="142"/>
        <v>-5.1085154924634515E-2</v>
      </c>
      <c r="R289" s="41">
        <f t="shared" si="143"/>
        <v>-5.9127464736725539E-2</v>
      </c>
      <c r="S289" s="41">
        <f t="shared" si="147"/>
        <v>0.75419090408106826</v>
      </c>
      <c r="T289" s="176">
        <f t="shared" si="144"/>
        <v>0.21465942813990271</v>
      </c>
      <c r="U289" s="139">
        <f t="shared" si="145"/>
        <v>0.46726526709698607</v>
      </c>
      <c r="Z289"/>
      <c r="AA289" s="178"/>
    </row>
    <row r="290" spans="2:27" s="176" customFormat="1">
      <c r="B290" s="176" t="str">
        <f t="shared" si="158"/>
        <v>Blank-34</v>
      </c>
      <c r="C290" s="176" t="str">
        <f t="shared" si="158"/>
        <v>B</v>
      </c>
      <c r="D290" s="176">
        <f t="shared" si="151"/>
        <v>-8.8673634537761697E-2</v>
      </c>
      <c r="E290" s="176">
        <f t="shared" si="152"/>
        <v>-0.3910726681928961</v>
      </c>
      <c r="F290" s="176">
        <f t="shared" si="153"/>
        <v>0.63951298104889109</v>
      </c>
      <c r="M290" s="176">
        <f t="shared" ref="M290:M320" si="160">D290</f>
        <v>-8.8673634537761697E-2</v>
      </c>
      <c r="N290">
        <f t="shared" ref="N290:N320" si="161">E290</f>
        <v>-0.3910726681928961</v>
      </c>
      <c r="O290">
        <f t="shared" ref="O290:O320" si="162">F290</f>
        <v>0.63951298104889109</v>
      </c>
      <c r="P290">
        <v>1</v>
      </c>
      <c r="Q290" s="41">
        <f t="shared" ref="Q290:Q320" si="163" xml:space="preserve"> M290*P290</f>
        <v>-8.8673634537761697E-2</v>
      </c>
      <c r="R290" s="41">
        <f t="shared" ref="R290:R320" si="164" xml:space="preserve"> N290*P290</f>
        <v>-0.3910726681928961</v>
      </c>
      <c r="S290" s="41">
        <f t="shared" si="147"/>
        <v>0.63951298104889109</v>
      </c>
      <c r="T290" s="176">
        <f t="shared" ref="T290:T320" si="165">AVERAGE(Q290:S290)</f>
        <v>5.3255559439411106E-2</v>
      </c>
      <c r="U290" s="139">
        <f t="shared" ref="U290:U320" si="166">STDEV(Q290:S290)</f>
        <v>0.52974957969123149</v>
      </c>
      <c r="Z290"/>
      <c r="AA290" s="178"/>
    </row>
    <row r="291" spans="2:27" s="176" customFormat="1">
      <c r="B291" s="176" t="str">
        <f t="shared" si="158"/>
        <v>Blank-35</v>
      </c>
      <c r="C291" s="176" t="str">
        <f t="shared" si="158"/>
        <v>B</v>
      </c>
      <c r="D291" s="176">
        <f t="shared" si="151"/>
        <v>-2.0432745744203733</v>
      </c>
      <c r="E291" s="176">
        <f t="shared" si="152"/>
        <v>0.16216933756738816</v>
      </c>
      <c r="F291" s="176">
        <f t="shared" si="153"/>
        <v>0.75419090408106826</v>
      </c>
      <c r="M291" s="176">
        <f t="shared" si="160"/>
        <v>-2.0432745744203733</v>
      </c>
      <c r="N291">
        <f t="shared" si="161"/>
        <v>0.16216933756738816</v>
      </c>
      <c r="O291">
        <f t="shared" si="162"/>
        <v>0.75419090408106826</v>
      </c>
      <c r="P291">
        <v>1</v>
      </c>
      <c r="Q291" s="41">
        <f t="shared" si="163"/>
        <v>-2.0432745744203733</v>
      </c>
      <c r="R291" s="41">
        <f t="shared" si="164"/>
        <v>0.16216933756738816</v>
      </c>
      <c r="S291" s="41"/>
      <c r="T291" s="176">
        <f t="shared" si="165"/>
        <v>-0.94055261842649251</v>
      </c>
      <c r="U291" s="139">
        <f t="shared" si="166"/>
        <v>1.5594843456931335</v>
      </c>
      <c r="Z291" t="s">
        <v>1077</v>
      </c>
      <c r="AA291" s="178"/>
    </row>
    <row r="292" spans="2:27">
      <c r="B292" t="str">
        <f t="shared" si="158"/>
        <v>WBI-NRT-NCS-1</v>
      </c>
      <c r="C292" t="str">
        <f t="shared" si="158"/>
        <v>B</v>
      </c>
      <c r="D292">
        <f t="shared" si="151"/>
        <v>0.32479964120663735</v>
      </c>
      <c r="E292">
        <f t="shared" si="152"/>
        <v>-0.464838268960934</v>
      </c>
      <c r="F292">
        <f t="shared" si="153"/>
        <v>-0.77484806968129238</v>
      </c>
      <c r="M292">
        <f t="shared" si="160"/>
        <v>0.32479964120663735</v>
      </c>
      <c r="N292">
        <f t="shared" si="161"/>
        <v>-0.464838268960934</v>
      </c>
      <c r="O292">
        <f t="shared" si="162"/>
        <v>-0.77484806968129238</v>
      </c>
      <c r="P292">
        <v>1</v>
      </c>
      <c r="Q292" s="41">
        <f t="shared" si="163"/>
        <v>0.32479964120663735</v>
      </c>
      <c r="R292" s="41">
        <f t="shared" si="164"/>
        <v>-0.464838268960934</v>
      </c>
      <c r="S292" s="41">
        <f t="shared" si="147"/>
        <v>-0.77484806968129238</v>
      </c>
      <c r="T292">
        <f t="shared" si="165"/>
        <v>-0.30496223247852966</v>
      </c>
      <c r="U292" s="137">
        <f t="shared" si="166"/>
        <v>0.56698900544565967</v>
      </c>
      <c r="X292" s="46">
        <f>T292-$W$300</f>
        <v>-0.3165997987403929</v>
      </c>
      <c r="Y292" s="96">
        <f t="shared" ref="Y292:Y320" si="167">IF(X292 &gt; 0, X292, 0)</f>
        <v>0</v>
      </c>
      <c r="AA292" s="178">
        <v>0</v>
      </c>
    </row>
    <row r="293" spans="2:27">
      <c r="B293" t="str">
        <f t="shared" ref="B293:C294" si="168">AU128</f>
        <v>WBI-NRT-NCS-2</v>
      </c>
      <c r="C293" t="str">
        <f t="shared" si="168"/>
        <v>B</v>
      </c>
      <c r="D293">
        <f t="shared" si="151"/>
        <v>0.24962268198038298</v>
      </c>
      <c r="E293">
        <f t="shared" si="152"/>
        <v>0.23593493833542606</v>
      </c>
      <c r="F293">
        <f t="shared" si="153"/>
        <v>0.86886882711324553</v>
      </c>
      <c r="M293">
        <f t="shared" si="160"/>
        <v>0.24962268198038298</v>
      </c>
      <c r="N293">
        <f t="shared" si="161"/>
        <v>0.23593493833542606</v>
      </c>
      <c r="O293">
        <f t="shared" si="162"/>
        <v>0.86886882711324553</v>
      </c>
      <c r="P293">
        <v>1</v>
      </c>
      <c r="Q293" s="41">
        <f t="shared" si="163"/>
        <v>0.24962268198038298</v>
      </c>
      <c r="R293" s="41">
        <f t="shared" si="164"/>
        <v>0.23593493833542606</v>
      </c>
      <c r="S293" s="41">
        <f t="shared" si="147"/>
        <v>0.86886882711324553</v>
      </c>
      <c r="T293">
        <f t="shared" si="165"/>
        <v>0.45147548247635155</v>
      </c>
      <c r="U293" s="137">
        <f t="shared" si="166"/>
        <v>0.36153802247053107</v>
      </c>
      <c r="X293" s="46">
        <f t="shared" ref="X293:X299" si="169">T293-$W$300</f>
        <v>0.43983791621448831</v>
      </c>
      <c r="Y293" s="96">
        <f t="shared" si="167"/>
        <v>0.43983791621448831</v>
      </c>
      <c r="AA293" s="178">
        <v>0.43983791621448831</v>
      </c>
    </row>
    <row r="294" spans="2:27">
      <c r="B294" t="str">
        <f t="shared" si="168"/>
        <v>WBI-NRT-NCS-3</v>
      </c>
      <c r="C294" t="str">
        <f t="shared" si="168"/>
        <v>B</v>
      </c>
      <c r="D294">
        <f t="shared" si="151"/>
        <v>0.28721116159351018</v>
      </c>
      <c r="E294">
        <f t="shared" si="152"/>
        <v>0.27281773871944498</v>
      </c>
      <c r="F294">
        <f t="shared" si="153"/>
        <v>0.44838310932859682</v>
      </c>
      <c r="M294">
        <f t="shared" si="160"/>
        <v>0.28721116159351018</v>
      </c>
      <c r="N294">
        <f t="shared" si="161"/>
        <v>0.27281773871944498</v>
      </c>
      <c r="O294">
        <f t="shared" si="162"/>
        <v>0.44838310932859682</v>
      </c>
      <c r="P294">
        <v>1</v>
      </c>
      <c r="Q294" s="41">
        <f t="shared" si="163"/>
        <v>0.28721116159351018</v>
      </c>
      <c r="R294" s="41">
        <f t="shared" si="164"/>
        <v>0.27281773871944498</v>
      </c>
      <c r="S294" s="41">
        <f t="shared" si="147"/>
        <v>0.44838310932859682</v>
      </c>
      <c r="T294">
        <f t="shared" si="165"/>
        <v>0.33613733654718397</v>
      </c>
      <c r="U294" s="137">
        <f t="shared" si="166"/>
        <v>9.747372869640511E-2</v>
      </c>
      <c r="X294" s="46">
        <f t="shared" si="169"/>
        <v>0.32449977028532073</v>
      </c>
      <c r="Y294" s="96">
        <f t="shared" si="167"/>
        <v>0.32449977028532073</v>
      </c>
      <c r="AA294" s="178">
        <v>0.32449977028532073</v>
      </c>
    </row>
    <row r="295" spans="2:27">
      <c r="B295" t="str">
        <f>AU130</f>
        <v>WBI-NRT-NCS-4</v>
      </c>
      <c r="C295" t="str">
        <f>AV130</f>
        <v>B</v>
      </c>
      <c r="D295">
        <f t="shared" si="151"/>
        <v>0.32479964120663735</v>
      </c>
      <c r="E295">
        <f t="shared" si="152"/>
        <v>0.23593493833542606</v>
      </c>
      <c r="F295">
        <f t="shared" si="153"/>
        <v>-0.50726624927287989</v>
      </c>
      <c r="M295">
        <f t="shared" si="160"/>
        <v>0.32479964120663735</v>
      </c>
      <c r="N295">
        <f t="shared" si="161"/>
        <v>0.23593493833542606</v>
      </c>
      <c r="O295">
        <f t="shared" si="162"/>
        <v>-0.50726624927287989</v>
      </c>
      <c r="P295">
        <v>1</v>
      </c>
      <c r="Q295" s="41">
        <f t="shared" si="163"/>
        <v>0.32479964120663735</v>
      </c>
      <c r="R295" s="41">
        <f t="shared" si="164"/>
        <v>0.23593493833542606</v>
      </c>
      <c r="S295" s="41">
        <f t="shared" ref="S295:S300" si="170" xml:space="preserve"> O295*P295</f>
        <v>-0.50726624927287989</v>
      </c>
      <c r="T295">
        <f t="shared" si="165"/>
        <v>1.7822776756394505E-2</v>
      </c>
      <c r="U295" s="137">
        <f t="shared" si="166"/>
        <v>0.4569060054282239</v>
      </c>
      <c r="X295" s="46">
        <f t="shared" si="169"/>
        <v>6.1852104945312857E-3</v>
      </c>
      <c r="Y295" s="96">
        <f t="shared" si="167"/>
        <v>6.1852104945312857E-3</v>
      </c>
      <c r="AA295" s="178">
        <v>6.1852104945312857E-3</v>
      </c>
    </row>
    <row r="296" spans="2:27">
      <c r="B296" t="str">
        <f t="shared" ref="B296:C309" si="171">AU131</f>
        <v>WBI-NRT-NCS-5</v>
      </c>
      <c r="C296" t="str">
        <f t="shared" si="171"/>
        <v>B</v>
      </c>
      <c r="D296">
        <f t="shared" si="151"/>
        <v>0.17444572275412862</v>
      </c>
      <c r="E296">
        <f t="shared" si="152"/>
        <v>-0.3173070674248582</v>
      </c>
      <c r="F296">
        <f t="shared" si="153"/>
        <v>0.90709480145730459</v>
      </c>
      <c r="M296">
        <f t="shared" si="160"/>
        <v>0.17444572275412862</v>
      </c>
      <c r="N296">
        <f t="shared" si="161"/>
        <v>-0.3173070674248582</v>
      </c>
      <c r="O296">
        <f t="shared" si="162"/>
        <v>0.90709480145730459</v>
      </c>
      <c r="P296">
        <v>1</v>
      </c>
      <c r="Q296" s="41">
        <f t="shared" si="163"/>
        <v>0.17444572275412862</v>
      </c>
      <c r="R296" s="41">
        <f t="shared" si="164"/>
        <v>-0.3173070674248582</v>
      </c>
      <c r="S296" s="41">
        <f t="shared" si="170"/>
        <v>0.90709480145730459</v>
      </c>
      <c r="T296">
        <f t="shared" si="165"/>
        <v>0.25474448559552498</v>
      </c>
      <c r="U296" s="137">
        <f t="shared" si="166"/>
        <v>0.61613789253374718</v>
      </c>
      <c r="X296" s="46">
        <f t="shared" si="169"/>
        <v>0.24310691933366177</v>
      </c>
      <c r="Y296" s="96">
        <f t="shared" si="167"/>
        <v>0.24310691933366177</v>
      </c>
      <c r="AA296" s="178">
        <v>0.24310691933366177</v>
      </c>
    </row>
    <row r="297" spans="2:27">
      <c r="B297" t="str">
        <f t="shared" si="171"/>
        <v>WBI-NRT-NCS-6</v>
      </c>
      <c r="C297" t="str">
        <f t="shared" si="171"/>
        <v>B</v>
      </c>
      <c r="D297">
        <f t="shared" si="151"/>
        <v>6.1680283914747051E-2</v>
      </c>
      <c r="E297">
        <f t="shared" si="152"/>
        <v>-0.5386038697289719</v>
      </c>
      <c r="F297">
        <f t="shared" si="153"/>
        <v>0.44838310932859682</v>
      </c>
      <c r="M297">
        <f t="shared" si="160"/>
        <v>6.1680283914747051E-2</v>
      </c>
      <c r="N297">
        <f t="shared" si="161"/>
        <v>-0.5386038697289719</v>
      </c>
      <c r="O297">
        <f t="shared" si="162"/>
        <v>0.44838310932859682</v>
      </c>
      <c r="P297">
        <v>1</v>
      </c>
      <c r="Q297" s="41">
        <f t="shared" si="163"/>
        <v>6.1680283914747051E-2</v>
      </c>
      <c r="R297" s="41">
        <f t="shared" si="164"/>
        <v>-0.5386038697289719</v>
      </c>
      <c r="S297" s="41">
        <f t="shared" si="170"/>
        <v>0.44838310932859682</v>
      </c>
      <c r="T297">
        <f t="shared" si="165"/>
        <v>-9.5134921618760058E-3</v>
      </c>
      <c r="U297" s="137">
        <f t="shared" si="166"/>
        <v>0.49733011121520948</v>
      </c>
      <c r="X297" s="46">
        <f t="shared" si="169"/>
        <v>-2.1151058423739225E-2</v>
      </c>
      <c r="Y297" s="96">
        <f t="shared" si="167"/>
        <v>0</v>
      </c>
      <c r="AA297" s="178">
        <v>0</v>
      </c>
    </row>
    <row r="298" spans="2:27">
      <c r="B298" t="str">
        <f t="shared" si="171"/>
        <v>WBI-NRT-NCS-7</v>
      </c>
      <c r="C298" t="str">
        <f t="shared" si="171"/>
        <v>B</v>
      </c>
      <c r="D298">
        <f t="shared" si="151"/>
        <v>0.24962268198038298</v>
      </c>
      <c r="E298">
        <f t="shared" si="152"/>
        <v>0.19905213795140711</v>
      </c>
      <c r="F298">
        <f t="shared" si="153"/>
        <v>0.48660908367265482</v>
      </c>
      <c r="M298">
        <f t="shared" si="160"/>
        <v>0.24962268198038298</v>
      </c>
      <c r="N298">
        <f t="shared" si="161"/>
        <v>0.19905213795140711</v>
      </c>
      <c r="O298">
        <f t="shared" si="162"/>
        <v>0.48660908367265482</v>
      </c>
      <c r="P298">
        <v>1</v>
      </c>
      <c r="Q298" s="41">
        <f t="shared" si="163"/>
        <v>0.24962268198038298</v>
      </c>
      <c r="R298" s="41">
        <f t="shared" si="164"/>
        <v>0.19905213795140711</v>
      </c>
      <c r="S298" s="41">
        <f t="shared" si="170"/>
        <v>0.48660908367265482</v>
      </c>
      <c r="T298">
        <f t="shared" si="165"/>
        <v>0.31176130120148166</v>
      </c>
      <c r="U298" s="137">
        <f t="shared" si="166"/>
        <v>0.15351923416028904</v>
      </c>
      <c r="X298" s="46">
        <f t="shared" si="169"/>
        <v>0.30012373493961841</v>
      </c>
      <c r="Y298" s="96">
        <f t="shared" si="167"/>
        <v>0.30012373493961841</v>
      </c>
      <c r="AA298" s="178">
        <v>0.30012373493961841</v>
      </c>
    </row>
    <row r="299" spans="2:27">
      <c r="B299" t="str">
        <f t="shared" si="171"/>
        <v>WBI-NRT-NCS-8</v>
      </c>
      <c r="C299" t="str">
        <f t="shared" si="171"/>
        <v>B</v>
      </c>
      <c r="D299">
        <f t="shared" si="151"/>
        <v>0.36238812081976457</v>
      </c>
      <c r="E299">
        <f t="shared" si="152"/>
        <v>0.42034894025552078</v>
      </c>
      <c r="F299">
        <f t="shared" si="153"/>
        <v>-0.20145845452040739</v>
      </c>
      <c r="M299">
        <f t="shared" si="160"/>
        <v>0.36238812081976457</v>
      </c>
      <c r="N299">
        <f t="shared" si="161"/>
        <v>0.42034894025552078</v>
      </c>
      <c r="O299">
        <f t="shared" si="162"/>
        <v>-0.20145845452040739</v>
      </c>
      <c r="P299">
        <v>1</v>
      </c>
      <c r="Q299" s="41">
        <f t="shared" si="163"/>
        <v>0.36238812081976457</v>
      </c>
      <c r="R299" s="41">
        <f t="shared" si="164"/>
        <v>0.42034894025552078</v>
      </c>
      <c r="S299" s="41">
        <f t="shared" si="170"/>
        <v>-0.20145845452040739</v>
      </c>
      <c r="T299">
        <f t="shared" si="165"/>
        <v>0.19375953551829261</v>
      </c>
      <c r="U299" s="137">
        <f t="shared" si="166"/>
        <v>0.3434935354342038</v>
      </c>
      <c r="X299" s="46">
        <f t="shared" si="169"/>
        <v>0.1821219692564294</v>
      </c>
      <c r="Y299" s="96">
        <f t="shared" si="167"/>
        <v>0.1821219692564294</v>
      </c>
      <c r="AA299" s="178">
        <v>0.1821219692564294</v>
      </c>
    </row>
    <row r="300" spans="2:27" s="176" customFormat="1">
      <c r="B300" s="176" t="str">
        <f t="shared" si="171"/>
        <v>Blank-36</v>
      </c>
      <c r="C300" s="176" t="str">
        <f t="shared" si="171"/>
        <v>B</v>
      </c>
      <c r="D300" s="176">
        <f t="shared" si="151"/>
        <v>-1.3496675311507327E-2</v>
      </c>
      <c r="E300" s="176">
        <f t="shared" si="152"/>
        <v>8.8403736799350249E-2</v>
      </c>
      <c r="F300" s="176">
        <f t="shared" si="153"/>
        <v>-0.2779104032085255</v>
      </c>
      <c r="M300" s="176">
        <f t="shared" si="160"/>
        <v>-1.3496675311507327E-2</v>
      </c>
      <c r="N300">
        <f t="shared" si="161"/>
        <v>8.8403736799350249E-2</v>
      </c>
      <c r="O300">
        <f t="shared" si="162"/>
        <v>-0.2779104032085255</v>
      </c>
      <c r="P300">
        <v>1</v>
      </c>
      <c r="Q300" s="41">
        <f t="shared" si="163"/>
        <v>-1.3496675311507327E-2</v>
      </c>
      <c r="R300" s="41">
        <f t="shared" si="164"/>
        <v>8.8403736799350249E-2</v>
      </c>
      <c r="S300" s="41">
        <f t="shared" si="170"/>
        <v>-0.2779104032085255</v>
      </c>
      <c r="T300" s="176">
        <f t="shared" si="165"/>
        <v>-6.7667780573560862E-2</v>
      </c>
      <c r="U300" s="139">
        <f t="shared" si="166"/>
        <v>0.18906981191192782</v>
      </c>
      <c r="V300" s="139">
        <f>AVERAGE(T300:T304)</f>
        <v>1.1637566261863219E-2</v>
      </c>
      <c r="W300" s="160">
        <f>IF(V300 &gt; 0, V300, 0)</f>
        <v>1.1637566261863219E-2</v>
      </c>
      <c r="AA300" s="178"/>
    </row>
    <row r="301" spans="2:27" s="176" customFormat="1">
      <c r="B301" s="176" t="str">
        <f t="shared" si="171"/>
        <v>Blank-37</v>
      </c>
      <c r="C301" s="176" t="str">
        <f t="shared" si="171"/>
        <v>B</v>
      </c>
      <c r="D301" s="176">
        <f t="shared" si="151"/>
        <v>0.21203420236725581</v>
      </c>
      <c r="E301" s="176">
        <f t="shared" si="152"/>
        <v>-5.9127464736725539E-2</v>
      </c>
      <c r="F301" s="176">
        <f t="shared" si="153"/>
        <v>-0.23968442886446645</v>
      </c>
      <c r="M301" s="176">
        <f t="shared" si="160"/>
        <v>0.21203420236725581</v>
      </c>
      <c r="N301">
        <f t="shared" si="161"/>
        <v>-5.9127464736725539E-2</v>
      </c>
      <c r="O301">
        <f t="shared" si="162"/>
        <v>-0.23968442886446645</v>
      </c>
      <c r="P301">
        <v>1</v>
      </c>
      <c r="Q301" s="41">
        <f t="shared" si="163"/>
        <v>0.21203420236725581</v>
      </c>
      <c r="R301" s="41">
        <f t="shared" si="164"/>
        <v>-5.9127464736725539E-2</v>
      </c>
      <c r="S301" s="41">
        <f xml:space="preserve"> O301*P301</f>
        <v>-0.23968442886446645</v>
      </c>
      <c r="T301" s="176">
        <f t="shared" si="165"/>
        <v>-2.8925897077978723E-2</v>
      </c>
      <c r="U301" s="139">
        <f t="shared" si="166"/>
        <v>0.22736871259531197</v>
      </c>
      <c r="AA301" s="178"/>
    </row>
    <row r="302" spans="2:27" s="176" customFormat="1">
      <c r="B302" s="176" t="str">
        <f t="shared" si="171"/>
        <v>Blank-38</v>
      </c>
      <c r="C302" s="176" t="str">
        <f t="shared" si="171"/>
        <v>B</v>
      </c>
      <c r="D302" s="176">
        <f t="shared" si="151"/>
        <v>-1.3496675311507327E-2</v>
      </c>
      <c r="E302" s="176">
        <f t="shared" si="152"/>
        <v>-2.2244664352706594E-2</v>
      </c>
      <c r="F302" s="176">
        <f t="shared" si="153"/>
        <v>-0.20145845452040739</v>
      </c>
      <c r="M302" s="176">
        <f t="shared" si="160"/>
        <v>-1.3496675311507327E-2</v>
      </c>
      <c r="N302">
        <f t="shared" si="161"/>
        <v>-2.2244664352706594E-2</v>
      </c>
      <c r="O302">
        <f t="shared" si="162"/>
        <v>-0.20145845452040739</v>
      </c>
      <c r="P302">
        <v>1</v>
      </c>
      <c r="Q302" s="41">
        <f t="shared" si="163"/>
        <v>-1.3496675311507327E-2</v>
      </c>
      <c r="R302" s="41">
        <f t="shared" si="164"/>
        <v>-2.2244664352706594E-2</v>
      </c>
      <c r="S302" s="41">
        <f t="shared" ref="S302:S305" si="172" xml:space="preserve"> O302*P302</f>
        <v>-0.20145845452040739</v>
      </c>
      <c r="T302" s="176">
        <f t="shared" si="165"/>
        <v>-7.9066598061540441E-2</v>
      </c>
      <c r="U302" s="139">
        <f t="shared" si="166"/>
        <v>0.10608466771240864</v>
      </c>
      <c r="AA302" s="178"/>
    </row>
    <row r="303" spans="2:27" s="176" customFormat="1">
      <c r="B303" s="176" t="str">
        <f t="shared" si="171"/>
        <v>Blank-39</v>
      </c>
      <c r="C303" s="176" t="str">
        <f t="shared" si="171"/>
        <v>B</v>
      </c>
      <c r="D303" s="176">
        <f t="shared" si="151"/>
        <v>-8.8673634537761697E-2</v>
      </c>
      <c r="E303" s="176">
        <f t="shared" si="152"/>
        <v>1.4638136031312357E-2</v>
      </c>
      <c r="F303" s="176">
        <f t="shared" si="153"/>
        <v>-0.20145845452040739</v>
      </c>
      <c r="M303" s="176">
        <f t="shared" si="160"/>
        <v>-8.8673634537761697E-2</v>
      </c>
      <c r="N303">
        <f t="shared" si="161"/>
        <v>1.4638136031312357E-2</v>
      </c>
      <c r="O303">
        <f t="shared" si="162"/>
        <v>-0.20145845452040739</v>
      </c>
      <c r="P303">
        <v>1</v>
      </c>
      <c r="Q303" s="41">
        <f t="shared" si="163"/>
        <v>-8.8673634537761697E-2</v>
      </c>
      <c r="R303" s="41">
        <f t="shared" si="164"/>
        <v>1.4638136031312357E-2</v>
      </c>
      <c r="S303" s="41">
        <f t="shared" si="172"/>
        <v>-0.20145845452040739</v>
      </c>
      <c r="T303" s="176">
        <f t="shared" si="165"/>
        <v>-9.1831317675618918E-2</v>
      </c>
      <c r="U303" s="139">
        <f t="shared" si="166"/>
        <v>0.10808289565939068</v>
      </c>
      <c r="AA303" s="178"/>
    </row>
    <row r="304" spans="2:27" s="176" customFormat="1">
      <c r="B304" s="176" t="str">
        <f t="shared" si="171"/>
        <v>Blank-40</v>
      </c>
      <c r="C304" s="176" t="str">
        <f t="shared" si="171"/>
        <v>B</v>
      </c>
      <c r="D304" s="176">
        <f t="shared" si="151"/>
        <v>0.43756508004601896</v>
      </c>
      <c r="E304" s="176">
        <f t="shared" si="152"/>
        <v>1.4638136031312357E-2</v>
      </c>
      <c r="F304" s="176">
        <f t="shared" si="153"/>
        <v>0.52483505801671382</v>
      </c>
      <c r="M304" s="176">
        <f t="shared" si="160"/>
        <v>0.43756508004601896</v>
      </c>
      <c r="N304">
        <f t="shared" si="161"/>
        <v>1.4638136031312357E-2</v>
      </c>
      <c r="O304">
        <f t="shared" si="162"/>
        <v>0.52483505801671382</v>
      </c>
      <c r="P304">
        <v>1</v>
      </c>
      <c r="Q304" s="41">
        <f t="shared" si="163"/>
        <v>0.43756508004601896</v>
      </c>
      <c r="R304" s="41">
        <f t="shared" si="164"/>
        <v>1.4638136031312357E-2</v>
      </c>
      <c r="S304" s="41">
        <f t="shared" si="172"/>
        <v>0.52483505801671382</v>
      </c>
      <c r="T304" s="176">
        <f t="shared" si="165"/>
        <v>0.32567942469801503</v>
      </c>
      <c r="U304" s="139">
        <f t="shared" si="166"/>
        <v>0.27288097168057307</v>
      </c>
      <c r="AA304" s="178"/>
    </row>
    <row r="305" spans="2:27">
      <c r="B305" t="str">
        <f t="shared" si="171"/>
        <v>LCO-MXT-COM-1</v>
      </c>
      <c r="C305" t="str">
        <f t="shared" si="171"/>
        <v>B</v>
      </c>
      <c r="D305">
        <f t="shared" si="151"/>
        <v>0.96380379462979848</v>
      </c>
      <c r="E305">
        <f t="shared" si="152"/>
        <v>0.93670814563178506</v>
      </c>
      <c r="F305">
        <f t="shared" si="153"/>
        <v>0.37193116064047865</v>
      </c>
      <c r="M305">
        <f t="shared" si="160"/>
        <v>0.96380379462979848</v>
      </c>
      <c r="N305">
        <f t="shared" si="161"/>
        <v>0.93670814563178506</v>
      </c>
      <c r="O305">
        <f t="shared" si="162"/>
        <v>0.37193116064047865</v>
      </c>
      <c r="P305">
        <v>1</v>
      </c>
      <c r="Q305" s="41">
        <f t="shared" si="163"/>
        <v>0.96380379462979848</v>
      </c>
      <c r="R305" s="41">
        <f t="shared" si="164"/>
        <v>0.93670814563178506</v>
      </c>
      <c r="S305" s="41">
        <f t="shared" si="172"/>
        <v>0.37193116064047865</v>
      </c>
      <c r="T305">
        <f t="shared" si="165"/>
        <v>0.75748103363402075</v>
      </c>
      <c r="U305" s="137">
        <f t="shared" si="166"/>
        <v>0.33417072279399074</v>
      </c>
      <c r="X305" s="46">
        <f>T305-$W$313</f>
        <v>0.75490957102952227</v>
      </c>
      <c r="Y305" s="96">
        <f t="shared" si="167"/>
        <v>0.75490957102952227</v>
      </c>
      <c r="AA305" s="178">
        <v>0.75490957102952227</v>
      </c>
    </row>
    <row r="306" spans="2:27">
      <c r="B306" t="str">
        <f t="shared" si="171"/>
        <v>LCO-MXT-COM-2</v>
      </c>
      <c r="C306" t="str">
        <f t="shared" si="171"/>
        <v>B</v>
      </c>
      <c r="D306">
        <f t="shared" ref="D306:D320" si="173">BB141</f>
        <v>1.452454029600452</v>
      </c>
      <c r="E306">
        <f t="shared" ref="E306:E320" si="174">BQ141</f>
        <v>1.3793017502400124</v>
      </c>
      <c r="F306">
        <f t="shared" ref="F306:F320" si="175">AM141</f>
        <v>0.1808012889201833</v>
      </c>
      <c r="M306">
        <f t="shared" si="160"/>
        <v>1.452454029600452</v>
      </c>
      <c r="N306">
        <f t="shared" si="161"/>
        <v>1.3793017502400124</v>
      </c>
      <c r="O306">
        <f t="shared" si="162"/>
        <v>0.1808012889201833</v>
      </c>
      <c r="P306">
        <v>1</v>
      </c>
      <c r="Q306" s="41">
        <f t="shared" si="163"/>
        <v>1.452454029600452</v>
      </c>
      <c r="R306" s="41">
        <f t="shared" si="164"/>
        <v>1.3793017502400124</v>
      </c>
      <c r="S306" s="41">
        <f xml:space="preserve"> O306*P306</f>
        <v>0.1808012889201833</v>
      </c>
      <c r="T306">
        <f t="shared" si="165"/>
        <v>1.0041856895868826</v>
      </c>
      <c r="U306" s="137">
        <f t="shared" si="166"/>
        <v>0.71400925585026687</v>
      </c>
      <c r="X306" s="46">
        <f t="shared" ref="X306:X312" si="176">T306-$W$313</f>
        <v>1.0016142269823842</v>
      </c>
      <c r="Y306" s="96">
        <f t="shared" si="167"/>
        <v>1.0016142269823842</v>
      </c>
      <c r="AA306" s="178">
        <v>1.0016142269823842</v>
      </c>
    </row>
    <row r="307" spans="2:27">
      <c r="B307" t="str">
        <f t="shared" si="171"/>
        <v>LCO-MXT-COM-3</v>
      </c>
      <c r="C307" t="str">
        <f t="shared" si="171"/>
        <v>B</v>
      </c>
      <c r="D307">
        <f t="shared" si="173"/>
        <v>0.88862683540354415</v>
      </c>
      <c r="E307">
        <f t="shared" si="174"/>
        <v>1.0473565467838419</v>
      </c>
      <c r="F307">
        <f t="shared" si="175"/>
        <v>0.14257531457612424</v>
      </c>
      <c r="M307">
        <f t="shared" si="160"/>
        <v>0.88862683540354415</v>
      </c>
      <c r="N307">
        <f t="shared" si="161"/>
        <v>1.0473565467838419</v>
      </c>
      <c r="O307">
        <f t="shared" si="162"/>
        <v>0.14257531457612424</v>
      </c>
      <c r="P307">
        <v>1</v>
      </c>
      <c r="Q307" s="41">
        <f t="shared" si="163"/>
        <v>0.88862683540354415</v>
      </c>
      <c r="R307" s="41">
        <f t="shared" si="164"/>
        <v>1.0473565467838419</v>
      </c>
      <c r="S307" s="41">
        <f t="shared" ref="S307:S320" si="177" xml:space="preserve"> O307*P307</f>
        <v>0.14257531457612424</v>
      </c>
      <c r="T307">
        <f t="shared" si="165"/>
        <v>0.69285289892117008</v>
      </c>
      <c r="U307" s="137">
        <f t="shared" si="166"/>
        <v>0.48311783779237821</v>
      </c>
      <c r="X307" s="46">
        <f t="shared" si="176"/>
        <v>0.6902814363166716</v>
      </c>
      <c r="Y307" s="96">
        <f t="shared" si="167"/>
        <v>0.6902814363166716</v>
      </c>
      <c r="AA307" s="178">
        <v>0.6902814363166716</v>
      </c>
    </row>
    <row r="308" spans="2:27">
      <c r="B308" t="str">
        <f t="shared" si="171"/>
        <v>LCO-MXT-COM-4</v>
      </c>
      <c r="C308" t="str">
        <f t="shared" si="171"/>
        <v>B</v>
      </c>
      <c r="D308">
        <f t="shared" si="173"/>
        <v>1.6028079480529607</v>
      </c>
      <c r="E308">
        <f t="shared" si="174"/>
        <v>1.5637157521601073</v>
      </c>
      <c r="F308">
        <f t="shared" si="175"/>
        <v>6.6123365888006103E-2</v>
      </c>
      <c r="M308">
        <f t="shared" si="160"/>
        <v>1.6028079480529607</v>
      </c>
      <c r="N308">
        <f t="shared" si="161"/>
        <v>1.5637157521601073</v>
      </c>
      <c r="O308">
        <f t="shared" si="162"/>
        <v>6.6123365888006103E-2</v>
      </c>
      <c r="P308">
        <v>1</v>
      </c>
      <c r="Q308" s="41">
        <f t="shared" si="163"/>
        <v>1.6028079480529607</v>
      </c>
      <c r="R308" s="41">
        <f t="shared" si="164"/>
        <v>1.5637157521601073</v>
      </c>
      <c r="S308" s="41">
        <f t="shared" si="177"/>
        <v>6.6123365888006103E-2</v>
      </c>
      <c r="T308">
        <f t="shared" si="165"/>
        <v>1.0775490220336914</v>
      </c>
      <c r="U308" s="137">
        <f t="shared" si="166"/>
        <v>0.87613836999484773</v>
      </c>
      <c r="X308" s="46">
        <f>T308-$W$313</f>
        <v>1.074977559429193</v>
      </c>
      <c r="Y308" s="96">
        <f t="shared" si="167"/>
        <v>1.074977559429193</v>
      </c>
      <c r="AA308" s="178">
        <v>1.074977559429193</v>
      </c>
    </row>
    <row r="309" spans="2:27">
      <c r="B309" t="str">
        <f t="shared" si="171"/>
        <v>LCO-MXT-COM-5</v>
      </c>
      <c r="C309" t="str">
        <f t="shared" si="171"/>
        <v>B</v>
      </c>
      <c r="D309">
        <f t="shared" si="173"/>
        <v>1.7531618665054685</v>
      </c>
      <c r="E309">
        <f t="shared" si="174"/>
        <v>0.75229414371169034</v>
      </c>
      <c r="F309">
        <f t="shared" si="175"/>
        <v>6.6123365888006103E-2</v>
      </c>
      <c r="M309">
        <f>E309</f>
        <v>0.75229414371169034</v>
      </c>
      <c r="N309">
        <f t="shared" si="161"/>
        <v>0.75229414371169034</v>
      </c>
      <c r="O309">
        <f t="shared" si="162"/>
        <v>6.6123365888006103E-2</v>
      </c>
      <c r="P309">
        <v>1</v>
      </c>
      <c r="Q309" s="41">
        <f t="shared" si="163"/>
        <v>0.75229414371169034</v>
      </c>
      <c r="R309" s="41">
        <f t="shared" si="164"/>
        <v>0.75229414371169034</v>
      </c>
      <c r="S309" s="41">
        <f t="shared" si="177"/>
        <v>6.6123365888006103E-2</v>
      </c>
      <c r="T309">
        <f t="shared" si="165"/>
        <v>0.52357055110379558</v>
      </c>
      <c r="U309" s="137">
        <f t="shared" si="166"/>
        <v>0.39616088328655896</v>
      </c>
      <c r="X309" s="46">
        <f t="shared" si="176"/>
        <v>0.5209990884992971</v>
      </c>
      <c r="Y309" s="96">
        <f t="shared" si="167"/>
        <v>0.5209990884992971</v>
      </c>
      <c r="AA309" s="178">
        <v>0.5209990884992971</v>
      </c>
    </row>
    <row r="310" spans="2:27">
      <c r="B310" t="str">
        <f>AU145</f>
        <v>LCO-MXT-COM-6</v>
      </c>
      <c r="C310" t="str">
        <f>AV145</f>
        <v>B</v>
      </c>
      <c r="D310">
        <f t="shared" si="173"/>
        <v>1.452454029600452</v>
      </c>
      <c r="E310">
        <f t="shared" si="174"/>
        <v>0.34658333948748288</v>
      </c>
      <c r="F310">
        <f t="shared" si="175"/>
        <v>0.1808012889201833</v>
      </c>
      <c r="M310">
        <f t="shared" si="160"/>
        <v>1.452454029600452</v>
      </c>
      <c r="N310">
        <f t="shared" si="161"/>
        <v>0.34658333948748288</v>
      </c>
      <c r="O310">
        <f t="shared" si="162"/>
        <v>0.1808012889201833</v>
      </c>
      <c r="P310">
        <v>1</v>
      </c>
      <c r="Q310" s="41">
        <f t="shared" si="163"/>
        <v>1.452454029600452</v>
      </c>
      <c r="R310" s="41">
        <f t="shared" si="164"/>
        <v>0.34658333948748288</v>
      </c>
      <c r="S310" s="41">
        <f t="shared" si="177"/>
        <v>0.1808012889201833</v>
      </c>
      <c r="T310">
        <f t="shared" si="165"/>
        <v>0.65994621933603936</v>
      </c>
      <c r="U310" s="137">
        <f t="shared" si="166"/>
        <v>0.6913193141162377</v>
      </c>
      <c r="X310" s="46">
        <f t="shared" si="176"/>
        <v>0.65737475673154089</v>
      </c>
      <c r="Y310" s="96">
        <f t="shared" si="167"/>
        <v>0.65737475673154089</v>
      </c>
      <c r="AA310" s="178">
        <v>0.65737475673154089</v>
      </c>
    </row>
    <row r="311" spans="2:27">
      <c r="B311" t="str">
        <f t="shared" ref="B311:C320" si="178">AU146</f>
        <v>LCO-MXT-COM-7</v>
      </c>
      <c r="C311" t="str">
        <f t="shared" si="178"/>
        <v>B</v>
      </c>
      <c r="D311">
        <f t="shared" si="173"/>
        <v>0.96380379462979848</v>
      </c>
      <c r="E311">
        <f t="shared" si="174"/>
        <v>0.93670814563178506</v>
      </c>
      <c r="F311">
        <f t="shared" si="175"/>
        <v>0.25725323760830143</v>
      </c>
      <c r="M311">
        <f t="shared" si="160"/>
        <v>0.96380379462979848</v>
      </c>
      <c r="N311">
        <f t="shared" si="161"/>
        <v>0.93670814563178506</v>
      </c>
      <c r="O311">
        <f t="shared" si="162"/>
        <v>0.25725323760830143</v>
      </c>
      <c r="P311">
        <v>1</v>
      </c>
      <c r="Q311" s="41">
        <f t="shared" si="163"/>
        <v>0.96380379462979848</v>
      </c>
      <c r="R311" s="41">
        <f t="shared" si="164"/>
        <v>0.93670814563178506</v>
      </c>
      <c r="S311" s="41">
        <f t="shared" si="177"/>
        <v>0.25725323760830143</v>
      </c>
      <c r="T311">
        <f t="shared" si="165"/>
        <v>0.7192550592899617</v>
      </c>
      <c r="U311" s="137">
        <f t="shared" si="166"/>
        <v>0.40033461750957205</v>
      </c>
      <c r="X311" s="46">
        <f t="shared" si="176"/>
        <v>0.71668359668546322</v>
      </c>
      <c r="Y311" s="96">
        <f t="shared" si="167"/>
        <v>0.71668359668546322</v>
      </c>
      <c r="AA311" s="178">
        <v>0.71668359668546322</v>
      </c>
    </row>
    <row r="312" spans="2:27">
      <c r="B312" t="str">
        <f t="shared" si="178"/>
        <v>LCO-MXT-COM-8</v>
      </c>
      <c r="C312" t="str">
        <f t="shared" si="178"/>
        <v>B</v>
      </c>
      <c r="D312">
        <f t="shared" si="173"/>
        <v>0.88862683540354415</v>
      </c>
      <c r="E312">
        <f t="shared" si="174"/>
        <v>0.89982534524776614</v>
      </c>
      <c r="F312">
        <f t="shared" si="175"/>
        <v>0.21902726326424238</v>
      </c>
      <c r="M312">
        <f t="shared" si="160"/>
        <v>0.88862683540354415</v>
      </c>
      <c r="N312">
        <f t="shared" si="161"/>
        <v>0.89982534524776614</v>
      </c>
      <c r="O312">
        <f t="shared" si="162"/>
        <v>0.21902726326424238</v>
      </c>
      <c r="P312">
        <v>1</v>
      </c>
      <c r="Q312" s="41">
        <f t="shared" si="163"/>
        <v>0.88862683540354415</v>
      </c>
      <c r="R312" s="41">
        <f t="shared" si="164"/>
        <v>0.89982534524776614</v>
      </c>
      <c r="S312" s="41">
        <f t="shared" si="177"/>
        <v>0.21902726326424238</v>
      </c>
      <c r="T312">
        <f t="shared" si="165"/>
        <v>0.66915981463851759</v>
      </c>
      <c r="U312" s="137">
        <f t="shared" si="166"/>
        <v>0.38986643483469902</v>
      </c>
      <c r="X312" s="46">
        <f t="shared" si="176"/>
        <v>0.66658835203401912</v>
      </c>
      <c r="Y312" s="96">
        <f t="shared" si="167"/>
        <v>0.66658835203401912</v>
      </c>
      <c r="AA312" s="178">
        <v>0.66658835203401912</v>
      </c>
    </row>
    <row r="313" spans="2:27" s="176" customFormat="1">
      <c r="B313" s="176" t="str">
        <f t="shared" si="178"/>
        <v>Blank-41</v>
      </c>
      <c r="C313" s="176" t="str">
        <f t="shared" si="178"/>
        <v>B</v>
      </c>
      <c r="D313" s="176">
        <f t="shared" si="173"/>
        <v>0.21203420236725581</v>
      </c>
      <c r="E313" s="176">
        <f t="shared" si="174"/>
        <v>-9.6010265120744495E-2</v>
      </c>
      <c r="F313" s="176">
        <f t="shared" si="175"/>
        <v>0.21902726326424238</v>
      </c>
      <c r="M313" s="176">
        <f t="shared" si="160"/>
        <v>0.21203420236725581</v>
      </c>
      <c r="N313">
        <f t="shared" si="161"/>
        <v>-9.6010265120744495E-2</v>
      </c>
      <c r="O313">
        <f t="shared" si="162"/>
        <v>0.21902726326424238</v>
      </c>
      <c r="P313">
        <v>1</v>
      </c>
      <c r="Q313" s="41">
        <f t="shared" si="163"/>
        <v>0.21203420236725581</v>
      </c>
      <c r="R313" s="41">
        <f t="shared" si="164"/>
        <v>-9.6010265120744495E-2</v>
      </c>
      <c r="S313" s="41">
        <f t="shared" si="177"/>
        <v>0.21902726326424238</v>
      </c>
      <c r="T313" s="176">
        <f t="shared" si="165"/>
        <v>0.11168373350358457</v>
      </c>
      <c r="U313" s="139">
        <f t="shared" si="166"/>
        <v>0.17990226102970286</v>
      </c>
      <c r="V313" s="139">
        <f>AVERAGE(T313:T317)</f>
        <v>2.5714626044984422E-3</v>
      </c>
      <c r="W313" s="160">
        <f>IF(V313 &gt; 0, V313, 0)</f>
        <v>2.5714626044984422E-3</v>
      </c>
      <c r="AA313" s="178"/>
    </row>
    <row r="314" spans="2:27" s="176" customFormat="1">
      <c r="B314" s="176" t="str">
        <f t="shared" si="178"/>
        <v>Blank-42</v>
      </c>
      <c r="C314" s="176" t="str">
        <f t="shared" si="178"/>
        <v>B</v>
      </c>
      <c r="D314" s="176">
        <f t="shared" si="173"/>
        <v>0.47515355965914613</v>
      </c>
      <c r="E314" s="176">
        <f t="shared" si="174"/>
        <v>1.4638136031312357E-2</v>
      </c>
      <c r="F314" s="176">
        <f t="shared" si="175"/>
        <v>2.789739154394703E-2</v>
      </c>
      <c r="M314" s="176">
        <f t="shared" si="160"/>
        <v>0.47515355965914613</v>
      </c>
      <c r="N314">
        <f t="shared" si="161"/>
        <v>1.4638136031312357E-2</v>
      </c>
      <c r="O314">
        <f t="shared" si="162"/>
        <v>2.789739154394703E-2</v>
      </c>
      <c r="P314">
        <v>1</v>
      </c>
      <c r="Q314" s="41">
        <f t="shared" si="163"/>
        <v>0.47515355965914613</v>
      </c>
      <c r="R314" s="41">
        <f t="shared" si="164"/>
        <v>1.4638136031312357E-2</v>
      </c>
      <c r="S314" s="41">
        <f t="shared" si="177"/>
        <v>2.789739154394703E-2</v>
      </c>
      <c r="T314" s="176">
        <f t="shared" si="165"/>
        <v>0.17256302907813517</v>
      </c>
      <c r="U314" s="139">
        <f t="shared" si="166"/>
        <v>0.26213493445582681</v>
      </c>
      <c r="AA314" s="178"/>
    </row>
    <row r="315" spans="2:27" s="176" customFormat="1">
      <c r="B315" s="176" t="str">
        <f t="shared" si="178"/>
        <v>Blank-43</v>
      </c>
      <c r="C315" s="176" t="str">
        <f t="shared" si="178"/>
        <v>B</v>
      </c>
      <c r="D315" s="176">
        <f t="shared" si="173"/>
        <v>2.4091804301619862E-2</v>
      </c>
      <c r="E315" s="176">
        <f t="shared" si="174"/>
        <v>0.27281773871944498</v>
      </c>
      <c r="F315" s="176">
        <f t="shared" si="175"/>
        <v>0.1808012889201833</v>
      </c>
      <c r="M315" s="176">
        <f t="shared" si="160"/>
        <v>2.4091804301619862E-2</v>
      </c>
      <c r="N315">
        <f t="shared" si="161"/>
        <v>0.27281773871944498</v>
      </c>
      <c r="O315">
        <f t="shared" si="162"/>
        <v>0.1808012889201833</v>
      </c>
      <c r="P315">
        <v>1</v>
      </c>
      <c r="Q315" s="41">
        <f t="shared" si="163"/>
        <v>2.4091804301619862E-2</v>
      </c>
      <c r="R315" s="41">
        <f t="shared" si="164"/>
        <v>0.27281773871944498</v>
      </c>
      <c r="S315" s="41">
        <f t="shared" si="177"/>
        <v>0.1808012889201833</v>
      </c>
      <c r="T315" s="176">
        <f t="shared" si="165"/>
        <v>0.15923694398041607</v>
      </c>
      <c r="U315" s="139">
        <f t="shared" si="166"/>
        <v>0.12575735899944779</v>
      </c>
      <c r="AA315" s="178"/>
    </row>
    <row r="316" spans="2:27" s="176" customFormat="1">
      <c r="B316" s="176" t="str">
        <f t="shared" si="178"/>
        <v>Blank-44</v>
      </c>
      <c r="C316" s="176" t="str">
        <f t="shared" si="178"/>
        <v>B</v>
      </c>
      <c r="D316" s="176">
        <f t="shared" si="173"/>
        <v>-8.8673634537761697E-2</v>
      </c>
      <c r="E316" s="176">
        <f t="shared" si="174"/>
        <v>-2.2244664352706594E-2</v>
      </c>
      <c r="F316" s="176">
        <f t="shared" si="175"/>
        <v>0.25725323760830143</v>
      </c>
      <c r="M316" s="176">
        <f t="shared" si="160"/>
        <v>-8.8673634537761697E-2</v>
      </c>
      <c r="N316">
        <f t="shared" si="161"/>
        <v>-2.2244664352706594E-2</v>
      </c>
      <c r="O316">
        <f t="shared" si="162"/>
        <v>0.25725323760830143</v>
      </c>
      <c r="P316">
        <v>1</v>
      </c>
      <c r="Q316" s="41">
        <f t="shared" si="163"/>
        <v>-8.8673634537761697E-2</v>
      </c>
      <c r="R316" s="41">
        <f t="shared" si="164"/>
        <v>-2.2244664352706594E-2</v>
      </c>
      <c r="S316" s="41">
        <f t="shared" si="177"/>
        <v>0.25725323760830143</v>
      </c>
      <c r="T316" s="176">
        <f t="shared" si="165"/>
        <v>4.8778312905944386E-2</v>
      </c>
      <c r="U316" s="139">
        <f t="shared" si="166"/>
        <v>0.18357436556393655</v>
      </c>
      <c r="AA316" s="178"/>
    </row>
    <row r="317" spans="2:27" s="176" customFormat="1">
      <c r="B317" s="176" t="str">
        <f t="shared" si="178"/>
        <v>Blank-45</v>
      </c>
      <c r="C317" s="176" t="str">
        <f t="shared" si="178"/>
        <v>B</v>
      </c>
      <c r="D317" s="176">
        <f t="shared" si="173"/>
        <v>-1.3496675311507327E-2</v>
      </c>
      <c r="E317" s="176">
        <f t="shared" si="174"/>
        <v>-1.6819706816335582</v>
      </c>
      <c r="F317" s="176">
        <f t="shared" si="175"/>
        <v>0.25725323760830143</v>
      </c>
      <c r="M317" s="176">
        <f t="shared" si="160"/>
        <v>-1.3496675311507327E-2</v>
      </c>
      <c r="N317">
        <f t="shared" si="161"/>
        <v>-1.6819706816335582</v>
      </c>
      <c r="O317">
        <f t="shared" si="162"/>
        <v>0.25725323760830143</v>
      </c>
      <c r="P317">
        <v>1</v>
      </c>
      <c r="Q317" s="41">
        <f t="shared" si="163"/>
        <v>-1.3496675311507327E-2</v>
      </c>
      <c r="R317" s="41">
        <f t="shared" si="164"/>
        <v>-1.6819706816335582</v>
      </c>
      <c r="S317" s="41">
        <f t="shared" si="177"/>
        <v>0.25725323760830143</v>
      </c>
      <c r="T317" s="176">
        <f t="shared" si="165"/>
        <v>-0.47940470644558802</v>
      </c>
      <c r="U317" s="139">
        <f t="shared" si="166"/>
        <v>1.0502142982964791</v>
      </c>
      <c r="AA317" s="178"/>
    </row>
    <row r="318" spans="2:27">
      <c r="B318" t="str">
        <f t="shared" si="178"/>
        <v>MAF-ONE-PRO-1</v>
      </c>
      <c r="C318" t="str">
        <f t="shared" si="178"/>
        <v>B</v>
      </c>
      <c r="D318">
        <f t="shared" si="173"/>
        <v>1.3772770703741977</v>
      </c>
      <c r="E318">
        <f t="shared" si="174"/>
        <v>1.3424189498559935</v>
      </c>
      <c r="F318">
        <f t="shared" si="175"/>
        <v>0.48660908367265482</v>
      </c>
      <c r="M318">
        <f t="shared" si="160"/>
        <v>1.3772770703741977</v>
      </c>
      <c r="N318">
        <f t="shared" si="161"/>
        <v>1.3424189498559935</v>
      </c>
      <c r="O318">
        <f t="shared" si="162"/>
        <v>0.48660908367265482</v>
      </c>
      <c r="P318">
        <v>1</v>
      </c>
      <c r="Q318" s="41">
        <f t="shared" si="163"/>
        <v>1.3772770703741977</v>
      </c>
      <c r="R318" s="41">
        <f t="shared" si="164"/>
        <v>1.3424189498559935</v>
      </c>
      <c r="S318" s="41">
        <f t="shared" si="177"/>
        <v>0.48660908367265482</v>
      </c>
      <c r="T318">
        <f t="shared" si="165"/>
        <v>1.0687683679676152</v>
      </c>
      <c r="U318" s="137">
        <f t="shared" si="166"/>
        <v>0.50446590207825825</v>
      </c>
      <c r="X318" s="46">
        <f>T318-$W$313</f>
        <v>1.0661969053631168</v>
      </c>
      <c r="Y318" s="96">
        <f t="shared" si="167"/>
        <v>1.0661969053631168</v>
      </c>
      <c r="AA318" s="178">
        <v>1.0661969053631168</v>
      </c>
    </row>
    <row r="319" spans="2:27">
      <c r="B319" t="str">
        <f t="shared" si="178"/>
        <v>MAF-ONE-PRO-2</v>
      </c>
      <c r="C319" t="str">
        <f t="shared" si="178"/>
        <v>B</v>
      </c>
      <c r="D319">
        <f t="shared" si="173"/>
        <v>0.96380379462979848</v>
      </c>
      <c r="E319">
        <f t="shared" si="174"/>
        <v>0.89982534524776614</v>
      </c>
      <c r="F319">
        <f t="shared" si="175"/>
        <v>0.29547921195236049</v>
      </c>
      <c r="M319">
        <f t="shared" si="160"/>
        <v>0.96380379462979848</v>
      </c>
      <c r="N319">
        <f t="shared" si="161"/>
        <v>0.89982534524776614</v>
      </c>
      <c r="O319">
        <f t="shared" si="162"/>
        <v>0.29547921195236049</v>
      </c>
      <c r="P319">
        <v>1</v>
      </c>
      <c r="Q319" s="41">
        <f t="shared" si="163"/>
        <v>0.96380379462979848</v>
      </c>
      <c r="R319" s="41">
        <f t="shared" si="164"/>
        <v>0.89982534524776614</v>
      </c>
      <c r="S319" s="41">
        <f t="shared" si="177"/>
        <v>0.29547921195236049</v>
      </c>
      <c r="T319">
        <f t="shared" si="165"/>
        <v>0.71970278394330833</v>
      </c>
      <c r="U319" s="137">
        <f t="shared" si="166"/>
        <v>0.36877844266022614</v>
      </c>
      <c r="X319" s="46">
        <f t="shared" ref="X319:X320" si="179">T319-$W$313</f>
        <v>0.71713132133880986</v>
      </c>
      <c r="Y319" s="96">
        <f t="shared" si="167"/>
        <v>0.71713132133880986</v>
      </c>
      <c r="AA319" s="178">
        <v>0.71713132133880986</v>
      </c>
    </row>
    <row r="320" spans="2:27">
      <c r="B320" t="str">
        <f t="shared" si="178"/>
        <v>MAF-ONE-PRO-3</v>
      </c>
      <c r="C320" t="str">
        <f t="shared" si="178"/>
        <v>B</v>
      </c>
      <c r="D320">
        <f t="shared" si="173"/>
        <v>1.0765692334691801</v>
      </c>
      <c r="E320">
        <f t="shared" si="174"/>
        <v>0.64164574255963347</v>
      </c>
      <c r="F320">
        <f t="shared" si="175"/>
        <v>-0.12500650583228926</v>
      </c>
      <c r="M320">
        <f t="shared" si="160"/>
        <v>1.0765692334691801</v>
      </c>
      <c r="N320">
        <f t="shared" si="161"/>
        <v>0.64164574255963347</v>
      </c>
      <c r="O320">
        <f t="shared" si="162"/>
        <v>-0.12500650583228926</v>
      </c>
      <c r="P320">
        <v>1</v>
      </c>
      <c r="Q320" s="41">
        <f t="shared" si="163"/>
        <v>1.0765692334691801</v>
      </c>
      <c r="R320" s="41">
        <f t="shared" si="164"/>
        <v>0.64164574255963347</v>
      </c>
      <c r="S320" s="41">
        <f t="shared" si="177"/>
        <v>-0.12500650583228926</v>
      </c>
      <c r="T320">
        <f t="shared" si="165"/>
        <v>0.53106949006550808</v>
      </c>
      <c r="U320" s="137">
        <f t="shared" si="166"/>
        <v>0.60837192163281306</v>
      </c>
      <c r="X320" s="46">
        <f t="shared" si="179"/>
        <v>0.5284980274610096</v>
      </c>
      <c r="Y320" s="96">
        <f t="shared" si="167"/>
        <v>0.5284980274610096</v>
      </c>
      <c r="AA320" s="178">
        <v>0.5284980274610096</v>
      </c>
    </row>
  </sheetData>
  <conditionalFormatting sqref="J76:K155">
    <cfRule type="cellIs" dxfId="19" priority="13" operator="equal">
      <formula>FALSE</formula>
    </cfRule>
  </conditionalFormatting>
  <conditionalFormatting sqref="Y76:Z155">
    <cfRule type="cellIs" dxfId="18" priority="12" operator="equal">
      <formula>FALSE</formula>
    </cfRule>
  </conditionalFormatting>
  <conditionalFormatting sqref="AN76:AO155">
    <cfRule type="cellIs" dxfId="17" priority="11" operator="equal">
      <formula>FALSE</formula>
    </cfRule>
  </conditionalFormatting>
  <conditionalFormatting sqref="BC76:BD155">
    <cfRule type="cellIs" dxfId="16" priority="7" operator="equal">
      <formula>FALSE</formula>
    </cfRule>
  </conditionalFormatting>
  <conditionalFormatting sqref="BR76:BS155">
    <cfRule type="cellIs" dxfId="15" priority="6" operator="equal">
      <formula>FALSE</formula>
    </cfRule>
  </conditionalFormatting>
  <conditionalFormatting sqref="CG76:CH155">
    <cfRule type="cellIs" dxfId="14" priority="5" operator="equal">
      <formula>FALSE</formula>
    </cfRule>
  </conditionalFormatting>
  <conditionalFormatting sqref="U161:U320">
    <cfRule type="cellIs" dxfId="13" priority="1" operator="greaterThan">
      <formula>0.9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AA7A-E671-3A48-9203-2ADED886A158}">
  <dimension ref="A1:FY378"/>
  <sheetViews>
    <sheetView topLeftCell="P149" zoomScaleNormal="89" workbookViewId="0">
      <selection activeCell="AA171" sqref="AA171"/>
    </sheetView>
  </sheetViews>
  <sheetFormatPr baseColWidth="10" defaultColWidth="8.83203125" defaultRowHeight="15"/>
  <cols>
    <col min="1" max="1" width="18.83203125" customWidth="1"/>
    <col min="2" max="2" width="20.6640625" customWidth="1"/>
    <col min="3" max="3" width="14.5" bestFit="1" customWidth="1"/>
    <col min="4" max="16" width="9.6640625" bestFit="1" customWidth="1"/>
    <col min="18" max="18" width="8.5" customWidth="1"/>
    <col min="19" max="31" width="9.6640625" bestFit="1" customWidth="1"/>
    <col min="33" max="33" width="14.5" bestFit="1" customWidth="1"/>
    <col min="34" max="46" width="9.6640625" bestFit="1" customWidth="1"/>
    <col min="48" max="48" width="14.5" bestFit="1" customWidth="1"/>
    <col min="49" max="54" width="9.6640625" bestFit="1" customWidth="1"/>
    <col min="55" max="61" width="9.5" bestFit="1" customWidth="1"/>
    <col min="63" max="63" width="14.5" bestFit="1" customWidth="1"/>
    <col min="64" max="68" width="9.5" bestFit="1" customWidth="1"/>
    <col min="69" max="76" width="9.33203125" bestFit="1" customWidth="1"/>
    <col min="78" max="78" width="14.5" bestFit="1" customWidth="1"/>
    <col min="79" max="84" width="9.33203125" bestFit="1" customWidth="1"/>
    <col min="85" max="85" width="14.33203125" customWidth="1"/>
    <col min="86" max="91" width="9.33203125" bestFit="1" customWidth="1"/>
    <col min="93" max="93" width="14.5" bestFit="1" customWidth="1"/>
    <col min="94" max="100" width="9.33203125" bestFit="1" customWidth="1"/>
    <col min="101" max="106" width="9.1640625" bestFit="1" customWidth="1"/>
    <col min="108" max="108" width="14" bestFit="1" customWidth="1"/>
    <col min="109" max="121" width="9.1640625" bestFit="1" customWidth="1"/>
    <col min="123" max="123" width="14" bestFit="1" customWidth="1"/>
    <col min="124" max="132" width="9.1640625" bestFit="1" customWidth="1"/>
    <col min="133" max="136" width="9" bestFit="1" customWidth="1"/>
    <col min="138" max="138" width="14" bestFit="1" customWidth="1"/>
    <col min="139" max="151" width="9" bestFit="1" customWidth="1"/>
    <col min="153" max="153" width="14" bestFit="1" customWidth="1"/>
    <col min="154" max="166" width="9" bestFit="1" customWidth="1"/>
    <col min="168" max="168" width="14" bestFit="1" customWidth="1"/>
    <col min="169" max="176" width="9" bestFit="1" customWidth="1"/>
  </cols>
  <sheetData>
    <row r="1" spans="1:180" s="41" customFormat="1" ht="14">
      <c r="A1" s="44" t="s">
        <v>756</v>
      </c>
      <c r="B1" s="49" t="s">
        <v>793</v>
      </c>
      <c r="C1" s="50" t="s">
        <v>1047</v>
      </c>
      <c r="D1" s="51"/>
      <c r="E1" s="51"/>
      <c r="F1" s="51"/>
      <c r="G1" s="51"/>
      <c r="H1" s="51"/>
      <c r="I1" s="50"/>
      <c r="J1" s="51"/>
      <c r="K1" s="51"/>
      <c r="L1" s="51"/>
      <c r="M1" s="51"/>
      <c r="N1" s="51"/>
      <c r="O1" s="51"/>
      <c r="Q1" s="49" t="s">
        <v>793</v>
      </c>
      <c r="R1" s="50" t="s">
        <v>1048</v>
      </c>
      <c r="S1" s="51"/>
      <c r="T1" s="51"/>
      <c r="U1" s="51"/>
      <c r="V1" s="51"/>
      <c r="W1" s="51"/>
      <c r="X1" s="50"/>
      <c r="Y1" s="51"/>
      <c r="Z1" s="51"/>
      <c r="AA1" s="51"/>
      <c r="AB1" s="51"/>
      <c r="AC1" s="51"/>
      <c r="AD1" s="51"/>
      <c r="AF1" s="49" t="s">
        <v>793</v>
      </c>
      <c r="AG1" s="50" t="s">
        <v>1049</v>
      </c>
      <c r="AH1" s="51"/>
      <c r="AI1" s="51"/>
      <c r="AJ1" s="51"/>
      <c r="AK1" s="51"/>
      <c r="AL1" s="51"/>
      <c r="AM1" s="50"/>
      <c r="AN1" s="51"/>
      <c r="AO1" s="51"/>
      <c r="AP1" s="51"/>
      <c r="AQ1" s="51"/>
      <c r="AR1" s="51"/>
      <c r="AS1" s="51"/>
      <c r="AU1" s="49" t="s">
        <v>793</v>
      </c>
      <c r="AV1" s="50" t="s">
        <v>1050</v>
      </c>
      <c r="AW1" s="51"/>
      <c r="AX1" s="51"/>
      <c r="AY1" s="51"/>
      <c r="AZ1" s="51"/>
      <c r="BA1" s="51"/>
      <c r="BB1" s="50"/>
      <c r="BC1" s="51"/>
      <c r="BD1" s="51"/>
      <c r="BE1" s="51"/>
      <c r="BF1" s="51"/>
      <c r="BG1" s="51"/>
      <c r="BH1" s="51"/>
      <c r="BI1" s="168"/>
      <c r="BJ1" s="49" t="s">
        <v>793</v>
      </c>
      <c r="BK1" s="50" t="s">
        <v>1051</v>
      </c>
      <c r="BL1" s="51"/>
      <c r="BM1" s="51"/>
      <c r="BN1" s="51"/>
      <c r="BO1" s="51"/>
      <c r="BP1" s="51"/>
      <c r="BQ1" s="50"/>
      <c r="BR1" s="51"/>
      <c r="BS1" s="51"/>
      <c r="BT1" s="51"/>
      <c r="BU1" s="51"/>
      <c r="BV1" s="51"/>
      <c r="BW1" s="51"/>
      <c r="BY1" s="49" t="s">
        <v>793</v>
      </c>
      <c r="BZ1" s="50" t="s">
        <v>1052</v>
      </c>
      <c r="CA1" s="51"/>
      <c r="CB1" s="51"/>
      <c r="CC1" s="51"/>
      <c r="CD1" s="51"/>
      <c r="CE1" s="51"/>
      <c r="CF1" s="50"/>
      <c r="CG1" s="51"/>
      <c r="CH1" s="51"/>
      <c r="CI1" s="51"/>
      <c r="CJ1" s="51"/>
      <c r="CK1" s="51"/>
      <c r="CL1" s="51"/>
      <c r="CN1" s="49" t="s">
        <v>793</v>
      </c>
      <c r="CO1" s="50" t="s">
        <v>1053</v>
      </c>
      <c r="CP1" s="51"/>
      <c r="CQ1" s="51"/>
      <c r="CR1" s="51"/>
      <c r="CS1" s="51"/>
      <c r="CT1" s="51"/>
      <c r="CU1" s="50"/>
      <c r="CV1" s="51"/>
      <c r="CW1" s="51"/>
      <c r="CX1" s="51"/>
      <c r="CY1" s="51"/>
      <c r="CZ1" s="51"/>
      <c r="DA1" s="51"/>
      <c r="DC1" s="49" t="s">
        <v>793</v>
      </c>
      <c r="DD1" s="50" t="s">
        <v>1054</v>
      </c>
      <c r="DE1" s="51"/>
      <c r="DF1" s="51"/>
      <c r="DG1" s="51"/>
      <c r="DH1" s="51"/>
      <c r="DI1" s="51"/>
      <c r="DJ1" s="50"/>
      <c r="DK1" s="51"/>
      <c r="DL1" s="51"/>
      <c r="DM1" s="51"/>
      <c r="DN1" s="51"/>
      <c r="DO1" s="51"/>
      <c r="DP1" s="51"/>
      <c r="DR1" s="49" t="s">
        <v>793</v>
      </c>
      <c r="DS1" s="50" t="s">
        <v>1055</v>
      </c>
      <c r="DT1" s="51"/>
      <c r="DU1" s="51"/>
      <c r="DV1" s="51"/>
      <c r="DW1" s="51"/>
      <c r="DX1" s="51"/>
      <c r="DY1" s="50"/>
      <c r="DZ1" s="51"/>
      <c r="EA1" s="51"/>
      <c r="EB1" s="51"/>
      <c r="EC1" s="51"/>
      <c r="ED1" s="51"/>
      <c r="EE1" s="51"/>
      <c r="EG1" s="49" t="s">
        <v>793</v>
      </c>
      <c r="EH1" s="50" t="s">
        <v>1056</v>
      </c>
      <c r="EI1" s="51"/>
      <c r="EJ1" s="51"/>
      <c r="EK1" s="51"/>
      <c r="EL1" s="51"/>
      <c r="EM1" s="51"/>
      <c r="EN1" s="50"/>
      <c r="EO1" s="51"/>
      <c r="EP1" s="51"/>
      <c r="EQ1" s="51"/>
      <c r="ER1" s="51"/>
      <c r="ES1" s="51"/>
      <c r="ET1" s="51"/>
      <c r="EV1" s="49" t="s">
        <v>793</v>
      </c>
      <c r="EW1" s="50" t="s">
        <v>1057</v>
      </c>
      <c r="EX1" s="51"/>
      <c r="EY1" s="51"/>
      <c r="EZ1" s="51"/>
      <c r="FA1" s="51"/>
      <c r="FB1" s="51"/>
      <c r="FC1" s="50"/>
      <c r="FD1" s="51"/>
      <c r="FE1" s="51"/>
      <c r="FF1" s="51"/>
      <c r="FG1" s="51"/>
      <c r="FH1" s="51"/>
      <c r="FI1" s="51"/>
      <c r="FK1" s="49" t="s">
        <v>793</v>
      </c>
      <c r="FL1" s="50" t="s">
        <v>1058</v>
      </c>
      <c r="FM1" s="51"/>
      <c r="FN1" s="51"/>
      <c r="FO1" s="51"/>
      <c r="FP1" s="51"/>
      <c r="FQ1" s="51"/>
      <c r="FR1" s="50"/>
      <c r="FS1" s="51"/>
      <c r="FT1" s="51"/>
      <c r="FU1" s="51"/>
      <c r="FV1" s="51"/>
      <c r="FW1" s="51"/>
      <c r="FX1" s="51"/>
    </row>
    <row r="2" spans="1:180">
      <c r="B2" s="52" t="s">
        <v>798</v>
      </c>
      <c r="C2" s="53" t="s">
        <v>781</v>
      </c>
      <c r="Q2" s="52" t="s">
        <v>798</v>
      </c>
      <c r="R2" s="53" t="s">
        <v>782</v>
      </c>
      <c r="AF2" s="52" t="s">
        <v>798</v>
      </c>
      <c r="AG2" s="53" t="s">
        <v>783</v>
      </c>
      <c r="AU2" s="52" t="s">
        <v>798</v>
      </c>
      <c r="AV2" s="53" t="s">
        <v>784</v>
      </c>
      <c r="BJ2" s="52" t="s">
        <v>798</v>
      </c>
      <c r="BK2" s="53" t="s">
        <v>785</v>
      </c>
      <c r="BY2" s="52" t="s">
        <v>798</v>
      </c>
      <c r="BZ2" s="53" t="s">
        <v>786</v>
      </c>
      <c r="CN2" s="52" t="s">
        <v>798</v>
      </c>
      <c r="CO2" s="53" t="s">
        <v>787</v>
      </c>
      <c r="DC2" s="52" t="s">
        <v>798</v>
      </c>
      <c r="DD2" s="53" t="s">
        <v>788</v>
      </c>
      <c r="DR2" s="52" t="s">
        <v>798</v>
      </c>
      <c r="DS2" s="53" t="s">
        <v>789</v>
      </c>
      <c r="EG2" s="52" t="s">
        <v>798</v>
      </c>
      <c r="EH2" s="53" t="s">
        <v>790</v>
      </c>
      <c r="EV2" s="52" t="s">
        <v>798</v>
      </c>
      <c r="EW2" s="53" t="s">
        <v>791</v>
      </c>
      <c r="FK2" s="52" t="s">
        <v>798</v>
      </c>
      <c r="FL2" s="53" t="s">
        <v>792</v>
      </c>
    </row>
    <row r="3" spans="1:180">
      <c r="B3" s="54" t="s">
        <v>803</v>
      </c>
      <c r="C3" s="41" t="s">
        <v>60</v>
      </c>
      <c r="Q3" s="54" t="s">
        <v>803</v>
      </c>
      <c r="R3" s="41" t="s">
        <v>60</v>
      </c>
      <c r="AF3" s="54" t="s">
        <v>803</v>
      </c>
      <c r="AG3" s="41" t="s">
        <v>60</v>
      </c>
      <c r="AU3" s="54" t="s">
        <v>803</v>
      </c>
      <c r="AV3" s="41" t="s">
        <v>60</v>
      </c>
      <c r="BJ3" s="54" t="s">
        <v>803</v>
      </c>
      <c r="BK3" s="41" t="s">
        <v>60</v>
      </c>
      <c r="BY3" s="54" t="s">
        <v>803</v>
      </c>
      <c r="BZ3" s="41" t="s">
        <v>60</v>
      </c>
      <c r="CN3" s="54" t="s">
        <v>803</v>
      </c>
      <c r="CO3" s="41" t="s">
        <v>60</v>
      </c>
      <c r="DC3" s="54" t="s">
        <v>803</v>
      </c>
      <c r="DD3" s="41" t="s">
        <v>60</v>
      </c>
      <c r="DR3" s="54" t="s">
        <v>803</v>
      </c>
      <c r="DS3" s="41" t="s">
        <v>60</v>
      </c>
      <c r="EG3" s="54" t="s">
        <v>803</v>
      </c>
      <c r="EH3" s="41" t="s">
        <v>60</v>
      </c>
      <c r="EV3" s="54" t="s">
        <v>803</v>
      </c>
      <c r="EW3" s="41" t="s">
        <v>60</v>
      </c>
      <c r="FK3" s="54" t="s">
        <v>803</v>
      </c>
      <c r="FL3" s="41" t="s">
        <v>60</v>
      </c>
    </row>
    <row r="4" spans="1:180">
      <c r="B4" s="52" t="s">
        <v>804</v>
      </c>
      <c r="C4" s="55">
        <v>43514</v>
      </c>
      <c r="Q4" s="52" t="s">
        <v>804</v>
      </c>
      <c r="R4" s="55">
        <v>43514</v>
      </c>
      <c r="AF4" s="52" t="s">
        <v>804</v>
      </c>
      <c r="AG4" s="55">
        <v>43514</v>
      </c>
      <c r="AU4" s="52" t="s">
        <v>804</v>
      </c>
      <c r="AV4" s="55">
        <v>43514</v>
      </c>
      <c r="BJ4" s="52" t="s">
        <v>804</v>
      </c>
      <c r="BK4" s="55">
        <v>43514</v>
      </c>
      <c r="BY4" s="52" t="s">
        <v>804</v>
      </c>
      <c r="BZ4" s="55">
        <v>43514</v>
      </c>
      <c r="CN4" s="52" t="s">
        <v>804</v>
      </c>
      <c r="CO4" s="55">
        <v>43514</v>
      </c>
      <c r="DC4" s="52" t="s">
        <v>804</v>
      </c>
      <c r="DD4" s="55">
        <v>43514</v>
      </c>
      <c r="DR4" s="52" t="s">
        <v>804</v>
      </c>
      <c r="DS4" s="55">
        <v>43514</v>
      </c>
      <c r="EG4" s="52" t="s">
        <v>804</v>
      </c>
      <c r="EH4" s="55">
        <v>43514</v>
      </c>
      <c r="EV4" s="52" t="s">
        <v>804</v>
      </c>
      <c r="EW4" s="55">
        <v>43514</v>
      </c>
      <c r="FK4" s="52" t="s">
        <v>804</v>
      </c>
      <c r="FL4" s="55">
        <v>43514</v>
      </c>
    </row>
    <row r="5" spans="1:180">
      <c r="B5" s="56" t="s">
        <v>805</v>
      </c>
      <c r="C5" s="57"/>
      <c r="Q5" s="56" t="s">
        <v>805</v>
      </c>
      <c r="R5" s="57"/>
      <c r="AF5" s="56" t="s">
        <v>805</v>
      </c>
      <c r="AG5" s="57"/>
      <c r="AU5" s="56" t="s">
        <v>805</v>
      </c>
      <c r="AV5" s="57"/>
      <c r="BJ5" s="56" t="s">
        <v>805</v>
      </c>
      <c r="BK5" s="57"/>
      <c r="BY5" s="56" t="s">
        <v>805</v>
      </c>
      <c r="BZ5" s="57"/>
      <c r="CN5" s="56" t="s">
        <v>805</v>
      </c>
      <c r="CO5" s="57"/>
      <c r="DC5" s="56" t="s">
        <v>805</v>
      </c>
      <c r="DD5" s="57"/>
      <c r="DR5" s="56" t="s">
        <v>805</v>
      </c>
      <c r="DS5" s="57"/>
      <c r="EG5" s="56" t="s">
        <v>805</v>
      </c>
      <c r="EH5" s="57"/>
      <c r="EV5" s="56" t="s">
        <v>805</v>
      </c>
      <c r="EW5" s="57"/>
      <c r="FK5" s="56" t="s">
        <v>805</v>
      </c>
      <c r="FL5" s="57"/>
    </row>
    <row r="6" spans="1:180">
      <c r="B6" s="52" t="s">
        <v>806</v>
      </c>
      <c r="C6" s="53"/>
      <c r="Q6" s="52" t="s">
        <v>806</v>
      </c>
      <c r="R6" s="53"/>
      <c r="AF6" s="52" t="s">
        <v>806</v>
      </c>
      <c r="AG6" s="53"/>
      <c r="AU6" s="52" t="s">
        <v>806</v>
      </c>
      <c r="AV6" s="53"/>
      <c r="BJ6" s="52" t="s">
        <v>806</v>
      </c>
      <c r="BK6" s="53"/>
      <c r="BY6" s="52" t="s">
        <v>806</v>
      </c>
      <c r="BZ6" s="53"/>
      <c r="CN6" s="52" t="s">
        <v>806</v>
      </c>
      <c r="CO6" s="53"/>
      <c r="DC6" s="52" t="s">
        <v>806</v>
      </c>
      <c r="DD6" s="53"/>
      <c r="DR6" s="52" t="s">
        <v>806</v>
      </c>
      <c r="DS6" s="53"/>
      <c r="EG6" s="52" t="s">
        <v>806</v>
      </c>
      <c r="EH6" s="53"/>
      <c r="EV6" s="52" t="s">
        <v>806</v>
      </c>
      <c r="EW6" s="53"/>
      <c r="FK6" s="52" t="s">
        <v>806</v>
      </c>
      <c r="FL6" s="53"/>
    </row>
    <row r="8" spans="1:180" ht="28">
      <c r="B8" s="97" t="s">
        <v>540</v>
      </c>
      <c r="C8" s="97" t="s">
        <v>541</v>
      </c>
      <c r="Q8" s="97" t="s">
        <v>540</v>
      </c>
      <c r="R8" s="97" t="s">
        <v>541</v>
      </c>
      <c r="AF8" s="97" t="s">
        <v>540</v>
      </c>
      <c r="AG8" s="97" t="s">
        <v>541</v>
      </c>
      <c r="AU8" s="97" t="s">
        <v>540</v>
      </c>
      <c r="AV8" s="97" t="s">
        <v>541</v>
      </c>
      <c r="BJ8" s="97" t="s">
        <v>540</v>
      </c>
      <c r="BK8" s="97" t="s">
        <v>541</v>
      </c>
      <c r="BY8" s="97" t="s">
        <v>540</v>
      </c>
      <c r="BZ8" s="97" t="s">
        <v>541</v>
      </c>
      <c r="CN8" s="97" t="s">
        <v>540</v>
      </c>
      <c r="CO8" s="97" t="s">
        <v>541</v>
      </c>
      <c r="DC8" s="97" t="s">
        <v>540</v>
      </c>
      <c r="DD8" s="97" t="s">
        <v>541</v>
      </c>
      <c r="DR8" s="97" t="s">
        <v>540</v>
      </c>
      <c r="DS8" s="97" t="s">
        <v>541</v>
      </c>
      <c r="EG8" s="97" t="s">
        <v>540</v>
      </c>
      <c r="EH8" s="97" t="s">
        <v>541</v>
      </c>
      <c r="EV8" s="97" t="s">
        <v>540</v>
      </c>
      <c r="EW8" s="97" t="s">
        <v>541</v>
      </c>
      <c r="FK8" s="97" t="s">
        <v>540</v>
      </c>
      <c r="FL8" s="97" t="s">
        <v>541</v>
      </c>
    </row>
    <row r="9" spans="1:180">
      <c r="BY9" s="97"/>
      <c r="BZ9" s="97"/>
      <c r="EV9" s="97"/>
      <c r="EW9" s="97"/>
    </row>
    <row r="10" spans="1:180" ht="126">
      <c r="B10" s="97" t="s">
        <v>542</v>
      </c>
      <c r="C10" s="97" t="s">
        <v>1059</v>
      </c>
      <c r="Q10" s="97" t="s">
        <v>542</v>
      </c>
      <c r="R10" s="97" t="s">
        <v>1059</v>
      </c>
      <c r="AF10" s="97" t="s">
        <v>542</v>
      </c>
      <c r="AG10" s="97" t="s">
        <v>1059</v>
      </c>
      <c r="AU10" s="97" t="s">
        <v>542</v>
      </c>
      <c r="AV10" s="97" t="s">
        <v>1059</v>
      </c>
      <c r="BJ10" s="97" t="s">
        <v>542</v>
      </c>
      <c r="BK10" s="97" t="s">
        <v>1059</v>
      </c>
      <c r="BY10" s="97" t="s">
        <v>542</v>
      </c>
      <c r="BZ10" s="97" t="s">
        <v>1059</v>
      </c>
      <c r="CN10" s="97" t="s">
        <v>542</v>
      </c>
      <c r="CO10" s="97" t="s">
        <v>1059</v>
      </c>
      <c r="DC10" s="97" t="s">
        <v>542</v>
      </c>
      <c r="DD10" s="97" t="s">
        <v>1059</v>
      </c>
      <c r="DR10" s="97" t="s">
        <v>542</v>
      </c>
      <c r="DS10" s="97" t="s">
        <v>1059</v>
      </c>
      <c r="EG10" s="97" t="s">
        <v>542</v>
      </c>
      <c r="EH10" s="97" t="s">
        <v>1059</v>
      </c>
      <c r="EV10" s="97" t="s">
        <v>542</v>
      </c>
      <c r="EW10" s="97" t="s">
        <v>1059</v>
      </c>
      <c r="FK10" s="97" t="s">
        <v>542</v>
      </c>
      <c r="FL10" s="97" t="s">
        <v>1059</v>
      </c>
    </row>
    <row r="11" spans="1:180" ht="112">
      <c r="B11" s="97" t="s">
        <v>544</v>
      </c>
      <c r="C11" s="97" t="s">
        <v>1060</v>
      </c>
      <c r="Q11" s="97" t="s">
        <v>544</v>
      </c>
      <c r="R11" s="97" t="s">
        <v>1060</v>
      </c>
      <c r="AF11" s="97" t="s">
        <v>544</v>
      </c>
      <c r="AG11" s="97" t="s">
        <v>1060</v>
      </c>
      <c r="AU11" s="97" t="s">
        <v>544</v>
      </c>
      <c r="AV11" s="97" t="s">
        <v>1060</v>
      </c>
      <c r="BJ11" s="97" t="s">
        <v>544</v>
      </c>
      <c r="BK11" s="97" t="s">
        <v>1060</v>
      </c>
      <c r="BY11" s="97" t="s">
        <v>544</v>
      </c>
      <c r="BZ11" s="97" t="s">
        <v>1060</v>
      </c>
      <c r="CN11" s="97" t="s">
        <v>544</v>
      </c>
      <c r="CO11" s="97" t="s">
        <v>1060</v>
      </c>
      <c r="DC11" s="97" t="s">
        <v>544</v>
      </c>
      <c r="DD11" s="97" t="s">
        <v>1060</v>
      </c>
      <c r="DR11" s="97" t="s">
        <v>544</v>
      </c>
      <c r="DS11" s="97" t="s">
        <v>1060</v>
      </c>
      <c r="EG11" s="97" t="s">
        <v>544</v>
      </c>
      <c r="EH11" s="97" t="s">
        <v>1060</v>
      </c>
      <c r="EV11" s="97" t="s">
        <v>544</v>
      </c>
      <c r="EW11" s="97" t="s">
        <v>1060</v>
      </c>
      <c r="FK11" s="97" t="s">
        <v>544</v>
      </c>
      <c r="FL11" s="97" t="s">
        <v>1060</v>
      </c>
    </row>
    <row r="12" spans="1:180" ht="28">
      <c r="B12" s="97" t="s">
        <v>546</v>
      </c>
      <c r="C12" s="97" t="s">
        <v>550</v>
      </c>
      <c r="Q12" s="97" t="s">
        <v>546</v>
      </c>
      <c r="R12" s="97" t="s">
        <v>547</v>
      </c>
      <c r="AF12" s="97" t="s">
        <v>546</v>
      </c>
      <c r="AG12" s="97" t="s">
        <v>948</v>
      </c>
      <c r="AU12" s="97" t="s">
        <v>546</v>
      </c>
      <c r="AV12" s="97" t="s">
        <v>548</v>
      </c>
      <c r="BJ12" s="97" t="s">
        <v>546</v>
      </c>
      <c r="BK12" s="97" t="s">
        <v>809</v>
      </c>
      <c r="BY12" s="97" t="s">
        <v>546</v>
      </c>
      <c r="BZ12" s="97" t="s">
        <v>549</v>
      </c>
      <c r="CN12" s="97" t="s">
        <v>546</v>
      </c>
      <c r="CO12" s="97" t="s">
        <v>810</v>
      </c>
      <c r="DC12" s="97" t="s">
        <v>546</v>
      </c>
      <c r="DD12" s="97" t="s">
        <v>1061</v>
      </c>
      <c r="DR12" s="97" t="s">
        <v>546</v>
      </c>
      <c r="DS12" s="97" t="s">
        <v>951</v>
      </c>
      <c r="EG12" s="97" t="s">
        <v>546</v>
      </c>
      <c r="EH12" s="97" t="s">
        <v>1062</v>
      </c>
      <c r="EV12" s="97" t="s">
        <v>546</v>
      </c>
      <c r="EW12" s="97" t="s">
        <v>1063</v>
      </c>
      <c r="FK12" s="97" t="s">
        <v>546</v>
      </c>
      <c r="FL12" s="97" t="s">
        <v>1064</v>
      </c>
    </row>
    <row r="13" spans="1:180">
      <c r="B13" s="97" t="s">
        <v>0</v>
      </c>
      <c r="C13" s="98">
        <v>43514</v>
      </c>
      <c r="Q13" s="97" t="s">
        <v>0</v>
      </c>
      <c r="R13" s="98">
        <v>43514</v>
      </c>
      <c r="AF13" s="97" t="s">
        <v>0</v>
      </c>
      <c r="AG13" s="98">
        <v>43514</v>
      </c>
      <c r="AU13" s="97" t="s">
        <v>0</v>
      </c>
      <c r="AV13" s="98">
        <v>43514</v>
      </c>
      <c r="BJ13" s="97" t="s">
        <v>0</v>
      </c>
      <c r="BK13" s="98">
        <v>43514</v>
      </c>
      <c r="BY13" s="97" t="s">
        <v>0</v>
      </c>
      <c r="BZ13" s="98">
        <v>43514</v>
      </c>
      <c r="CN13" s="97" t="s">
        <v>0</v>
      </c>
      <c r="CO13" s="98">
        <v>43514</v>
      </c>
      <c r="DC13" s="97" t="s">
        <v>0</v>
      </c>
      <c r="DD13" s="98">
        <v>43514</v>
      </c>
      <c r="DR13" s="97" t="s">
        <v>0</v>
      </c>
      <c r="DS13" s="98">
        <v>43514</v>
      </c>
      <c r="EG13" s="97" t="s">
        <v>0</v>
      </c>
      <c r="EH13" s="98">
        <v>43514</v>
      </c>
      <c r="EV13" s="97" t="s">
        <v>0</v>
      </c>
      <c r="EW13" s="98">
        <v>43514</v>
      </c>
      <c r="FK13" s="97" t="s">
        <v>0</v>
      </c>
      <c r="FL13" s="98">
        <v>43514</v>
      </c>
    </row>
    <row r="14" spans="1:180">
      <c r="B14" s="97" t="s">
        <v>534</v>
      </c>
      <c r="C14" s="99">
        <v>0.38917824074074076</v>
      </c>
      <c r="Q14" s="97" t="s">
        <v>534</v>
      </c>
      <c r="R14" s="99">
        <v>0.38391203703703702</v>
      </c>
      <c r="AF14" s="97" t="s">
        <v>534</v>
      </c>
      <c r="AG14" s="99">
        <v>0.39090277777777777</v>
      </c>
      <c r="AU14" s="97" t="s">
        <v>534</v>
      </c>
      <c r="AV14" s="99">
        <v>0.38582175925925927</v>
      </c>
      <c r="BJ14" s="97" t="s">
        <v>534</v>
      </c>
      <c r="BK14" s="99">
        <v>0.39248842592592598</v>
      </c>
      <c r="BY14" s="97" t="s">
        <v>534</v>
      </c>
      <c r="BZ14" s="99">
        <v>0.38750000000000001</v>
      </c>
      <c r="CN14" s="97" t="s">
        <v>534</v>
      </c>
      <c r="CO14" s="99">
        <v>0.39403935185185185</v>
      </c>
      <c r="DC14" s="97" t="s">
        <v>534</v>
      </c>
      <c r="DD14" s="99">
        <v>0.39868055555555554</v>
      </c>
      <c r="DR14" s="97" t="s">
        <v>534</v>
      </c>
      <c r="DS14" s="99">
        <v>0.39560185185185182</v>
      </c>
      <c r="EG14" s="97" t="s">
        <v>534</v>
      </c>
      <c r="EH14" s="99">
        <v>0.40001157407407412</v>
      </c>
      <c r="EV14" s="97" t="s">
        <v>534</v>
      </c>
      <c r="EW14" s="99">
        <v>0.39729166666666665</v>
      </c>
      <c r="FK14" s="97" t="s">
        <v>534</v>
      </c>
      <c r="FL14" s="99">
        <v>0.40125000000000005</v>
      </c>
    </row>
    <row r="15" spans="1:180" ht="28">
      <c r="B15" s="97" t="s">
        <v>551</v>
      </c>
      <c r="C15" s="97" t="s">
        <v>552</v>
      </c>
      <c r="Q15" s="97" t="s">
        <v>551</v>
      </c>
      <c r="R15" s="97" t="s">
        <v>552</v>
      </c>
      <c r="AF15" s="97" t="s">
        <v>551</v>
      </c>
      <c r="AG15" s="97" t="s">
        <v>552</v>
      </c>
      <c r="AU15" s="97" t="s">
        <v>551</v>
      </c>
      <c r="AV15" s="97" t="s">
        <v>552</v>
      </c>
      <c r="BJ15" s="97" t="s">
        <v>551</v>
      </c>
      <c r="BK15" s="97" t="s">
        <v>552</v>
      </c>
      <c r="BY15" s="97" t="s">
        <v>551</v>
      </c>
      <c r="BZ15" s="97" t="s">
        <v>552</v>
      </c>
      <c r="CN15" s="97" t="s">
        <v>551</v>
      </c>
      <c r="CO15" s="97" t="s">
        <v>552</v>
      </c>
      <c r="DC15" s="97" t="s">
        <v>551</v>
      </c>
      <c r="DD15" s="97" t="s">
        <v>552</v>
      </c>
      <c r="DR15" s="97" t="s">
        <v>551</v>
      </c>
      <c r="DS15" s="97" t="s">
        <v>552</v>
      </c>
      <c r="EG15" s="97" t="s">
        <v>551</v>
      </c>
      <c r="EH15" s="97" t="s">
        <v>552</v>
      </c>
      <c r="EV15" s="97" t="s">
        <v>551</v>
      </c>
      <c r="EW15" s="97" t="s">
        <v>552</v>
      </c>
      <c r="FK15" s="97" t="s">
        <v>551</v>
      </c>
      <c r="FL15" s="97" t="s">
        <v>552</v>
      </c>
    </row>
    <row r="16" spans="1:180" ht="42">
      <c r="B16" s="97" t="s">
        <v>553</v>
      </c>
      <c r="C16" s="97">
        <v>271210</v>
      </c>
      <c r="Q16" s="97" t="s">
        <v>553</v>
      </c>
      <c r="R16" s="97" t="s">
        <v>811</v>
      </c>
      <c r="AF16" s="97" t="s">
        <v>553</v>
      </c>
      <c r="AG16" s="97">
        <v>271210</v>
      </c>
      <c r="AU16" s="97" t="s">
        <v>553</v>
      </c>
      <c r="AV16" s="97">
        <v>271210</v>
      </c>
      <c r="BJ16" s="97" t="s">
        <v>553</v>
      </c>
      <c r="BK16" s="97">
        <v>271210</v>
      </c>
      <c r="BY16" s="97" t="s">
        <v>553</v>
      </c>
      <c r="BZ16" s="97">
        <v>271210</v>
      </c>
      <c r="CN16" s="97" t="s">
        <v>553</v>
      </c>
      <c r="CO16" s="97">
        <v>271210</v>
      </c>
      <c r="DC16" s="97" t="s">
        <v>553</v>
      </c>
      <c r="DD16" s="97">
        <v>271210</v>
      </c>
      <c r="DR16" s="97" t="s">
        <v>553</v>
      </c>
      <c r="DS16" s="97">
        <v>271210</v>
      </c>
      <c r="EG16" s="97" t="s">
        <v>553</v>
      </c>
      <c r="EH16" s="97">
        <v>271210</v>
      </c>
      <c r="EV16" s="97" t="s">
        <v>553</v>
      </c>
      <c r="EW16" s="97">
        <v>271210</v>
      </c>
      <c r="FK16" s="97" t="s">
        <v>553</v>
      </c>
      <c r="FL16" s="97">
        <v>271210</v>
      </c>
    </row>
    <row r="17" spans="2:181" ht="28">
      <c r="B17" s="97" t="s">
        <v>554</v>
      </c>
      <c r="C17" s="97" t="s">
        <v>555</v>
      </c>
      <c r="Q17" s="97" t="s">
        <v>554</v>
      </c>
      <c r="R17" s="97" t="s">
        <v>555</v>
      </c>
      <c r="AF17" s="97" t="s">
        <v>554</v>
      </c>
      <c r="AG17" s="97" t="s">
        <v>555</v>
      </c>
      <c r="AU17" s="97" t="s">
        <v>554</v>
      </c>
      <c r="AV17" s="97" t="s">
        <v>555</v>
      </c>
      <c r="BJ17" s="97" t="s">
        <v>554</v>
      </c>
      <c r="BK17" s="97" t="s">
        <v>555</v>
      </c>
      <c r="BY17" s="97" t="s">
        <v>554</v>
      </c>
      <c r="BZ17" s="97" t="s">
        <v>555</v>
      </c>
      <c r="CN17" s="97" t="s">
        <v>554</v>
      </c>
      <c r="CO17" s="97" t="s">
        <v>555</v>
      </c>
      <c r="DC17" s="97" t="s">
        <v>554</v>
      </c>
      <c r="DD17" s="97" t="s">
        <v>555</v>
      </c>
      <c r="DR17" s="97" t="s">
        <v>554</v>
      </c>
      <c r="DS17" s="97" t="s">
        <v>555</v>
      </c>
      <c r="EG17" s="97" t="s">
        <v>554</v>
      </c>
      <c r="EH17" s="97" t="s">
        <v>555</v>
      </c>
      <c r="EV17" s="97" t="s">
        <v>554</v>
      </c>
      <c r="EW17" s="97" t="s">
        <v>555</v>
      </c>
      <c r="FK17" s="97" t="s">
        <v>554</v>
      </c>
      <c r="FL17" s="97" t="s">
        <v>555</v>
      </c>
    </row>
    <row r="19" spans="2:181" ht="28">
      <c r="B19" s="100" t="s">
        <v>556</v>
      </c>
      <c r="C19" s="97"/>
      <c r="Q19" s="100" t="s">
        <v>556</v>
      </c>
      <c r="R19" s="97"/>
      <c r="AF19" s="100" t="s">
        <v>556</v>
      </c>
      <c r="AG19" s="97"/>
      <c r="AU19" s="100" t="s">
        <v>556</v>
      </c>
      <c r="AV19" s="97"/>
      <c r="BJ19" s="100" t="s">
        <v>556</v>
      </c>
      <c r="BK19" s="97"/>
      <c r="BY19" s="100" t="s">
        <v>556</v>
      </c>
      <c r="BZ19" s="97"/>
      <c r="CN19" s="100" t="s">
        <v>556</v>
      </c>
      <c r="CO19" s="97"/>
      <c r="DC19" s="100" t="s">
        <v>556</v>
      </c>
      <c r="DD19" s="97"/>
      <c r="DR19" s="100" t="s">
        <v>556</v>
      </c>
      <c r="DS19" s="97"/>
      <c r="EG19" s="100" t="s">
        <v>556</v>
      </c>
      <c r="EH19" s="97"/>
      <c r="EV19" s="100" t="s">
        <v>556</v>
      </c>
      <c r="EW19" s="97"/>
      <c r="FK19" s="100" t="s">
        <v>556</v>
      </c>
      <c r="FL19" s="97"/>
    </row>
    <row r="20" spans="2:181" ht="28">
      <c r="B20" s="97" t="s">
        <v>557</v>
      </c>
      <c r="C20" s="97" t="s">
        <v>558</v>
      </c>
      <c r="Q20" s="97" t="s">
        <v>557</v>
      </c>
      <c r="R20" s="97" t="s">
        <v>558</v>
      </c>
      <c r="AF20" s="97" t="s">
        <v>557</v>
      </c>
      <c r="AG20" s="97" t="s">
        <v>558</v>
      </c>
      <c r="AU20" s="97" t="s">
        <v>557</v>
      </c>
      <c r="AV20" s="97" t="s">
        <v>558</v>
      </c>
      <c r="BJ20" s="97" t="s">
        <v>557</v>
      </c>
      <c r="BK20" s="97" t="s">
        <v>558</v>
      </c>
      <c r="BY20" s="97" t="s">
        <v>557</v>
      </c>
      <c r="BZ20" s="97" t="s">
        <v>558</v>
      </c>
      <c r="CN20" s="97" t="s">
        <v>557</v>
      </c>
      <c r="CO20" s="97" t="s">
        <v>558</v>
      </c>
      <c r="DC20" s="97" t="s">
        <v>557</v>
      </c>
      <c r="DD20" s="97" t="s">
        <v>558</v>
      </c>
      <c r="DR20" s="97" t="s">
        <v>557</v>
      </c>
      <c r="DS20" s="97" t="s">
        <v>558</v>
      </c>
      <c r="EG20" s="97" t="s">
        <v>557</v>
      </c>
      <c r="EH20" s="97" t="s">
        <v>558</v>
      </c>
      <c r="EV20" s="97" t="s">
        <v>557</v>
      </c>
      <c r="EW20" s="97" t="s">
        <v>558</v>
      </c>
      <c r="FK20" s="97" t="s">
        <v>557</v>
      </c>
      <c r="FL20" s="97" t="s">
        <v>558</v>
      </c>
    </row>
    <row r="21" spans="2:181" ht="42">
      <c r="B21" s="97" t="s">
        <v>559</v>
      </c>
      <c r="C21" s="97" t="s">
        <v>560</v>
      </c>
      <c r="Q21" s="97" t="s">
        <v>559</v>
      </c>
      <c r="R21" s="97" t="s">
        <v>560</v>
      </c>
      <c r="AF21" s="97" t="s">
        <v>559</v>
      </c>
      <c r="AG21" s="97" t="s">
        <v>560</v>
      </c>
      <c r="AU21" s="97" t="s">
        <v>559</v>
      </c>
      <c r="AV21" s="97" t="s">
        <v>560</v>
      </c>
      <c r="BJ21" s="97" t="s">
        <v>559</v>
      </c>
      <c r="BK21" s="97" t="s">
        <v>560</v>
      </c>
      <c r="BY21" s="97" t="s">
        <v>559</v>
      </c>
      <c r="BZ21" s="97" t="s">
        <v>560</v>
      </c>
      <c r="CN21" s="97" t="s">
        <v>559</v>
      </c>
      <c r="CO21" s="97" t="s">
        <v>560</v>
      </c>
      <c r="DC21" s="97" t="s">
        <v>559</v>
      </c>
      <c r="DD21" s="97" t="s">
        <v>560</v>
      </c>
      <c r="DR21" s="97" t="s">
        <v>559</v>
      </c>
      <c r="DS21" s="97" t="s">
        <v>560</v>
      </c>
      <c r="EG21" s="97" t="s">
        <v>559</v>
      </c>
      <c r="EH21" s="97" t="s">
        <v>560</v>
      </c>
      <c r="EV21" s="97" t="s">
        <v>559</v>
      </c>
      <c r="EW21" s="97" t="s">
        <v>560</v>
      </c>
      <c r="FK21" s="97" t="s">
        <v>559</v>
      </c>
      <c r="FL21" s="97" t="s">
        <v>560</v>
      </c>
    </row>
    <row r="22" spans="2:181">
      <c r="B22" s="97"/>
      <c r="C22" s="97" t="s">
        <v>561</v>
      </c>
      <c r="Q22" s="97"/>
      <c r="R22" s="97" t="s">
        <v>561</v>
      </c>
      <c r="AF22" s="97"/>
      <c r="AG22" s="97" t="s">
        <v>561</v>
      </c>
      <c r="AU22" s="97"/>
      <c r="AV22" s="97" t="s">
        <v>561</v>
      </c>
      <c r="BJ22" s="97"/>
      <c r="BK22" s="97" t="s">
        <v>561</v>
      </c>
      <c r="BY22" s="97"/>
      <c r="BZ22" s="97" t="s">
        <v>561</v>
      </c>
      <c r="CN22" s="97"/>
      <c r="CO22" s="97" t="s">
        <v>561</v>
      </c>
      <c r="DC22" s="97"/>
      <c r="DD22" s="97" t="s">
        <v>561</v>
      </c>
      <c r="DR22" s="97"/>
      <c r="DS22" s="97" t="s">
        <v>561</v>
      </c>
      <c r="EG22" s="97"/>
      <c r="EH22" s="97" t="s">
        <v>561</v>
      </c>
      <c r="EV22" s="97"/>
      <c r="EW22" s="97" t="s">
        <v>561</v>
      </c>
      <c r="FK22" s="97"/>
      <c r="FL22" s="97" t="s">
        <v>561</v>
      </c>
    </row>
    <row r="23" spans="2:181" ht="28">
      <c r="B23" s="97"/>
      <c r="C23" s="97" t="s">
        <v>1065</v>
      </c>
      <c r="Q23" s="97"/>
      <c r="R23" s="97" t="s">
        <v>1065</v>
      </c>
      <c r="AF23" s="97"/>
      <c r="AG23" s="97" t="s">
        <v>1065</v>
      </c>
      <c r="AU23" s="97"/>
      <c r="AV23" s="97" t="s">
        <v>1065</v>
      </c>
      <c r="BJ23" s="97"/>
      <c r="BK23" s="97" t="s">
        <v>1065</v>
      </c>
      <c r="BY23" s="97"/>
      <c r="BZ23" s="97" t="s">
        <v>1065</v>
      </c>
      <c r="CN23" s="97"/>
      <c r="CO23" s="97" t="s">
        <v>1065</v>
      </c>
      <c r="DC23" s="97"/>
      <c r="DD23" s="97" t="s">
        <v>1065</v>
      </c>
      <c r="DR23" s="97"/>
      <c r="DS23" s="97" t="s">
        <v>1065</v>
      </c>
      <c r="EG23" s="97"/>
      <c r="EH23" s="97" t="s">
        <v>1065</v>
      </c>
      <c r="EV23" s="97"/>
      <c r="EW23" s="97" t="s">
        <v>1065</v>
      </c>
      <c r="FK23" s="97"/>
      <c r="FL23" s="97" t="s">
        <v>1065</v>
      </c>
    </row>
    <row r="24" spans="2:181" ht="140">
      <c r="B24" s="97"/>
      <c r="C24" s="97" t="s">
        <v>563</v>
      </c>
      <c r="Q24" s="97"/>
      <c r="R24" s="97" t="s">
        <v>563</v>
      </c>
      <c r="AF24" s="97"/>
      <c r="AG24" s="97" t="s">
        <v>563</v>
      </c>
      <c r="AU24" s="97"/>
      <c r="AV24" s="97" t="s">
        <v>563</v>
      </c>
      <c r="BJ24" s="97"/>
      <c r="BK24" s="97" t="s">
        <v>563</v>
      </c>
      <c r="BY24" s="97"/>
      <c r="BZ24" s="97" t="s">
        <v>563</v>
      </c>
      <c r="CN24" s="97"/>
      <c r="CO24" s="97" t="s">
        <v>563</v>
      </c>
      <c r="DC24" s="97"/>
      <c r="DD24" s="97" t="s">
        <v>563</v>
      </c>
      <c r="DR24" s="97"/>
      <c r="DS24" s="97" t="s">
        <v>563</v>
      </c>
      <c r="EG24" s="97"/>
      <c r="EH24" s="97" t="s">
        <v>563</v>
      </c>
      <c r="EV24" s="97"/>
      <c r="EW24" s="97" t="s">
        <v>563</v>
      </c>
      <c r="FK24" s="97"/>
      <c r="FL24" s="97" t="s">
        <v>563</v>
      </c>
    </row>
    <row r="26" spans="2:181">
      <c r="B26" s="100" t="s">
        <v>564</v>
      </c>
      <c r="C26" s="97"/>
      <c r="Q26" s="100" t="s">
        <v>564</v>
      </c>
      <c r="R26" s="97"/>
      <c r="AF26" s="100" t="s">
        <v>564</v>
      </c>
      <c r="AG26" s="97"/>
      <c r="AU26" s="100" t="s">
        <v>564</v>
      </c>
      <c r="AV26" s="97"/>
      <c r="BJ26" s="100" t="s">
        <v>564</v>
      </c>
      <c r="BK26" s="97"/>
      <c r="BY26" s="100" t="s">
        <v>564</v>
      </c>
      <c r="BZ26" s="97"/>
      <c r="CN26" s="100" t="s">
        <v>564</v>
      </c>
      <c r="CO26" s="97"/>
      <c r="DC26" s="100" t="s">
        <v>564</v>
      </c>
      <c r="DD26" s="97"/>
      <c r="DR26" s="100" t="s">
        <v>564</v>
      </c>
      <c r="DS26" s="97"/>
      <c r="EG26" s="100" t="s">
        <v>564</v>
      </c>
      <c r="EH26" s="97"/>
      <c r="EV26" s="100" t="s">
        <v>564</v>
      </c>
      <c r="EW26" s="97"/>
      <c r="FK26" s="100" t="s">
        <v>564</v>
      </c>
      <c r="FL26" s="97"/>
    </row>
    <row r="27" spans="2:181" ht="42">
      <c r="B27" s="97" t="s">
        <v>565</v>
      </c>
      <c r="C27" s="97">
        <v>22.7</v>
      </c>
      <c r="Q27" s="97" t="s">
        <v>565</v>
      </c>
      <c r="R27" s="97">
        <v>22.7</v>
      </c>
      <c r="AF27" s="97" t="s">
        <v>565</v>
      </c>
      <c r="AG27" s="97">
        <v>22.7</v>
      </c>
      <c r="AU27" s="97" t="s">
        <v>565</v>
      </c>
      <c r="AV27" s="97">
        <v>22.7</v>
      </c>
      <c r="BJ27" s="97" t="s">
        <v>565</v>
      </c>
      <c r="BK27" s="97">
        <v>22.8</v>
      </c>
      <c r="BY27" s="97" t="s">
        <v>565</v>
      </c>
      <c r="BZ27" s="97">
        <v>22.7</v>
      </c>
      <c r="CN27" s="97" t="s">
        <v>565</v>
      </c>
      <c r="CO27" s="97">
        <v>22.8</v>
      </c>
      <c r="DC27" s="97" t="s">
        <v>565</v>
      </c>
      <c r="DD27" s="97">
        <v>22.9</v>
      </c>
      <c r="DR27" s="97" t="s">
        <v>565</v>
      </c>
      <c r="DS27" s="97">
        <v>22.8</v>
      </c>
      <c r="EG27" s="97" t="s">
        <v>565</v>
      </c>
      <c r="EH27" s="97">
        <v>23</v>
      </c>
      <c r="EV27" s="97" t="s">
        <v>565</v>
      </c>
      <c r="EW27" s="97">
        <v>22.9</v>
      </c>
      <c r="FK27" s="97" t="s">
        <v>565</v>
      </c>
      <c r="FL27" s="97">
        <v>23</v>
      </c>
    </row>
    <row r="29" spans="2:181">
      <c r="C29" s="101"/>
      <c r="D29" s="102">
        <v>1</v>
      </c>
      <c r="E29" s="102">
        <v>2</v>
      </c>
      <c r="F29" s="102">
        <v>3</v>
      </c>
      <c r="G29" s="102">
        <v>4</v>
      </c>
      <c r="H29" s="102">
        <v>5</v>
      </c>
      <c r="I29" s="102">
        <v>6</v>
      </c>
      <c r="J29" s="102">
        <v>7</v>
      </c>
      <c r="K29" s="102">
        <v>8</v>
      </c>
      <c r="L29" s="102">
        <v>9</v>
      </c>
      <c r="M29" s="102">
        <v>10</v>
      </c>
      <c r="N29" s="102">
        <v>11</v>
      </c>
      <c r="O29" s="102">
        <v>12</v>
      </c>
      <c r="R29" s="101"/>
      <c r="S29" s="102">
        <v>1</v>
      </c>
      <c r="T29" s="102">
        <v>2</v>
      </c>
      <c r="U29" s="102">
        <v>3</v>
      </c>
      <c r="V29" s="102">
        <v>4</v>
      </c>
      <c r="W29" s="102">
        <v>5</v>
      </c>
      <c r="X29" s="102">
        <v>6</v>
      </c>
      <c r="Y29" s="102">
        <v>7</v>
      </c>
      <c r="Z29" s="102">
        <v>8</v>
      </c>
      <c r="AA29" s="102">
        <v>9</v>
      </c>
      <c r="AB29" s="102">
        <v>10</v>
      </c>
      <c r="AC29" s="102">
        <v>11</v>
      </c>
      <c r="AD29" s="102">
        <v>12</v>
      </c>
      <c r="AG29" s="101"/>
      <c r="AH29" s="102">
        <v>1</v>
      </c>
      <c r="AI29" s="102">
        <v>2</v>
      </c>
      <c r="AJ29" s="102">
        <v>3</v>
      </c>
      <c r="AK29" s="102">
        <v>4</v>
      </c>
      <c r="AL29" s="102">
        <v>5</v>
      </c>
      <c r="AM29" s="102">
        <v>6</v>
      </c>
      <c r="AN29" s="102">
        <v>7</v>
      </c>
      <c r="AO29" s="102">
        <v>8</v>
      </c>
      <c r="AP29" s="102">
        <v>9</v>
      </c>
      <c r="AQ29" s="102">
        <v>10</v>
      </c>
      <c r="AR29" s="102">
        <v>11</v>
      </c>
      <c r="AS29" s="102">
        <v>12</v>
      </c>
      <c r="AV29" s="101"/>
      <c r="AW29" s="102">
        <v>1</v>
      </c>
      <c r="AX29" s="102">
        <v>2</v>
      </c>
      <c r="AY29" s="102">
        <v>3</v>
      </c>
      <c r="AZ29" s="102">
        <v>4</v>
      </c>
      <c r="BA29" s="102">
        <v>5</v>
      </c>
      <c r="BB29" s="102">
        <v>6</v>
      </c>
      <c r="BC29" s="102">
        <v>7</v>
      </c>
      <c r="BD29" s="102">
        <v>8</v>
      </c>
      <c r="BE29" s="102">
        <v>9</v>
      </c>
      <c r="BF29" s="102">
        <v>10</v>
      </c>
      <c r="BG29" s="102">
        <v>11</v>
      </c>
      <c r="BH29" s="102">
        <v>12</v>
      </c>
      <c r="BK29" s="101"/>
      <c r="BL29" s="102">
        <v>1</v>
      </c>
      <c r="BM29" s="102">
        <v>2</v>
      </c>
      <c r="BN29" s="102">
        <v>3</v>
      </c>
      <c r="BO29" s="102">
        <v>4</v>
      </c>
      <c r="BP29" s="102">
        <v>5</v>
      </c>
      <c r="BQ29" s="102">
        <v>6</v>
      </c>
      <c r="BR29" s="102">
        <v>7</v>
      </c>
      <c r="BS29" s="102">
        <v>8</v>
      </c>
      <c r="BT29" s="102">
        <v>9</v>
      </c>
      <c r="BU29" s="102">
        <v>10</v>
      </c>
      <c r="BV29" s="102">
        <v>11</v>
      </c>
      <c r="BW29" s="102">
        <v>12</v>
      </c>
      <c r="BZ29" s="101"/>
      <c r="CA29" s="102">
        <v>1</v>
      </c>
      <c r="CB29" s="102">
        <v>2</v>
      </c>
      <c r="CC29" s="102">
        <v>3</v>
      </c>
      <c r="CD29" s="102">
        <v>4</v>
      </c>
      <c r="CE29" s="102">
        <v>5</v>
      </c>
      <c r="CF29" s="102">
        <v>6</v>
      </c>
      <c r="CG29" s="102">
        <v>7</v>
      </c>
      <c r="CH29" s="102">
        <v>8</v>
      </c>
      <c r="CI29" s="102">
        <v>9</v>
      </c>
      <c r="CJ29" s="102">
        <v>10</v>
      </c>
      <c r="CK29" s="102">
        <v>11</v>
      </c>
      <c r="CL29" s="102">
        <v>12</v>
      </c>
      <c r="CO29" s="101"/>
      <c r="CP29" s="102">
        <v>1</v>
      </c>
      <c r="CQ29" s="102">
        <v>2</v>
      </c>
      <c r="CR29" s="102">
        <v>3</v>
      </c>
      <c r="CS29" s="102">
        <v>4</v>
      </c>
      <c r="CT29" s="102">
        <v>5</v>
      </c>
      <c r="CU29" s="102">
        <v>6</v>
      </c>
      <c r="CV29" s="102">
        <v>7</v>
      </c>
      <c r="CW29" s="102">
        <v>8</v>
      </c>
      <c r="CX29" s="102">
        <v>9</v>
      </c>
      <c r="CY29" s="102">
        <v>10</v>
      </c>
      <c r="CZ29" s="102">
        <v>11</v>
      </c>
      <c r="DA29" s="102">
        <v>12</v>
      </c>
      <c r="DD29" s="101"/>
      <c r="DE29" s="102">
        <v>1</v>
      </c>
      <c r="DF29" s="102">
        <v>2</v>
      </c>
      <c r="DG29" s="102">
        <v>3</v>
      </c>
      <c r="DH29" s="102">
        <v>4</v>
      </c>
      <c r="DI29" s="102">
        <v>5</v>
      </c>
      <c r="DJ29" s="102">
        <v>6</v>
      </c>
      <c r="DK29" s="102">
        <v>7</v>
      </c>
      <c r="DL29" s="102">
        <v>8</v>
      </c>
      <c r="DM29" s="102">
        <v>9</v>
      </c>
      <c r="DN29" s="102">
        <v>10</v>
      </c>
      <c r="DO29" s="102">
        <v>11</v>
      </c>
      <c r="DP29" s="102">
        <v>12</v>
      </c>
      <c r="DS29" s="101"/>
      <c r="DT29" s="102">
        <v>1</v>
      </c>
      <c r="DU29" s="102">
        <v>2</v>
      </c>
      <c r="DV29" s="102">
        <v>3</v>
      </c>
      <c r="DW29" s="102">
        <v>4</v>
      </c>
      <c r="DX29" s="102">
        <v>5</v>
      </c>
      <c r="DY29" s="102">
        <v>6</v>
      </c>
      <c r="DZ29" s="102">
        <v>7</v>
      </c>
      <c r="EA29" s="102">
        <v>8</v>
      </c>
      <c r="EB29" s="102">
        <v>9</v>
      </c>
      <c r="EC29" s="102">
        <v>10</v>
      </c>
      <c r="ED29" s="102">
        <v>11</v>
      </c>
      <c r="EE29" s="102">
        <v>12</v>
      </c>
      <c r="EH29" s="101"/>
      <c r="EI29" s="102">
        <v>1</v>
      </c>
      <c r="EJ29" s="102">
        <v>2</v>
      </c>
      <c r="EK29" s="102">
        <v>3</v>
      </c>
      <c r="EL29" s="102">
        <v>4</v>
      </c>
      <c r="EM29" s="102">
        <v>5</v>
      </c>
      <c r="EN29" s="102">
        <v>6</v>
      </c>
      <c r="EO29" s="102">
        <v>7</v>
      </c>
      <c r="EP29" s="102">
        <v>8</v>
      </c>
      <c r="EQ29" s="102">
        <v>9</v>
      </c>
      <c r="ER29" s="102">
        <v>10</v>
      </c>
      <c r="ES29" s="102">
        <v>11</v>
      </c>
      <c r="ET29" s="102">
        <v>12</v>
      </c>
      <c r="EW29" s="101"/>
      <c r="EX29" s="102">
        <v>1</v>
      </c>
      <c r="EY29" s="102">
        <v>2</v>
      </c>
      <c r="EZ29" s="102">
        <v>3</v>
      </c>
      <c r="FA29" s="102">
        <v>4</v>
      </c>
      <c r="FB29" s="102">
        <v>5</v>
      </c>
      <c r="FC29" s="102">
        <v>6</v>
      </c>
      <c r="FD29" s="102">
        <v>7</v>
      </c>
      <c r="FE29" s="102">
        <v>8</v>
      </c>
      <c r="FF29" s="102">
        <v>9</v>
      </c>
      <c r="FG29" s="102">
        <v>10</v>
      </c>
      <c r="FH29" s="102">
        <v>11</v>
      </c>
      <c r="FI29" s="102">
        <v>12</v>
      </c>
      <c r="FL29" s="101"/>
      <c r="FM29" s="102">
        <v>1</v>
      </c>
      <c r="FN29" s="102">
        <v>2</v>
      </c>
      <c r="FO29" s="102">
        <v>3</v>
      </c>
      <c r="FP29" s="102">
        <v>4</v>
      </c>
      <c r="FQ29" s="102">
        <v>5</v>
      </c>
      <c r="FR29" s="102">
        <v>6</v>
      </c>
      <c r="FS29" s="102">
        <v>7</v>
      </c>
      <c r="FT29" s="102">
        <v>8</v>
      </c>
      <c r="FU29" s="102">
        <v>9</v>
      </c>
      <c r="FV29" s="102">
        <v>10</v>
      </c>
      <c r="FW29" s="102">
        <v>11</v>
      </c>
      <c r="FX29" s="102">
        <v>12</v>
      </c>
    </row>
    <row r="30" spans="2:181">
      <c r="C30" s="102" t="s">
        <v>566</v>
      </c>
      <c r="D30" s="105">
        <v>6.6000000000000003E-2</v>
      </c>
      <c r="E30" s="112">
        <v>0.126</v>
      </c>
      <c r="F30" s="111">
        <v>0.15</v>
      </c>
      <c r="G30" s="109">
        <v>0.16800000000000001</v>
      </c>
      <c r="H30" s="112">
        <v>0.13300000000000001</v>
      </c>
      <c r="I30" s="108">
        <v>0.13400000000000001</v>
      </c>
      <c r="J30" s="109">
        <v>0.16900000000000001</v>
      </c>
      <c r="K30" s="117">
        <v>0.104</v>
      </c>
      <c r="L30" s="112">
        <v>0.13200000000000001</v>
      </c>
      <c r="M30" s="116">
        <v>0.112</v>
      </c>
      <c r="N30" s="110">
        <v>0.14299999999999999</v>
      </c>
      <c r="O30" s="105">
        <v>5.8999999999999997E-2</v>
      </c>
      <c r="P30" s="104">
        <v>495</v>
      </c>
      <c r="R30" s="102" t="s">
        <v>566</v>
      </c>
      <c r="S30" s="105">
        <v>6.6000000000000003E-2</v>
      </c>
      <c r="T30" s="113">
        <v>0.159</v>
      </c>
      <c r="U30" s="112">
        <v>0.16500000000000001</v>
      </c>
      <c r="V30" s="112">
        <v>0.16300000000000001</v>
      </c>
      <c r="W30" s="115">
        <v>0.105</v>
      </c>
      <c r="X30" s="113">
        <v>0.15</v>
      </c>
      <c r="Y30" s="112">
        <v>0.16700000000000001</v>
      </c>
      <c r="Z30" s="108">
        <v>0.18</v>
      </c>
      <c r="AA30" s="113">
        <v>0.14899999999999999</v>
      </c>
      <c r="AB30" s="116">
        <v>0.14099999999999999</v>
      </c>
      <c r="AC30" s="113">
        <v>0.153</v>
      </c>
      <c r="AD30" s="105">
        <v>6.2E-2</v>
      </c>
      <c r="AE30" s="104">
        <v>495</v>
      </c>
      <c r="AG30" s="102" t="s">
        <v>566</v>
      </c>
      <c r="AH30" s="105">
        <v>6.4000000000000001E-2</v>
      </c>
      <c r="AI30" s="108">
        <v>0.2</v>
      </c>
      <c r="AJ30" s="117">
        <v>0.14699999999999999</v>
      </c>
      <c r="AK30" s="113">
        <v>0.17</v>
      </c>
      <c r="AL30" s="114">
        <v>0.128</v>
      </c>
      <c r="AM30" s="114">
        <v>0.13500000000000001</v>
      </c>
      <c r="AN30" s="113">
        <v>0.16500000000000001</v>
      </c>
      <c r="AO30" s="107">
        <v>0.105</v>
      </c>
      <c r="AP30" s="114">
        <v>0.13200000000000001</v>
      </c>
      <c r="AQ30" s="115">
        <v>0.11</v>
      </c>
      <c r="AR30" s="117">
        <v>0.14499999999999999</v>
      </c>
      <c r="AS30" s="105">
        <v>6.6000000000000003E-2</v>
      </c>
      <c r="AT30" s="104">
        <v>495</v>
      </c>
      <c r="AV30" s="102" t="s">
        <v>566</v>
      </c>
      <c r="AW30" s="105">
        <v>6.4000000000000001E-2</v>
      </c>
      <c r="AX30" s="112">
        <v>0.13900000000000001</v>
      </c>
      <c r="AY30" s="110">
        <v>0.155</v>
      </c>
      <c r="AZ30" s="111">
        <v>0.16400000000000001</v>
      </c>
      <c r="BA30" s="108">
        <v>0.14899999999999999</v>
      </c>
      <c r="BB30" s="110">
        <v>0.15</v>
      </c>
      <c r="BC30" s="135">
        <v>0.16700000000000001</v>
      </c>
      <c r="BD30" s="112">
        <v>0.13300000000000001</v>
      </c>
      <c r="BE30" s="108">
        <v>0.14799999999999999</v>
      </c>
      <c r="BF30" s="112">
        <v>0.13700000000000001</v>
      </c>
      <c r="BG30" s="110">
        <v>0.154</v>
      </c>
      <c r="BH30" s="105">
        <v>0.06</v>
      </c>
      <c r="BI30" s="104">
        <v>495</v>
      </c>
      <c r="BK30" s="102" t="s">
        <v>566</v>
      </c>
      <c r="BL30" s="105">
        <v>6.8000000000000005E-2</v>
      </c>
      <c r="BM30" s="117">
        <v>0.13</v>
      </c>
      <c r="BN30" s="108">
        <v>0.17499999999999999</v>
      </c>
      <c r="BO30" s="112">
        <v>0.17</v>
      </c>
      <c r="BP30" s="116">
        <v>0.13600000000000001</v>
      </c>
      <c r="BQ30" s="116">
        <v>0.13600000000000001</v>
      </c>
      <c r="BR30" s="112">
        <v>0.16700000000000001</v>
      </c>
      <c r="BS30" s="115">
        <v>0.107</v>
      </c>
      <c r="BT30" s="117">
        <v>0.13500000000000001</v>
      </c>
      <c r="BU30" s="114">
        <v>0.114</v>
      </c>
      <c r="BV30" s="116">
        <v>0.14399999999999999</v>
      </c>
      <c r="BW30" s="105">
        <v>6.4000000000000001E-2</v>
      </c>
      <c r="BX30" s="104">
        <v>495</v>
      </c>
      <c r="BZ30" s="102" t="s">
        <v>566</v>
      </c>
      <c r="CA30" s="105">
        <v>6.6000000000000003E-2</v>
      </c>
      <c r="CB30" s="115">
        <v>0.14699999999999999</v>
      </c>
      <c r="CC30" s="115">
        <v>0.14799999999999999</v>
      </c>
      <c r="CD30" s="114">
        <v>0.16700000000000001</v>
      </c>
      <c r="CE30" s="115">
        <v>0.14599999999999999</v>
      </c>
      <c r="CF30" s="114">
        <v>0.152</v>
      </c>
      <c r="CG30" s="114">
        <v>0.16700000000000001</v>
      </c>
      <c r="CH30" s="115">
        <v>0.13400000000000001</v>
      </c>
      <c r="CI30" s="114">
        <v>0.14899999999999999</v>
      </c>
      <c r="CJ30" s="115">
        <v>0.14099999999999999</v>
      </c>
      <c r="CK30" s="114">
        <v>0.157</v>
      </c>
      <c r="CL30" s="105">
        <v>6.0999999999999999E-2</v>
      </c>
      <c r="CM30" s="104">
        <v>495</v>
      </c>
      <c r="CO30" s="102" t="s">
        <v>566</v>
      </c>
      <c r="CP30" s="105">
        <v>6.7000000000000004E-2</v>
      </c>
      <c r="CQ30" s="113">
        <v>0.17</v>
      </c>
      <c r="CR30" s="116">
        <v>0.151</v>
      </c>
      <c r="CS30" s="112">
        <v>0.17599999999999999</v>
      </c>
      <c r="CT30" s="117">
        <v>0.14299999999999999</v>
      </c>
      <c r="CU30" s="116">
        <v>0.156</v>
      </c>
      <c r="CV30" s="117">
        <v>0.14000000000000001</v>
      </c>
      <c r="CW30" s="113">
        <v>0.17199999999999999</v>
      </c>
      <c r="CX30" s="116">
        <v>0.14699999999999999</v>
      </c>
      <c r="CY30" s="107">
        <v>9.7000000000000003E-2</v>
      </c>
      <c r="CZ30" s="113">
        <v>0.17199999999999999</v>
      </c>
      <c r="DA30" s="105">
        <v>6.7000000000000004E-2</v>
      </c>
      <c r="DB30" s="104">
        <v>495</v>
      </c>
      <c r="DD30" s="102" t="s">
        <v>566</v>
      </c>
      <c r="DE30" s="105">
        <v>7.0999999999999994E-2</v>
      </c>
      <c r="DF30" s="109">
        <v>0.17399999999999999</v>
      </c>
      <c r="DG30" s="111">
        <v>0.159</v>
      </c>
      <c r="DH30" s="109">
        <v>0.16900000000000001</v>
      </c>
      <c r="DI30" s="111">
        <v>0.157</v>
      </c>
      <c r="DJ30" s="135">
        <v>0.16300000000000001</v>
      </c>
      <c r="DK30" s="111">
        <v>0.155</v>
      </c>
      <c r="DL30" s="109">
        <v>0.17299999999999999</v>
      </c>
      <c r="DM30" s="111">
        <v>0.159</v>
      </c>
      <c r="DN30" s="112">
        <v>0.13500000000000001</v>
      </c>
      <c r="DO30" s="109">
        <v>0.17100000000000001</v>
      </c>
      <c r="DP30" s="105">
        <v>6.8000000000000005E-2</v>
      </c>
      <c r="DQ30" s="104">
        <v>495</v>
      </c>
      <c r="DS30" s="102" t="s">
        <v>566</v>
      </c>
      <c r="DT30" s="105">
        <v>7.0000000000000007E-2</v>
      </c>
      <c r="DU30" s="135">
        <v>0.17399999999999999</v>
      </c>
      <c r="DV30" s="112">
        <v>0.14599999999999999</v>
      </c>
      <c r="DW30" s="111">
        <v>0.17199999999999999</v>
      </c>
      <c r="DX30" s="112">
        <v>0.14199999999999999</v>
      </c>
      <c r="DY30" s="108">
        <v>0.154</v>
      </c>
      <c r="DZ30" s="113">
        <v>0.13600000000000001</v>
      </c>
      <c r="EA30" s="111">
        <v>0.17199999999999999</v>
      </c>
      <c r="EB30" s="113">
        <v>0.13600000000000001</v>
      </c>
      <c r="EC30" s="115">
        <v>9.8000000000000004E-2</v>
      </c>
      <c r="ED30" s="111">
        <v>0.17299999999999999</v>
      </c>
      <c r="EE30" s="105">
        <v>6.7000000000000004E-2</v>
      </c>
      <c r="EF30" s="104">
        <v>495</v>
      </c>
      <c r="EH30" s="102" t="s">
        <v>566</v>
      </c>
      <c r="EI30" s="105">
        <v>6.8000000000000005E-2</v>
      </c>
      <c r="EJ30" s="116">
        <v>0.17299999999999999</v>
      </c>
      <c r="EK30" s="117">
        <v>0.159</v>
      </c>
      <c r="EL30" s="116">
        <v>0.17299999999999999</v>
      </c>
      <c r="EM30" s="117">
        <v>0.157</v>
      </c>
      <c r="EN30" s="117">
        <v>0.16500000000000001</v>
      </c>
      <c r="EO30" s="117">
        <v>0.154</v>
      </c>
      <c r="EP30" s="116">
        <v>0.17199999999999999</v>
      </c>
      <c r="EQ30" s="117">
        <v>0.159</v>
      </c>
      <c r="ER30" s="114">
        <v>0.13400000000000001</v>
      </c>
      <c r="ES30" s="116">
        <v>0.17100000000000001</v>
      </c>
      <c r="ET30" s="105">
        <v>6.6000000000000003E-2</v>
      </c>
      <c r="EU30" s="104">
        <v>495</v>
      </c>
      <c r="EW30" s="102" t="s">
        <v>566</v>
      </c>
      <c r="EX30" s="105">
        <v>6.9000000000000006E-2</v>
      </c>
      <c r="EY30" s="113">
        <v>0.17499999999999999</v>
      </c>
      <c r="EZ30" s="117">
        <v>0.154</v>
      </c>
      <c r="FA30" s="116">
        <v>0.17399999999999999</v>
      </c>
      <c r="FB30" s="114">
        <v>0.14199999999999999</v>
      </c>
      <c r="FC30" s="117">
        <v>0.157</v>
      </c>
      <c r="FD30" s="114">
        <v>0.13500000000000001</v>
      </c>
      <c r="FE30" s="116">
        <v>0.17199999999999999</v>
      </c>
      <c r="FF30" s="117">
        <v>0.14499999999999999</v>
      </c>
      <c r="FG30" s="107">
        <v>9.9000000000000005E-2</v>
      </c>
      <c r="FH30" s="116">
        <v>0.17100000000000001</v>
      </c>
      <c r="FI30" s="105">
        <v>6.6000000000000003E-2</v>
      </c>
      <c r="FJ30" s="104">
        <v>495</v>
      </c>
      <c r="FL30" s="102" t="s">
        <v>566</v>
      </c>
      <c r="FM30" s="105">
        <v>6.7000000000000004E-2</v>
      </c>
      <c r="FN30" s="135">
        <v>0.17399999999999999</v>
      </c>
      <c r="FO30" s="111">
        <v>0.16</v>
      </c>
      <c r="FP30" s="135">
        <v>0.17299999999999999</v>
      </c>
      <c r="FQ30" s="110">
        <v>0.156</v>
      </c>
      <c r="FR30" s="111">
        <v>0.161</v>
      </c>
      <c r="FS30" s="110">
        <v>0.156</v>
      </c>
      <c r="FT30" s="135">
        <v>0.17199999999999999</v>
      </c>
      <c r="FU30" s="110">
        <v>0.157</v>
      </c>
      <c r="FV30" s="112">
        <v>0.13500000000000001</v>
      </c>
      <c r="FW30" s="135">
        <v>0.17299999999999999</v>
      </c>
      <c r="FX30" s="105">
        <v>6.8000000000000005E-2</v>
      </c>
      <c r="FY30" s="104">
        <v>495</v>
      </c>
    </row>
    <row r="31" spans="2:181">
      <c r="C31" s="102" t="s">
        <v>567</v>
      </c>
      <c r="D31" s="114">
        <v>9.2999999999999999E-2</v>
      </c>
      <c r="E31" s="108">
        <v>0.13400000000000001</v>
      </c>
      <c r="F31" s="108">
        <v>0.13700000000000001</v>
      </c>
      <c r="G31" s="109">
        <v>0.16700000000000001</v>
      </c>
      <c r="H31" s="112">
        <v>0.13300000000000001</v>
      </c>
      <c r="I31" s="112">
        <v>0.13100000000000001</v>
      </c>
      <c r="J31" s="109">
        <v>0.16700000000000001</v>
      </c>
      <c r="K31" s="116">
        <v>0.114</v>
      </c>
      <c r="L31" s="113">
        <v>0.124</v>
      </c>
      <c r="M31" s="108">
        <v>0.13500000000000001</v>
      </c>
      <c r="N31" s="110">
        <v>0.14499999999999999</v>
      </c>
      <c r="O31" s="115">
        <v>8.7999999999999995E-2</v>
      </c>
      <c r="P31" s="104">
        <v>495</v>
      </c>
      <c r="R31" s="102" t="s">
        <v>567</v>
      </c>
      <c r="S31" s="107">
        <v>0.09</v>
      </c>
      <c r="T31" s="135">
        <v>0.217</v>
      </c>
      <c r="U31" s="113">
        <v>0.155</v>
      </c>
      <c r="V31" s="112">
        <v>0.16700000000000001</v>
      </c>
      <c r="W31" s="113">
        <v>0.156</v>
      </c>
      <c r="X31" s="113">
        <v>0.153</v>
      </c>
      <c r="Y31" s="112">
        <v>0.16700000000000001</v>
      </c>
      <c r="Z31" s="116">
        <v>0.14000000000000001</v>
      </c>
      <c r="AA31" s="113">
        <v>0.152</v>
      </c>
      <c r="AB31" s="113">
        <v>0.154</v>
      </c>
      <c r="AC31" s="108">
        <v>0.17599999999999999</v>
      </c>
      <c r="AD31" s="107">
        <v>8.7999999999999995E-2</v>
      </c>
      <c r="AE31" s="104">
        <v>495</v>
      </c>
      <c r="AG31" s="102" t="s">
        <v>567</v>
      </c>
      <c r="AH31" s="106">
        <v>9.1999999999999998E-2</v>
      </c>
      <c r="AI31" s="117">
        <v>0.13900000000000001</v>
      </c>
      <c r="AJ31" s="117">
        <v>0.13600000000000001</v>
      </c>
      <c r="AK31" s="113">
        <v>0.17199999999999999</v>
      </c>
      <c r="AL31" s="114">
        <v>0.13200000000000001</v>
      </c>
      <c r="AM31" s="117">
        <v>0.13800000000000001</v>
      </c>
      <c r="AN31" s="113">
        <v>0.17100000000000001</v>
      </c>
      <c r="AO31" s="115">
        <v>0.114</v>
      </c>
      <c r="AP31" s="114">
        <v>0.126</v>
      </c>
      <c r="AQ31" s="117">
        <v>0.13600000000000001</v>
      </c>
      <c r="AR31" s="116">
        <v>0.152</v>
      </c>
      <c r="AS31" s="107">
        <v>9.4E-2</v>
      </c>
      <c r="AT31" s="104">
        <v>495</v>
      </c>
      <c r="AV31" s="102" t="s">
        <v>567</v>
      </c>
      <c r="AW31" s="115">
        <v>9.0999999999999998E-2</v>
      </c>
      <c r="AX31" s="108">
        <v>0.14599999999999999</v>
      </c>
      <c r="AY31" s="110">
        <v>0.151</v>
      </c>
      <c r="AZ31" s="111">
        <v>0.16700000000000001</v>
      </c>
      <c r="BA31" s="110">
        <v>0.15</v>
      </c>
      <c r="BB31" s="110">
        <v>0.152</v>
      </c>
      <c r="BC31" s="111">
        <v>0.16600000000000001</v>
      </c>
      <c r="BD31" s="112">
        <v>0.13900000000000001</v>
      </c>
      <c r="BE31" s="108">
        <v>0.14499999999999999</v>
      </c>
      <c r="BF31" s="110">
        <v>0.153</v>
      </c>
      <c r="BG31" s="110">
        <v>0.155</v>
      </c>
      <c r="BH31" s="115">
        <v>8.8999999999999996E-2</v>
      </c>
      <c r="BI31" s="104">
        <v>495</v>
      </c>
      <c r="BK31" s="102" t="s">
        <v>567</v>
      </c>
      <c r="BL31" s="107">
        <v>9.2999999999999999E-2</v>
      </c>
      <c r="BM31" s="117">
        <v>0.13400000000000001</v>
      </c>
      <c r="BN31" s="113">
        <v>0.156</v>
      </c>
      <c r="BO31" s="112">
        <v>0.17</v>
      </c>
      <c r="BP31" s="117">
        <v>0.13600000000000001</v>
      </c>
      <c r="BQ31" s="116">
        <v>0.13900000000000001</v>
      </c>
      <c r="BR31" s="112">
        <v>0.16900000000000001</v>
      </c>
      <c r="BS31" s="115">
        <v>0.111</v>
      </c>
      <c r="BT31" s="117">
        <v>0.126</v>
      </c>
      <c r="BU31" s="116">
        <v>0.14299999999999999</v>
      </c>
      <c r="BV31" s="116">
        <v>0.14299999999999999</v>
      </c>
      <c r="BW31" s="116">
        <v>0.14399999999999999</v>
      </c>
      <c r="BX31" s="104">
        <v>495</v>
      </c>
      <c r="BZ31" s="102" t="s">
        <v>567</v>
      </c>
      <c r="CA31" s="106">
        <v>9.1999999999999998E-2</v>
      </c>
      <c r="CB31" s="115">
        <v>0.14799999999999999</v>
      </c>
      <c r="CC31" s="114">
        <v>0.15</v>
      </c>
      <c r="CD31" s="114">
        <v>0.16800000000000001</v>
      </c>
      <c r="CE31" s="115">
        <v>0.14799999999999999</v>
      </c>
      <c r="CF31" s="114">
        <v>0.154</v>
      </c>
      <c r="CG31" s="114">
        <v>0.16800000000000001</v>
      </c>
      <c r="CH31" s="115">
        <v>0.14099999999999999</v>
      </c>
      <c r="CI31" s="115">
        <v>0.14599999999999999</v>
      </c>
      <c r="CJ31" s="114">
        <v>0.157</v>
      </c>
      <c r="CK31" s="114">
        <v>0.156</v>
      </c>
      <c r="CL31" s="106">
        <v>8.8999999999999996E-2</v>
      </c>
      <c r="CM31" s="104">
        <v>495</v>
      </c>
      <c r="CO31" s="102" t="s">
        <v>567</v>
      </c>
      <c r="CP31" s="110">
        <v>0.20300000000000001</v>
      </c>
      <c r="CQ31" s="113">
        <v>0.17299999999999999</v>
      </c>
      <c r="CR31" s="116">
        <v>0.154</v>
      </c>
      <c r="CS31" s="116">
        <v>0.153</v>
      </c>
      <c r="CT31" s="117">
        <v>0.13600000000000001</v>
      </c>
      <c r="CU31" s="113">
        <v>0.17</v>
      </c>
      <c r="CV31" s="117">
        <v>0.13500000000000001</v>
      </c>
      <c r="CW31" s="113">
        <v>0.17399999999999999</v>
      </c>
      <c r="CX31" s="116">
        <v>0.156</v>
      </c>
      <c r="CY31" s="107">
        <v>9.7000000000000003E-2</v>
      </c>
      <c r="CZ31" s="116">
        <v>0.16</v>
      </c>
      <c r="DA31" s="107">
        <v>9.8000000000000004E-2</v>
      </c>
      <c r="DB31" s="104">
        <v>495</v>
      </c>
      <c r="DD31" s="102" t="s">
        <v>567</v>
      </c>
      <c r="DE31" s="115">
        <v>9.6000000000000002E-2</v>
      </c>
      <c r="DF31" s="109">
        <v>0.16900000000000001</v>
      </c>
      <c r="DG31" s="111">
        <v>0.155</v>
      </c>
      <c r="DH31" s="111">
        <v>0.158</v>
      </c>
      <c r="DI31" s="110">
        <v>0.153</v>
      </c>
      <c r="DJ31" s="109">
        <v>0.17</v>
      </c>
      <c r="DK31" s="108">
        <v>0.14399999999999999</v>
      </c>
      <c r="DL31" s="109">
        <v>0.17199999999999999</v>
      </c>
      <c r="DM31" s="135">
        <v>0.16200000000000001</v>
      </c>
      <c r="DN31" s="108">
        <v>0.14000000000000001</v>
      </c>
      <c r="DO31" s="109">
        <v>0.17199999999999999</v>
      </c>
      <c r="DP31" s="115">
        <v>9.2999999999999999E-2</v>
      </c>
      <c r="DQ31" s="104">
        <v>495</v>
      </c>
      <c r="DS31" s="102" t="s">
        <v>567</v>
      </c>
      <c r="DT31" s="115">
        <v>9.5000000000000001E-2</v>
      </c>
      <c r="DU31" s="111">
        <v>0.16900000000000001</v>
      </c>
      <c r="DV31" s="108">
        <v>0.154</v>
      </c>
      <c r="DW31" s="108">
        <v>0.152</v>
      </c>
      <c r="DX31" s="113">
        <v>0.13600000000000001</v>
      </c>
      <c r="DY31" s="111">
        <v>0.17199999999999999</v>
      </c>
      <c r="DZ31" s="113">
        <v>0.13400000000000001</v>
      </c>
      <c r="EA31" s="135">
        <v>0.17799999999999999</v>
      </c>
      <c r="EB31" s="110">
        <v>0.157</v>
      </c>
      <c r="EC31" s="115">
        <v>0.1</v>
      </c>
      <c r="ED31" s="111">
        <v>0.17</v>
      </c>
      <c r="EE31" s="107">
        <v>9.1999999999999998E-2</v>
      </c>
      <c r="EF31" s="104">
        <v>495</v>
      </c>
      <c r="EH31" s="102" t="s">
        <v>567</v>
      </c>
      <c r="EI31" s="106">
        <v>9.5000000000000001E-2</v>
      </c>
      <c r="EJ31" s="116">
        <v>0.17499999999999999</v>
      </c>
      <c r="EK31" s="116">
        <v>0.16800000000000001</v>
      </c>
      <c r="EL31" s="117">
        <v>0.16400000000000001</v>
      </c>
      <c r="EM31" s="117">
        <v>0.158</v>
      </c>
      <c r="EN31" s="116">
        <v>0.17499999999999999</v>
      </c>
      <c r="EO31" s="117">
        <v>0.158</v>
      </c>
      <c r="EP31" s="116">
        <v>0.17299999999999999</v>
      </c>
      <c r="EQ31" s="116">
        <v>0.16700000000000001</v>
      </c>
      <c r="ER31" s="114">
        <v>0.13600000000000001</v>
      </c>
      <c r="ES31" s="116">
        <v>0.17299999999999999</v>
      </c>
      <c r="ET31" s="106">
        <v>9.4E-2</v>
      </c>
      <c r="EU31" s="104">
        <v>495</v>
      </c>
      <c r="EW31" s="102" t="s">
        <v>567</v>
      </c>
      <c r="EX31" s="106">
        <v>9.5000000000000001E-2</v>
      </c>
      <c r="EY31" s="116">
        <v>0.17299999999999999</v>
      </c>
      <c r="EZ31" s="117">
        <v>0.158</v>
      </c>
      <c r="FA31" s="117">
        <v>0.154</v>
      </c>
      <c r="FB31" s="114">
        <v>0.13700000000000001</v>
      </c>
      <c r="FC31" s="116">
        <v>0.17299999999999999</v>
      </c>
      <c r="FD31" s="114">
        <v>0.13500000000000001</v>
      </c>
      <c r="FE31" s="116">
        <v>0.16400000000000001</v>
      </c>
      <c r="FF31" s="117">
        <v>0.156</v>
      </c>
      <c r="FG31" s="107">
        <v>0.10299999999999999</v>
      </c>
      <c r="FH31" s="116">
        <v>0.17100000000000001</v>
      </c>
      <c r="FI31" s="106">
        <v>9.0999999999999998E-2</v>
      </c>
      <c r="FJ31" s="104">
        <v>495</v>
      </c>
      <c r="FL31" s="102" t="s">
        <v>567</v>
      </c>
      <c r="FM31" s="115">
        <v>9.8000000000000004E-2</v>
      </c>
      <c r="FN31" s="135">
        <v>0.17599999999999999</v>
      </c>
      <c r="FO31" s="111">
        <v>0.16500000000000001</v>
      </c>
      <c r="FP31" s="111">
        <v>0.16400000000000001</v>
      </c>
      <c r="FQ31" s="110">
        <v>0.155</v>
      </c>
      <c r="FR31" s="135">
        <v>0.17299999999999999</v>
      </c>
      <c r="FS31" s="110">
        <v>0.155</v>
      </c>
      <c r="FT31" s="135">
        <v>0.17299999999999999</v>
      </c>
      <c r="FU31" s="111">
        <v>0.16600000000000001</v>
      </c>
      <c r="FV31" s="112">
        <v>0.13700000000000001</v>
      </c>
      <c r="FW31" s="135">
        <v>0.17399999999999999</v>
      </c>
      <c r="FX31" s="115">
        <v>9.4E-2</v>
      </c>
      <c r="FY31" s="104">
        <v>495</v>
      </c>
    </row>
    <row r="32" spans="2:181">
      <c r="C32" s="102" t="s">
        <v>568</v>
      </c>
      <c r="D32" s="113">
        <v>0.11899999999999999</v>
      </c>
      <c r="E32" s="108">
        <v>0.13800000000000001</v>
      </c>
      <c r="F32" s="110">
        <v>0.14799999999999999</v>
      </c>
      <c r="G32" s="109">
        <v>0.16700000000000001</v>
      </c>
      <c r="H32" s="113">
        <v>0.124</v>
      </c>
      <c r="I32" s="111">
        <v>0.15</v>
      </c>
      <c r="J32" s="116">
        <v>0.111</v>
      </c>
      <c r="K32" s="112">
        <v>0.128</v>
      </c>
      <c r="L32" s="109">
        <v>0.16800000000000001</v>
      </c>
      <c r="M32" s="108">
        <v>0.14000000000000001</v>
      </c>
      <c r="N32" s="108">
        <v>0.13500000000000001</v>
      </c>
      <c r="O32" s="113">
        <v>0.11700000000000001</v>
      </c>
      <c r="P32" s="104">
        <v>495</v>
      </c>
      <c r="R32" s="102" t="s">
        <v>568</v>
      </c>
      <c r="S32" s="114">
        <v>0.115</v>
      </c>
      <c r="T32" s="113">
        <v>0.14799999999999999</v>
      </c>
      <c r="U32" s="113">
        <v>0.156</v>
      </c>
      <c r="V32" s="112">
        <v>0.16600000000000001</v>
      </c>
      <c r="W32" s="116">
        <v>0.14399999999999999</v>
      </c>
      <c r="X32" s="113">
        <v>0.158</v>
      </c>
      <c r="Y32" s="117">
        <v>0.124</v>
      </c>
      <c r="Z32" s="113">
        <v>0.157</v>
      </c>
      <c r="AA32" s="112">
        <v>0.17100000000000001</v>
      </c>
      <c r="AB32" s="113">
        <v>0.155</v>
      </c>
      <c r="AC32" s="112">
        <v>0.161</v>
      </c>
      <c r="AD32" s="115">
        <v>0.11</v>
      </c>
      <c r="AE32" s="104">
        <v>495</v>
      </c>
      <c r="AG32" s="102" t="s">
        <v>568</v>
      </c>
      <c r="AH32" s="115">
        <v>0.115</v>
      </c>
      <c r="AI32" s="117">
        <v>0.14099999999999999</v>
      </c>
      <c r="AJ32" s="117">
        <v>0.14499999999999999</v>
      </c>
      <c r="AK32" s="113">
        <v>0.16700000000000001</v>
      </c>
      <c r="AL32" s="114">
        <v>0.125</v>
      </c>
      <c r="AM32" s="116">
        <v>0.15</v>
      </c>
      <c r="AN32" s="107">
        <v>0.105</v>
      </c>
      <c r="AO32" s="114">
        <v>0.129</v>
      </c>
      <c r="AP32" s="113">
        <v>0.16800000000000001</v>
      </c>
      <c r="AQ32" s="117">
        <v>0.14099999999999999</v>
      </c>
      <c r="AR32" s="117">
        <v>0.14699999999999999</v>
      </c>
      <c r="AS32" s="115">
        <v>0.11700000000000001</v>
      </c>
      <c r="AT32" s="104">
        <v>495</v>
      </c>
      <c r="AV32" s="102" t="s">
        <v>568</v>
      </c>
      <c r="AW32" s="117">
        <v>0.113</v>
      </c>
      <c r="AX32" s="110">
        <v>0.152</v>
      </c>
      <c r="AY32" s="110">
        <v>0.158</v>
      </c>
      <c r="AZ32" s="111">
        <v>0.16700000000000001</v>
      </c>
      <c r="BA32" s="108">
        <v>0.14299999999999999</v>
      </c>
      <c r="BB32" s="110">
        <v>0.157</v>
      </c>
      <c r="BC32" s="113">
        <v>0.126</v>
      </c>
      <c r="BD32" s="108">
        <v>0.14299999999999999</v>
      </c>
      <c r="BE32" s="111">
        <v>0.16600000000000001</v>
      </c>
      <c r="BF32" s="110">
        <v>0.156</v>
      </c>
      <c r="BG32" s="110">
        <v>0.156</v>
      </c>
      <c r="BH32" s="117">
        <v>0.111</v>
      </c>
      <c r="BI32" s="104">
        <v>495</v>
      </c>
      <c r="BK32" s="102" t="s">
        <v>568</v>
      </c>
      <c r="BL32" s="135">
        <v>0.215</v>
      </c>
      <c r="BM32" s="116">
        <v>0.14299999999999999</v>
      </c>
      <c r="BN32" s="108">
        <v>0.17499999999999999</v>
      </c>
      <c r="BO32" s="112">
        <v>0.16700000000000001</v>
      </c>
      <c r="BP32" s="117">
        <v>0.129</v>
      </c>
      <c r="BQ32" s="113">
        <v>0.152</v>
      </c>
      <c r="BR32" s="107">
        <v>9.2999999999999999E-2</v>
      </c>
      <c r="BS32" s="117">
        <v>0.129</v>
      </c>
      <c r="BT32" s="112">
        <v>0.16900000000000001</v>
      </c>
      <c r="BU32" s="116">
        <v>0.14099999999999999</v>
      </c>
      <c r="BV32" s="112">
        <v>0.16700000000000001</v>
      </c>
      <c r="BW32" s="114">
        <v>0.11700000000000001</v>
      </c>
      <c r="BX32" s="104">
        <v>495</v>
      </c>
      <c r="BZ32" s="102" t="s">
        <v>568</v>
      </c>
      <c r="CA32" s="107">
        <v>0.114</v>
      </c>
      <c r="CB32" s="114">
        <v>0.151</v>
      </c>
      <c r="CC32" s="114">
        <v>0.155</v>
      </c>
      <c r="CD32" s="114">
        <v>0.16700000000000001</v>
      </c>
      <c r="CE32" s="115">
        <v>0.14399999999999999</v>
      </c>
      <c r="CF32" s="114">
        <v>0.16</v>
      </c>
      <c r="CG32" s="115">
        <v>0.127</v>
      </c>
      <c r="CH32" s="114">
        <v>0.14799999999999999</v>
      </c>
      <c r="CI32" s="114">
        <v>0.16700000000000001</v>
      </c>
      <c r="CJ32" s="114">
        <v>0.156</v>
      </c>
      <c r="CK32" s="114">
        <v>0.16200000000000001</v>
      </c>
      <c r="CL32" s="107">
        <v>0.107</v>
      </c>
      <c r="CM32" s="104">
        <v>495</v>
      </c>
      <c r="CO32" s="102" t="s">
        <v>568</v>
      </c>
      <c r="CP32" s="114">
        <v>0.12</v>
      </c>
      <c r="CQ32" s="113">
        <v>0.17299999999999999</v>
      </c>
      <c r="CR32" s="117">
        <v>0.13600000000000001</v>
      </c>
      <c r="CS32" s="116">
        <v>0.151</v>
      </c>
      <c r="CT32" s="116">
        <v>0.15</v>
      </c>
      <c r="CU32" s="112">
        <v>0.187</v>
      </c>
      <c r="CV32" s="117">
        <v>0.13600000000000001</v>
      </c>
      <c r="CW32" s="113">
        <v>0.17100000000000001</v>
      </c>
      <c r="CX32" s="116">
        <v>0.14799999999999999</v>
      </c>
      <c r="CY32" s="107">
        <v>9.2999999999999999E-2</v>
      </c>
      <c r="CZ32" s="109">
        <v>0.25700000000000001</v>
      </c>
      <c r="DA32" s="114">
        <v>0.11899999999999999</v>
      </c>
      <c r="DB32" s="104">
        <v>495</v>
      </c>
      <c r="DD32" s="102" t="s">
        <v>568</v>
      </c>
      <c r="DE32" s="116">
        <v>0.122</v>
      </c>
      <c r="DF32" s="109">
        <v>0.16900000000000001</v>
      </c>
      <c r="DG32" s="110">
        <v>0.151</v>
      </c>
      <c r="DH32" s="111">
        <v>0.16</v>
      </c>
      <c r="DI32" s="111">
        <v>0.16</v>
      </c>
      <c r="DJ32" s="109">
        <v>0.17</v>
      </c>
      <c r="DK32" s="110">
        <v>0.14699999999999999</v>
      </c>
      <c r="DL32" s="109">
        <v>0.16900000000000001</v>
      </c>
      <c r="DM32" s="111">
        <v>0.156</v>
      </c>
      <c r="DN32" s="112">
        <v>0.13500000000000001</v>
      </c>
      <c r="DO32" s="109">
        <v>0.17299999999999999</v>
      </c>
      <c r="DP32" s="116">
        <v>0.11899999999999999</v>
      </c>
      <c r="DQ32" s="104">
        <v>495</v>
      </c>
      <c r="DS32" s="102" t="s">
        <v>568</v>
      </c>
      <c r="DT32" s="116">
        <v>0.122</v>
      </c>
      <c r="DU32" s="135">
        <v>0.17299999999999999</v>
      </c>
      <c r="DV32" s="113">
        <v>0.13500000000000001</v>
      </c>
      <c r="DW32" s="110">
        <v>0.156</v>
      </c>
      <c r="DX32" s="108">
        <v>0.14899999999999999</v>
      </c>
      <c r="DY32" s="111">
        <v>0.16900000000000001</v>
      </c>
      <c r="DZ32" s="108">
        <v>0.14699999999999999</v>
      </c>
      <c r="EA32" s="111">
        <v>0.17</v>
      </c>
      <c r="EB32" s="108">
        <v>0.14699999999999999</v>
      </c>
      <c r="EC32" s="115">
        <v>0.10100000000000001</v>
      </c>
      <c r="ED32" s="111">
        <v>0.17</v>
      </c>
      <c r="EE32" s="117">
        <v>0.11799999999999999</v>
      </c>
      <c r="EF32" s="104">
        <v>495</v>
      </c>
      <c r="EH32" s="102" t="s">
        <v>568</v>
      </c>
      <c r="EI32" s="115">
        <v>0.12</v>
      </c>
      <c r="EJ32" s="116">
        <v>0.17299999999999999</v>
      </c>
      <c r="EK32" s="117">
        <v>0.156</v>
      </c>
      <c r="EL32" s="117">
        <v>0.16500000000000001</v>
      </c>
      <c r="EM32" s="117">
        <v>0.16200000000000001</v>
      </c>
      <c r="EN32" s="116">
        <v>0.17399999999999999</v>
      </c>
      <c r="EO32" s="117">
        <v>0.157</v>
      </c>
      <c r="EP32" s="116">
        <v>0.17399999999999999</v>
      </c>
      <c r="EQ32" s="117">
        <v>0.16600000000000001</v>
      </c>
      <c r="ER32" s="114">
        <v>0.13600000000000001</v>
      </c>
      <c r="ES32" s="116">
        <v>0.17</v>
      </c>
      <c r="ET32" s="115">
        <v>0.12</v>
      </c>
      <c r="EU32" s="104">
        <v>495</v>
      </c>
      <c r="EW32" s="102" t="s">
        <v>568</v>
      </c>
      <c r="EX32" s="115">
        <v>0.115</v>
      </c>
      <c r="EY32" s="116">
        <v>0.17299999999999999</v>
      </c>
      <c r="EZ32" s="114">
        <v>0.13500000000000001</v>
      </c>
      <c r="FA32" s="117">
        <v>0.151</v>
      </c>
      <c r="FB32" s="117">
        <v>0.14899999999999999</v>
      </c>
      <c r="FC32" s="116">
        <v>0.16500000000000001</v>
      </c>
      <c r="FD32" s="114">
        <v>0.14099999999999999</v>
      </c>
      <c r="FE32" s="113">
        <v>0.18</v>
      </c>
      <c r="FF32" s="117">
        <v>0.14599999999999999</v>
      </c>
      <c r="FG32" s="107">
        <v>0.1</v>
      </c>
      <c r="FH32" s="116">
        <v>0.17</v>
      </c>
      <c r="FI32" s="115">
        <v>0.11700000000000001</v>
      </c>
      <c r="FJ32" s="104">
        <v>495</v>
      </c>
      <c r="FL32" s="102" t="s">
        <v>568</v>
      </c>
      <c r="FM32" s="116">
        <v>0.121</v>
      </c>
      <c r="FN32" s="135">
        <v>0.17199999999999999</v>
      </c>
      <c r="FO32" s="110">
        <v>0.155</v>
      </c>
      <c r="FP32" s="111">
        <v>0.16200000000000001</v>
      </c>
      <c r="FQ32" s="111">
        <v>0.16200000000000001</v>
      </c>
      <c r="FR32" s="135">
        <v>0.17199999999999999</v>
      </c>
      <c r="FS32" s="110">
        <v>0.153</v>
      </c>
      <c r="FT32" s="135">
        <v>0.17199999999999999</v>
      </c>
      <c r="FU32" s="111">
        <v>0.161</v>
      </c>
      <c r="FV32" s="113">
        <v>0.127</v>
      </c>
      <c r="FW32" s="135">
        <v>0.17100000000000001</v>
      </c>
      <c r="FX32" s="116">
        <v>0.12</v>
      </c>
      <c r="FY32" s="104">
        <v>495</v>
      </c>
    </row>
    <row r="33" spans="1:181">
      <c r="C33" s="102" t="s">
        <v>569</v>
      </c>
      <c r="D33" s="110">
        <v>0.14699999999999999</v>
      </c>
      <c r="E33" s="108">
        <v>0.14000000000000001</v>
      </c>
      <c r="F33" s="108">
        <v>0.13400000000000001</v>
      </c>
      <c r="G33" s="109">
        <v>0.16700000000000001</v>
      </c>
      <c r="H33" s="113">
        <v>0.124</v>
      </c>
      <c r="I33" s="112">
        <v>0.128</v>
      </c>
      <c r="J33" s="115">
        <v>9.1999999999999998E-2</v>
      </c>
      <c r="K33" s="116">
        <v>0.11600000000000001</v>
      </c>
      <c r="L33" s="109">
        <v>0.16900000000000001</v>
      </c>
      <c r="M33" s="108">
        <v>0.13500000000000001</v>
      </c>
      <c r="N33" s="110">
        <v>0.14199999999999999</v>
      </c>
      <c r="O33" s="110">
        <v>0.14499999999999999</v>
      </c>
      <c r="P33" s="104">
        <v>495</v>
      </c>
      <c r="R33" s="102" t="s">
        <v>569</v>
      </c>
      <c r="S33" s="116">
        <v>0.14399999999999999</v>
      </c>
      <c r="T33" s="113">
        <v>0.151</v>
      </c>
      <c r="U33" s="113">
        <v>0.15</v>
      </c>
      <c r="V33" s="112">
        <v>0.16700000000000001</v>
      </c>
      <c r="W33" s="116">
        <v>0.14699999999999999</v>
      </c>
      <c r="X33" s="116">
        <v>0.14699999999999999</v>
      </c>
      <c r="Y33" s="117">
        <v>0.128</v>
      </c>
      <c r="Z33" s="116">
        <v>0.13700000000000001</v>
      </c>
      <c r="AA33" s="112">
        <v>0.16300000000000001</v>
      </c>
      <c r="AB33" s="113">
        <v>0.151</v>
      </c>
      <c r="AC33" s="113">
        <v>0.152</v>
      </c>
      <c r="AD33" s="116">
        <v>0.13900000000000001</v>
      </c>
      <c r="AE33" s="104">
        <v>495</v>
      </c>
      <c r="AG33" s="102" t="s">
        <v>569</v>
      </c>
      <c r="AH33" s="117">
        <v>0.14699999999999999</v>
      </c>
      <c r="AI33" s="109">
        <v>0.26400000000000001</v>
      </c>
      <c r="AJ33" s="114">
        <v>0.13100000000000001</v>
      </c>
      <c r="AK33" s="113">
        <v>0.16800000000000001</v>
      </c>
      <c r="AL33" s="114">
        <v>0.128</v>
      </c>
      <c r="AM33" s="114">
        <v>0.124</v>
      </c>
      <c r="AN33" s="106">
        <v>0.09</v>
      </c>
      <c r="AO33" s="115">
        <v>0.11600000000000001</v>
      </c>
      <c r="AP33" s="113">
        <v>0.17</v>
      </c>
      <c r="AQ33" s="117">
        <v>0.13600000000000001</v>
      </c>
      <c r="AR33" s="117">
        <v>0.14799999999999999</v>
      </c>
      <c r="AS33" s="117">
        <v>0.14499999999999999</v>
      </c>
      <c r="AT33" s="104">
        <v>495</v>
      </c>
      <c r="AV33" s="102" t="s">
        <v>569</v>
      </c>
      <c r="AW33" s="112">
        <v>0.13800000000000001</v>
      </c>
      <c r="AX33" s="110">
        <v>0.151</v>
      </c>
      <c r="AY33" s="110">
        <v>0.151</v>
      </c>
      <c r="AZ33" s="111">
        <v>0.16700000000000001</v>
      </c>
      <c r="BA33" s="108">
        <v>0.14099999999999999</v>
      </c>
      <c r="BB33" s="108">
        <v>0.14699999999999999</v>
      </c>
      <c r="BC33" s="113">
        <v>0.127</v>
      </c>
      <c r="BD33" s="108">
        <v>0.14099999999999999</v>
      </c>
      <c r="BE33" s="135">
        <v>0.17</v>
      </c>
      <c r="BF33" s="108">
        <v>0.14699999999999999</v>
      </c>
      <c r="BG33" s="110">
        <v>0.156</v>
      </c>
      <c r="BH33" s="112">
        <v>0.13900000000000001</v>
      </c>
      <c r="BI33" s="104">
        <v>495</v>
      </c>
      <c r="BK33" s="102" t="s">
        <v>569</v>
      </c>
      <c r="BL33" s="116">
        <v>0.14599999999999999</v>
      </c>
      <c r="BM33" s="116">
        <v>0.14299999999999999</v>
      </c>
      <c r="BN33" s="112">
        <v>0.16400000000000001</v>
      </c>
      <c r="BO33" s="112">
        <v>0.16800000000000001</v>
      </c>
      <c r="BP33" s="117">
        <v>0.13400000000000001</v>
      </c>
      <c r="BQ33" s="117">
        <v>0.129</v>
      </c>
      <c r="BR33" s="107">
        <v>9.4E-2</v>
      </c>
      <c r="BS33" s="114">
        <v>0.115</v>
      </c>
      <c r="BT33" s="112">
        <v>0.16900000000000001</v>
      </c>
      <c r="BU33" s="117">
        <v>0.13300000000000001</v>
      </c>
      <c r="BV33" s="116">
        <v>0.14099999999999999</v>
      </c>
      <c r="BW33" s="116">
        <v>0.14099999999999999</v>
      </c>
      <c r="BX33" s="104">
        <v>495</v>
      </c>
      <c r="BZ33" s="102" t="s">
        <v>569</v>
      </c>
      <c r="CA33" s="115">
        <v>0.14599999999999999</v>
      </c>
      <c r="CB33" s="114">
        <v>0.152</v>
      </c>
      <c r="CC33" s="114">
        <v>0.14799999999999999</v>
      </c>
      <c r="CD33" s="114">
        <v>0.16900000000000001</v>
      </c>
      <c r="CE33" s="115">
        <v>0.14499999999999999</v>
      </c>
      <c r="CF33" s="114">
        <v>0.14899999999999999</v>
      </c>
      <c r="CG33" s="115">
        <v>0.126</v>
      </c>
      <c r="CH33" s="115">
        <v>0.14199999999999999</v>
      </c>
      <c r="CI33" s="114">
        <v>0.16700000000000001</v>
      </c>
      <c r="CJ33" s="109">
        <v>0.36599999999999999</v>
      </c>
      <c r="CK33" s="114">
        <v>0.153</v>
      </c>
      <c r="CL33" s="115">
        <v>0.13900000000000001</v>
      </c>
      <c r="CM33" s="104">
        <v>495</v>
      </c>
      <c r="CO33" s="102" t="s">
        <v>569</v>
      </c>
      <c r="CP33" s="116">
        <v>0.14699999999999999</v>
      </c>
      <c r="CQ33" s="113">
        <v>0.17</v>
      </c>
      <c r="CR33" s="116">
        <v>0.14599999999999999</v>
      </c>
      <c r="CS33" s="116">
        <v>0.14799999999999999</v>
      </c>
      <c r="CT33" s="116">
        <v>0.155</v>
      </c>
      <c r="CU33" s="113">
        <v>0.16900000000000001</v>
      </c>
      <c r="CV33" s="117">
        <v>0.13800000000000001</v>
      </c>
      <c r="CW33" s="116">
        <v>0.14799999999999999</v>
      </c>
      <c r="CX33" s="113">
        <v>0.17100000000000001</v>
      </c>
      <c r="CY33" s="105">
        <v>7.0999999999999994E-2</v>
      </c>
      <c r="CZ33" s="113">
        <v>0.17100000000000001</v>
      </c>
      <c r="DA33" s="117">
        <v>0.14499999999999999</v>
      </c>
      <c r="DB33" s="104">
        <v>495</v>
      </c>
      <c r="DD33" s="102" t="s">
        <v>569</v>
      </c>
      <c r="DE33" s="110">
        <v>0.151</v>
      </c>
      <c r="DF33" s="109">
        <v>0.17299999999999999</v>
      </c>
      <c r="DG33" s="135">
        <v>0.16200000000000001</v>
      </c>
      <c r="DH33" s="111">
        <v>0.159</v>
      </c>
      <c r="DI33" s="135">
        <v>0.16300000000000001</v>
      </c>
      <c r="DJ33" s="135">
        <v>0.16500000000000001</v>
      </c>
      <c r="DK33" s="111">
        <v>0.155</v>
      </c>
      <c r="DL33" s="111">
        <v>0.159</v>
      </c>
      <c r="DM33" s="109">
        <v>0.17599999999999999</v>
      </c>
      <c r="DN33" s="112">
        <v>0.13300000000000001</v>
      </c>
      <c r="DO33" s="109">
        <v>0.17599999999999999</v>
      </c>
      <c r="DP33" s="110">
        <v>0.14899999999999999</v>
      </c>
      <c r="DQ33" s="104">
        <v>495</v>
      </c>
      <c r="DS33" s="102" t="s">
        <v>569</v>
      </c>
      <c r="DT33" s="108">
        <v>0.15</v>
      </c>
      <c r="DU33" s="111">
        <v>0.17100000000000001</v>
      </c>
      <c r="DV33" s="108">
        <v>0.14799999999999999</v>
      </c>
      <c r="DW33" s="112">
        <v>0.14599999999999999</v>
      </c>
      <c r="DX33" s="108">
        <v>0.154</v>
      </c>
      <c r="DY33" s="111">
        <v>0.17199999999999999</v>
      </c>
      <c r="DZ33" s="113">
        <v>0.13400000000000001</v>
      </c>
      <c r="EA33" s="108">
        <v>0.14699999999999999</v>
      </c>
      <c r="EB33" s="135">
        <v>0.17399999999999999</v>
      </c>
      <c r="EC33" s="105">
        <v>7.3999999999999996E-2</v>
      </c>
      <c r="ED33" s="111">
        <v>0.16700000000000001</v>
      </c>
      <c r="EE33" s="112">
        <v>0.13900000000000001</v>
      </c>
      <c r="EF33" s="104">
        <v>495</v>
      </c>
      <c r="EH33" s="102" t="s">
        <v>569</v>
      </c>
      <c r="EI33" s="114">
        <v>0.14499999999999999</v>
      </c>
      <c r="EJ33" s="116">
        <v>0.17599999999999999</v>
      </c>
      <c r="EK33" s="117">
        <v>0.16600000000000001</v>
      </c>
      <c r="EL33" s="117">
        <v>0.16500000000000001</v>
      </c>
      <c r="EM33" s="116">
        <v>0.16700000000000001</v>
      </c>
      <c r="EN33" s="116">
        <v>0.17599999999999999</v>
      </c>
      <c r="EO33" s="117">
        <v>0.159</v>
      </c>
      <c r="EP33" s="117">
        <v>0.16300000000000001</v>
      </c>
      <c r="EQ33" s="116">
        <v>0.17699999999999999</v>
      </c>
      <c r="ER33" s="115">
        <v>0.123</v>
      </c>
      <c r="ES33" s="116">
        <v>0.17499999999999999</v>
      </c>
      <c r="ET33" s="114">
        <v>0.14799999999999999</v>
      </c>
      <c r="EU33" s="104">
        <v>495</v>
      </c>
      <c r="EW33" s="102" t="s">
        <v>569</v>
      </c>
      <c r="EX33" s="117">
        <v>0.14799999999999999</v>
      </c>
      <c r="EY33" s="116">
        <v>0.17</v>
      </c>
      <c r="EZ33" s="117">
        <v>0.14899999999999999</v>
      </c>
      <c r="FA33" s="117">
        <v>0.15</v>
      </c>
      <c r="FB33" s="117">
        <v>0.154</v>
      </c>
      <c r="FC33" s="116">
        <v>0.17199999999999999</v>
      </c>
      <c r="FD33" s="114">
        <v>0.14199999999999999</v>
      </c>
      <c r="FE33" s="117">
        <v>0.14399999999999999</v>
      </c>
      <c r="FF33" s="116">
        <v>0.17399999999999999</v>
      </c>
      <c r="FG33" s="105">
        <v>7.5999999999999998E-2</v>
      </c>
      <c r="FH33" s="116">
        <v>0.17100000000000001</v>
      </c>
      <c r="FI33" s="117">
        <v>0.14399999999999999</v>
      </c>
      <c r="FJ33" s="104">
        <v>495</v>
      </c>
      <c r="FL33" s="102" t="s">
        <v>569</v>
      </c>
      <c r="FM33" s="135">
        <v>0.17199999999999999</v>
      </c>
      <c r="FN33" s="135">
        <v>0.17100000000000001</v>
      </c>
      <c r="FO33" s="111">
        <v>0.16200000000000001</v>
      </c>
      <c r="FP33" s="111">
        <v>0.16400000000000001</v>
      </c>
      <c r="FQ33" s="111">
        <v>0.16700000000000001</v>
      </c>
      <c r="FR33" s="135">
        <v>0.17399999999999999</v>
      </c>
      <c r="FS33" s="110">
        <v>0.157</v>
      </c>
      <c r="FT33" s="111">
        <v>0.16400000000000001</v>
      </c>
      <c r="FU33" s="135">
        <v>0.17299999999999999</v>
      </c>
      <c r="FV33" s="116">
        <v>0.124</v>
      </c>
      <c r="FW33" s="135">
        <v>0.17399999999999999</v>
      </c>
      <c r="FX33" s="108">
        <v>0.14699999999999999</v>
      </c>
      <c r="FY33" s="104">
        <v>495</v>
      </c>
    </row>
    <row r="34" spans="1:181">
      <c r="C34" s="102" t="s">
        <v>570</v>
      </c>
      <c r="D34" s="109">
        <v>0.17100000000000001</v>
      </c>
      <c r="E34" s="108">
        <v>0.13700000000000001</v>
      </c>
      <c r="F34" s="112">
        <v>0.127</v>
      </c>
      <c r="G34" s="109">
        <v>0.17299999999999999</v>
      </c>
      <c r="H34" s="113">
        <v>0.123</v>
      </c>
      <c r="I34" s="110">
        <v>0.14199999999999999</v>
      </c>
      <c r="J34" s="113">
        <v>0.11799999999999999</v>
      </c>
      <c r="K34" s="117">
        <v>0.107</v>
      </c>
      <c r="L34" s="109">
        <v>0.16800000000000001</v>
      </c>
      <c r="M34" s="110">
        <v>0.14599999999999999</v>
      </c>
      <c r="N34" s="110">
        <v>0.14199999999999999</v>
      </c>
      <c r="O34" s="135">
        <v>0.158</v>
      </c>
      <c r="P34" s="104">
        <v>495</v>
      </c>
      <c r="R34" s="102" t="s">
        <v>570</v>
      </c>
      <c r="S34" s="113">
        <v>0.155</v>
      </c>
      <c r="T34" s="116">
        <v>0.14699999999999999</v>
      </c>
      <c r="U34" s="116">
        <v>0.14499999999999999</v>
      </c>
      <c r="V34" s="112">
        <v>0.16900000000000001</v>
      </c>
      <c r="W34" s="116">
        <v>0.14099999999999999</v>
      </c>
      <c r="X34" s="113">
        <v>0.152</v>
      </c>
      <c r="Y34" s="116">
        <v>0.14000000000000001</v>
      </c>
      <c r="Z34" s="117">
        <v>0.13500000000000001</v>
      </c>
      <c r="AA34" s="112">
        <v>0.16700000000000001</v>
      </c>
      <c r="AB34" s="113">
        <v>0.158</v>
      </c>
      <c r="AC34" s="113">
        <v>0.156</v>
      </c>
      <c r="AD34" s="113">
        <v>0.153</v>
      </c>
      <c r="AE34" s="104">
        <v>495</v>
      </c>
      <c r="AG34" s="102" t="s">
        <v>570</v>
      </c>
      <c r="AH34" s="116">
        <v>0.16</v>
      </c>
      <c r="AI34" s="117">
        <v>0.13900000000000001</v>
      </c>
      <c r="AJ34" s="114">
        <v>0.127</v>
      </c>
      <c r="AK34" s="113">
        <v>0.17799999999999999</v>
      </c>
      <c r="AL34" s="114">
        <v>0.122</v>
      </c>
      <c r="AM34" s="117">
        <v>0.13900000000000001</v>
      </c>
      <c r="AN34" s="115">
        <v>0.11899999999999999</v>
      </c>
      <c r="AO34" s="115">
        <v>0.109</v>
      </c>
      <c r="AP34" s="113">
        <v>0.16900000000000001</v>
      </c>
      <c r="AQ34" s="117">
        <v>0.14299999999999999</v>
      </c>
      <c r="AR34" s="117">
        <v>0.14599999999999999</v>
      </c>
      <c r="AS34" s="116">
        <v>0.157</v>
      </c>
      <c r="AT34" s="104">
        <v>495</v>
      </c>
      <c r="AV34" s="102" t="s">
        <v>570</v>
      </c>
      <c r="AW34" s="110">
        <v>0.158</v>
      </c>
      <c r="AX34" s="110">
        <v>0.153</v>
      </c>
      <c r="AY34" s="108">
        <v>0.14899999999999999</v>
      </c>
      <c r="AZ34" s="135">
        <v>0.16800000000000001</v>
      </c>
      <c r="BA34" s="108">
        <v>0.14399999999999999</v>
      </c>
      <c r="BB34" s="110">
        <v>0.152</v>
      </c>
      <c r="BC34" s="112">
        <v>0.13800000000000001</v>
      </c>
      <c r="BD34" s="112">
        <v>0.13700000000000001</v>
      </c>
      <c r="BE34" s="135">
        <v>0.16900000000000001</v>
      </c>
      <c r="BF34" s="110">
        <v>0.156</v>
      </c>
      <c r="BG34" s="110">
        <v>0.154</v>
      </c>
      <c r="BH34" s="110">
        <v>0.155</v>
      </c>
      <c r="BI34" s="104">
        <v>495</v>
      </c>
      <c r="BK34" s="102" t="s">
        <v>570</v>
      </c>
      <c r="BL34" s="113">
        <v>0.154</v>
      </c>
      <c r="BM34" s="116">
        <v>0.14000000000000001</v>
      </c>
      <c r="BN34" s="113">
        <v>0.15</v>
      </c>
      <c r="BO34" s="112">
        <v>0.17</v>
      </c>
      <c r="BP34" s="117">
        <v>0.129</v>
      </c>
      <c r="BQ34" s="116">
        <v>0.14000000000000001</v>
      </c>
      <c r="BR34" s="114">
        <v>0.11799999999999999</v>
      </c>
      <c r="BS34" s="115">
        <v>0.11</v>
      </c>
      <c r="BT34" s="112">
        <v>0.17</v>
      </c>
      <c r="BU34" s="116">
        <v>0.14499999999999999</v>
      </c>
      <c r="BV34" s="113">
        <v>0.154</v>
      </c>
      <c r="BW34" s="113">
        <v>0.157</v>
      </c>
      <c r="BX34" s="104">
        <v>495</v>
      </c>
      <c r="BZ34" s="102" t="s">
        <v>570</v>
      </c>
      <c r="CA34" s="114">
        <v>0.16</v>
      </c>
      <c r="CB34" s="114">
        <v>0.152</v>
      </c>
      <c r="CC34" s="115">
        <v>0.14499999999999999</v>
      </c>
      <c r="CD34" s="114">
        <v>0.16900000000000001</v>
      </c>
      <c r="CE34" s="115">
        <v>0.14499999999999999</v>
      </c>
      <c r="CF34" s="114">
        <v>0.151</v>
      </c>
      <c r="CG34" s="115">
        <v>0.14199999999999999</v>
      </c>
      <c r="CH34" s="115">
        <v>0.13800000000000001</v>
      </c>
      <c r="CI34" s="114">
        <v>0.16800000000000001</v>
      </c>
      <c r="CJ34" s="114">
        <v>0.159</v>
      </c>
      <c r="CK34" s="114">
        <v>0.157</v>
      </c>
      <c r="CL34" s="114">
        <v>0.155</v>
      </c>
      <c r="CM34" s="104">
        <v>495</v>
      </c>
      <c r="CO34" s="102" t="s">
        <v>570</v>
      </c>
      <c r="CP34" s="113">
        <v>0.161</v>
      </c>
      <c r="CQ34" s="116">
        <v>0.14699999999999999</v>
      </c>
      <c r="CR34" s="113">
        <v>0.17100000000000001</v>
      </c>
      <c r="CS34" s="116">
        <v>0.15</v>
      </c>
      <c r="CT34" s="116">
        <v>0.155</v>
      </c>
      <c r="CU34" s="113">
        <v>0.17100000000000001</v>
      </c>
      <c r="CV34" s="117">
        <v>0.13300000000000001</v>
      </c>
      <c r="CW34" s="112">
        <v>0.184</v>
      </c>
      <c r="CX34" s="113">
        <v>0.16900000000000001</v>
      </c>
      <c r="CY34" s="105">
        <v>6.3E-2</v>
      </c>
      <c r="CZ34" s="113">
        <v>0.17</v>
      </c>
      <c r="DA34" s="116">
        <v>0.159</v>
      </c>
      <c r="DB34" s="104">
        <v>495</v>
      </c>
      <c r="DD34" s="102" t="s">
        <v>570</v>
      </c>
      <c r="DE34" s="135">
        <v>0.16200000000000001</v>
      </c>
      <c r="DF34" s="111">
        <v>0.161</v>
      </c>
      <c r="DG34" s="109">
        <v>0.17100000000000001</v>
      </c>
      <c r="DH34" s="135">
        <v>0.16200000000000001</v>
      </c>
      <c r="DI34" s="135">
        <v>0.16400000000000001</v>
      </c>
      <c r="DJ34" s="135">
        <v>0.16300000000000001</v>
      </c>
      <c r="DK34" s="110">
        <v>0.14899999999999999</v>
      </c>
      <c r="DL34" s="111">
        <v>0.159</v>
      </c>
      <c r="DM34" s="109">
        <v>0.17599999999999999</v>
      </c>
      <c r="DN34" s="116">
        <v>0.11600000000000001</v>
      </c>
      <c r="DO34" s="109">
        <v>0.17299999999999999</v>
      </c>
      <c r="DP34" s="135">
        <v>0.16300000000000001</v>
      </c>
      <c r="DQ34" s="104">
        <v>495</v>
      </c>
      <c r="DS34" s="102" t="s">
        <v>570</v>
      </c>
      <c r="DT34" s="110">
        <v>0.16300000000000001</v>
      </c>
      <c r="DU34" s="108">
        <v>0.14899999999999999</v>
      </c>
      <c r="DV34" s="111">
        <v>0.17199999999999999</v>
      </c>
      <c r="DW34" s="108">
        <v>0.154</v>
      </c>
      <c r="DX34" s="108">
        <v>0.155</v>
      </c>
      <c r="DY34" s="111">
        <v>0.17100000000000001</v>
      </c>
      <c r="DZ34" s="109">
        <v>0.191</v>
      </c>
      <c r="EA34" s="108">
        <v>0.14699999999999999</v>
      </c>
      <c r="EB34" s="111">
        <v>0.17199999999999999</v>
      </c>
      <c r="EC34" s="106">
        <v>7.8E-2</v>
      </c>
      <c r="ED34" s="111">
        <v>0.17100000000000001</v>
      </c>
      <c r="EE34" s="110">
        <v>0.158</v>
      </c>
      <c r="EF34" s="104">
        <v>495</v>
      </c>
      <c r="EH34" s="102" t="s">
        <v>570</v>
      </c>
      <c r="EI34" s="117">
        <v>0.16200000000000001</v>
      </c>
      <c r="EJ34" s="116">
        <v>0.16700000000000001</v>
      </c>
      <c r="EK34" s="116">
        <v>0.17599999999999999</v>
      </c>
      <c r="EL34" s="117">
        <v>0.16500000000000001</v>
      </c>
      <c r="EM34" s="116">
        <v>0.16700000000000001</v>
      </c>
      <c r="EN34" s="108">
        <v>0.22800000000000001</v>
      </c>
      <c r="EO34" s="117">
        <v>0.154</v>
      </c>
      <c r="EP34" s="117">
        <v>0.16400000000000001</v>
      </c>
      <c r="EQ34" s="116">
        <v>0.17599999999999999</v>
      </c>
      <c r="ER34" s="115">
        <v>0.11799999999999999</v>
      </c>
      <c r="ES34" s="116">
        <v>0.17299999999999999</v>
      </c>
      <c r="ET34" s="117">
        <v>0.16200000000000001</v>
      </c>
      <c r="EU34" s="104">
        <v>495</v>
      </c>
      <c r="EW34" s="102" t="s">
        <v>570</v>
      </c>
      <c r="EX34" s="116">
        <v>0.16200000000000001</v>
      </c>
      <c r="EY34" s="117">
        <v>0.14899999999999999</v>
      </c>
      <c r="EZ34" s="116">
        <v>0.17199999999999999</v>
      </c>
      <c r="FA34" s="117">
        <v>0.14799999999999999</v>
      </c>
      <c r="FB34" s="116">
        <v>0.16200000000000001</v>
      </c>
      <c r="FC34" s="116">
        <v>0.17199999999999999</v>
      </c>
      <c r="FD34" s="114">
        <v>0.13300000000000001</v>
      </c>
      <c r="FE34" s="117">
        <v>0.14699999999999999</v>
      </c>
      <c r="FF34" s="109">
        <v>0.28299999999999997</v>
      </c>
      <c r="FG34" s="105">
        <v>6.6000000000000003E-2</v>
      </c>
      <c r="FH34" s="116">
        <v>0.17100000000000001</v>
      </c>
      <c r="FI34" s="116">
        <v>0.16</v>
      </c>
      <c r="FJ34" s="104">
        <v>495</v>
      </c>
      <c r="FL34" s="102" t="s">
        <v>570</v>
      </c>
      <c r="FM34" s="111">
        <v>0.16600000000000001</v>
      </c>
      <c r="FN34" s="111">
        <v>0.16</v>
      </c>
      <c r="FO34" s="135">
        <v>0.17499999999999999</v>
      </c>
      <c r="FP34" s="111">
        <v>0.16500000000000001</v>
      </c>
      <c r="FQ34" s="135">
        <v>0.16800000000000001</v>
      </c>
      <c r="FR34" s="135">
        <v>0.17399999999999999</v>
      </c>
      <c r="FS34" s="110">
        <v>0.156</v>
      </c>
      <c r="FT34" s="111">
        <v>0.16200000000000001</v>
      </c>
      <c r="FU34" s="135">
        <v>0.17199999999999999</v>
      </c>
      <c r="FV34" s="113">
        <v>0.127</v>
      </c>
      <c r="FW34" s="135">
        <v>0.17599999999999999</v>
      </c>
      <c r="FX34" s="111">
        <v>0.16</v>
      </c>
      <c r="FY34" s="104">
        <v>495</v>
      </c>
    </row>
    <row r="35" spans="1:181">
      <c r="C35" s="102" t="s">
        <v>571</v>
      </c>
      <c r="D35" s="135">
        <v>0.16500000000000001</v>
      </c>
      <c r="E35" s="110">
        <v>0.14899999999999999</v>
      </c>
      <c r="F35" s="113">
        <v>0.11899999999999999</v>
      </c>
      <c r="G35" s="113">
        <v>0.122</v>
      </c>
      <c r="H35" s="108">
        <v>0.14099999999999999</v>
      </c>
      <c r="I35" s="109">
        <v>0.17</v>
      </c>
      <c r="J35" s="113">
        <v>0.124</v>
      </c>
      <c r="K35" s="116">
        <v>0.11600000000000001</v>
      </c>
      <c r="L35" s="109">
        <v>0.17</v>
      </c>
      <c r="M35" s="112">
        <v>0.13200000000000001</v>
      </c>
      <c r="N35" s="110">
        <v>0.14899999999999999</v>
      </c>
      <c r="O35" s="135">
        <v>0.16500000000000001</v>
      </c>
      <c r="P35" s="104">
        <v>495</v>
      </c>
      <c r="R35" s="102" t="s">
        <v>571</v>
      </c>
      <c r="S35" s="112">
        <v>0.16300000000000001</v>
      </c>
      <c r="T35" s="113">
        <v>0.15</v>
      </c>
      <c r="U35" s="116">
        <v>0.14399999999999999</v>
      </c>
      <c r="V35" s="116">
        <v>0.14499999999999999</v>
      </c>
      <c r="W35" s="113">
        <v>0.155</v>
      </c>
      <c r="X35" s="112">
        <v>0.16900000000000001</v>
      </c>
      <c r="Y35" s="116">
        <v>0.14599999999999999</v>
      </c>
      <c r="Z35" s="135">
        <v>0.21</v>
      </c>
      <c r="AA35" s="112">
        <v>0.16700000000000001</v>
      </c>
      <c r="AB35" s="113">
        <v>0.154</v>
      </c>
      <c r="AC35" s="113">
        <v>0.156</v>
      </c>
      <c r="AD35" s="112">
        <v>0.16400000000000001</v>
      </c>
      <c r="AE35" s="104">
        <v>495</v>
      </c>
      <c r="AG35" s="102" t="s">
        <v>571</v>
      </c>
      <c r="AH35" s="113">
        <v>0.16700000000000001</v>
      </c>
      <c r="AI35" s="117">
        <v>0.14000000000000001</v>
      </c>
      <c r="AJ35" s="114">
        <v>0.121</v>
      </c>
      <c r="AK35" s="114">
        <v>0.125</v>
      </c>
      <c r="AL35" s="117">
        <v>0.14000000000000001</v>
      </c>
      <c r="AM35" s="113">
        <v>0.17</v>
      </c>
      <c r="AN35" s="114">
        <v>0.124</v>
      </c>
      <c r="AO35" s="115">
        <v>0.11600000000000001</v>
      </c>
      <c r="AP35" s="113">
        <v>0.16700000000000001</v>
      </c>
      <c r="AQ35" s="114">
        <v>0.13300000000000001</v>
      </c>
      <c r="AR35" s="117">
        <v>0.14699999999999999</v>
      </c>
      <c r="AS35" s="113">
        <v>0.16500000000000001</v>
      </c>
      <c r="AT35" s="104">
        <v>495</v>
      </c>
      <c r="AV35" s="102" t="s">
        <v>571</v>
      </c>
      <c r="AW35" s="111">
        <v>0.16700000000000001</v>
      </c>
      <c r="AX35" s="110">
        <v>0.153</v>
      </c>
      <c r="AY35" s="108">
        <v>0.14599999999999999</v>
      </c>
      <c r="AZ35" s="108">
        <v>0.14499999999999999</v>
      </c>
      <c r="BA35" s="110">
        <v>0.154</v>
      </c>
      <c r="BB35" s="135">
        <v>0.16800000000000001</v>
      </c>
      <c r="BC35" s="108">
        <v>0.14499999999999999</v>
      </c>
      <c r="BD35" s="108">
        <v>0.14099999999999999</v>
      </c>
      <c r="BE35" s="135">
        <v>0.16900000000000001</v>
      </c>
      <c r="BF35" s="108">
        <v>0.14899999999999999</v>
      </c>
      <c r="BG35" s="110">
        <v>0.155</v>
      </c>
      <c r="BH35" s="111">
        <v>0.16500000000000001</v>
      </c>
      <c r="BI35" s="104">
        <v>495</v>
      </c>
      <c r="BK35" s="102" t="s">
        <v>571</v>
      </c>
      <c r="BL35" s="112">
        <v>0.16900000000000001</v>
      </c>
      <c r="BM35" s="109">
        <v>0.23200000000000001</v>
      </c>
      <c r="BN35" s="113">
        <v>0.153</v>
      </c>
      <c r="BO35" s="114">
        <v>0.123</v>
      </c>
      <c r="BP35" s="116">
        <v>0.14299999999999999</v>
      </c>
      <c r="BQ35" s="112">
        <v>0.17</v>
      </c>
      <c r="BR35" s="117">
        <v>0.124</v>
      </c>
      <c r="BS35" s="114">
        <v>0.11899999999999999</v>
      </c>
      <c r="BT35" s="112">
        <v>0.17</v>
      </c>
      <c r="BU35" s="117">
        <v>0.13300000000000001</v>
      </c>
      <c r="BV35" s="116">
        <v>0.14399999999999999</v>
      </c>
      <c r="BW35" s="112">
        <v>0.16400000000000001</v>
      </c>
      <c r="BX35" s="104">
        <v>495</v>
      </c>
      <c r="BZ35" s="102" t="s">
        <v>571</v>
      </c>
      <c r="CA35" s="114">
        <v>0.16700000000000001</v>
      </c>
      <c r="CB35" s="114">
        <v>0.152</v>
      </c>
      <c r="CC35" s="115">
        <v>0.14399999999999999</v>
      </c>
      <c r="CD35" s="115">
        <v>0.14499999999999999</v>
      </c>
      <c r="CE35" s="114">
        <v>0.154</v>
      </c>
      <c r="CF35" s="117">
        <v>0.17</v>
      </c>
      <c r="CG35" s="115">
        <v>0.14699999999999999</v>
      </c>
      <c r="CH35" s="115">
        <v>0.14299999999999999</v>
      </c>
      <c r="CI35" s="114">
        <v>0.16800000000000001</v>
      </c>
      <c r="CJ35" s="114">
        <v>0.152</v>
      </c>
      <c r="CK35" s="114">
        <v>0.156</v>
      </c>
      <c r="CL35" s="114">
        <v>0.156</v>
      </c>
      <c r="CM35" s="104">
        <v>495</v>
      </c>
      <c r="CO35" s="102" t="s">
        <v>571</v>
      </c>
      <c r="CP35" s="112">
        <v>0.186</v>
      </c>
      <c r="CQ35" s="116">
        <v>0.157</v>
      </c>
      <c r="CR35" s="113">
        <v>0.17199999999999999</v>
      </c>
      <c r="CS35" s="116">
        <v>0.153</v>
      </c>
      <c r="CT35" s="117">
        <v>0.14199999999999999</v>
      </c>
      <c r="CU35" s="113">
        <v>0.17</v>
      </c>
      <c r="CV35" s="116">
        <v>0.14699999999999999</v>
      </c>
      <c r="CW35" s="116">
        <v>0.14799999999999999</v>
      </c>
      <c r="CX35" s="113">
        <v>0.16500000000000001</v>
      </c>
      <c r="CY35" s="106">
        <v>9.0999999999999998E-2</v>
      </c>
      <c r="CZ35" s="115">
        <v>0.114</v>
      </c>
      <c r="DA35" s="113">
        <v>0.16500000000000001</v>
      </c>
      <c r="DB35" s="104">
        <v>495</v>
      </c>
      <c r="DD35" s="102" t="s">
        <v>571</v>
      </c>
      <c r="DE35" s="109">
        <v>0.17100000000000001</v>
      </c>
      <c r="DF35" s="135">
        <v>0.16500000000000001</v>
      </c>
      <c r="DG35" s="109">
        <v>0.17100000000000001</v>
      </c>
      <c r="DH35" s="135">
        <v>0.16500000000000001</v>
      </c>
      <c r="DI35" s="111">
        <v>0.158</v>
      </c>
      <c r="DJ35" s="109">
        <v>0.17</v>
      </c>
      <c r="DK35" s="110">
        <v>0.152</v>
      </c>
      <c r="DL35" s="111">
        <v>0.16</v>
      </c>
      <c r="DM35" s="109">
        <v>0.17499999999999999</v>
      </c>
      <c r="DN35" s="108">
        <v>0.13900000000000001</v>
      </c>
      <c r="DO35" s="110">
        <v>0.14599999999999999</v>
      </c>
      <c r="DP35" s="135">
        <v>0.16400000000000001</v>
      </c>
      <c r="DQ35" s="104">
        <v>495</v>
      </c>
      <c r="DS35" s="102" t="s">
        <v>571</v>
      </c>
      <c r="DT35" s="111">
        <v>0.17199999999999999</v>
      </c>
      <c r="DU35" s="110">
        <v>0.159</v>
      </c>
      <c r="DV35" s="135">
        <v>0.17399999999999999</v>
      </c>
      <c r="DW35" s="110">
        <v>0.156</v>
      </c>
      <c r="DX35" s="108">
        <v>0.151</v>
      </c>
      <c r="DY35" s="111">
        <v>0.16500000000000001</v>
      </c>
      <c r="DZ35" s="113">
        <v>0.13300000000000001</v>
      </c>
      <c r="EA35" s="135">
        <v>0.18099999999999999</v>
      </c>
      <c r="EB35" s="135">
        <v>0.17299999999999999</v>
      </c>
      <c r="EC35" s="115">
        <v>9.4E-2</v>
      </c>
      <c r="ED35" s="117">
        <v>0.113</v>
      </c>
      <c r="EE35" s="110">
        <v>0.16400000000000001</v>
      </c>
      <c r="EF35" s="104">
        <v>495</v>
      </c>
      <c r="EH35" s="102" t="s">
        <v>571</v>
      </c>
      <c r="EI35" s="116">
        <v>0.17100000000000001</v>
      </c>
      <c r="EJ35" s="116">
        <v>0.16700000000000001</v>
      </c>
      <c r="EK35" s="116">
        <v>0.17499999999999999</v>
      </c>
      <c r="EL35" s="117">
        <v>0.16700000000000001</v>
      </c>
      <c r="EM35" s="117">
        <v>0.161</v>
      </c>
      <c r="EN35" s="116">
        <v>0.17499999999999999</v>
      </c>
      <c r="EO35" s="117">
        <v>0.151</v>
      </c>
      <c r="EP35" s="117">
        <v>0.16300000000000001</v>
      </c>
      <c r="EQ35" s="109">
        <v>0.30099999999999999</v>
      </c>
      <c r="ER35" s="114">
        <v>0.13500000000000001</v>
      </c>
      <c r="ES35" s="114">
        <v>0.13900000000000001</v>
      </c>
      <c r="ET35" s="113">
        <v>0.186</v>
      </c>
      <c r="EU35" s="104">
        <v>495</v>
      </c>
      <c r="EW35" s="102" t="s">
        <v>571</v>
      </c>
      <c r="EX35" s="116">
        <v>0.16900000000000001</v>
      </c>
      <c r="EY35" s="117">
        <v>0.158</v>
      </c>
      <c r="EZ35" s="116">
        <v>0.17299999999999999</v>
      </c>
      <c r="FA35" s="117">
        <v>0.157</v>
      </c>
      <c r="FB35" s="117">
        <v>0.14799999999999999</v>
      </c>
      <c r="FC35" s="116">
        <v>0.16600000000000001</v>
      </c>
      <c r="FD35" s="114">
        <v>0.13600000000000001</v>
      </c>
      <c r="FE35" s="117">
        <v>0.14799999999999999</v>
      </c>
      <c r="FF35" s="116">
        <v>0.17299999999999999</v>
      </c>
      <c r="FG35" s="107">
        <v>9.7000000000000003E-2</v>
      </c>
      <c r="FH35" s="107">
        <v>0.108</v>
      </c>
      <c r="FI35" s="116">
        <v>0.16400000000000001</v>
      </c>
      <c r="FJ35" s="104">
        <v>495</v>
      </c>
      <c r="FL35" s="102" t="s">
        <v>571</v>
      </c>
      <c r="FM35" s="135">
        <v>0.17</v>
      </c>
      <c r="FN35" s="135">
        <v>0.16800000000000001</v>
      </c>
      <c r="FO35" s="135">
        <v>0.17299999999999999</v>
      </c>
      <c r="FP35" s="111">
        <v>0.16700000000000001</v>
      </c>
      <c r="FQ35" s="111">
        <v>0.16</v>
      </c>
      <c r="FR35" s="135">
        <v>0.17199999999999999</v>
      </c>
      <c r="FS35" s="110">
        <v>0.153</v>
      </c>
      <c r="FT35" s="109">
        <v>0.184</v>
      </c>
      <c r="FU35" s="135">
        <v>0.17199999999999999</v>
      </c>
      <c r="FV35" s="113">
        <v>0.13400000000000001</v>
      </c>
      <c r="FW35" s="112">
        <v>0.14000000000000001</v>
      </c>
      <c r="FX35" s="111">
        <v>0.16700000000000001</v>
      </c>
      <c r="FY35" s="104">
        <v>495</v>
      </c>
    </row>
    <row r="36" spans="1:181">
      <c r="C36" s="102" t="s">
        <v>572</v>
      </c>
      <c r="D36" s="109">
        <v>0.17199999999999999</v>
      </c>
      <c r="E36" s="110">
        <v>0.14699999999999999</v>
      </c>
      <c r="F36" s="108">
        <v>0.14000000000000001</v>
      </c>
      <c r="G36" s="114">
        <v>9.2999999999999999E-2</v>
      </c>
      <c r="H36" s="113">
        <v>0.11799999999999999</v>
      </c>
      <c r="I36" s="109">
        <v>0.17100000000000001</v>
      </c>
      <c r="J36" s="116">
        <v>0.115</v>
      </c>
      <c r="K36" s="108">
        <v>0.13600000000000001</v>
      </c>
      <c r="L36" s="109">
        <v>0.17100000000000001</v>
      </c>
      <c r="M36" s="112">
        <v>0.128</v>
      </c>
      <c r="N36" s="112">
        <v>0.129</v>
      </c>
      <c r="O36" s="109">
        <v>0.17100000000000001</v>
      </c>
      <c r="P36" s="104">
        <v>495</v>
      </c>
      <c r="R36" s="102" t="s">
        <v>572</v>
      </c>
      <c r="S36" s="112">
        <v>0.16700000000000001</v>
      </c>
      <c r="T36" s="113">
        <v>0.157</v>
      </c>
      <c r="U36" s="113">
        <v>0.152</v>
      </c>
      <c r="V36" s="117">
        <v>0.13</v>
      </c>
      <c r="W36" s="116">
        <v>0.14099999999999999</v>
      </c>
      <c r="X36" s="112">
        <v>0.16800000000000001</v>
      </c>
      <c r="Y36" s="116">
        <v>0.14099999999999999</v>
      </c>
      <c r="Z36" s="113">
        <v>0.14899999999999999</v>
      </c>
      <c r="AA36" s="112">
        <v>0.161</v>
      </c>
      <c r="AB36" s="113">
        <v>0.153</v>
      </c>
      <c r="AC36" s="113">
        <v>0.151</v>
      </c>
      <c r="AD36" s="109">
        <v>0.23200000000000001</v>
      </c>
      <c r="AE36" s="104">
        <v>495</v>
      </c>
      <c r="AG36" s="102" t="s">
        <v>572</v>
      </c>
      <c r="AH36" s="113">
        <v>0.16900000000000001</v>
      </c>
      <c r="AI36" s="117">
        <v>0.14799999999999999</v>
      </c>
      <c r="AJ36" s="117">
        <v>0.13800000000000001</v>
      </c>
      <c r="AK36" s="107">
        <v>9.7000000000000003E-2</v>
      </c>
      <c r="AL36" s="115">
        <v>0.11899999999999999</v>
      </c>
      <c r="AM36" s="113">
        <v>0.17100000000000001</v>
      </c>
      <c r="AN36" s="115">
        <v>0.114</v>
      </c>
      <c r="AO36" s="114">
        <v>0.13500000000000001</v>
      </c>
      <c r="AP36" s="113">
        <v>0.16800000000000001</v>
      </c>
      <c r="AQ36" s="117">
        <v>0.14299999999999999</v>
      </c>
      <c r="AR36" s="114">
        <v>0.13300000000000001</v>
      </c>
      <c r="AS36" s="113">
        <v>0.16800000000000001</v>
      </c>
      <c r="AT36" s="104">
        <v>495</v>
      </c>
      <c r="AV36" s="102" t="s">
        <v>572</v>
      </c>
      <c r="AW36" s="135">
        <v>0.16900000000000001</v>
      </c>
      <c r="AX36" s="110">
        <v>0.158</v>
      </c>
      <c r="AY36" s="111">
        <v>0.159</v>
      </c>
      <c r="AZ36" s="113">
        <v>0.13100000000000001</v>
      </c>
      <c r="BA36" s="108">
        <v>0.14199999999999999</v>
      </c>
      <c r="BB36" s="135">
        <v>0.16900000000000001</v>
      </c>
      <c r="BC36" s="108">
        <v>0.14099999999999999</v>
      </c>
      <c r="BD36" s="110">
        <v>0.151</v>
      </c>
      <c r="BE36" s="135">
        <v>0.17100000000000001</v>
      </c>
      <c r="BF36" s="110">
        <v>0.151</v>
      </c>
      <c r="BG36" s="110">
        <v>0.14899999999999999</v>
      </c>
      <c r="BH36" s="109">
        <v>0.17899999999999999</v>
      </c>
      <c r="BI36" s="104">
        <v>495</v>
      </c>
      <c r="BK36" s="102" t="s">
        <v>572</v>
      </c>
      <c r="BL36" s="112">
        <v>0.16900000000000001</v>
      </c>
      <c r="BM36" s="113">
        <v>0.14799999999999999</v>
      </c>
      <c r="BN36" s="113">
        <v>0.156</v>
      </c>
      <c r="BO36" s="107">
        <v>9.8000000000000004E-2</v>
      </c>
      <c r="BP36" s="114">
        <v>0.121</v>
      </c>
      <c r="BQ36" s="112">
        <v>0.17</v>
      </c>
      <c r="BR36" s="114">
        <v>0.114</v>
      </c>
      <c r="BS36" s="117">
        <v>0.13400000000000001</v>
      </c>
      <c r="BT36" s="112">
        <v>0.16900000000000001</v>
      </c>
      <c r="BU36" s="117">
        <v>0.13100000000000001</v>
      </c>
      <c r="BV36" s="117">
        <v>0.128</v>
      </c>
      <c r="BW36" s="112">
        <v>0.16800000000000001</v>
      </c>
      <c r="BX36" s="104">
        <v>495</v>
      </c>
      <c r="BZ36" s="102" t="s">
        <v>572</v>
      </c>
      <c r="CA36" s="117">
        <v>0.17399999999999999</v>
      </c>
      <c r="CB36" s="114">
        <v>0.16</v>
      </c>
      <c r="CC36" s="114">
        <v>0.152</v>
      </c>
      <c r="CD36" s="115">
        <v>0.13200000000000001</v>
      </c>
      <c r="CE36" s="115">
        <v>0.14299999999999999</v>
      </c>
      <c r="CF36" s="117">
        <v>0.17199999999999999</v>
      </c>
      <c r="CG36" s="115">
        <v>0.14299999999999999</v>
      </c>
      <c r="CH36" s="114">
        <v>0.159</v>
      </c>
      <c r="CI36" s="117">
        <v>0.17</v>
      </c>
      <c r="CJ36" s="114">
        <v>0.14899999999999999</v>
      </c>
      <c r="CK36" s="114">
        <v>0.14799999999999999</v>
      </c>
      <c r="CL36" s="114">
        <v>0.16900000000000001</v>
      </c>
      <c r="CM36" s="104">
        <v>495</v>
      </c>
      <c r="CO36" s="102" t="s">
        <v>572</v>
      </c>
      <c r="CP36" s="113">
        <v>0.17100000000000001</v>
      </c>
      <c r="CQ36" s="117">
        <v>0.14299999999999999</v>
      </c>
      <c r="CR36" s="113">
        <v>0.17100000000000001</v>
      </c>
      <c r="CS36" s="117">
        <v>0.14599999999999999</v>
      </c>
      <c r="CT36" s="115">
        <v>0.11600000000000001</v>
      </c>
      <c r="CU36" s="113">
        <v>0.16500000000000001</v>
      </c>
      <c r="CV36" s="113">
        <v>0.16900000000000001</v>
      </c>
      <c r="CW36" s="116">
        <v>0.153</v>
      </c>
      <c r="CX36" s="110">
        <v>0.20899999999999999</v>
      </c>
      <c r="CY36" s="107">
        <v>9.4E-2</v>
      </c>
      <c r="CZ36" s="114">
        <v>0.13100000000000001</v>
      </c>
      <c r="DA36" s="113">
        <v>0.16900000000000001</v>
      </c>
      <c r="DB36" s="104">
        <v>495</v>
      </c>
      <c r="DD36" s="102" t="s">
        <v>572</v>
      </c>
      <c r="DE36" s="109">
        <v>0.17199999999999999</v>
      </c>
      <c r="DF36" s="111">
        <v>0.158</v>
      </c>
      <c r="DG36" s="109">
        <v>0.17100000000000001</v>
      </c>
      <c r="DH36" s="111">
        <v>0.155</v>
      </c>
      <c r="DI36" s="108">
        <v>0.13900000000000001</v>
      </c>
      <c r="DJ36" s="110">
        <v>0.15</v>
      </c>
      <c r="DK36" s="109">
        <v>0.17</v>
      </c>
      <c r="DL36" s="111">
        <v>0.16</v>
      </c>
      <c r="DM36" s="109">
        <v>0.17199999999999999</v>
      </c>
      <c r="DN36" s="112">
        <v>0.13400000000000001</v>
      </c>
      <c r="DO36" s="110">
        <v>0.152</v>
      </c>
      <c r="DP36" s="109">
        <v>0.17100000000000001</v>
      </c>
      <c r="DQ36" s="104">
        <v>495</v>
      </c>
      <c r="DS36" s="102" t="s">
        <v>572</v>
      </c>
      <c r="DT36" s="109">
        <v>0.189</v>
      </c>
      <c r="DU36" s="113">
        <v>0.13700000000000001</v>
      </c>
      <c r="DV36" s="135">
        <v>0.17699999999999999</v>
      </c>
      <c r="DW36" s="112">
        <v>0.14199999999999999</v>
      </c>
      <c r="DX36" s="117">
        <v>0.11700000000000001</v>
      </c>
      <c r="DY36" s="113">
        <v>0.13300000000000001</v>
      </c>
      <c r="DZ36" s="135">
        <v>0.17299999999999999</v>
      </c>
      <c r="EA36" s="108">
        <v>0.153</v>
      </c>
      <c r="EB36" s="135">
        <v>0.17299999999999999</v>
      </c>
      <c r="EC36" s="115">
        <v>9.5000000000000001E-2</v>
      </c>
      <c r="ED36" s="116">
        <v>0.128</v>
      </c>
      <c r="EE36" s="111">
        <v>0.17</v>
      </c>
      <c r="EF36" s="104">
        <v>495</v>
      </c>
      <c r="EH36" s="102" t="s">
        <v>572</v>
      </c>
      <c r="EI36" s="116">
        <v>0.17</v>
      </c>
      <c r="EJ36" s="117">
        <v>0.159</v>
      </c>
      <c r="EK36" s="116">
        <v>0.17899999999999999</v>
      </c>
      <c r="EL36" s="117">
        <v>0.157</v>
      </c>
      <c r="EM36" s="117">
        <v>0.157</v>
      </c>
      <c r="EN36" s="117">
        <v>0.16400000000000001</v>
      </c>
      <c r="EO36" s="116">
        <v>0.17199999999999999</v>
      </c>
      <c r="EP36" s="117">
        <v>0.16400000000000001</v>
      </c>
      <c r="EQ36" s="116">
        <v>0.17399999999999999</v>
      </c>
      <c r="ER36" s="115">
        <v>0.13200000000000001</v>
      </c>
      <c r="ES36" s="117">
        <v>0.151</v>
      </c>
      <c r="ET36" s="113">
        <v>0.19800000000000001</v>
      </c>
      <c r="EU36" s="104">
        <v>495</v>
      </c>
      <c r="EW36" s="102" t="s">
        <v>572</v>
      </c>
      <c r="EX36" s="116">
        <v>0.16800000000000001</v>
      </c>
      <c r="EY36" s="117">
        <v>0.14499999999999999</v>
      </c>
      <c r="EZ36" s="116">
        <v>0.17100000000000001</v>
      </c>
      <c r="FA36" s="117">
        <v>0.14399999999999999</v>
      </c>
      <c r="FB36" s="115">
        <v>0.11899999999999999</v>
      </c>
      <c r="FC36" s="114">
        <v>0.13200000000000001</v>
      </c>
      <c r="FD36" s="113">
        <v>0.17599999999999999</v>
      </c>
      <c r="FE36" s="117">
        <v>0.153</v>
      </c>
      <c r="FF36" s="116">
        <v>0.17100000000000001</v>
      </c>
      <c r="FG36" s="106">
        <v>9.6000000000000002E-2</v>
      </c>
      <c r="FH36" s="114">
        <v>0.13200000000000001</v>
      </c>
      <c r="FI36" s="116">
        <v>0.16800000000000001</v>
      </c>
      <c r="FJ36" s="104">
        <v>495</v>
      </c>
      <c r="FL36" s="102" t="s">
        <v>572</v>
      </c>
      <c r="FM36" s="135">
        <v>0.17100000000000001</v>
      </c>
      <c r="FN36" s="111">
        <v>0.16</v>
      </c>
      <c r="FO36" s="135">
        <v>0.17199999999999999</v>
      </c>
      <c r="FP36" s="135">
        <v>0.16900000000000001</v>
      </c>
      <c r="FQ36" s="108">
        <v>0.14299999999999999</v>
      </c>
      <c r="FR36" s="108">
        <v>0.14899999999999999</v>
      </c>
      <c r="FS36" s="135">
        <v>0.17499999999999999</v>
      </c>
      <c r="FT36" s="111">
        <v>0.16200000000000001</v>
      </c>
      <c r="FU36" s="135">
        <v>0.17199999999999999</v>
      </c>
      <c r="FV36" s="113">
        <v>0.13300000000000001</v>
      </c>
      <c r="FW36" s="110">
        <v>0.152</v>
      </c>
      <c r="FX36" s="135">
        <v>0.17100000000000001</v>
      </c>
      <c r="FY36" s="104">
        <v>495</v>
      </c>
    </row>
    <row r="37" spans="1:181">
      <c r="C37" s="102" t="s">
        <v>573</v>
      </c>
      <c r="D37" s="109">
        <v>0.16900000000000001</v>
      </c>
      <c r="E37" s="110">
        <v>0.14899999999999999</v>
      </c>
      <c r="F37" s="110">
        <v>0.14199999999999999</v>
      </c>
      <c r="G37" s="113">
        <v>0.121</v>
      </c>
      <c r="H37" s="110">
        <v>0.14299999999999999</v>
      </c>
      <c r="I37" s="109">
        <v>0.17399999999999999</v>
      </c>
      <c r="J37" s="110">
        <v>0.14499999999999999</v>
      </c>
      <c r="K37" s="108">
        <v>0.13400000000000001</v>
      </c>
      <c r="L37" s="112">
        <v>0.126</v>
      </c>
      <c r="M37" s="108">
        <v>0.13400000000000001</v>
      </c>
      <c r="N37" s="109">
        <v>0.16800000000000001</v>
      </c>
      <c r="O37" s="109">
        <v>0.17</v>
      </c>
      <c r="P37" s="104">
        <v>495</v>
      </c>
      <c r="R37" s="102" t="s">
        <v>573</v>
      </c>
      <c r="S37" s="112">
        <v>0.17</v>
      </c>
      <c r="T37" s="113">
        <v>0.151</v>
      </c>
      <c r="U37" s="113">
        <v>0.14899999999999999</v>
      </c>
      <c r="V37" s="116">
        <v>0.14099999999999999</v>
      </c>
      <c r="W37" s="113">
        <v>0.153</v>
      </c>
      <c r="X37" s="112">
        <v>0.16800000000000001</v>
      </c>
      <c r="Y37" s="116">
        <v>0.13800000000000001</v>
      </c>
      <c r="Z37" s="116">
        <v>0.14599999999999999</v>
      </c>
      <c r="AA37" s="116">
        <v>0.14499999999999999</v>
      </c>
      <c r="AB37" s="113">
        <v>0.151</v>
      </c>
      <c r="AC37" s="112">
        <v>0.16500000000000001</v>
      </c>
      <c r="AD37" s="112">
        <v>0.16800000000000001</v>
      </c>
      <c r="AE37" s="104">
        <v>495</v>
      </c>
      <c r="AG37" s="102" t="s">
        <v>573</v>
      </c>
      <c r="AH37" s="113">
        <v>0.16700000000000001</v>
      </c>
      <c r="AI37" s="117">
        <v>0.14499999999999999</v>
      </c>
      <c r="AJ37" s="117">
        <v>0.14000000000000001</v>
      </c>
      <c r="AK37" s="115">
        <v>0.11799999999999999</v>
      </c>
      <c r="AL37" s="117">
        <v>0.14199999999999999</v>
      </c>
      <c r="AM37" s="110">
        <v>0.22</v>
      </c>
      <c r="AN37" s="115">
        <v>0.11</v>
      </c>
      <c r="AO37" s="114">
        <v>0.13200000000000001</v>
      </c>
      <c r="AP37" s="114">
        <v>0.124</v>
      </c>
      <c r="AQ37" s="114">
        <v>0.13200000000000001</v>
      </c>
      <c r="AR37" s="113">
        <v>0.17100000000000001</v>
      </c>
      <c r="AS37" s="113">
        <v>0.16900000000000001</v>
      </c>
      <c r="AT37" s="104">
        <v>495</v>
      </c>
      <c r="AV37" s="102" t="s">
        <v>573</v>
      </c>
      <c r="AW37" s="111">
        <v>0.16400000000000001</v>
      </c>
      <c r="AX37" s="110">
        <v>0.153</v>
      </c>
      <c r="AY37" s="110">
        <v>0.156</v>
      </c>
      <c r="AZ37" s="112">
        <v>0.13900000000000001</v>
      </c>
      <c r="BA37" s="109">
        <v>0.185</v>
      </c>
      <c r="BB37" s="135">
        <v>0.16800000000000001</v>
      </c>
      <c r="BC37" s="112">
        <v>0.13600000000000001</v>
      </c>
      <c r="BD37" s="108">
        <v>0.14399999999999999</v>
      </c>
      <c r="BE37" s="108">
        <v>0.14599999999999999</v>
      </c>
      <c r="BF37" s="108">
        <v>0.14899999999999999</v>
      </c>
      <c r="BG37" s="135">
        <v>0.17100000000000001</v>
      </c>
      <c r="BH37" s="135">
        <v>0.16900000000000001</v>
      </c>
      <c r="BI37" s="104">
        <v>495</v>
      </c>
      <c r="BK37" s="102" t="s">
        <v>573</v>
      </c>
      <c r="BL37" s="108">
        <v>0.17199999999999999</v>
      </c>
      <c r="BM37" s="116">
        <v>0.14499999999999999</v>
      </c>
      <c r="BN37" s="112">
        <v>0.16600000000000001</v>
      </c>
      <c r="BO37" s="114">
        <v>0.11700000000000001</v>
      </c>
      <c r="BP37" s="116">
        <v>0.14499999999999999</v>
      </c>
      <c r="BQ37" s="112">
        <v>0.16800000000000001</v>
      </c>
      <c r="BR37" s="115">
        <v>0.112</v>
      </c>
      <c r="BS37" s="117">
        <v>0.13500000000000001</v>
      </c>
      <c r="BT37" s="114">
        <v>0.123</v>
      </c>
      <c r="BU37" s="117">
        <v>0.13300000000000001</v>
      </c>
      <c r="BV37" s="112">
        <v>0.16800000000000001</v>
      </c>
      <c r="BW37" s="112">
        <v>0.16600000000000001</v>
      </c>
      <c r="BX37" s="104">
        <v>495</v>
      </c>
      <c r="BZ37" s="102" t="s">
        <v>573</v>
      </c>
      <c r="CA37" s="113">
        <v>0.23100000000000001</v>
      </c>
      <c r="CB37" s="114">
        <v>0.156</v>
      </c>
      <c r="CC37" s="114">
        <v>0.15</v>
      </c>
      <c r="CD37" s="115">
        <v>0.14199999999999999</v>
      </c>
      <c r="CE37" s="114">
        <v>0.153</v>
      </c>
      <c r="CF37" s="114">
        <v>0.16800000000000001</v>
      </c>
      <c r="CG37" s="115">
        <v>0.13800000000000001</v>
      </c>
      <c r="CH37" s="114">
        <v>0.14899999999999999</v>
      </c>
      <c r="CI37" s="115">
        <v>0.14399999999999999</v>
      </c>
      <c r="CJ37" s="114">
        <v>0.15</v>
      </c>
      <c r="CK37" s="114">
        <v>0.16600000000000001</v>
      </c>
      <c r="CL37" s="114">
        <v>0.16700000000000001</v>
      </c>
      <c r="CM37" s="104">
        <v>495</v>
      </c>
      <c r="CO37" s="102" t="s">
        <v>573</v>
      </c>
      <c r="CP37" s="113">
        <v>0.17399999999999999</v>
      </c>
      <c r="CQ37" s="116">
        <v>0.153</v>
      </c>
      <c r="CR37" s="113">
        <v>0.17100000000000001</v>
      </c>
      <c r="CS37" s="117">
        <v>0.13500000000000001</v>
      </c>
      <c r="CT37" s="116">
        <v>0.152</v>
      </c>
      <c r="CU37" s="117">
        <v>0.13600000000000001</v>
      </c>
      <c r="CV37" s="111">
        <v>0.22</v>
      </c>
      <c r="CW37" s="117">
        <v>0.14599999999999999</v>
      </c>
      <c r="CX37" s="113">
        <v>0.16300000000000001</v>
      </c>
      <c r="CY37" s="107">
        <v>0.10100000000000001</v>
      </c>
      <c r="CZ37" s="115">
        <v>0.112</v>
      </c>
      <c r="DA37" s="113">
        <v>0.16800000000000001</v>
      </c>
      <c r="DB37" s="104">
        <v>495</v>
      </c>
      <c r="DD37" s="102" t="s">
        <v>573</v>
      </c>
      <c r="DE37" s="109">
        <v>0.17299999999999999</v>
      </c>
      <c r="DF37" s="111">
        <v>0.156</v>
      </c>
      <c r="DG37" s="109">
        <v>0.17</v>
      </c>
      <c r="DH37" s="110">
        <v>0.152</v>
      </c>
      <c r="DI37" s="111">
        <v>0.159</v>
      </c>
      <c r="DJ37" s="110">
        <v>0.152</v>
      </c>
      <c r="DK37" s="109">
        <v>0.17</v>
      </c>
      <c r="DL37" s="111">
        <v>0.155</v>
      </c>
      <c r="DM37" s="109">
        <v>0.17399999999999999</v>
      </c>
      <c r="DN37" s="108">
        <v>0.14099999999999999</v>
      </c>
      <c r="DO37" s="108">
        <v>0.14299999999999999</v>
      </c>
      <c r="DP37" s="109">
        <v>0.17100000000000001</v>
      </c>
      <c r="DQ37" s="104">
        <v>495</v>
      </c>
      <c r="DS37" s="102" t="s">
        <v>573</v>
      </c>
      <c r="DT37" s="135">
        <v>0.17499999999999999</v>
      </c>
      <c r="DU37" s="112">
        <v>0.13900000000000001</v>
      </c>
      <c r="DV37" s="135">
        <v>0.17399999999999999</v>
      </c>
      <c r="DW37" s="113">
        <v>0.13400000000000001</v>
      </c>
      <c r="DX37" s="110">
        <v>0.156</v>
      </c>
      <c r="DY37" s="113">
        <v>0.13700000000000001</v>
      </c>
      <c r="DZ37" s="111">
        <v>0.16500000000000001</v>
      </c>
      <c r="EA37" s="108">
        <v>0.152</v>
      </c>
      <c r="EB37" s="111">
        <v>0.17299999999999999</v>
      </c>
      <c r="EC37" s="114">
        <v>0.105</v>
      </c>
      <c r="ED37" s="117">
        <v>0.11600000000000001</v>
      </c>
      <c r="EE37" s="111">
        <v>0.16900000000000001</v>
      </c>
      <c r="EF37" s="104">
        <v>495</v>
      </c>
      <c r="EH37" s="102" t="s">
        <v>573</v>
      </c>
      <c r="EI37" s="116">
        <v>0.17499999999999999</v>
      </c>
      <c r="EJ37" s="117">
        <v>0.16500000000000001</v>
      </c>
      <c r="EK37" s="116">
        <v>0.17799999999999999</v>
      </c>
      <c r="EL37" s="117">
        <v>0.154</v>
      </c>
      <c r="EM37" s="117">
        <v>0.16600000000000001</v>
      </c>
      <c r="EN37" s="117">
        <v>0.156</v>
      </c>
      <c r="EO37" s="116">
        <v>0.17199999999999999</v>
      </c>
      <c r="EP37" s="117">
        <v>0.16200000000000001</v>
      </c>
      <c r="EQ37" s="116">
        <v>0.17199999999999999</v>
      </c>
      <c r="ER37" s="114">
        <v>0.13800000000000001</v>
      </c>
      <c r="ES37" s="114">
        <v>0.14099999999999999</v>
      </c>
      <c r="ET37" s="116">
        <v>0.17199999999999999</v>
      </c>
      <c r="EU37" s="104">
        <v>495</v>
      </c>
      <c r="EW37" s="102" t="s">
        <v>573</v>
      </c>
      <c r="EX37" s="113">
        <v>0.17599999999999999</v>
      </c>
      <c r="EY37" s="114">
        <v>0.13700000000000001</v>
      </c>
      <c r="EZ37" s="116">
        <v>0.17299999999999999</v>
      </c>
      <c r="FA37" s="114">
        <v>0.13700000000000001</v>
      </c>
      <c r="FB37" s="117">
        <v>0.14899999999999999</v>
      </c>
      <c r="FC37" s="114">
        <v>0.13700000000000001</v>
      </c>
      <c r="FD37" s="116">
        <v>0.17199999999999999</v>
      </c>
      <c r="FE37" s="117">
        <v>0.151</v>
      </c>
      <c r="FF37" s="116">
        <v>0.17</v>
      </c>
      <c r="FG37" s="107">
        <v>0.106</v>
      </c>
      <c r="FH37" s="115">
        <v>0.115</v>
      </c>
      <c r="FI37" s="116">
        <v>0.16900000000000001</v>
      </c>
      <c r="FJ37" s="104">
        <v>495</v>
      </c>
      <c r="FL37" s="102" t="s">
        <v>573</v>
      </c>
      <c r="FM37" s="135">
        <v>0.17299999999999999</v>
      </c>
      <c r="FN37" s="110">
        <v>0.158</v>
      </c>
      <c r="FO37" s="135">
        <v>0.17199999999999999</v>
      </c>
      <c r="FP37" s="110">
        <v>0.154</v>
      </c>
      <c r="FQ37" s="111">
        <v>0.161</v>
      </c>
      <c r="FR37" s="110">
        <v>0.155</v>
      </c>
      <c r="FS37" s="135">
        <v>0.17100000000000001</v>
      </c>
      <c r="FT37" s="111">
        <v>0.161</v>
      </c>
      <c r="FU37" s="135">
        <v>0.17299999999999999</v>
      </c>
      <c r="FV37" s="112">
        <v>0.13900000000000001</v>
      </c>
      <c r="FW37" s="112">
        <v>0.14099999999999999</v>
      </c>
      <c r="FX37" s="135">
        <v>0.17100000000000001</v>
      </c>
      <c r="FY37" s="104">
        <v>495</v>
      </c>
    </row>
    <row r="41" spans="1:181">
      <c r="A41" s="44" t="s">
        <v>755</v>
      </c>
      <c r="B41" s="41"/>
      <c r="C41" s="50" t="str">
        <f>C1</f>
        <v>Plate A-R1-1x</v>
      </c>
      <c r="D41" s="83">
        <v>1</v>
      </c>
      <c r="E41" s="83">
        <v>2</v>
      </c>
      <c r="F41" s="83">
        <v>3</v>
      </c>
      <c r="G41" s="83">
        <v>4</v>
      </c>
      <c r="H41" s="83">
        <v>5</v>
      </c>
      <c r="I41" s="83">
        <v>6</v>
      </c>
      <c r="J41" s="83">
        <v>7</v>
      </c>
      <c r="K41" s="83">
        <v>8</v>
      </c>
      <c r="L41" s="83">
        <v>9</v>
      </c>
      <c r="M41" s="83">
        <v>10</v>
      </c>
      <c r="N41" s="83">
        <v>11</v>
      </c>
      <c r="O41" s="83">
        <v>12</v>
      </c>
      <c r="R41" s="50" t="str">
        <f>R1</f>
        <v>Plate A-R1-2x</v>
      </c>
      <c r="S41" s="83">
        <v>1</v>
      </c>
      <c r="T41" s="83">
        <v>2</v>
      </c>
      <c r="U41" s="83">
        <v>3</v>
      </c>
      <c r="V41" s="83">
        <v>4</v>
      </c>
      <c r="W41" s="83">
        <v>5</v>
      </c>
      <c r="X41" s="83">
        <v>6</v>
      </c>
      <c r="Y41" s="83">
        <v>7</v>
      </c>
      <c r="Z41" s="83">
        <v>8</v>
      </c>
      <c r="AA41" s="83">
        <v>9</v>
      </c>
      <c r="AB41" s="83">
        <v>10</v>
      </c>
      <c r="AC41" s="83">
        <v>11</v>
      </c>
      <c r="AD41" s="83">
        <v>12</v>
      </c>
      <c r="AG41" s="50" t="str">
        <f>AG1</f>
        <v>Plate A-R2-1x</v>
      </c>
      <c r="AH41" s="83">
        <v>1</v>
      </c>
      <c r="AI41" s="83">
        <v>2</v>
      </c>
      <c r="AJ41" s="83">
        <v>3</v>
      </c>
      <c r="AK41" s="83">
        <v>4</v>
      </c>
      <c r="AL41" s="83">
        <v>5</v>
      </c>
      <c r="AM41" s="83">
        <v>6</v>
      </c>
      <c r="AN41" s="83">
        <v>7</v>
      </c>
      <c r="AO41" s="83">
        <v>8</v>
      </c>
      <c r="AP41" s="83">
        <v>9</v>
      </c>
      <c r="AQ41" s="83">
        <v>10</v>
      </c>
      <c r="AR41" s="83">
        <v>11</v>
      </c>
      <c r="AS41" s="83">
        <v>12</v>
      </c>
      <c r="AV41" s="50" t="str">
        <f>AV1</f>
        <v>Plate A-R2-2x</v>
      </c>
      <c r="AW41" s="83">
        <v>1</v>
      </c>
      <c r="AX41" s="83">
        <v>2</v>
      </c>
      <c r="AY41" s="83">
        <v>3</v>
      </c>
      <c r="AZ41" s="83">
        <v>4</v>
      </c>
      <c r="BA41" s="83">
        <v>5</v>
      </c>
      <c r="BB41" s="83">
        <v>6</v>
      </c>
      <c r="BC41" s="83">
        <v>7</v>
      </c>
      <c r="BD41" s="83">
        <v>8</v>
      </c>
      <c r="BE41" s="83">
        <v>9</v>
      </c>
      <c r="BF41" s="83">
        <v>10</v>
      </c>
      <c r="BG41" s="83">
        <v>11</v>
      </c>
      <c r="BH41" s="83">
        <v>12</v>
      </c>
      <c r="BK41" s="50" t="str">
        <f>BK1</f>
        <v>Plate A-R3-1x</v>
      </c>
      <c r="BL41" s="83">
        <v>1</v>
      </c>
      <c r="BM41" s="83">
        <v>2</v>
      </c>
      <c r="BN41" s="83">
        <v>3</v>
      </c>
      <c r="BO41" s="83">
        <v>4</v>
      </c>
      <c r="BP41" s="83">
        <v>5</v>
      </c>
      <c r="BQ41" s="83">
        <v>6</v>
      </c>
      <c r="BR41" s="83">
        <v>7</v>
      </c>
      <c r="BS41" s="83">
        <v>8</v>
      </c>
      <c r="BT41" s="83">
        <v>9</v>
      </c>
      <c r="BU41" s="83">
        <v>10</v>
      </c>
      <c r="BV41" s="83">
        <v>11</v>
      </c>
      <c r="BW41" s="83">
        <v>12</v>
      </c>
      <c r="BZ41" s="50" t="str">
        <f>BZ1</f>
        <v>Plate A-R3-2x</v>
      </c>
      <c r="CA41" s="83">
        <v>1</v>
      </c>
      <c r="CB41" s="83">
        <v>2</v>
      </c>
      <c r="CC41" s="83">
        <v>3</v>
      </c>
      <c r="CD41" s="83">
        <v>4</v>
      </c>
      <c r="CE41" s="83">
        <v>5</v>
      </c>
      <c r="CF41" s="83">
        <v>6</v>
      </c>
      <c r="CG41" s="83">
        <v>7</v>
      </c>
      <c r="CH41" s="83">
        <v>8</v>
      </c>
      <c r="CI41" s="83">
        <v>9</v>
      </c>
      <c r="CJ41" s="83">
        <v>10</v>
      </c>
      <c r="CK41" s="83">
        <v>11</v>
      </c>
      <c r="CL41" s="83">
        <v>12</v>
      </c>
      <c r="CO41" s="50" t="str">
        <f>CO1</f>
        <v>Plate B-R1-1x</v>
      </c>
      <c r="CP41" s="83">
        <v>1</v>
      </c>
      <c r="CQ41" s="83">
        <v>2</v>
      </c>
      <c r="CR41" s="83">
        <v>3</v>
      </c>
      <c r="CS41" s="83">
        <v>4</v>
      </c>
      <c r="CT41" s="83">
        <v>5</v>
      </c>
      <c r="CU41" s="83">
        <v>6</v>
      </c>
      <c r="CV41" s="83">
        <v>7</v>
      </c>
      <c r="CW41" s="83">
        <v>8</v>
      </c>
      <c r="CX41" s="83">
        <v>9</v>
      </c>
      <c r="CY41" s="83">
        <v>10</v>
      </c>
      <c r="CZ41" s="83">
        <v>11</v>
      </c>
      <c r="DA41" s="83">
        <v>12</v>
      </c>
      <c r="DD41" s="50" t="str">
        <f>DD1</f>
        <v>Plate B-R1-2x</v>
      </c>
      <c r="DE41" s="83">
        <v>1</v>
      </c>
      <c r="DF41" s="83">
        <v>2</v>
      </c>
      <c r="DG41" s="83">
        <v>3</v>
      </c>
      <c r="DH41" s="83">
        <v>4</v>
      </c>
      <c r="DI41" s="83">
        <v>5</v>
      </c>
      <c r="DJ41" s="83">
        <v>6</v>
      </c>
      <c r="DK41" s="83">
        <v>7</v>
      </c>
      <c r="DL41" s="83">
        <v>8</v>
      </c>
      <c r="DM41" s="83">
        <v>9</v>
      </c>
      <c r="DN41" s="83">
        <v>10</v>
      </c>
      <c r="DO41" s="83">
        <v>11</v>
      </c>
      <c r="DP41" s="83">
        <v>12</v>
      </c>
      <c r="DS41" s="50" t="str">
        <f>DS1</f>
        <v>Plate B-R2-1x</v>
      </c>
      <c r="DT41" s="83">
        <v>1</v>
      </c>
      <c r="DU41" s="83">
        <v>2</v>
      </c>
      <c r="DV41" s="83">
        <v>3</v>
      </c>
      <c r="DW41" s="83">
        <v>4</v>
      </c>
      <c r="DX41" s="83">
        <v>5</v>
      </c>
      <c r="DY41" s="83">
        <v>6</v>
      </c>
      <c r="DZ41" s="83">
        <v>7</v>
      </c>
      <c r="EA41" s="83">
        <v>8</v>
      </c>
      <c r="EB41" s="83">
        <v>9</v>
      </c>
      <c r="EC41" s="83">
        <v>10</v>
      </c>
      <c r="ED41" s="83">
        <v>11</v>
      </c>
      <c r="EE41" s="83">
        <v>12</v>
      </c>
      <c r="EH41" s="50" t="str">
        <f>EH1</f>
        <v>Plate B-R2-2x</v>
      </c>
      <c r="EI41" s="83">
        <v>1</v>
      </c>
      <c r="EJ41" s="83">
        <v>2</v>
      </c>
      <c r="EK41" s="83">
        <v>3</v>
      </c>
      <c r="EL41" s="83">
        <v>4</v>
      </c>
      <c r="EM41" s="83">
        <v>5</v>
      </c>
      <c r="EN41" s="83">
        <v>6</v>
      </c>
      <c r="EO41" s="83">
        <v>7</v>
      </c>
      <c r="EP41" s="83">
        <v>8</v>
      </c>
      <c r="EQ41" s="83">
        <v>9</v>
      </c>
      <c r="ER41" s="83">
        <v>10</v>
      </c>
      <c r="ES41" s="83">
        <v>11</v>
      </c>
      <c r="ET41" s="83">
        <v>12</v>
      </c>
      <c r="EW41" s="50" t="str">
        <f>EW1</f>
        <v>Plate B-R3-1x</v>
      </c>
      <c r="EX41" s="83">
        <v>1</v>
      </c>
      <c r="EY41" s="83">
        <v>2</v>
      </c>
      <c r="EZ41" s="83">
        <v>3</v>
      </c>
      <c r="FA41" s="83">
        <v>4</v>
      </c>
      <c r="FB41" s="83">
        <v>5</v>
      </c>
      <c r="FC41" s="83">
        <v>6</v>
      </c>
      <c r="FD41" s="83">
        <v>7</v>
      </c>
      <c r="FE41" s="83">
        <v>8</v>
      </c>
      <c r="FF41" s="83">
        <v>9</v>
      </c>
      <c r="FG41" s="83">
        <v>10</v>
      </c>
      <c r="FH41" s="83">
        <v>11</v>
      </c>
      <c r="FI41" s="83">
        <v>12</v>
      </c>
      <c r="FL41" s="50" t="str">
        <f>FL1</f>
        <v>Plate B-R3-2x</v>
      </c>
      <c r="FM41" s="83">
        <v>1</v>
      </c>
      <c r="FN41" s="83">
        <v>2</v>
      </c>
      <c r="FO41" s="83">
        <v>3</v>
      </c>
      <c r="FP41" s="83">
        <v>4</v>
      </c>
      <c r="FQ41" s="83">
        <v>5</v>
      </c>
      <c r="FR41" s="83">
        <v>6</v>
      </c>
      <c r="FS41" s="83">
        <v>7</v>
      </c>
      <c r="FT41" s="83">
        <v>8</v>
      </c>
      <c r="FU41" s="83">
        <v>9</v>
      </c>
      <c r="FV41" s="83">
        <v>10</v>
      </c>
      <c r="FW41" s="83">
        <v>11</v>
      </c>
      <c r="FX41" s="83">
        <v>12</v>
      </c>
    </row>
    <row r="42" spans="1:181">
      <c r="A42" s="41"/>
      <c r="B42" s="41"/>
      <c r="C42" s="83" t="s">
        <v>566</v>
      </c>
      <c r="D42" s="84" t="s">
        <v>915</v>
      </c>
      <c r="E42" s="84" t="s">
        <v>214</v>
      </c>
      <c r="F42" s="84" t="s">
        <v>214</v>
      </c>
      <c r="G42" s="84" t="s">
        <v>214</v>
      </c>
      <c r="H42" s="84" t="s">
        <v>214</v>
      </c>
      <c r="I42" s="84" t="s">
        <v>214</v>
      </c>
      <c r="J42" s="84" t="s">
        <v>214</v>
      </c>
      <c r="K42" s="84" t="s">
        <v>214</v>
      </c>
      <c r="L42" s="84" t="s">
        <v>214</v>
      </c>
      <c r="M42" s="84" t="s">
        <v>214</v>
      </c>
      <c r="N42" s="84" t="s">
        <v>214</v>
      </c>
      <c r="O42" s="84" t="s">
        <v>915</v>
      </c>
      <c r="R42" s="83" t="s">
        <v>566</v>
      </c>
      <c r="S42" s="84" t="s">
        <v>915</v>
      </c>
      <c r="T42" s="84" t="s">
        <v>214</v>
      </c>
      <c r="U42" s="84" t="s">
        <v>214</v>
      </c>
      <c r="V42" s="84" t="s">
        <v>214</v>
      </c>
      <c r="W42" s="84" t="s">
        <v>214</v>
      </c>
      <c r="X42" s="84" t="s">
        <v>214</v>
      </c>
      <c r="Y42" s="84" t="s">
        <v>214</v>
      </c>
      <c r="Z42" s="84" t="s">
        <v>214</v>
      </c>
      <c r="AA42" s="84" t="s">
        <v>214</v>
      </c>
      <c r="AB42" s="84" t="s">
        <v>214</v>
      </c>
      <c r="AC42" s="84" t="s">
        <v>214</v>
      </c>
      <c r="AD42" s="84" t="s">
        <v>915</v>
      </c>
      <c r="AG42" s="83" t="s">
        <v>566</v>
      </c>
      <c r="AH42" s="84" t="s">
        <v>915</v>
      </c>
      <c r="AI42" s="84" t="s">
        <v>214</v>
      </c>
      <c r="AJ42" s="84" t="s">
        <v>214</v>
      </c>
      <c r="AK42" s="84" t="s">
        <v>214</v>
      </c>
      <c r="AL42" s="84" t="s">
        <v>214</v>
      </c>
      <c r="AM42" s="84" t="s">
        <v>214</v>
      </c>
      <c r="AN42" s="84" t="s">
        <v>214</v>
      </c>
      <c r="AO42" s="84" t="s">
        <v>214</v>
      </c>
      <c r="AP42" s="84" t="s">
        <v>214</v>
      </c>
      <c r="AQ42" s="84" t="s">
        <v>214</v>
      </c>
      <c r="AR42" s="84" t="s">
        <v>214</v>
      </c>
      <c r="AS42" s="84" t="s">
        <v>915</v>
      </c>
      <c r="AV42" s="83" t="s">
        <v>566</v>
      </c>
      <c r="AW42" s="84" t="s">
        <v>915</v>
      </c>
      <c r="AX42" s="84" t="s">
        <v>214</v>
      </c>
      <c r="AY42" s="84" t="s">
        <v>214</v>
      </c>
      <c r="AZ42" s="84" t="s">
        <v>214</v>
      </c>
      <c r="BA42" s="84" t="s">
        <v>214</v>
      </c>
      <c r="BB42" s="84" t="s">
        <v>214</v>
      </c>
      <c r="BC42" s="84" t="s">
        <v>214</v>
      </c>
      <c r="BD42" s="84" t="s">
        <v>214</v>
      </c>
      <c r="BE42" s="84" t="s">
        <v>214</v>
      </c>
      <c r="BF42" s="84" t="s">
        <v>214</v>
      </c>
      <c r="BG42" s="84" t="s">
        <v>214</v>
      </c>
      <c r="BH42" s="84" t="s">
        <v>915</v>
      </c>
      <c r="BK42" s="83" t="s">
        <v>566</v>
      </c>
      <c r="BL42" s="84" t="s">
        <v>915</v>
      </c>
      <c r="BM42" s="84" t="s">
        <v>214</v>
      </c>
      <c r="BN42" s="84" t="s">
        <v>214</v>
      </c>
      <c r="BO42" s="84" t="s">
        <v>214</v>
      </c>
      <c r="BP42" s="84" t="s">
        <v>214</v>
      </c>
      <c r="BQ42" s="84" t="s">
        <v>214</v>
      </c>
      <c r="BR42" s="84" t="s">
        <v>214</v>
      </c>
      <c r="BS42" s="84" t="s">
        <v>214</v>
      </c>
      <c r="BT42" s="84" t="s">
        <v>214</v>
      </c>
      <c r="BU42" s="84" t="s">
        <v>214</v>
      </c>
      <c r="BV42" s="84" t="s">
        <v>214</v>
      </c>
      <c r="BW42" s="84" t="s">
        <v>915</v>
      </c>
      <c r="BZ42" s="83" t="s">
        <v>566</v>
      </c>
      <c r="CA42" s="84" t="s">
        <v>915</v>
      </c>
      <c r="CB42" s="84" t="s">
        <v>214</v>
      </c>
      <c r="CC42" s="84" t="s">
        <v>214</v>
      </c>
      <c r="CD42" s="84" t="s">
        <v>214</v>
      </c>
      <c r="CE42" s="84" t="s">
        <v>214</v>
      </c>
      <c r="CF42" s="84" t="s">
        <v>214</v>
      </c>
      <c r="CG42" s="84" t="s">
        <v>214</v>
      </c>
      <c r="CH42" s="84" t="s">
        <v>214</v>
      </c>
      <c r="CI42" s="84" t="s">
        <v>214</v>
      </c>
      <c r="CJ42" s="84" t="s">
        <v>214</v>
      </c>
      <c r="CK42" s="84" t="s">
        <v>214</v>
      </c>
      <c r="CL42" s="84" t="s">
        <v>915</v>
      </c>
      <c r="CO42" s="83" t="s">
        <v>566</v>
      </c>
      <c r="CP42" s="84" t="s">
        <v>915</v>
      </c>
      <c r="CQ42" s="84" t="s">
        <v>214</v>
      </c>
      <c r="CR42" s="84" t="s">
        <v>214</v>
      </c>
      <c r="CS42" s="84" t="s">
        <v>214</v>
      </c>
      <c r="CT42" s="84" t="s">
        <v>214</v>
      </c>
      <c r="CU42" s="84" t="s">
        <v>214</v>
      </c>
      <c r="CV42" s="84" t="s">
        <v>214</v>
      </c>
      <c r="CW42" s="84" t="s">
        <v>214</v>
      </c>
      <c r="CX42" s="84" t="s">
        <v>214</v>
      </c>
      <c r="CY42" s="84" t="s">
        <v>214</v>
      </c>
      <c r="CZ42" s="84" t="s">
        <v>214</v>
      </c>
      <c r="DA42" s="84" t="s">
        <v>915</v>
      </c>
      <c r="DD42" s="83" t="s">
        <v>566</v>
      </c>
      <c r="DE42" s="84" t="s">
        <v>915</v>
      </c>
      <c r="DF42" s="84" t="s">
        <v>214</v>
      </c>
      <c r="DG42" s="84" t="s">
        <v>214</v>
      </c>
      <c r="DH42" s="84" t="s">
        <v>214</v>
      </c>
      <c r="DI42" s="84" t="s">
        <v>214</v>
      </c>
      <c r="DJ42" s="84" t="s">
        <v>214</v>
      </c>
      <c r="DK42" s="84" t="s">
        <v>214</v>
      </c>
      <c r="DL42" s="84" t="s">
        <v>214</v>
      </c>
      <c r="DM42" s="84" t="s">
        <v>214</v>
      </c>
      <c r="DN42" s="84" t="s">
        <v>214</v>
      </c>
      <c r="DO42" s="84" t="s">
        <v>214</v>
      </c>
      <c r="DP42" s="84" t="s">
        <v>915</v>
      </c>
      <c r="DS42" s="83" t="s">
        <v>566</v>
      </c>
      <c r="DT42" s="84" t="s">
        <v>915</v>
      </c>
      <c r="DU42" s="84" t="s">
        <v>214</v>
      </c>
      <c r="DV42" s="84" t="s">
        <v>214</v>
      </c>
      <c r="DW42" s="84" t="s">
        <v>214</v>
      </c>
      <c r="DX42" s="84" t="s">
        <v>214</v>
      </c>
      <c r="DY42" s="84" t="s">
        <v>214</v>
      </c>
      <c r="DZ42" s="84" t="s">
        <v>214</v>
      </c>
      <c r="EA42" s="84" t="s">
        <v>214</v>
      </c>
      <c r="EB42" s="84" t="s">
        <v>214</v>
      </c>
      <c r="EC42" s="84" t="s">
        <v>214</v>
      </c>
      <c r="ED42" s="84" t="s">
        <v>214</v>
      </c>
      <c r="EE42" s="84" t="s">
        <v>915</v>
      </c>
      <c r="EH42" s="83" t="s">
        <v>566</v>
      </c>
      <c r="EI42" s="84" t="s">
        <v>915</v>
      </c>
      <c r="EJ42" s="84" t="s">
        <v>214</v>
      </c>
      <c r="EK42" s="84" t="s">
        <v>214</v>
      </c>
      <c r="EL42" s="84" t="s">
        <v>214</v>
      </c>
      <c r="EM42" s="84" t="s">
        <v>214</v>
      </c>
      <c r="EN42" s="84" t="s">
        <v>214</v>
      </c>
      <c r="EO42" s="84" t="s">
        <v>214</v>
      </c>
      <c r="EP42" s="84" t="s">
        <v>214</v>
      </c>
      <c r="EQ42" s="84" t="s">
        <v>214</v>
      </c>
      <c r="ER42" s="84" t="s">
        <v>214</v>
      </c>
      <c r="ES42" s="84" t="s">
        <v>214</v>
      </c>
      <c r="ET42" s="84" t="s">
        <v>915</v>
      </c>
      <c r="EW42" s="83" t="s">
        <v>566</v>
      </c>
      <c r="EX42" s="84" t="s">
        <v>915</v>
      </c>
      <c r="EY42" s="84" t="s">
        <v>214</v>
      </c>
      <c r="EZ42" s="84" t="s">
        <v>214</v>
      </c>
      <c r="FA42" s="84" t="s">
        <v>214</v>
      </c>
      <c r="FB42" s="84" t="s">
        <v>214</v>
      </c>
      <c r="FC42" s="84" t="s">
        <v>214</v>
      </c>
      <c r="FD42" s="84" t="s">
        <v>214</v>
      </c>
      <c r="FE42" s="84" t="s">
        <v>214</v>
      </c>
      <c r="FF42" s="84" t="s">
        <v>214</v>
      </c>
      <c r="FG42" s="84" t="s">
        <v>214</v>
      </c>
      <c r="FH42" s="84" t="s">
        <v>214</v>
      </c>
      <c r="FI42" s="84" t="s">
        <v>915</v>
      </c>
      <c r="FL42" s="83" t="s">
        <v>566</v>
      </c>
      <c r="FM42" s="84" t="s">
        <v>915</v>
      </c>
      <c r="FN42" s="84" t="s">
        <v>214</v>
      </c>
      <c r="FO42" s="84" t="s">
        <v>214</v>
      </c>
      <c r="FP42" s="84" t="s">
        <v>214</v>
      </c>
      <c r="FQ42" s="84" t="s">
        <v>214</v>
      </c>
      <c r="FR42" s="84" t="s">
        <v>214</v>
      </c>
      <c r="FS42" s="84" t="s">
        <v>214</v>
      </c>
      <c r="FT42" s="84" t="s">
        <v>214</v>
      </c>
      <c r="FU42" s="84" t="s">
        <v>214</v>
      </c>
      <c r="FV42" s="84" t="s">
        <v>214</v>
      </c>
      <c r="FW42" s="84" t="s">
        <v>214</v>
      </c>
      <c r="FX42" s="84" t="s">
        <v>915</v>
      </c>
    </row>
    <row r="43" spans="1:181">
      <c r="A43" s="41"/>
      <c r="B43" s="41"/>
      <c r="C43" s="83" t="s">
        <v>567</v>
      </c>
      <c r="D43" s="84" t="s">
        <v>917</v>
      </c>
      <c r="E43" s="84" t="s">
        <v>214</v>
      </c>
      <c r="F43" s="84" t="s">
        <v>214</v>
      </c>
      <c r="G43" s="84" t="s">
        <v>214</v>
      </c>
      <c r="H43" s="84" t="s">
        <v>214</v>
      </c>
      <c r="I43" s="84" t="s">
        <v>214</v>
      </c>
      <c r="J43" s="84" t="s">
        <v>214</v>
      </c>
      <c r="K43" s="84" t="s">
        <v>214</v>
      </c>
      <c r="L43" s="84" t="s">
        <v>214</v>
      </c>
      <c r="M43" s="84" t="s">
        <v>214</v>
      </c>
      <c r="N43" s="84" t="s">
        <v>214</v>
      </c>
      <c r="O43" s="84" t="s">
        <v>917</v>
      </c>
      <c r="R43" s="83" t="s">
        <v>567</v>
      </c>
      <c r="S43" s="84" t="s">
        <v>917</v>
      </c>
      <c r="T43" s="84" t="s">
        <v>214</v>
      </c>
      <c r="U43" s="84" t="s">
        <v>214</v>
      </c>
      <c r="V43" s="84" t="s">
        <v>214</v>
      </c>
      <c r="W43" s="84" t="s">
        <v>214</v>
      </c>
      <c r="X43" s="84" t="s">
        <v>214</v>
      </c>
      <c r="Y43" s="84" t="s">
        <v>214</v>
      </c>
      <c r="Z43" s="84" t="s">
        <v>214</v>
      </c>
      <c r="AA43" s="84" t="s">
        <v>214</v>
      </c>
      <c r="AB43" s="84" t="s">
        <v>214</v>
      </c>
      <c r="AC43" s="84" t="s">
        <v>214</v>
      </c>
      <c r="AD43" s="84" t="s">
        <v>917</v>
      </c>
      <c r="AG43" s="83" t="s">
        <v>567</v>
      </c>
      <c r="AH43" s="84" t="s">
        <v>917</v>
      </c>
      <c r="AI43" s="84" t="s">
        <v>214</v>
      </c>
      <c r="AJ43" s="84" t="s">
        <v>214</v>
      </c>
      <c r="AK43" s="84" t="s">
        <v>214</v>
      </c>
      <c r="AL43" s="84" t="s">
        <v>214</v>
      </c>
      <c r="AM43" s="84" t="s">
        <v>214</v>
      </c>
      <c r="AN43" s="84" t="s">
        <v>214</v>
      </c>
      <c r="AO43" s="84" t="s">
        <v>214</v>
      </c>
      <c r="AP43" s="84" t="s">
        <v>214</v>
      </c>
      <c r="AQ43" s="84" t="s">
        <v>214</v>
      </c>
      <c r="AR43" s="84" t="s">
        <v>214</v>
      </c>
      <c r="AS43" s="84" t="s">
        <v>917</v>
      </c>
      <c r="AV43" s="83" t="s">
        <v>567</v>
      </c>
      <c r="AW43" s="84" t="s">
        <v>917</v>
      </c>
      <c r="AX43" s="84" t="s">
        <v>214</v>
      </c>
      <c r="AY43" s="84" t="s">
        <v>214</v>
      </c>
      <c r="AZ43" s="84" t="s">
        <v>214</v>
      </c>
      <c r="BA43" s="84" t="s">
        <v>214</v>
      </c>
      <c r="BB43" s="84" t="s">
        <v>214</v>
      </c>
      <c r="BC43" s="84" t="s">
        <v>214</v>
      </c>
      <c r="BD43" s="84" t="s">
        <v>214</v>
      </c>
      <c r="BE43" s="84" t="s">
        <v>214</v>
      </c>
      <c r="BF43" s="84" t="s">
        <v>214</v>
      </c>
      <c r="BG43" s="84" t="s">
        <v>214</v>
      </c>
      <c r="BH43" s="84" t="s">
        <v>917</v>
      </c>
      <c r="BK43" s="83" t="s">
        <v>567</v>
      </c>
      <c r="BL43" s="84" t="s">
        <v>917</v>
      </c>
      <c r="BM43" s="84" t="s">
        <v>214</v>
      </c>
      <c r="BN43" s="84" t="s">
        <v>214</v>
      </c>
      <c r="BO43" s="84" t="s">
        <v>214</v>
      </c>
      <c r="BP43" s="84" t="s">
        <v>214</v>
      </c>
      <c r="BQ43" s="84" t="s">
        <v>214</v>
      </c>
      <c r="BR43" s="84" t="s">
        <v>214</v>
      </c>
      <c r="BS43" s="84" t="s">
        <v>214</v>
      </c>
      <c r="BT43" s="84" t="s">
        <v>214</v>
      </c>
      <c r="BU43" s="84" t="s">
        <v>214</v>
      </c>
      <c r="BV43" s="84" t="s">
        <v>214</v>
      </c>
      <c r="BW43" s="84" t="s">
        <v>917</v>
      </c>
      <c r="BZ43" s="83" t="s">
        <v>567</v>
      </c>
      <c r="CA43" s="84" t="s">
        <v>917</v>
      </c>
      <c r="CB43" s="84" t="s">
        <v>214</v>
      </c>
      <c r="CC43" s="84" t="s">
        <v>214</v>
      </c>
      <c r="CD43" s="84" t="s">
        <v>214</v>
      </c>
      <c r="CE43" s="84" t="s">
        <v>214</v>
      </c>
      <c r="CF43" s="84" t="s">
        <v>214</v>
      </c>
      <c r="CG43" s="84" t="s">
        <v>214</v>
      </c>
      <c r="CH43" s="84" t="s">
        <v>214</v>
      </c>
      <c r="CI43" s="84" t="s">
        <v>214</v>
      </c>
      <c r="CJ43" s="84" t="s">
        <v>214</v>
      </c>
      <c r="CK43" s="84" t="s">
        <v>214</v>
      </c>
      <c r="CL43" s="84" t="s">
        <v>917</v>
      </c>
      <c r="CO43" s="83" t="s">
        <v>567</v>
      </c>
      <c r="CP43" s="84" t="s">
        <v>917</v>
      </c>
      <c r="CQ43" s="84" t="s">
        <v>214</v>
      </c>
      <c r="CR43" s="84" t="s">
        <v>214</v>
      </c>
      <c r="CS43" s="84" t="s">
        <v>214</v>
      </c>
      <c r="CT43" s="84" t="s">
        <v>214</v>
      </c>
      <c r="CU43" s="84" t="s">
        <v>214</v>
      </c>
      <c r="CV43" s="84" t="s">
        <v>214</v>
      </c>
      <c r="CW43" s="84" t="s">
        <v>214</v>
      </c>
      <c r="CX43" s="84" t="s">
        <v>214</v>
      </c>
      <c r="CY43" s="84" t="s">
        <v>214</v>
      </c>
      <c r="CZ43" s="84" t="s">
        <v>214</v>
      </c>
      <c r="DA43" s="84" t="s">
        <v>917</v>
      </c>
      <c r="DD43" s="83" t="s">
        <v>567</v>
      </c>
      <c r="DE43" s="84" t="s">
        <v>917</v>
      </c>
      <c r="DF43" s="84" t="s">
        <v>214</v>
      </c>
      <c r="DG43" s="84" t="s">
        <v>214</v>
      </c>
      <c r="DH43" s="84" t="s">
        <v>214</v>
      </c>
      <c r="DI43" s="84" t="s">
        <v>214</v>
      </c>
      <c r="DJ43" s="84" t="s">
        <v>214</v>
      </c>
      <c r="DK43" s="84" t="s">
        <v>214</v>
      </c>
      <c r="DL43" s="84" t="s">
        <v>214</v>
      </c>
      <c r="DM43" s="84" t="s">
        <v>214</v>
      </c>
      <c r="DN43" s="84" t="s">
        <v>214</v>
      </c>
      <c r="DO43" s="84" t="s">
        <v>214</v>
      </c>
      <c r="DP43" s="84" t="s">
        <v>917</v>
      </c>
      <c r="DS43" s="83" t="s">
        <v>567</v>
      </c>
      <c r="DT43" s="84" t="s">
        <v>917</v>
      </c>
      <c r="DU43" s="84" t="s">
        <v>214</v>
      </c>
      <c r="DV43" s="84" t="s">
        <v>214</v>
      </c>
      <c r="DW43" s="84" t="s">
        <v>214</v>
      </c>
      <c r="DX43" s="84" t="s">
        <v>214</v>
      </c>
      <c r="DY43" s="84" t="s">
        <v>214</v>
      </c>
      <c r="DZ43" s="84" t="s">
        <v>214</v>
      </c>
      <c r="EA43" s="84" t="s">
        <v>214</v>
      </c>
      <c r="EB43" s="84" t="s">
        <v>214</v>
      </c>
      <c r="EC43" s="84" t="s">
        <v>214</v>
      </c>
      <c r="ED43" s="84" t="s">
        <v>214</v>
      </c>
      <c r="EE43" s="84" t="s">
        <v>917</v>
      </c>
      <c r="EH43" s="83" t="s">
        <v>567</v>
      </c>
      <c r="EI43" s="84" t="s">
        <v>917</v>
      </c>
      <c r="EJ43" s="84" t="s">
        <v>214</v>
      </c>
      <c r="EK43" s="84" t="s">
        <v>214</v>
      </c>
      <c r="EL43" s="84" t="s">
        <v>214</v>
      </c>
      <c r="EM43" s="84" t="s">
        <v>214</v>
      </c>
      <c r="EN43" s="84" t="s">
        <v>214</v>
      </c>
      <c r="EO43" s="84" t="s">
        <v>214</v>
      </c>
      <c r="EP43" s="84" t="s">
        <v>214</v>
      </c>
      <c r="EQ43" s="84" t="s">
        <v>214</v>
      </c>
      <c r="ER43" s="84" t="s">
        <v>214</v>
      </c>
      <c r="ES43" s="84" t="s">
        <v>214</v>
      </c>
      <c r="ET43" s="84" t="s">
        <v>917</v>
      </c>
      <c r="EW43" s="83" t="s">
        <v>567</v>
      </c>
      <c r="EX43" s="84" t="s">
        <v>917</v>
      </c>
      <c r="EY43" s="84" t="s">
        <v>214</v>
      </c>
      <c r="EZ43" s="84" t="s">
        <v>214</v>
      </c>
      <c r="FA43" s="84" t="s">
        <v>214</v>
      </c>
      <c r="FB43" s="84" t="s">
        <v>214</v>
      </c>
      <c r="FC43" s="84" t="s">
        <v>214</v>
      </c>
      <c r="FD43" s="84" t="s">
        <v>214</v>
      </c>
      <c r="FE43" s="84" t="s">
        <v>214</v>
      </c>
      <c r="FF43" s="84" t="s">
        <v>214</v>
      </c>
      <c r="FG43" s="84" t="s">
        <v>214</v>
      </c>
      <c r="FH43" s="84" t="s">
        <v>214</v>
      </c>
      <c r="FI43" s="84" t="s">
        <v>917</v>
      </c>
      <c r="FL43" s="83" t="s">
        <v>567</v>
      </c>
      <c r="FM43" s="84" t="s">
        <v>917</v>
      </c>
      <c r="FN43" s="84" t="s">
        <v>214</v>
      </c>
      <c r="FO43" s="84" t="s">
        <v>214</v>
      </c>
      <c r="FP43" s="84" t="s">
        <v>214</v>
      </c>
      <c r="FQ43" s="84" t="s">
        <v>214</v>
      </c>
      <c r="FR43" s="84" t="s">
        <v>214</v>
      </c>
      <c r="FS43" s="84" t="s">
        <v>214</v>
      </c>
      <c r="FT43" s="84" t="s">
        <v>214</v>
      </c>
      <c r="FU43" s="84" t="s">
        <v>214</v>
      </c>
      <c r="FV43" s="84" t="s">
        <v>214</v>
      </c>
      <c r="FW43" s="84" t="s">
        <v>214</v>
      </c>
      <c r="FX43" s="84" t="s">
        <v>917</v>
      </c>
    </row>
    <row r="44" spans="1:181">
      <c r="A44" s="41"/>
      <c r="B44" s="41"/>
      <c r="C44" s="83" t="s">
        <v>568</v>
      </c>
      <c r="D44" s="84" t="s">
        <v>918</v>
      </c>
      <c r="E44" s="84" t="s">
        <v>214</v>
      </c>
      <c r="F44" s="84" t="s">
        <v>214</v>
      </c>
      <c r="G44" s="84" t="s">
        <v>214</v>
      </c>
      <c r="H44" s="84" t="s">
        <v>214</v>
      </c>
      <c r="I44" s="84" t="s">
        <v>214</v>
      </c>
      <c r="J44" s="84" t="s">
        <v>214</v>
      </c>
      <c r="K44" s="84" t="s">
        <v>214</v>
      </c>
      <c r="L44" s="84" t="s">
        <v>214</v>
      </c>
      <c r="M44" s="84" t="s">
        <v>214</v>
      </c>
      <c r="N44" s="84" t="s">
        <v>214</v>
      </c>
      <c r="O44" s="84" t="s">
        <v>918</v>
      </c>
      <c r="R44" s="83" t="s">
        <v>568</v>
      </c>
      <c r="S44" s="84" t="s">
        <v>918</v>
      </c>
      <c r="T44" s="84" t="s">
        <v>214</v>
      </c>
      <c r="U44" s="84" t="s">
        <v>214</v>
      </c>
      <c r="V44" s="84" t="s">
        <v>214</v>
      </c>
      <c r="W44" s="84" t="s">
        <v>214</v>
      </c>
      <c r="X44" s="84" t="s">
        <v>214</v>
      </c>
      <c r="Y44" s="84" t="s">
        <v>214</v>
      </c>
      <c r="Z44" s="84" t="s">
        <v>214</v>
      </c>
      <c r="AA44" s="84" t="s">
        <v>214</v>
      </c>
      <c r="AB44" s="84" t="s">
        <v>214</v>
      </c>
      <c r="AC44" s="84" t="s">
        <v>214</v>
      </c>
      <c r="AD44" s="84" t="s">
        <v>918</v>
      </c>
      <c r="AG44" s="83" t="s">
        <v>568</v>
      </c>
      <c r="AH44" s="84" t="s">
        <v>918</v>
      </c>
      <c r="AI44" s="84" t="s">
        <v>214</v>
      </c>
      <c r="AJ44" s="84" t="s">
        <v>214</v>
      </c>
      <c r="AK44" s="84" t="s">
        <v>214</v>
      </c>
      <c r="AL44" s="84" t="s">
        <v>214</v>
      </c>
      <c r="AM44" s="84" t="s">
        <v>214</v>
      </c>
      <c r="AN44" s="84" t="s">
        <v>214</v>
      </c>
      <c r="AO44" s="84" t="s">
        <v>214</v>
      </c>
      <c r="AP44" s="84" t="s">
        <v>214</v>
      </c>
      <c r="AQ44" s="84" t="s">
        <v>214</v>
      </c>
      <c r="AR44" s="84" t="s">
        <v>214</v>
      </c>
      <c r="AS44" s="84" t="s">
        <v>918</v>
      </c>
      <c r="AV44" s="83" t="s">
        <v>568</v>
      </c>
      <c r="AW44" s="84" t="s">
        <v>918</v>
      </c>
      <c r="AX44" s="84" t="s">
        <v>214</v>
      </c>
      <c r="AY44" s="84" t="s">
        <v>214</v>
      </c>
      <c r="AZ44" s="84" t="s">
        <v>214</v>
      </c>
      <c r="BA44" s="84" t="s">
        <v>214</v>
      </c>
      <c r="BB44" s="84" t="s">
        <v>214</v>
      </c>
      <c r="BC44" s="84" t="s">
        <v>214</v>
      </c>
      <c r="BD44" s="84" t="s">
        <v>214</v>
      </c>
      <c r="BE44" s="84" t="s">
        <v>214</v>
      </c>
      <c r="BF44" s="84" t="s">
        <v>214</v>
      </c>
      <c r="BG44" s="84" t="s">
        <v>214</v>
      </c>
      <c r="BH44" s="84" t="s">
        <v>918</v>
      </c>
      <c r="BK44" s="83" t="s">
        <v>568</v>
      </c>
      <c r="BL44" s="84" t="s">
        <v>918</v>
      </c>
      <c r="BM44" s="84" t="s">
        <v>214</v>
      </c>
      <c r="BN44" s="84" t="s">
        <v>214</v>
      </c>
      <c r="BO44" s="84" t="s">
        <v>214</v>
      </c>
      <c r="BP44" s="84" t="s">
        <v>214</v>
      </c>
      <c r="BQ44" s="84" t="s">
        <v>214</v>
      </c>
      <c r="BR44" s="84" t="s">
        <v>214</v>
      </c>
      <c r="BS44" s="84" t="s">
        <v>214</v>
      </c>
      <c r="BT44" s="84" t="s">
        <v>214</v>
      </c>
      <c r="BU44" s="84" t="s">
        <v>214</v>
      </c>
      <c r="BV44" s="84" t="s">
        <v>214</v>
      </c>
      <c r="BW44" s="84" t="s">
        <v>918</v>
      </c>
      <c r="BZ44" s="83" t="s">
        <v>568</v>
      </c>
      <c r="CA44" s="84" t="s">
        <v>918</v>
      </c>
      <c r="CB44" s="84" t="s">
        <v>214</v>
      </c>
      <c r="CC44" s="84" t="s">
        <v>214</v>
      </c>
      <c r="CD44" s="84" t="s">
        <v>214</v>
      </c>
      <c r="CE44" s="84" t="s">
        <v>214</v>
      </c>
      <c r="CF44" s="84" t="s">
        <v>214</v>
      </c>
      <c r="CG44" s="84" t="s">
        <v>214</v>
      </c>
      <c r="CH44" s="84" t="s">
        <v>214</v>
      </c>
      <c r="CI44" s="84" t="s">
        <v>214</v>
      </c>
      <c r="CJ44" s="84" t="s">
        <v>214</v>
      </c>
      <c r="CK44" s="84" t="s">
        <v>214</v>
      </c>
      <c r="CL44" s="84" t="s">
        <v>918</v>
      </c>
      <c r="CO44" s="83" t="s">
        <v>568</v>
      </c>
      <c r="CP44" s="84" t="s">
        <v>918</v>
      </c>
      <c r="CQ44" s="84" t="s">
        <v>214</v>
      </c>
      <c r="CR44" s="84" t="s">
        <v>214</v>
      </c>
      <c r="CS44" s="84" t="s">
        <v>214</v>
      </c>
      <c r="CT44" s="84" t="s">
        <v>214</v>
      </c>
      <c r="CU44" s="84" t="s">
        <v>214</v>
      </c>
      <c r="CV44" s="84" t="s">
        <v>214</v>
      </c>
      <c r="CW44" s="84" t="s">
        <v>214</v>
      </c>
      <c r="CX44" s="84" t="s">
        <v>214</v>
      </c>
      <c r="CY44" s="84" t="s">
        <v>214</v>
      </c>
      <c r="CZ44" s="84" t="s">
        <v>214</v>
      </c>
      <c r="DA44" s="84" t="s">
        <v>918</v>
      </c>
      <c r="DD44" s="83" t="s">
        <v>568</v>
      </c>
      <c r="DE44" s="84" t="s">
        <v>918</v>
      </c>
      <c r="DF44" s="84" t="s">
        <v>214</v>
      </c>
      <c r="DG44" s="84" t="s">
        <v>214</v>
      </c>
      <c r="DH44" s="84" t="s">
        <v>214</v>
      </c>
      <c r="DI44" s="84" t="s">
        <v>214</v>
      </c>
      <c r="DJ44" s="84" t="s">
        <v>214</v>
      </c>
      <c r="DK44" s="84" t="s">
        <v>214</v>
      </c>
      <c r="DL44" s="84" t="s">
        <v>214</v>
      </c>
      <c r="DM44" s="84" t="s">
        <v>214</v>
      </c>
      <c r="DN44" s="84" t="s">
        <v>214</v>
      </c>
      <c r="DO44" s="84" t="s">
        <v>214</v>
      </c>
      <c r="DP44" s="84" t="s">
        <v>918</v>
      </c>
      <c r="DS44" s="83" t="s">
        <v>568</v>
      </c>
      <c r="DT44" s="84" t="s">
        <v>918</v>
      </c>
      <c r="DU44" s="84" t="s">
        <v>214</v>
      </c>
      <c r="DV44" s="84" t="s">
        <v>214</v>
      </c>
      <c r="DW44" s="84" t="s">
        <v>214</v>
      </c>
      <c r="DX44" s="84" t="s">
        <v>214</v>
      </c>
      <c r="DY44" s="84" t="s">
        <v>214</v>
      </c>
      <c r="DZ44" s="84" t="s">
        <v>214</v>
      </c>
      <c r="EA44" s="84" t="s">
        <v>214</v>
      </c>
      <c r="EB44" s="84" t="s">
        <v>214</v>
      </c>
      <c r="EC44" s="84" t="s">
        <v>214</v>
      </c>
      <c r="ED44" s="84" t="s">
        <v>214</v>
      </c>
      <c r="EE44" s="84" t="s">
        <v>918</v>
      </c>
      <c r="EH44" s="83" t="s">
        <v>568</v>
      </c>
      <c r="EI44" s="84" t="s">
        <v>918</v>
      </c>
      <c r="EJ44" s="84" t="s">
        <v>214</v>
      </c>
      <c r="EK44" s="84" t="s">
        <v>214</v>
      </c>
      <c r="EL44" s="84" t="s">
        <v>214</v>
      </c>
      <c r="EM44" s="84" t="s">
        <v>214</v>
      </c>
      <c r="EN44" s="84" t="s">
        <v>214</v>
      </c>
      <c r="EO44" s="84" t="s">
        <v>214</v>
      </c>
      <c r="EP44" s="84" t="s">
        <v>214</v>
      </c>
      <c r="EQ44" s="84" t="s">
        <v>214</v>
      </c>
      <c r="ER44" s="84" t="s">
        <v>214</v>
      </c>
      <c r="ES44" s="84" t="s">
        <v>214</v>
      </c>
      <c r="ET44" s="84" t="s">
        <v>918</v>
      </c>
      <c r="EW44" s="83" t="s">
        <v>568</v>
      </c>
      <c r="EX44" s="84" t="s">
        <v>918</v>
      </c>
      <c r="EY44" s="84" t="s">
        <v>214</v>
      </c>
      <c r="EZ44" s="84" t="s">
        <v>214</v>
      </c>
      <c r="FA44" s="84" t="s">
        <v>214</v>
      </c>
      <c r="FB44" s="84" t="s">
        <v>214</v>
      </c>
      <c r="FC44" s="84" t="s">
        <v>214</v>
      </c>
      <c r="FD44" s="84" t="s">
        <v>214</v>
      </c>
      <c r="FE44" s="84" t="s">
        <v>214</v>
      </c>
      <c r="FF44" s="84" t="s">
        <v>214</v>
      </c>
      <c r="FG44" s="84" t="s">
        <v>214</v>
      </c>
      <c r="FH44" s="84" t="s">
        <v>214</v>
      </c>
      <c r="FI44" s="84" t="s">
        <v>918</v>
      </c>
      <c r="FL44" s="83" t="s">
        <v>568</v>
      </c>
      <c r="FM44" s="84" t="s">
        <v>918</v>
      </c>
      <c r="FN44" s="84" t="s">
        <v>214</v>
      </c>
      <c r="FO44" s="84" t="s">
        <v>214</v>
      </c>
      <c r="FP44" s="84" t="s">
        <v>214</v>
      </c>
      <c r="FQ44" s="84" t="s">
        <v>214</v>
      </c>
      <c r="FR44" s="84" t="s">
        <v>214</v>
      </c>
      <c r="FS44" s="84" t="s">
        <v>214</v>
      </c>
      <c r="FT44" s="84" t="s">
        <v>214</v>
      </c>
      <c r="FU44" s="84" t="s">
        <v>214</v>
      </c>
      <c r="FV44" s="84" t="s">
        <v>214</v>
      </c>
      <c r="FW44" s="84" t="s">
        <v>214</v>
      </c>
      <c r="FX44" s="84" t="s">
        <v>918</v>
      </c>
    </row>
    <row r="45" spans="1:181">
      <c r="A45" s="41"/>
      <c r="B45" s="41"/>
      <c r="C45" s="83" t="s">
        <v>569</v>
      </c>
      <c r="D45" s="84" t="s">
        <v>919</v>
      </c>
      <c r="E45" s="84" t="s">
        <v>214</v>
      </c>
      <c r="F45" s="84" t="s">
        <v>214</v>
      </c>
      <c r="G45" s="84" t="s">
        <v>214</v>
      </c>
      <c r="H45" s="84" t="s">
        <v>214</v>
      </c>
      <c r="I45" s="84" t="s">
        <v>214</v>
      </c>
      <c r="J45" s="84" t="s">
        <v>214</v>
      </c>
      <c r="K45" s="84" t="s">
        <v>214</v>
      </c>
      <c r="L45" s="84" t="s">
        <v>214</v>
      </c>
      <c r="M45" s="84" t="s">
        <v>214</v>
      </c>
      <c r="N45" s="84" t="s">
        <v>214</v>
      </c>
      <c r="O45" s="84" t="s">
        <v>919</v>
      </c>
      <c r="R45" s="83" t="s">
        <v>569</v>
      </c>
      <c r="S45" s="84" t="s">
        <v>919</v>
      </c>
      <c r="T45" s="84" t="s">
        <v>214</v>
      </c>
      <c r="U45" s="84" t="s">
        <v>214</v>
      </c>
      <c r="V45" s="84" t="s">
        <v>214</v>
      </c>
      <c r="W45" s="84" t="s">
        <v>214</v>
      </c>
      <c r="X45" s="84" t="s">
        <v>214</v>
      </c>
      <c r="Y45" s="84" t="s">
        <v>214</v>
      </c>
      <c r="Z45" s="84" t="s">
        <v>214</v>
      </c>
      <c r="AA45" s="84" t="s">
        <v>214</v>
      </c>
      <c r="AB45" s="84" t="s">
        <v>214</v>
      </c>
      <c r="AC45" s="84" t="s">
        <v>214</v>
      </c>
      <c r="AD45" s="84" t="s">
        <v>919</v>
      </c>
      <c r="AG45" s="83" t="s">
        <v>569</v>
      </c>
      <c r="AH45" s="84" t="s">
        <v>919</v>
      </c>
      <c r="AI45" s="84" t="s">
        <v>214</v>
      </c>
      <c r="AJ45" s="84" t="s">
        <v>214</v>
      </c>
      <c r="AK45" s="84" t="s">
        <v>214</v>
      </c>
      <c r="AL45" s="84" t="s">
        <v>214</v>
      </c>
      <c r="AM45" s="84" t="s">
        <v>214</v>
      </c>
      <c r="AN45" s="84" t="s">
        <v>214</v>
      </c>
      <c r="AO45" s="84" t="s">
        <v>214</v>
      </c>
      <c r="AP45" s="84" t="s">
        <v>214</v>
      </c>
      <c r="AQ45" s="84" t="s">
        <v>214</v>
      </c>
      <c r="AR45" s="84" t="s">
        <v>214</v>
      </c>
      <c r="AS45" s="84" t="s">
        <v>919</v>
      </c>
      <c r="AV45" s="83" t="s">
        <v>569</v>
      </c>
      <c r="AW45" s="84" t="s">
        <v>919</v>
      </c>
      <c r="AX45" s="84" t="s">
        <v>214</v>
      </c>
      <c r="AY45" s="84" t="s">
        <v>214</v>
      </c>
      <c r="AZ45" s="84" t="s">
        <v>214</v>
      </c>
      <c r="BA45" s="84" t="s">
        <v>214</v>
      </c>
      <c r="BB45" s="84" t="s">
        <v>214</v>
      </c>
      <c r="BC45" s="84" t="s">
        <v>214</v>
      </c>
      <c r="BD45" s="84" t="s">
        <v>214</v>
      </c>
      <c r="BE45" s="84" t="s">
        <v>214</v>
      </c>
      <c r="BF45" s="84" t="s">
        <v>214</v>
      </c>
      <c r="BG45" s="84" t="s">
        <v>214</v>
      </c>
      <c r="BH45" s="84" t="s">
        <v>919</v>
      </c>
      <c r="BK45" s="83" t="s">
        <v>569</v>
      </c>
      <c r="BL45" s="84" t="s">
        <v>919</v>
      </c>
      <c r="BM45" s="84" t="s">
        <v>214</v>
      </c>
      <c r="BN45" s="84" t="s">
        <v>214</v>
      </c>
      <c r="BO45" s="84" t="s">
        <v>214</v>
      </c>
      <c r="BP45" s="84" t="s">
        <v>214</v>
      </c>
      <c r="BQ45" s="84" t="s">
        <v>214</v>
      </c>
      <c r="BR45" s="84" t="s">
        <v>214</v>
      </c>
      <c r="BS45" s="84" t="s">
        <v>214</v>
      </c>
      <c r="BT45" s="84" t="s">
        <v>214</v>
      </c>
      <c r="BU45" s="84" t="s">
        <v>214</v>
      </c>
      <c r="BV45" s="84" t="s">
        <v>214</v>
      </c>
      <c r="BW45" s="84" t="s">
        <v>919</v>
      </c>
      <c r="BZ45" s="83" t="s">
        <v>569</v>
      </c>
      <c r="CA45" s="84" t="s">
        <v>919</v>
      </c>
      <c r="CB45" s="84" t="s">
        <v>214</v>
      </c>
      <c r="CC45" s="84" t="s">
        <v>214</v>
      </c>
      <c r="CD45" s="84" t="s">
        <v>214</v>
      </c>
      <c r="CE45" s="84" t="s">
        <v>214</v>
      </c>
      <c r="CF45" s="84" t="s">
        <v>214</v>
      </c>
      <c r="CG45" s="84" t="s">
        <v>214</v>
      </c>
      <c r="CH45" s="84" t="s">
        <v>214</v>
      </c>
      <c r="CI45" s="84" t="s">
        <v>214</v>
      </c>
      <c r="CJ45" s="84" t="s">
        <v>214</v>
      </c>
      <c r="CK45" s="84" t="s">
        <v>214</v>
      </c>
      <c r="CL45" s="84" t="s">
        <v>919</v>
      </c>
      <c r="CO45" s="83" t="s">
        <v>569</v>
      </c>
      <c r="CP45" s="84" t="s">
        <v>919</v>
      </c>
      <c r="CQ45" s="84" t="s">
        <v>214</v>
      </c>
      <c r="CR45" s="84" t="s">
        <v>214</v>
      </c>
      <c r="CS45" s="84" t="s">
        <v>214</v>
      </c>
      <c r="CT45" s="84" t="s">
        <v>214</v>
      </c>
      <c r="CU45" s="84" t="s">
        <v>214</v>
      </c>
      <c r="CV45" s="84" t="s">
        <v>214</v>
      </c>
      <c r="CW45" s="84" t="s">
        <v>214</v>
      </c>
      <c r="CX45" s="84" t="s">
        <v>214</v>
      </c>
      <c r="CY45" s="84" t="s">
        <v>214</v>
      </c>
      <c r="CZ45" s="84" t="s">
        <v>214</v>
      </c>
      <c r="DA45" s="84" t="s">
        <v>919</v>
      </c>
      <c r="DD45" s="83" t="s">
        <v>569</v>
      </c>
      <c r="DE45" s="84" t="s">
        <v>919</v>
      </c>
      <c r="DF45" s="84" t="s">
        <v>214</v>
      </c>
      <c r="DG45" s="84" t="s">
        <v>214</v>
      </c>
      <c r="DH45" s="84" t="s">
        <v>214</v>
      </c>
      <c r="DI45" s="84" t="s">
        <v>214</v>
      </c>
      <c r="DJ45" s="84" t="s">
        <v>214</v>
      </c>
      <c r="DK45" s="84" t="s">
        <v>214</v>
      </c>
      <c r="DL45" s="84" t="s">
        <v>214</v>
      </c>
      <c r="DM45" s="84" t="s">
        <v>214</v>
      </c>
      <c r="DN45" s="84" t="s">
        <v>214</v>
      </c>
      <c r="DO45" s="84" t="s">
        <v>214</v>
      </c>
      <c r="DP45" s="84" t="s">
        <v>919</v>
      </c>
      <c r="DS45" s="83" t="s">
        <v>569</v>
      </c>
      <c r="DT45" s="84" t="s">
        <v>919</v>
      </c>
      <c r="DU45" s="84" t="s">
        <v>214</v>
      </c>
      <c r="DV45" s="84" t="s">
        <v>214</v>
      </c>
      <c r="DW45" s="84" t="s">
        <v>214</v>
      </c>
      <c r="DX45" s="84" t="s">
        <v>214</v>
      </c>
      <c r="DY45" s="84" t="s">
        <v>214</v>
      </c>
      <c r="DZ45" s="84" t="s">
        <v>214</v>
      </c>
      <c r="EA45" s="84" t="s">
        <v>214</v>
      </c>
      <c r="EB45" s="84" t="s">
        <v>214</v>
      </c>
      <c r="EC45" s="84" t="s">
        <v>214</v>
      </c>
      <c r="ED45" s="84" t="s">
        <v>214</v>
      </c>
      <c r="EE45" s="84" t="s">
        <v>919</v>
      </c>
      <c r="EH45" s="83" t="s">
        <v>569</v>
      </c>
      <c r="EI45" s="84" t="s">
        <v>919</v>
      </c>
      <c r="EJ45" s="84" t="s">
        <v>214</v>
      </c>
      <c r="EK45" s="84" t="s">
        <v>214</v>
      </c>
      <c r="EL45" s="84" t="s">
        <v>214</v>
      </c>
      <c r="EM45" s="84" t="s">
        <v>214</v>
      </c>
      <c r="EN45" s="84" t="s">
        <v>214</v>
      </c>
      <c r="EO45" s="84" t="s">
        <v>214</v>
      </c>
      <c r="EP45" s="84" t="s">
        <v>214</v>
      </c>
      <c r="EQ45" s="84" t="s">
        <v>214</v>
      </c>
      <c r="ER45" s="84" t="s">
        <v>214</v>
      </c>
      <c r="ES45" s="84" t="s">
        <v>214</v>
      </c>
      <c r="ET45" s="84" t="s">
        <v>919</v>
      </c>
      <c r="EW45" s="83" t="s">
        <v>569</v>
      </c>
      <c r="EX45" s="84" t="s">
        <v>919</v>
      </c>
      <c r="EY45" s="84" t="s">
        <v>214</v>
      </c>
      <c r="EZ45" s="84" t="s">
        <v>214</v>
      </c>
      <c r="FA45" s="84" t="s">
        <v>214</v>
      </c>
      <c r="FB45" s="84" t="s">
        <v>214</v>
      </c>
      <c r="FC45" s="84" t="s">
        <v>214</v>
      </c>
      <c r="FD45" s="84" t="s">
        <v>214</v>
      </c>
      <c r="FE45" s="84" t="s">
        <v>214</v>
      </c>
      <c r="FF45" s="84" t="s">
        <v>214</v>
      </c>
      <c r="FG45" s="84" t="s">
        <v>214</v>
      </c>
      <c r="FH45" s="84" t="s">
        <v>214</v>
      </c>
      <c r="FI45" s="84" t="s">
        <v>919</v>
      </c>
      <c r="FL45" s="83" t="s">
        <v>569</v>
      </c>
      <c r="FM45" s="84" t="s">
        <v>919</v>
      </c>
      <c r="FN45" s="84" t="s">
        <v>214</v>
      </c>
      <c r="FO45" s="84" t="s">
        <v>214</v>
      </c>
      <c r="FP45" s="84" t="s">
        <v>214</v>
      </c>
      <c r="FQ45" s="84" t="s">
        <v>214</v>
      </c>
      <c r="FR45" s="84" t="s">
        <v>214</v>
      </c>
      <c r="FS45" s="84" t="s">
        <v>214</v>
      </c>
      <c r="FT45" s="84" t="s">
        <v>214</v>
      </c>
      <c r="FU45" s="84" t="s">
        <v>214</v>
      </c>
      <c r="FV45" s="84" t="s">
        <v>214</v>
      </c>
      <c r="FW45" s="84" t="s">
        <v>214</v>
      </c>
      <c r="FX45" s="84" t="s">
        <v>919</v>
      </c>
    </row>
    <row r="46" spans="1:181">
      <c r="A46" s="41"/>
      <c r="B46" s="41"/>
      <c r="C46" s="83" t="s">
        <v>570</v>
      </c>
      <c r="D46" s="84" t="s">
        <v>920</v>
      </c>
      <c r="E46" s="84" t="s">
        <v>214</v>
      </c>
      <c r="F46" s="84" t="s">
        <v>214</v>
      </c>
      <c r="G46" s="84" t="s">
        <v>214</v>
      </c>
      <c r="H46" s="84" t="s">
        <v>214</v>
      </c>
      <c r="I46" s="84" t="s">
        <v>214</v>
      </c>
      <c r="J46" s="84" t="s">
        <v>214</v>
      </c>
      <c r="K46" s="84" t="s">
        <v>214</v>
      </c>
      <c r="L46" s="84" t="s">
        <v>214</v>
      </c>
      <c r="M46" s="84" t="s">
        <v>214</v>
      </c>
      <c r="N46" s="84" t="s">
        <v>214</v>
      </c>
      <c r="O46" s="84" t="s">
        <v>920</v>
      </c>
      <c r="R46" s="83" t="s">
        <v>570</v>
      </c>
      <c r="S46" s="84" t="s">
        <v>920</v>
      </c>
      <c r="T46" s="84" t="s">
        <v>214</v>
      </c>
      <c r="U46" s="84" t="s">
        <v>214</v>
      </c>
      <c r="V46" s="84" t="s">
        <v>214</v>
      </c>
      <c r="W46" s="84" t="s">
        <v>214</v>
      </c>
      <c r="X46" s="84" t="s">
        <v>214</v>
      </c>
      <c r="Y46" s="84" t="s">
        <v>214</v>
      </c>
      <c r="Z46" s="84" t="s">
        <v>214</v>
      </c>
      <c r="AA46" s="84" t="s">
        <v>214</v>
      </c>
      <c r="AB46" s="84" t="s">
        <v>214</v>
      </c>
      <c r="AC46" s="84" t="s">
        <v>214</v>
      </c>
      <c r="AD46" s="84" t="s">
        <v>920</v>
      </c>
      <c r="AG46" s="83" t="s">
        <v>570</v>
      </c>
      <c r="AH46" s="84" t="s">
        <v>920</v>
      </c>
      <c r="AI46" s="84" t="s">
        <v>214</v>
      </c>
      <c r="AJ46" s="84" t="s">
        <v>214</v>
      </c>
      <c r="AK46" s="84" t="s">
        <v>214</v>
      </c>
      <c r="AL46" s="84" t="s">
        <v>214</v>
      </c>
      <c r="AM46" s="84" t="s">
        <v>214</v>
      </c>
      <c r="AN46" s="84" t="s">
        <v>214</v>
      </c>
      <c r="AO46" s="84" t="s">
        <v>214</v>
      </c>
      <c r="AP46" s="84" t="s">
        <v>214</v>
      </c>
      <c r="AQ46" s="84" t="s">
        <v>214</v>
      </c>
      <c r="AR46" s="84" t="s">
        <v>214</v>
      </c>
      <c r="AS46" s="84" t="s">
        <v>920</v>
      </c>
      <c r="AV46" s="83" t="s">
        <v>570</v>
      </c>
      <c r="AW46" s="84" t="s">
        <v>920</v>
      </c>
      <c r="AX46" s="84" t="s">
        <v>214</v>
      </c>
      <c r="AY46" s="84" t="s">
        <v>214</v>
      </c>
      <c r="AZ46" s="84" t="s">
        <v>214</v>
      </c>
      <c r="BA46" s="84" t="s">
        <v>214</v>
      </c>
      <c r="BB46" s="84" t="s">
        <v>214</v>
      </c>
      <c r="BC46" s="84" t="s">
        <v>214</v>
      </c>
      <c r="BD46" s="84" t="s">
        <v>214</v>
      </c>
      <c r="BE46" s="84" t="s">
        <v>214</v>
      </c>
      <c r="BF46" s="84" t="s">
        <v>214</v>
      </c>
      <c r="BG46" s="84" t="s">
        <v>214</v>
      </c>
      <c r="BH46" s="84" t="s">
        <v>920</v>
      </c>
      <c r="BK46" s="83" t="s">
        <v>570</v>
      </c>
      <c r="BL46" s="84" t="s">
        <v>920</v>
      </c>
      <c r="BM46" s="84" t="s">
        <v>214</v>
      </c>
      <c r="BN46" s="84" t="s">
        <v>214</v>
      </c>
      <c r="BO46" s="84" t="s">
        <v>214</v>
      </c>
      <c r="BP46" s="84" t="s">
        <v>214</v>
      </c>
      <c r="BQ46" s="84" t="s">
        <v>214</v>
      </c>
      <c r="BR46" s="84" t="s">
        <v>214</v>
      </c>
      <c r="BS46" s="84" t="s">
        <v>214</v>
      </c>
      <c r="BT46" s="84" t="s">
        <v>214</v>
      </c>
      <c r="BU46" s="84" t="s">
        <v>214</v>
      </c>
      <c r="BV46" s="84" t="s">
        <v>214</v>
      </c>
      <c r="BW46" s="84" t="s">
        <v>920</v>
      </c>
      <c r="BZ46" s="83" t="s">
        <v>570</v>
      </c>
      <c r="CA46" s="84" t="s">
        <v>920</v>
      </c>
      <c r="CB46" s="84" t="s">
        <v>214</v>
      </c>
      <c r="CC46" s="84" t="s">
        <v>214</v>
      </c>
      <c r="CD46" s="84" t="s">
        <v>214</v>
      </c>
      <c r="CE46" s="84" t="s">
        <v>214</v>
      </c>
      <c r="CF46" s="84" t="s">
        <v>214</v>
      </c>
      <c r="CG46" s="84" t="s">
        <v>214</v>
      </c>
      <c r="CH46" s="84" t="s">
        <v>214</v>
      </c>
      <c r="CI46" s="84" t="s">
        <v>214</v>
      </c>
      <c r="CJ46" s="84" t="s">
        <v>214</v>
      </c>
      <c r="CK46" s="84" t="s">
        <v>214</v>
      </c>
      <c r="CL46" s="84" t="s">
        <v>920</v>
      </c>
      <c r="CO46" s="83" t="s">
        <v>570</v>
      </c>
      <c r="CP46" s="84" t="s">
        <v>920</v>
      </c>
      <c r="CQ46" s="84" t="s">
        <v>214</v>
      </c>
      <c r="CR46" s="84" t="s">
        <v>214</v>
      </c>
      <c r="CS46" s="84" t="s">
        <v>214</v>
      </c>
      <c r="CT46" s="84" t="s">
        <v>214</v>
      </c>
      <c r="CU46" s="84" t="s">
        <v>214</v>
      </c>
      <c r="CV46" s="84" t="s">
        <v>214</v>
      </c>
      <c r="CW46" s="84" t="s">
        <v>214</v>
      </c>
      <c r="CX46" s="84" t="s">
        <v>214</v>
      </c>
      <c r="CY46" s="84" t="s">
        <v>214</v>
      </c>
      <c r="CZ46" s="84" t="s">
        <v>214</v>
      </c>
      <c r="DA46" s="84" t="s">
        <v>920</v>
      </c>
      <c r="DD46" s="83" t="s">
        <v>570</v>
      </c>
      <c r="DE46" s="84" t="s">
        <v>920</v>
      </c>
      <c r="DF46" s="84" t="s">
        <v>214</v>
      </c>
      <c r="DG46" s="84" t="s">
        <v>214</v>
      </c>
      <c r="DH46" s="84" t="s">
        <v>214</v>
      </c>
      <c r="DI46" s="84" t="s">
        <v>214</v>
      </c>
      <c r="DJ46" s="84" t="s">
        <v>214</v>
      </c>
      <c r="DK46" s="84" t="s">
        <v>214</v>
      </c>
      <c r="DL46" s="84" t="s">
        <v>214</v>
      </c>
      <c r="DM46" s="84" t="s">
        <v>214</v>
      </c>
      <c r="DN46" s="84" t="s">
        <v>214</v>
      </c>
      <c r="DO46" s="84" t="s">
        <v>214</v>
      </c>
      <c r="DP46" s="84" t="s">
        <v>920</v>
      </c>
      <c r="DS46" s="83" t="s">
        <v>570</v>
      </c>
      <c r="DT46" s="84" t="s">
        <v>920</v>
      </c>
      <c r="DU46" s="84" t="s">
        <v>214</v>
      </c>
      <c r="DV46" s="84" t="s">
        <v>214</v>
      </c>
      <c r="DW46" s="84" t="s">
        <v>214</v>
      </c>
      <c r="DX46" s="84" t="s">
        <v>214</v>
      </c>
      <c r="DY46" s="84" t="s">
        <v>214</v>
      </c>
      <c r="DZ46" s="84" t="s">
        <v>214</v>
      </c>
      <c r="EA46" s="84" t="s">
        <v>214</v>
      </c>
      <c r="EB46" s="84" t="s">
        <v>214</v>
      </c>
      <c r="EC46" s="84" t="s">
        <v>214</v>
      </c>
      <c r="ED46" s="84" t="s">
        <v>214</v>
      </c>
      <c r="EE46" s="84" t="s">
        <v>920</v>
      </c>
      <c r="EH46" s="83" t="s">
        <v>570</v>
      </c>
      <c r="EI46" s="84" t="s">
        <v>920</v>
      </c>
      <c r="EJ46" s="84" t="s">
        <v>214</v>
      </c>
      <c r="EK46" s="84" t="s">
        <v>214</v>
      </c>
      <c r="EL46" s="84" t="s">
        <v>214</v>
      </c>
      <c r="EM46" s="84" t="s">
        <v>214</v>
      </c>
      <c r="EN46" s="84" t="s">
        <v>214</v>
      </c>
      <c r="EO46" s="84" t="s">
        <v>214</v>
      </c>
      <c r="EP46" s="84" t="s">
        <v>214</v>
      </c>
      <c r="EQ46" s="84" t="s">
        <v>214</v>
      </c>
      <c r="ER46" s="84" t="s">
        <v>214</v>
      </c>
      <c r="ES46" s="84" t="s">
        <v>214</v>
      </c>
      <c r="ET46" s="84" t="s">
        <v>920</v>
      </c>
      <c r="EW46" s="83" t="s">
        <v>570</v>
      </c>
      <c r="EX46" s="84" t="s">
        <v>920</v>
      </c>
      <c r="EY46" s="84" t="s">
        <v>214</v>
      </c>
      <c r="EZ46" s="84" t="s">
        <v>214</v>
      </c>
      <c r="FA46" s="84" t="s">
        <v>214</v>
      </c>
      <c r="FB46" s="84" t="s">
        <v>214</v>
      </c>
      <c r="FC46" s="84" t="s">
        <v>214</v>
      </c>
      <c r="FD46" s="84" t="s">
        <v>214</v>
      </c>
      <c r="FE46" s="84" t="s">
        <v>214</v>
      </c>
      <c r="FF46" s="84" t="s">
        <v>214</v>
      </c>
      <c r="FG46" s="84" t="s">
        <v>214</v>
      </c>
      <c r="FH46" s="84" t="s">
        <v>214</v>
      </c>
      <c r="FI46" s="84" t="s">
        <v>920</v>
      </c>
      <c r="FL46" s="83" t="s">
        <v>570</v>
      </c>
      <c r="FM46" s="84" t="s">
        <v>920</v>
      </c>
      <c r="FN46" s="84" t="s">
        <v>214</v>
      </c>
      <c r="FO46" s="84" t="s">
        <v>214</v>
      </c>
      <c r="FP46" s="84" t="s">
        <v>214</v>
      </c>
      <c r="FQ46" s="84" t="s">
        <v>214</v>
      </c>
      <c r="FR46" s="84" t="s">
        <v>214</v>
      </c>
      <c r="FS46" s="84" t="s">
        <v>214</v>
      </c>
      <c r="FT46" s="84" t="s">
        <v>214</v>
      </c>
      <c r="FU46" s="84" t="s">
        <v>214</v>
      </c>
      <c r="FV46" s="84" t="s">
        <v>214</v>
      </c>
      <c r="FW46" s="84" t="s">
        <v>214</v>
      </c>
      <c r="FX46" s="84" t="s">
        <v>920</v>
      </c>
    </row>
    <row r="47" spans="1:181">
      <c r="A47" s="41"/>
      <c r="B47" s="41"/>
      <c r="C47" s="83" t="s">
        <v>571</v>
      </c>
      <c r="D47" s="84" t="s">
        <v>921</v>
      </c>
      <c r="E47" s="84" t="s">
        <v>214</v>
      </c>
      <c r="F47" s="84" t="s">
        <v>214</v>
      </c>
      <c r="G47" s="84" t="s">
        <v>214</v>
      </c>
      <c r="H47" s="84" t="s">
        <v>214</v>
      </c>
      <c r="I47" s="84" t="s">
        <v>214</v>
      </c>
      <c r="J47" s="84" t="s">
        <v>214</v>
      </c>
      <c r="K47" s="84" t="s">
        <v>214</v>
      </c>
      <c r="L47" s="84" t="s">
        <v>214</v>
      </c>
      <c r="M47" s="84" t="s">
        <v>214</v>
      </c>
      <c r="N47" s="84" t="s">
        <v>214</v>
      </c>
      <c r="O47" s="84" t="s">
        <v>921</v>
      </c>
      <c r="R47" s="83" t="s">
        <v>571</v>
      </c>
      <c r="S47" s="84" t="s">
        <v>921</v>
      </c>
      <c r="T47" s="84" t="s">
        <v>214</v>
      </c>
      <c r="U47" s="84" t="s">
        <v>214</v>
      </c>
      <c r="V47" s="84" t="s">
        <v>214</v>
      </c>
      <c r="W47" s="84" t="s">
        <v>214</v>
      </c>
      <c r="X47" s="84" t="s">
        <v>214</v>
      </c>
      <c r="Y47" s="84" t="s">
        <v>214</v>
      </c>
      <c r="Z47" s="84" t="s">
        <v>214</v>
      </c>
      <c r="AA47" s="84" t="s">
        <v>214</v>
      </c>
      <c r="AB47" s="84" t="s">
        <v>214</v>
      </c>
      <c r="AC47" s="84" t="s">
        <v>214</v>
      </c>
      <c r="AD47" s="84" t="s">
        <v>921</v>
      </c>
      <c r="AG47" s="83" t="s">
        <v>571</v>
      </c>
      <c r="AH47" s="84" t="s">
        <v>921</v>
      </c>
      <c r="AI47" s="84" t="s">
        <v>214</v>
      </c>
      <c r="AJ47" s="84" t="s">
        <v>214</v>
      </c>
      <c r="AK47" s="84" t="s">
        <v>214</v>
      </c>
      <c r="AL47" s="84" t="s">
        <v>214</v>
      </c>
      <c r="AM47" s="84" t="s">
        <v>214</v>
      </c>
      <c r="AN47" s="84" t="s">
        <v>214</v>
      </c>
      <c r="AO47" s="84" t="s">
        <v>214</v>
      </c>
      <c r="AP47" s="84" t="s">
        <v>214</v>
      </c>
      <c r="AQ47" s="84" t="s">
        <v>214</v>
      </c>
      <c r="AR47" s="84" t="s">
        <v>214</v>
      </c>
      <c r="AS47" s="84" t="s">
        <v>921</v>
      </c>
      <c r="AV47" s="83" t="s">
        <v>571</v>
      </c>
      <c r="AW47" s="84" t="s">
        <v>921</v>
      </c>
      <c r="AX47" s="84" t="s">
        <v>214</v>
      </c>
      <c r="AY47" s="84" t="s">
        <v>214</v>
      </c>
      <c r="AZ47" s="84" t="s">
        <v>214</v>
      </c>
      <c r="BA47" s="84" t="s">
        <v>214</v>
      </c>
      <c r="BB47" s="84" t="s">
        <v>214</v>
      </c>
      <c r="BC47" s="84" t="s">
        <v>214</v>
      </c>
      <c r="BD47" s="84" t="s">
        <v>214</v>
      </c>
      <c r="BE47" s="84" t="s">
        <v>214</v>
      </c>
      <c r="BF47" s="84" t="s">
        <v>214</v>
      </c>
      <c r="BG47" s="84" t="s">
        <v>214</v>
      </c>
      <c r="BH47" s="84" t="s">
        <v>921</v>
      </c>
      <c r="BK47" s="83" t="s">
        <v>571</v>
      </c>
      <c r="BL47" s="84" t="s">
        <v>921</v>
      </c>
      <c r="BM47" s="84" t="s">
        <v>214</v>
      </c>
      <c r="BN47" s="84" t="s">
        <v>214</v>
      </c>
      <c r="BO47" s="84" t="s">
        <v>214</v>
      </c>
      <c r="BP47" s="84" t="s">
        <v>214</v>
      </c>
      <c r="BQ47" s="84" t="s">
        <v>214</v>
      </c>
      <c r="BR47" s="84" t="s">
        <v>214</v>
      </c>
      <c r="BS47" s="84" t="s">
        <v>214</v>
      </c>
      <c r="BT47" s="84" t="s">
        <v>214</v>
      </c>
      <c r="BU47" s="84" t="s">
        <v>214</v>
      </c>
      <c r="BV47" s="84" t="s">
        <v>214</v>
      </c>
      <c r="BW47" s="84" t="s">
        <v>921</v>
      </c>
      <c r="BZ47" s="83" t="s">
        <v>571</v>
      </c>
      <c r="CA47" s="84" t="s">
        <v>921</v>
      </c>
      <c r="CB47" s="84" t="s">
        <v>214</v>
      </c>
      <c r="CC47" s="84" t="s">
        <v>214</v>
      </c>
      <c r="CD47" s="84" t="s">
        <v>214</v>
      </c>
      <c r="CE47" s="84" t="s">
        <v>214</v>
      </c>
      <c r="CF47" s="84" t="s">
        <v>214</v>
      </c>
      <c r="CG47" s="84" t="s">
        <v>214</v>
      </c>
      <c r="CH47" s="84" t="s">
        <v>214</v>
      </c>
      <c r="CI47" s="84" t="s">
        <v>214</v>
      </c>
      <c r="CJ47" s="84" t="s">
        <v>214</v>
      </c>
      <c r="CK47" s="84" t="s">
        <v>214</v>
      </c>
      <c r="CL47" s="84" t="s">
        <v>921</v>
      </c>
      <c r="CO47" s="83" t="s">
        <v>571</v>
      </c>
      <c r="CP47" s="84" t="s">
        <v>921</v>
      </c>
      <c r="CQ47" s="84" t="s">
        <v>214</v>
      </c>
      <c r="CR47" s="84" t="s">
        <v>214</v>
      </c>
      <c r="CS47" s="84" t="s">
        <v>214</v>
      </c>
      <c r="CT47" s="84" t="s">
        <v>214</v>
      </c>
      <c r="CU47" s="84" t="s">
        <v>214</v>
      </c>
      <c r="CV47" s="84" t="s">
        <v>214</v>
      </c>
      <c r="CW47" s="84" t="s">
        <v>214</v>
      </c>
      <c r="CX47" s="84" t="s">
        <v>214</v>
      </c>
      <c r="CY47" s="84" t="s">
        <v>214</v>
      </c>
      <c r="CZ47" s="84" t="s">
        <v>214</v>
      </c>
      <c r="DA47" s="84" t="s">
        <v>921</v>
      </c>
      <c r="DD47" s="83" t="s">
        <v>571</v>
      </c>
      <c r="DE47" s="84" t="s">
        <v>921</v>
      </c>
      <c r="DF47" s="84" t="s">
        <v>214</v>
      </c>
      <c r="DG47" s="84" t="s">
        <v>214</v>
      </c>
      <c r="DH47" s="84" t="s">
        <v>214</v>
      </c>
      <c r="DI47" s="84" t="s">
        <v>214</v>
      </c>
      <c r="DJ47" s="84" t="s">
        <v>214</v>
      </c>
      <c r="DK47" s="84" t="s">
        <v>214</v>
      </c>
      <c r="DL47" s="84" t="s">
        <v>214</v>
      </c>
      <c r="DM47" s="84" t="s">
        <v>214</v>
      </c>
      <c r="DN47" s="84" t="s">
        <v>214</v>
      </c>
      <c r="DO47" s="84" t="s">
        <v>214</v>
      </c>
      <c r="DP47" s="84" t="s">
        <v>921</v>
      </c>
      <c r="DS47" s="83" t="s">
        <v>571</v>
      </c>
      <c r="DT47" s="84" t="s">
        <v>921</v>
      </c>
      <c r="DU47" s="84" t="s">
        <v>214</v>
      </c>
      <c r="DV47" s="84" t="s">
        <v>214</v>
      </c>
      <c r="DW47" s="84" t="s">
        <v>214</v>
      </c>
      <c r="DX47" s="84" t="s">
        <v>214</v>
      </c>
      <c r="DY47" s="84" t="s">
        <v>214</v>
      </c>
      <c r="DZ47" s="84" t="s">
        <v>214</v>
      </c>
      <c r="EA47" s="84" t="s">
        <v>214</v>
      </c>
      <c r="EB47" s="84" t="s">
        <v>214</v>
      </c>
      <c r="EC47" s="84" t="s">
        <v>214</v>
      </c>
      <c r="ED47" s="84" t="s">
        <v>214</v>
      </c>
      <c r="EE47" s="84" t="s">
        <v>921</v>
      </c>
      <c r="EH47" s="83" t="s">
        <v>571</v>
      </c>
      <c r="EI47" s="84" t="s">
        <v>921</v>
      </c>
      <c r="EJ47" s="84" t="s">
        <v>214</v>
      </c>
      <c r="EK47" s="84" t="s">
        <v>214</v>
      </c>
      <c r="EL47" s="84" t="s">
        <v>214</v>
      </c>
      <c r="EM47" s="84" t="s">
        <v>214</v>
      </c>
      <c r="EN47" s="84" t="s">
        <v>214</v>
      </c>
      <c r="EO47" s="84" t="s">
        <v>214</v>
      </c>
      <c r="EP47" s="84" t="s">
        <v>214</v>
      </c>
      <c r="EQ47" s="84" t="s">
        <v>214</v>
      </c>
      <c r="ER47" s="84" t="s">
        <v>214</v>
      </c>
      <c r="ES47" s="84" t="s">
        <v>214</v>
      </c>
      <c r="ET47" s="84" t="s">
        <v>921</v>
      </c>
      <c r="EW47" s="83" t="s">
        <v>571</v>
      </c>
      <c r="EX47" s="84" t="s">
        <v>921</v>
      </c>
      <c r="EY47" s="84" t="s">
        <v>214</v>
      </c>
      <c r="EZ47" s="84" t="s">
        <v>214</v>
      </c>
      <c r="FA47" s="84" t="s">
        <v>214</v>
      </c>
      <c r="FB47" s="84" t="s">
        <v>214</v>
      </c>
      <c r="FC47" s="84" t="s">
        <v>214</v>
      </c>
      <c r="FD47" s="84" t="s">
        <v>214</v>
      </c>
      <c r="FE47" s="84" t="s">
        <v>214</v>
      </c>
      <c r="FF47" s="84" t="s">
        <v>214</v>
      </c>
      <c r="FG47" s="84" t="s">
        <v>214</v>
      </c>
      <c r="FH47" s="84" t="s">
        <v>214</v>
      </c>
      <c r="FI47" s="84" t="s">
        <v>921</v>
      </c>
      <c r="FL47" s="83" t="s">
        <v>571</v>
      </c>
      <c r="FM47" s="84" t="s">
        <v>921</v>
      </c>
      <c r="FN47" s="84" t="s">
        <v>214</v>
      </c>
      <c r="FO47" s="84" t="s">
        <v>214</v>
      </c>
      <c r="FP47" s="84" t="s">
        <v>214</v>
      </c>
      <c r="FQ47" s="84" t="s">
        <v>214</v>
      </c>
      <c r="FR47" s="84" t="s">
        <v>214</v>
      </c>
      <c r="FS47" s="84" t="s">
        <v>214</v>
      </c>
      <c r="FT47" s="84" t="s">
        <v>214</v>
      </c>
      <c r="FU47" s="84" t="s">
        <v>214</v>
      </c>
      <c r="FV47" s="84" t="s">
        <v>214</v>
      </c>
      <c r="FW47" s="84" t="s">
        <v>214</v>
      </c>
      <c r="FX47" s="84" t="s">
        <v>921</v>
      </c>
    </row>
    <row r="48" spans="1:181">
      <c r="A48" s="41"/>
      <c r="B48" s="41"/>
      <c r="C48" s="83" t="s">
        <v>572</v>
      </c>
      <c r="D48" s="84" t="s">
        <v>1066</v>
      </c>
      <c r="E48" s="84" t="s">
        <v>214</v>
      </c>
      <c r="F48" s="84" t="s">
        <v>214</v>
      </c>
      <c r="G48" s="84" t="s">
        <v>214</v>
      </c>
      <c r="H48" s="84" t="s">
        <v>214</v>
      </c>
      <c r="I48" s="84" t="s">
        <v>214</v>
      </c>
      <c r="J48" s="84" t="s">
        <v>214</v>
      </c>
      <c r="K48" s="84" t="s">
        <v>214</v>
      </c>
      <c r="L48" s="84" t="s">
        <v>214</v>
      </c>
      <c r="M48" s="84" t="s">
        <v>214</v>
      </c>
      <c r="N48" s="84" t="s">
        <v>214</v>
      </c>
      <c r="O48" s="84" t="s">
        <v>1066</v>
      </c>
      <c r="R48" s="83" t="s">
        <v>572</v>
      </c>
      <c r="S48" s="84" t="s">
        <v>1066</v>
      </c>
      <c r="T48" s="84" t="s">
        <v>214</v>
      </c>
      <c r="U48" s="84" t="s">
        <v>214</v>
      </c>
      <c r="V48" s="84" t="s">
        <v>214</v>
      </c>
      <c r="W48" s="84" t="s">
        <v>214</v>
      </c>
      <c r="X48" s="84" t="s">
        <v>214</v>
      </c>
      <c r="Y48" s="84" t="s">
        <v>214</v>
      </c>
      <c r="Z48" s="84" t="s">
        <v>214</v>
      </c>
      <c r="AA48" s="84" t="s">
        <v>214</v>
      </c>
      <c r="AB48" s="84" t="s">
        <v>214</v>
      </c>
      <c r="AC48" s="84" t="s">
        <v>214</v>
      </c>
      <c r="AD48" s="84" t="s">
        <v>1066</v>
      </c>
      <c r="AG48" s="83" t="s">
        <v>572</v>
      </c>
      <c r="AH48" s="84" t="s">
        <v>1066</v>
      </c>
      <c r="AI48" s="84" t="s">
        <v>214</v>
      </c>
      <c r="AJ48" s="84" t="s">
        <v>214</v>
      </c>
      <c r="AK48" s="84" t="s">
        <v>214</v>
      </c>
      <c r="AL48" s="84" t="s">
        <v>214</v>
      </c>
      <c r="AM48" s="84" t="s">
        <v>214</v>
      </c>
      <c r="AN48" s="84" t="s">
        <v>214</v>
      </c>
      <c r="AO48" s="84" t="s">
        <v>214</v>
      </c>
      <c r="AP48" s="84" t="s">
        <v>214</v>
      </c>
      <c r="AQ48" s="84" t="s">
        <v>214</v>
      </c>
      <c r="AR48" s="84" t="s">
        <v>214</v>
      </c>
      <c r="AS48" s="84" t="s">
        <v>1066</v>
      </c>
      <c r="AV48" s="83" t="s">
        <v>572</v>
      </c>
      <c r="AW48" s="84" t="s">
        <v>1066</v>
      </c>
      <c r="AX48" s="84" t="s">
        <v>214</v>
      </c>
      <c r="AY48" s="84" t="s">
        <v>214</v>
      </c>
      <c r="AZ48" s="84" t="s">
        <v>214</v>
      </c>
      <c r="BA48" s="84" t="s">
        <v>214</v>
      </c>
      <c r="BB48" s="84" t="s">
        <v>214</v>
      </c>
      <c r="BC48" s="84" t="s">
        <v>214</v>
      </c>
      <c r="BD48" s="84" t="s">
        <v>214</v>
      </c>
      <c r="BE48" s="84" t="s">
        <v>214</v>
      </c>
      <c r="BF48" s="84" t="s">
        <v>214</v>
      </c>
      <c r="BG48" s="84" t="s">
        <v>214</v>
      </c>
      <c r="BH48" s="84" t="s">
        <v>1066</v>
      </c>
      <c r="BK48" s="83" t="s">
        <v>572</v>
      </c>
      <c r="BL48" s="84" t="s">
        <v>1066</v>
      </c>
      <c r="BM48" s="84" t="s">
        <v>214</v>
      </c>
      <c r="BN48" s="84" t="s">
        <v>214</v>
      </c>
      <c r="BO48" s="84" t="s">
        <v>214</v>
      </c>
      <c r="BP48" s="84" t="s">
        <v>214</v>
      </c>
      <c r="BQ48" s="84" t="s">
        <v>214</v>
      </c>
      <c r="BR48" s="84" t="s">
        <v>214</v>
      </c>
      <c r="BS48" s="84" t="s">
        <v>214</v>
      </c>
      <c r="BT48" s="84" t="s">
        <v>214</v>
      </c>
      <c r="BU48" s="84" t="s">
        <v>214</v>
      </c>
      <c r="BV48" s="84" t="s">
        <v>214</v>
      </c>
      <c r="BW48" s="84" t="s">
        <v>1066</v>
      </c>
      <c r="BZ48" s="83" t="s">
        <v>572</v>
      </c>
      <c r="CA48" s="84" t="s">
        <v>1066</v>
      </c>
      <c r="CB48" s="84" t="s">
        <v>214</v>
      </c>
      <c r="CC48" s="84" t="s">
        <v>214</v>
      </c>
      <c r="CD48" s="84" t="s">
        <v>214</v>
      </c>
      <c r="CE48" s="84" t="s">
        <v>214</v>
      </c>
      <c r="CF48" s="84" t="s">
        <v>214</v>
      </c>
      <c r="CG48" s="84" t="s">
        <v>214</v>
      </c>
      <c r="CH48" s="84" t="s">
        <v>214</v>
      </c>
      <c r="CI48" s="84" t="s">
        <v>214</v>
      </c>
      <c r="CJ48" s="84" t="s">
        <v>214</v>
      </c>
      <c r="CK48" s="84" t="s">
        <v>214</v>
      </c>
      <c r="CL48" s="84" t="s">
        <v>1066</v>
      </c>
      <c r="CO48" s="83" t="s">
        <v>572</v>
      </c>
      <c r="CP48" s="84" t="s">
        <v>1066</v>
      </c>
      <c r="CQ48" s="84" t="s">
        <v>214</v>
      </c>
      <c r="CR48" s="84" t="s">
        <v>214</v>
      </c>
      <c r="CS48" s="84" t="s">
        <v>214</v>
      </c>
      <c r="CT48" s="84" t="s">
        <v>214</v>
      </c>
      <c r="CU48" s="84" t="s">
        <v>214</v>
      </c>
      <c r="CV48" s="84" t="s">
        <v>214</v>
      </c>
      <c r="CW48" s="84" t="s">
        <v>214</v>
      </c>
      <c r="CX48" s="84" t="s">
        <v>214</v>
      </c>
      <c r="CY48" s="84" t="s">
        <v>214</v>
      </c>
      <c r="CZ48" s="84" t="s">
        <v>214</v>
      </c>
      <c r="DA48" s="84" t="s">
        <v>1066</v>
      </c>
      <c r="DD48" s="83" t="s">
        <v>572</v>
      </c>
      <c r="DE48" s="84" t="s">
        <v>1066</v>
      </c>
      <c r="DF48" s="84" t="s">
        <v>214</v>
      </c>
      <c r="DG48" s="84" t="s">
        <v>214</v>
      </c>
      <c r="DH48" s="84" t="s">
        <v>214</v>
      </c>
      <c r="DI48" s="84" t="s">
        <v>214</v>
      </c>
      <c r="DJ48" s="84" t="s">
        <v>214</v>
      </c>
      <c r="DK48" s="84" t="s">
        <v>214</v>
      </c>
      <c r="DL48" s="84" t="s">
        <v>214</v>
      </c>
      <c r="DM48" s="84" t="s">
        <v>214</v>
      </c>
      <c r="DN48" s="84" t="s">
        <v>214</v>
      </c>
      <c r="DO48" s="84" t="s">
        <v>214</v>
      </c>
      <c r="DP48" s="84" t="s">
        <v>1066</v>
      </c>
      <c r="DS48" s="83" t="s">
        <v>572</v>
      </c>
      <c r="DT48" s="84" t="s">
        <v>1066</v>
      </c>
      <c r="DU48" s="84" t="s">
        <v>214</v>
      </c>
      <c r="DV48" s="84" t="s">
        <v>214</v>
      </c>
      <c r="DW48" s="84" t="s">
        <v>214</v>
      </c>
      <c r="DX48" s="84" t="s">
        <v>214</v>
      </c>
      <c r="DY48" s="84" t="s">
        <v>214</v>
      </c>
      <c r="DZ48" s="84" t="s">
        <v>214</v>
      </c>
      <c r="EA48" s="84" t="s">
        <v>214</v>
      </c>
      <c r="EB48" s="84" t="s">
        <v>214</v>
      </c>
      <c r="EC48" s="84" t="s">
        <v>214</v>
      </c>
      <c r="ED48" s="84" t="s">
        <v>214</v>
      </c>
      <c r="EE48" s="84" t="s">
        <v>1066</v>
      </c>
      <c r="EH48" s="83" t="s">
        <v>572</v>
      </c>
      <c r="EI48" s="84" t="s">
        <v>1066</v>
      </c>
      <c r="EJ48" s="84" t="s">
        <v>214</v>
      </c>
      <c r="EK48" s="84" t="s">
        <v>214</v>
      </c>
      <c r="EL48" s="84" t="s">
        <v>214</v>
      </c>
      <c r="EM48" s="84" t="s">
        <v>214</v>
      </c>
      <c r="EN48" s="84" t="s">
        <v>214</v>
      </c>
      <c r="EO48" s="84" t="s">
        <v>214</v>
      </c>
      <c r="EP48" s="84" t="s">
        <v>214</v>
      </c>
      <c r="EQ48" s="84" t="s">
        <v>214</v>
      </c>
      <c r="ER48" s="84" t="s">
        <v>214</v>
      </c>
      <c r="ES48" s="84" t="s">
        <v>214</v>
      </c>
      <c r="ET48" s="84" t="s">
        <v>1066</v>
      </c>
      <c r="EW48" s="83" t="s">
        <v>572</v>
      </c>
      <c r="EX48" s="84" t="s">
        <v>1066</v>
      </c>
      <c r="EY48" s="84" t="s">
        <v>214</v>
      </c>
      <c r="EZ48" s="84" t="s">
        <v>214</v>
      </c>
      <c r="FA48" s="84" t="s">
        <v>214</v>
      </c>
      <c r="FB48" s="84" t="s">
        <v>214</v>
      </c>
      <c r="FC48" s="84" t="s">
        <v>214</v>
      </c>
      <c r="FD48" s="84" t="s">
        <v>214</v>
      </c>
      <c r="FE48" s="84" t="s">
        <v>214</v>
      </c>
      <c r="FF48" s="84" t="s">
        <v>214</v>
      </c>
      <c r="FG48" s="84" t="s">
        <v>214</v>
      </c>
      <c r="FH48" s="84" t="s">
        <v>214</v>
      </c>
      <c r="FI48" s="84" t="s">
        <v>1066</v>
      </c>
      <c r="FL48" s="83" t="s">
        <v>572</v>
      </c>
      <c r="FM48" s="84" t="s">
        <v>1066</v>
      </c>
      <c r="FN48" s="84" t="s">
        <v>214</v>
      </c>
      <c r="FO48" s="84" t="s">
        <v>214</v>
      </c>
      <c r="FP48" s="84" t="s">
        <v>214</v>
      </c>
      <c r="FQ48" s="84" t="s">
        <v>214</v>
      </c>
      <c r="FR48" s="84" t="s">
        <v>214</v>
      </c>
      <c r="FS48" s="84" t="s">
        <v>214</v>
      </c>
      <c r="FT48" s="84" t="s">
        <v>214</v>
      </c>
      <c r="FU48" s="84" t="s">
        <v>214</v>
      </c>
      <c r="FV48" s="84" t="s">
        <v>214</v>
      </c>
      <c r="FW48" s="84" t="s">
        <v>214</v>
      </c>
      <c r="FX48" s="84" t="s">
        <v>1066</v>
      </c>
    </row>
    <row r="49" spans="1:180">
      <c r="A49" s="41"/>
      <c r="B49" s="41"/>
      <c r="C49" s="83" t="s">
        <v>573</v>
      </c>
      <c r="D49" s="84" t="s">
        <v>1067</v>
      </c>
      <c r="E49" s="84" t="s">
        <v>214</v>
      </c>
      <c r="F49" s="84" t="s">
        <v>214</v>
      </c>
      <c r="G49" s="84" t="s">
        <v>214</v>
      </c>
      <c r="H49" s="84" t="s">
        <v>214</v>
      </c>
      <c r="I49" s="84" t="s">
        <v>214</v>
      </c>
      <c r="J49" s="84" t="s">
        <v>214</v>
      </c>
      <c r="K49" s="84" t="s">
        <v>214</v>
      </c>
      <c r="L49" s="84" t="s">
        <v>214</v>
      </c>
      <c r="M49" s="84" t="s">
        <v>214</v>
      </c>
      <c r="N49" s="84" t="s">
        <v>214</v>
      </c>
      <c r="O49" s="84" t="s">
        <v>1067</v>
      </c>
      <c r="R49" s="83" t="s">
        <v>573</v>
      </c>
      <c r="S49" s="84" t="s">
        <v>1067</v>
      </c>
      <c r="T49" s="84" t="s">
        <v>214</v>
      </c>
      <c r="U49" s="84" t="s">
        <v>214</v>
      </c>
      <c r="V49" s="84" t="s">
        <v>214</v>
      </c>
      <c r="W49" s="84" t="s">
        <v>214</v>
      </c>
      <c r="X49" s="84" t="s">
        <v>214</v>
      </c>
      <c r="Y49" s="84" t="s">
        <v>214</v>
      </c>
      <c r="Z49" s="84" t="s">
        <v>214</v>
      </c>
      <c r="AA49" s="84" t="s">
        <v>214</v>
      </c>
      <c r="AB49" s="84" t="s">
        <v>214</v>
      </c>
      <c r="AC49" s="84" t="s">
        <v>214</v>
      </c>
      <c r="AD49" s="84" t="s">
        <v>1067</v>
      </c>
      <c r="AG49" s="83" t="s">
        <v>573</v>
      </c>
      <c r="AH49" s="84" t="s">
        <v>1067</v>
      </c>
      <c r="AI49" s="84" t="s">
        <v>214</v>
      </c>
      <c r="AJ49" s="84" t="s">
        <v>214</v>
      </c>
      <c r="AK49" s="84" t="s">
        <v>214</v>
      </c>
      <c r="AL49" s="84" t="s">
        <v>214</v>
      </c>
      <c r="AM49" s="84" t="s">
        <v>214</v>
      </c>
      <c r="AN49" s="84" t="s">
        <v>214</v>
      </c>
      <c r="AO49" s="84" t="s">
        <v>214</v>
      </c>
      <c r="AP49" s="84" t="s">
        <v>214</v>
      </c>
      <c r="AQ49" s="84" t="s">
        <v>214</v>
      </c>
      <c r="AR49" s="84" t="s">
        <v>214</v>
      </c>
      <c r="AS49" s="84" t="s">
        <v>1067</v>
      </c>
      <c r="AV49" s="83" t="s">
        <v>573</v>
      </c>
      <c r="AW49" s="84" t="s">
        <v>1067</v>
      </c>
      <c r="AX49" s="84" t="s">
        <v>214</v>
      </c>
      <c r="AY49" s="84" t="s">
        <v>214</v>
      </c>
      <c r="AZ49" s="84" t="s">
        <v>214</v>
      </c>
      <c r="BA49" s="84" t="s">
        <v>214</v>
      </c>
      <c r="BB49" s="84" t="s">
        <v>214</v>
      </c>
      <c r="BC49" s="84" t="s">
        <v>214</v>
      </c>
      <c r="BD49" s="84" t="s">
        <v>214</v>
      </c>
      <c r="BE49" s="84" t="s">
        <v>214</v>
      </c>
      <c r="BF49" s="84" t="s">
        <v>214</v>
      </c>
      <c r="BG49" s="84" t="s">
        <v>214</v>
      </c>
      <c r="BH49" s="84" t="s">
        <v>1067</v>
      </c>
      <c r="BK49" s="83" t="s">
        <v>573</v>
      </c>
      <c r="BL49" s="84" t="s">
        <v>1067</v>
      </c>
      <c r="BM49" s="84" t="s">
        <v>214</v>
      </c>
      <c r="BN49" s="84" t="s">
        <v>214</v>
      </c>
      <c r="BO49" s="84" t="s">
        <v>214</v>
      </c>
      <c r="BP49" s="84" t="s">
        <v>214</v>
      </c>
      <c r="BQ49" s="84" t="s">
        <v>214</v>
      </c>
      <c r="BR49" s="84" t="s">
        <v>214</v>
      </c>
      <c r="BS49" s="84" t="s">
        <v>214</v>
      </c>
      <c r="BT49" s="84" t="s">
        <v>214</v>
      </c>
      <c r="BU49" s="84" t="s">
        <v>214</v>
      </c>
      <c r="BV49" s="84" t="s">
        <v>214</v>
      </c>
      <c r="BW49" s="84" t="s">
        <v>1067</v>
      </c>
      <c r="BZ49" s="83" t="s">
        <v>573</v>
      </c>
      <c r="CA49" s="84" t="s">
        <v>1067</v>
      </c>
      <c r="CB49" s="84" t="s">
        <v>214</v>
      </c>
      <c r="CC49" s="84" t="s">
        <v>214</v>
      </c>
      <c r="CD49" s="84" t="s">
        <v>214</v>
      </c>
      <c r="CE49" s="84" t="s">
        <v>214</v>
      </c>
      <c r="CF49" s="84" t="s">
        <v>214</v>
      </c>
      <c r="CG49" s="84" t="s">
        <v>214</v>
      </c>
      <c r="CH49" s="84" t="s">
        <v>214</v>
      </c>
      <c r="CI49" s="84" t="s">
        <v>214</v>
      </c>
      <c r="CJ49" s="84" t="s">
        <v>214</v>
      </c>
      <c r="CK49" s="84" t="s">
        <v>214</v>
      </c>
      <c r="CL49" s="84" t="s">
        <v>1067</v>
      </c>
      <c r="CO49" s="83" t="s">
        <v>573</v>
      </c>
      <c r="CP49" s="84" t="s">
        <v>1067</v>
      </c>
      <c r="CQ49" s="84" t="s">
        <v>214</v>
      </c>
      <c r="CR49" s="84" t="s">
        <v>214</v>
      </c>
      <c r="CS49" s="84" t="s">
        <v>214</v>
      </c>
      <c r="CT49" s="84" t="s">
        <v>214</v>
      </c>
      <c r="CU49" s="84" t="s">
        <v>214</v>
      </c>
      <c r="CV49" s="84" t="s">
        <v>214</v>
      </c>
      <c r="CW49" s="84" t="s">
        <v>214</v>
      </c>
      <c r="CX49" s="84" t="s">
        <v>214</v>
      </c>
      <c r="CY49" s="84" t="s">
        <v>214</v>
      </c>
      <c r="CZ49" s="84" t="s">
        <v>214</v>
      </c>
      <c r="DA49" s="84" t="s">
        <v>1067</v>
      </c>
      <c r="DD49" s="83" t="s">
        <v>573</v>
      </c>
      <c r="DE49" s="84" t="s">
        <v>1067</v>
      </c>
      <c r="DF49" s="84" t="s">
        <v>214</v>
      </c>
      <c r="DG49" s="84" t="s">
        <v>214</v>
      </c>
      <c r="DH49" s="84" t="s">
        <v>214</v>
      </c>
      <c r="DI49" s="84" t="s">
        <v>214</v>
      </c>
      <c r="DJ49" s="84" t="s">
        <v>214</v>
      </c>
      <c r="DK49" s="84" t="s">
        <v>214</v>
      </c>
      <c r="DL49" s="84" t="s">
        <v>214</v>
      </c>
      <c r="DM49" s="84" t="s">
        <v>214</v>
      </c>
      <c r="DN49" s="84" t="s">
        <v>214</v>
      </c>
      <c r="DO49" s="84" t="s">
        <v>214</v>
      </c>
      <c r="DP49" s="84" t="s">
        <v>1067</v>
      </c>
      <c r="DS49" s="83" t="s">
        <v>573</v>
      </c>
      <c r="DT49" s="84" t="s">
        <v>1067</v>
      </c>
      <c r="DU49" s="84" t="s">
        <v>214</v>
      </c>
      <c r="DV49" s="84" t="s">
        <v>214</v>
      </c>
      <c r="DW49" s="84" t="s">
        <v>214</v>
      </c>
      <c r="DX49" s="84" t="s">
        <v>214</v>
      </c>
      <c r="DY49" s="84" t="s">
        <v>214</v>
      </c>
      <c r="DZ49" s="84" t="s">
        <v>214</v>
      </c>
      <c r="EA49" s="84" t="s">
        <v>214</v>
      </c>
      <c r="EB49" s="84" t="s">
        <v>214</v>
      </c>
      <c r="EC49" s="84" t="s">
        <v>214</v>
      </c>
      <c r="ED49" s="84" t="s">
        <v>214</v>
      </c>
      <c r="EE49" s="84" t="s">
        <v>1067</v>
      </c>
      <c r="EH49" s="83" t="s">
        <v>573</v>
      </c>
      <c r="EI49" s="84" t="s">
        <v>1067</v>
      </c>
      <c r="EJ49" s="84" t="s">
        <v>214</v>
      </c>
      <c r="EK49" s="84" t="s">
        <v>214</v>
      </c>
      <c r="EL49" s="84" t="s">
        <v>214</v>
      </c>
      <c r="EM49" s="84" t="s">
        <v>214</v>
      </c>
      <c r="EN49" s="84" t="s">
        <v>214</v>
      </c>
      <c r="EO49" s="84" t="s">
        <v>214</v>
      </c>
      <c r="EP49" s="84" t="s">
        <v>214</v>
      </c>
      <c r="EQ49" s="84" t="s">
        <v>214</v>
      </c>
      <c r="ER49" s="84" t="s">
        <v>214</v>
      </c>
      <c r="ES49" s="84" t="s">
        <v>214</v>
      </c>
      <c r="ET49" s="84" t="s">
        <v>1067</v>
      </c>
      <c r="EW49" s="83" t="s">
        <v>573</v>
      </c>
      <c r="EX49" s="84" t="s">
        <v>1067</v>
      </c>
      <c r="EY49" s="84" t="s">
        <v>214</v>
      </c>
      <c r="EZ49" s="84" t="s">
        <v>214</v>
      </c>
      <c r="FA49" s="84" t="s">
        <v>214</v>
      </c>
      <c r="FB49" s="84" t="s">
        <v>214</v>
      </c>
      <c r="FC49" s="84" t="s">
        <v>214</v>
      </c>
      <c r="FD49" s="84" t="s">
        <v>214</v>
      </c>
      <c r="FE49" s="84" t="s">
        <v>214</v>
      </c>
      <c r="FF49" s="84" t="s">
        <v>214</v>
      </c>
      <c r="FG49" s="84" t="s">
        <v>214</v>
      </c>
      <c r="FH49" s="84" t="s">
        <v>214</v>
      </c>
      <c r="FI49" s="84" t="s">
        <v>1067</v>
      </c>
      <c r="FL49" s="83" t="s">
        <v>573</v>
      </c>
      <c r="FM49" s="84" t="s">
        <v>1067</v>
      </c>
      <c r="FN49" s="84" t="s">
        <v>214</v>
      </c>
      <c r="FO49" s="84" t="s">
        <v>214</v>
      </c>
      <c r="FP49" s="84" t="s">
        <v>214</v>
      </c>
      <c r="FQ49" s="84" t="s">
        <v>214</v>
      </c>
      <c r="FR49" s="84" t="s">
        <v>214</v>
      </c>
      <c r="FS49" s="84" t="s">
        <v>214</v>
      </c>
      <c r="FT49" s="84" t="s">
        <v>214</v>
      </c>
      <c r="FU49" s="84" t="s">
        <v>214</v>
      </c>
      <c r="FV49" s="84" t="s">
        <v>214</v>
      </c>
      <c r="FW49" s="84" t="s">
        <v>214</v>
      </c>
      <c r="FX49" s="84" t="s">
        <v>1067</v>
      </c>
    </row>
    <row r="53" spans="1:180">
      <c r="Y53" s="87" t="s">
        <v>922</v>
      </c>
      <c r="Z53" s="46"/>
      <c r="AA53" s="41"/>
      <c r="AB53" s="41"/>
      <c r="BC53" s="87" t="s">
        <v>922</v>
      </c>
      <c r="BD53" s="46"/>
      <c r="BE53" s="41"/>
      <c r="BF53" s="41"/>
      <c r="BR53" s="87" t="s">
        <v>922</v>
      </c>
      <c r="BS53" s="46"/>
      <c r="BT53" s="41"/>
      <c r="BU53" s="41"/>
      <c r="CG53" s="87" t="s">
        <v>922</v>
      </c>
      <c r="CH53" s="46"/>
      <c r="CI53" s="41"/>
      <c r="CJ53" s="41"/>
      <c r="CV53" s="87" t="s">
        <v>922</v>
      </c>
      <c r="CW53" s="46"/>
      <c r="CX53" s="41"/>
      <c r="CY53" s="41"/>
      <c r="DZ53" s="87" t="s">
        <v>922</v>
      </c>
      <c r="EA53" s="46"/>
      <c r="EB53" s="41"/>
      <c r="EC53" s="41"/>
      <c r="EO53" s="87" t="s">
        <v>922</v>
      </c>
      <c r="EP53" s="46"/>
      <c r="EQ53" s="41"/>
      <c r="ER53" s="41"/>
      <c r="FS53" s="87" t="s">
        <v>922</v>
      </c>
      <c r="FT53" s="46"/>
      <c r="FU53" s="41"/>
      <c r="FV53" s="41"/>
    </row>
    <row r="54" spans="1:180">
      <c r="A54" s="44" t="s">
        <v>753</v>
      </c>
      <c r="B54" s="41" t="s">
        <v>923</v>
      </c>
      <c r="C54" s="41" t="s">
        <v>581</v>
      </c>
      <c r="D54" s="41" t="s">
        <v>924</v>
      </c>
      <c r="E54" s="41" t="s">
        <v>925</v>
      </c>
      <c r="F54" s="41" t="s">
        <v>926</v>
      </c>
      <c r="G54" s="41" t="s">
        <v>927</v>
      </c>
      <c r="H54" s="88" t="s">
        <v>576</v>
      </c>
      <c r="I54" s="46"/>
      <c r="J54" s="41"/>
      <c r="Q54" s="41" t="s">
        <v>923</v>
      </c>
      <c r="R54" s="41" t="s">
        <v>581</v>
      </c>
      <c r="S54" s="41" t="s">
        <v>924</v>
      </c>
      <c r="T54" s="41" t="s">
        <v>925</v>
      </c>
      <c r="U54" s="41" t="s">
        <v>926</v>
      </c>
      <c r="V54" s="41" t="s">
        <v>927</v>
      </c>
      <c r="W54" s="88" t="s">
        <v>576</v>
      </c>
      <c r="X54" s="46"/>
      <c r="Y54" s="46" t="s">
        <v>928</v>
      </c>
      <c r="Z54" s="46" t="s">
        <v>927</v>
      </c>
      <c r="AA54" s="88" t="s">
        <v>576</v>
      </c>
      <c r="AB54" s="46"/>
      <c r="AF54" s="41" t="s">
        <v>923</v>
      </c>
      <c r="AG54" s="41" t="s">
        <v>581</v>
      </c>
      <c r="AH54" s="41" t="s">
        <v>924</v>
      </c>
      <c r="AI54" s="41" t="s">
        <v>925</v>
      </c>
      <c r="AJ54" s="41" t="s">
        <v>926</v>
      </c>
      <c r="AK54" s="41" t="s">
        <v>927</v>
      </c>
      <c r="AL54" s="88" t="s">
        <v>576</v>
      </c>
      <c r="AM54" s="46"/>
      <c r="AN54" s="41"/>
      <c r="AU54" s="41" t="s">
        <v>923</v>
      </c>
      <c r="AV54" s="41" t="s">
        <v>581</v>
      </c>
      <c r="AW54" s="41" t="s">
        <v>924</v>
      </c>
      <c r="AX54" s="41" t="s">
        <v>925</v>
      </c>
      <c r="AY54" s="41" t="s">
        <v>926</v>
      </c>
      <c r="AZ54" s="41" t="s">
        <v>927</v>
      </c>
      <c r="BA54" s="88" t="s">
        <v>576</v>
      </c>
      <c r="BB54" s="46"/>
      <c r="BC54" s="46" t="s">
        <v>928</v>
      </c>
      <c r="BD54" s="46" t="s">
        <v>927</v>
      </c>
      <c r="BE54" s="88" t="s">
        <v>576</v>
      </c>
      <c r="BF54" s="46"/>
      <c r="BJ54" s="41" t="s">
        <v>923</v>
      </c>
      <c r="BK54" s="41" t="s">
        <v>581</v>
      </c>
      <c r="BL54" s="41" t="s">
        <v>924</v>
      </c>
      <c r="BM54" s="41" t="s">
        <v>925</v>
      </c>
      <c r="BN54" s="41" t="s">
        <v>926</v>
      </c>
      <c r="BO54" s="41" t="s">
        <v>927</v>
      </c>
      <c r="BP54" s="88" t="s">
        <v>576</v>
      </c>
      <c r="BQ54" s="46"/>
      <c r="BR54" s="46" t="s">
        <v>928</v>
      </c>
      <c r="BS54" s="46" t="s">
        <v>927</v>
      </c>
      <c r="BT54" s="88" t="s">
        <v>576</v>
      </c>
      <c r="BU54" s="46"/>
      <c r="BY54" s="41" t="s">
        <v>923</v>
      </c>
      <c r="BZ54" s="41" t="s">
        <v>581</v>
      </c>
      <c r="CA54" s="41" t="s">
        <v>924</v>
      </c>
      <c r="CB54" s="41" t="s">
        <v>925</v>
      </c>
      <c r="CC54" s="41" t="s">
        <v>926</v>
      </c>
      <c r="CD54" s="41" t="s">
        <v>927</v>
      </c>
      <c r="CE54" s="88" t="s">
        <v>576</v>
      </c>
      <c r="CF54" s="46"/>
      <c r="CG54" s="46" t="s">
        <v>928</v>
      </c>
      <c r="CH54" s="46" t="s">
        <v>927</v>
      </c>
      <c r="CI54" s="88" t="s">
        <v>576</v>
      </c>
      <c r="CJ54" s="46"/>
      <c r="CN54" s="41" t="s">
        <v>923</v>
      </c>
      <c r="CO54" s="41" t="s">
        <v>581</v>
      </c>
      <c r="CP54" s="41" t="s">
        <v>924</v>
      </c>
      <c r="CQ54" s="41" t="s">
        <v>925</v>
      </c>
      <c r="CR54" s="41" t="s">
        <v>926</v>
      </c>
      <c r="CS54" s="41" t="s">
        <v>927</v>
      </c>
      <c r="CT54" s="88" t="s">
        <v>576</v>
      </c>
      <c r="CU54" s="46"/>
      <c r="CV54" s="46" t="s">
        <v>928</v>
      </c>
      <c r="CW54" s="46" t="s">
        <v>927</v>
      </c>
      <c r="CX54" s="88" t="s">
        <v>576</v>
      </c>
      <c r="CY54" s="46"/>
      <c r="DC54" s="41" t="s">
        <v>923</v>
      </c>
      <c r="DD54" s="41" t="s">
        <v>581</v>
      </c>
      <c r="DE54" s="41" t="s">
        <v>924</v>
      </c>
      <c r="DF54" s="41" t="s">
        <v>925</v>
      </c>
      <c r="DG54" s="41" t="s">
        <v>926</v>
      </c>
      <c r="DH54" s="41" t="s">
        <v>927</v>
      </c>
      <c r="DI54" s="88" t="s">
        <v>576</v>
      </c>
      <c r="DJ54" s="46"/>
      <c r="DK54" s="41"/>
      <c r="DR54" s="41" t="s">
        <v>923</v>
      </c>
      <c r="DS54" s="41" t="s">
        <v>581</v>
      </c>
      <c r="DT54" s="41" t="s">
        <v>924</v>
      </c>
      <c r="DU54" s="41" t="s">
        <v>925</v>
      </c>
      <c r="DV54" s="41" t="s">
        <v>926</v>
      </c>
      <c r="DW54" s="41" t="s">
        <v>927</v>
      </c>
      <c r="DX54" s="88" t="s">
        <v>576</v>
      </c>
      <c r="DY54" s="46"/>
      <c r="DZ54" s="46" t="s">
        <v>928</v>
      </c>
      <c r="EA54" s="46" t="s">
        <v>927</v>
      </c>
      <c r="EB54" s="88" t="s">
        <v>576</v>
      </c>
      <c r="EC54" s="46"/>
      <c r="EG54" s="41" t="s">
        <v>923</v>
      </c>
      <c r="EH54" s="41" t="s">
        <v>581</v>
      </c>
      <c r="EI54" s="41" t="s">
        <v>924</v>
      </c>
      <c r="EJ54" s="41" t="s">
        <v>925</v>
      </c>
      <c r="EK54" s="41" t="s">
        <v>926</v>
      </c>
      <c r="EL54" s="41" t="s">
        <v>927</v>
      </c>
      <c r="EM54" s="88" t="s">
        <v>576</v>
      </c>
      <c r="EN54" s="46"/>
      <c r="EO54" s="46" t="s">
        <v>928</v>
      </c>
      <c r="EP54" s="46" t="s">
        <v>927</v>
      </c>
      <c r="EQ54" s="88" t="s">
        <v>576</v>
      </c>
      <c r="ER54" s="46"/>
      <c r="EV54" s="41" t="s">
        <v>923</v>
      </c>
      <c r="EW54" s="41" t="s">
        <v>581</v>
      </c>
      <c r="EX54" s="41" t="s">
        <v>924</v>
      </c>
      <c r="EY54" s="41" t="s">
        <v>925</v>
      </c>
      <c r="EZ54" s="41" t="s">
        <v>926</v>
      </c>
      <c r="FA54" s="41" t="s">
        <v>927</v>
      </c>
      <c r="FB54" s="88" t="s">
        <v>576</v>
      </c>
      <c r="FC54" s="46"/>
      <c r="FD54" s="41"/>
      <c r="FK54" s="41" t="s">
        <v>923</v>
      </c>
      <c r="FL54" s="41" t="s">
        <v>581</v>
      </c>
      <c r="FM54" s="41" t="s">
        <v>924</v>
      </c>
      <c r="FN54" s="41" t="s">
        <v>925</v>
      </c>
      <c r="FO54" s="41" t="s">
        <v>926</v>
      </c>
      <c r="FP54" s="41" t="s">
        <v>927</v>
      </c>
      <c r="FQ54" s="88" t="s">
        <v>576</v>
      </c>
      <c r="FR54" s="46"/>
      <c r="FS54" s="46" t="s">
        <v>928</v>
      </c>
      <c r="FT54" s="46" t="s">
        <v>927</v>
      </c>
      <c r="FU54" s="88" t="s">
        <v>576</v>
      </c>
      <c r="FV54" s="46"/>
    </row>
    <row r="55" spans="1:180">
      <c r="A55" s="41"/>
      <c r="B55" s="41" t="s">
        <v>915</v>
      </c>
      <c r="C55" s="41" t="s">
        <v>566</v>
      </c>
      <c r="D55" s="41">
        <v>1</v>
      </c>
      <c r="E55" s="41">
        <v>1</v>
      </c>
      <c r="F55" s="169">
        <v>4</v>
      </c>
      <c r="G55" s="89">
        <f>D30</f>
        <v>6.6000000000000003E-2</v>
      </c>
      <c r="H55" s="88" t="s">
        <v>578</v>
      </c>
      <c r="I55" s="88">
        <f>INDEX(LINEST(G55:G70,F55:F70),1)</f>
        <v>-2.760086498608413E-2</v>
      </c>
      <c r="J55" s="41"/>
      <c r="Q55" s="41" t="s">
        <v>915</v>
      </c>
      <c r="R55" s="41" t="s">
        <v>566</v>
      </c>
      <c r="S55" s="41">
        <v>1</v>
      </c>
      <c r="T55" s="41">
        <v>1</v>
      </c>
      <c r="U55" s="169">
        <v>4</v>
      </c>
      <c r="V55" s="89">
        <f>S30</f>
        <v>6.6000000000000003E-2</v>
      </c>
      <c r="W55" s="88" t="s">
        <v>578</v>
      </c>
      <c r="X55" s="88">
        <f>INDEX(LINEST(V55:V70,U55:U70),1)</f>
        <v>-2.9156838796227692E-2</v>
      </c>
      <c r="Y55" s="170">
        <v>4</v>
      </c>
      <c r="Z55" s="90">
        <v>6.6000000000000003E-2</v>
      </c>
      <c r="AA55" s="88" t="s">
        <v>578</v>
      </c>
      <c r="AB55" s="88">
        <f>INDEX(LINEST(Z55:Z69,Y55:Y69),1)</f>
        <v>-2.6491144898581141E-2</v>
      </c>
      <c r="AF55" s="41" t="s">
        <v>915</v>
      </c>
      <c r="AG55" s="41" t="s">
        <v>566</v>
      </c>
      <c r="AH55" s="41">
        <v>1</v>
      </c>
      <c r="AI55" s="41">
        <v>1</v>
      </c>
      <c r="AJ55" s="169">
        <v>4</v>
      </c>
      <c r="AK55" s="89">
        <f>AH30</f>
        <v>6.4000000000000001E-2</v>
      </c>
      <c r="AL55" s="88" t="s">
        <v>578</v>
      </c>
      <c r="AM55" s="88">
        <f>INDEX(LINEST(AK55:AK70,AJ55:AJ70),1)</f>
        <v>-2.6366457761848507E-2</v>
      </c>
      <c r="AN55" s="41"/>
      <c r="AU55" s="41" t="s">
        <v>915</v>
      </c>
      <c r="AV55" s="41" t="s">
        <v>566</v>
      </c>
      <c r="AW55" s="41">
        <v>1</v>
      </c>
      <c r="AX55" s="41">
        <v>1</v>
      </c>
      <c r="AY55" s="169">
        <v>4</v>
      </c>
      <c r="AZ55" s="89">
        <f>AW30</f>
        <v>6.4000000000000001E-2</v>
      </c>
      <c r="BA55" s="88" t="s">
        <v>578</v>
      </c>
      <c r="BB55" s="88">
        <f>INDEX(LINEST(AZ55:AZ70,AY55:AY70),1)</f>
        <v>-2.7387021204172763E-2</v>
      </c>
      <c r="BC55" s="172">
        <v>4</v>
      </c>
      <c r="BD55" s="173">
        <v>6.4000000000000001E-2</v>
      </c>
      <c r="BE55" s="88" t="s">
        <v>578</v>
      </c>
      <c r="BF55" s="88">
        <f>INDEX(LINEST(BD55:BD69,BC55:BC69),1)</f>
        <v>-2.6869391486912052E-2</v>
      </c>
      <c r="BJ55" s="41" t="s">
        <v>915</v>
      </c>
      <c r="BK55" s="41" t="s">
        <v>566</v>
      </c>
      <c r="BL55" s="41">
        <v>1</v>
      </c>
      <c r="BM55" s="41">
        <v>1</v>
      </c>
      <c r="BN55" s="169">
        <v>4</v>
      </c>
      <c r="BO55" s="89">
        <f>BL30</f>
        <v>6.8000000000000005E-2</v>
      </c>
      <c r="BP55" s="88" t="s">
        <v>578</v>
      </c>
      <c r="BQ55" s="88">
        <f>INDEX(LINEST(BO55:BO70,BN55:BN70),1)</f>
        <v>-2.1349738702120414E-2</v>
      </c>
      <c r="BR55" s="172">
        <v>4</v>
      </c>
      <c r="BS55" s="173">
        <v>6.8000000000000005E-2</v>
      </c>
      <c r="BT55" s="88" t="s">
        <v>578</v>
      </c>
      <c r="BU55" s="88">
        <f>INDEX(LINEST(BS55:BS68,BR55:BR68),1)</f>
        <v>-2.608672128613387E-2</v>
      </c>
      <c r="BY55" s="41" t="s">
        <v>915</v>
      </c>
      <c r="BZ55" s="41" t="s">
        <v>566</v>
      </c>
      <c r="CA55" s="41">
        <v>1</v>
      </c>
      <c r="CB55" s="41">
        <v>1</v>
      </c>
      <c r="CC55" s="169">
        <v>4</v>
      </c>
      <c r="CD55" s="89">
        <f>CA30</f>
        <v>6.6000000000000003E-2</v>
      </c>
      <c r="CE55" s="88" t="s">
        <v>578</v>
      </c>
      <c r="CF55" s="88">
        <f>INDEX(LINEST(CD55:CD70,CC55:CC70),1)</f>
        <v>-2.9592335262198902E-2</v>
      </c>
      <c r="CG55" s="172">
        <v>4</v>
      </c>
      <c r="CH55" s="173">
        <v>6.6000000000000003E-2</v>
      </c>
      <c r="CI55" s="88" t="s">
        <v>578</v>
      </c>
      <c r="CJ55" s="88">
        <f>INDEX(LINEST(CH55:CH69,CG55:CG69),1)</f>
        <v>-2.6931526829768574E-2</v>
      </c>
      <c r="CN55" s="41" t="s">
        <v>915</v>
      </c>
      <c r="CO55" s="41" t="s">
        <v>567</v>
      </c>
      <c r="CP55" s="41">
        <v>1</v>
      </c>
      <c r="CQ55" s="41">
        <v>1</v>
      </c>
      <c r="CR55" s="169">
        <v>4</v>
      </c>
      <c r="CS55" s="89">
        <f>CP30</f>
        <v>6.7000000000000004E-2</v>
      </c>
      <c r="CT55" s="88" t="s">
        <v>578</v>
      </c>
      <c r="CU55" s="88">
        <f>INDEX(LINEST(CS55:CS70,CR55:CR70),1)</f>
        <v>-2.0964499529463585E-2</v>
      </c>
      <c r="CV55" s="172">
        <v>4</v>
      </c>
      <c r="CW55" s="173">
        <v>6.7000000000000004E-2</v>
      </c>
      <c r="CX55" s="88" t="s">
        <v>578</v>
      </c>
      <c r="CY55" s="88">
        <f>INDEX(LINEST(CW55:CW68,CV55:CV68),1)</f>
        <v>-2.5972325001146032E-2</v>
      </c>
      <c r="DC55" s="41" t="s">
        <v>915</v>
      </c>
      <c r="DD55" s="41" t="s">
        <v>567</v>
      </c>
      <c r="DE55" s="41">
        <v>1</v>
      </c>
      <c r="DF55" s="41">
        <v>1</v>
      </c>
      <c r="DG55" s="169">
        <v>4</v>
      </c>
      <c r="DH55" s="89">
        <f>DE30</f>
        <v>7.0999999999999994E-2</v>
      </c>
      <c r="DI55" s="88" t="s">
        <v>578</v>
      </c>
      <c r="DJ55" s="88">
        <f>INDEX(LINEST(DH55:DH70,DG55:DG70),1)</f>
        <v>-2.6266744088260623E-2</v>
      </c>
      <c r="DK55" s="41"/>
      <c r="DR55" s="41" t="s">
        <v>915</v>
      </c>
      <c r="DS55" s="41" t="s">
        <v>567</v>
      </c>
      <c r="DT55" s="41">
        <v>1</v>
      </c>
      <c r="DU55" s="41">
        <v>1</v>
      </c>
      <c r="DV55" s="169">
        <v>4</v>
      </c>
      <c r="DW55" s="89">
        <f>DT30</f>
        <v>7.0000000000000007E-2</v>
      </c>
      <c r="DX55" s="88" t="s">
        <v>578</v>
      </c>
      <c r="DY55" s="88">
        <f>INDEX(LINEST(DW55:DW70,DV55:DV70),1)</f>
        <v>-2.7006187053240687E-2</v>
      </c>
      <c r="DZ55" s="172">
        <v>4</v>
      </c>
      <c r="EA55" s="173">
        <v>7.0000000000000007E-2</v>
      </c>
      <c r="EB55" s="88" t="s">
        <v>578</v>
      </c>
      <c r="EC55" s="88">
        <f>INDEX(LINEST(EA55:EA69,DZ55:DZ69),1)</f>
        <v>-2.624564017473164E-2</v>
      </c>
      <c r="EG55" s="41" t="s">
        <v>915</v>
      </c>
      <c r="EH55" s="41" t="s">
        <v>567</v>
      </c>
      <c r="EI55" s="41">
        <v>1</v>
      </c>
      <c r="EJ55" s="41">
        <v>1</v>
      </c>
      <c r="EK55" s="169">
        <v>4</v>
      </c>
      <c r="EL55" s="89">
        <f>EI30</f>
        <v>6.8000000000000005E-2</v>
      </c>
      <c r="EM55" s="88" t="s">
        <v>578</v>
      </c>
      <c r="EN55" s="88">
        <f>INDEX(LINEST(EL55:EL70,EK55:EK70),1)</f>
        <v>-2.8519712472218326E-2</v>
      </c>
      <c r="EO55" s="172">
        <v>4</v>
      </c>
      <c r="EP55" s="173">
        <v>6.8000000000000005E-2</v>
      </c>
      <c r="EQ55" s="88" t="s">
        <v>578</v>
      </c>
      <c r="ER55" s="88">
        <f>INDEX(LINEST(EP55:EP68,EO55:EO68),1)</f>
        <v>-2.680647896122439E-2</v>
      </c>
      <c r="EV55" s="41" t="s">
        <v>915</v>
      </c>
      <c r="EW55" s="41" t="s">
        <v>567</v>
      </c>
      <c r="EX55" s="41">
        <v>1</v>
      </c>
      <c r="EY55" s="41">
        <v>1</v>
      </c>
      <c r="EZ55" s="169">
        <v>4</v>
      </c>
      <c r="FA55" s="89">
        <f>EX30</f>
        <v>6.9000000000000006E-2</v>
      </c>
      <c r="FB55" s="88" t="s">
        <v>578</v>
      </c>
      <c r="FC55" s="88">
        <f>INDEX(LINEST(FA55:FA70,EZ55:EZ70),1)</f>
        <v>-2.6466371663696614E-2</v>
      </c>
      <c r="FD55" s="41"/>
      <c r="FK55" s="41" t="s">
        <v>915</v>
      </c>
      <c r="FL55" s="41" t="s">
        <v>567</v>
      </c>
      <c r="FM55" s="41">
        <v>1</v>
      </c>
      <c r="FN55" s="41">
        <v>1</v>
      </c>
      <c r="FO55" s="169">
        <v>4</v>
      </c>
      <c r="FP55" s="89">
        <f>FM30</f>
        <v>6.7000000000000004E-2</v>
      </c>
      <c r="FQ55" s="88" t="s">
        <v>578</v>
      </c>
      <c r="FR55" s="88">
        <f>INDEX(LINEST(FP55:FP70,FO55:FO70),1)</f>
        <v>-2.672246360851371E-2</v>
      </c>
      <c r="FS55" s="172">
        <v>4</v>
      </c>
      <c r="FT55" s="173">
        <v>6.7000000000000004E-2</v>
      </c>
      <c r="FU55" s="88" t="s">
        <v>578</v>
      </c>
      <c r="FV55" s="88">
        <f>INDEX(LINEST(FT55:FT69,FS55:FS69),1)</f>
        <v>-2.6444544547765375E-2</v>
      </c>
    </row>
    <row r="56" spans="1:180">
      <c r="A56" s="41"/>
      <c r="B56" s="41" t="s">
        <v>917</v>
      </c>
      <c r="C56" s="41" t="s">
        <v>566</v>
      </c>
      <c r="D56" s="41">
        <v>1</v>
      </c>
      <c r="E56" s="41">
        <v>2</v>
      </c>
      <c r="F56" s="169">
        <v>3</v>
      </c>
      <c r="G56" s="89">
        <f t="shared" ref="G56:G62" si="0">D31</f>
        <v>9.2999999999999999E-2</v>
      </c>
      <c r="H56" s="88" t="s">
        <v>580</v>
      </c>
      <c r="I56" s="88">
        <f>INDEX(LINEST(G55:G70,F55:F70),2)</f>
        <v>0.1733711731373766</v>
      </c>
      <c r="J56" s="41"/>
      <c r="Q56" s="41" t="s">
        <v>917</v>
      </c>
      <c r="R56" s="41" t="s">
        <v>566</v>
      </c>
      <c r="S56" s="41">
        <v>1</v>
      </c>
      <c r="T56" s="41">
        <v>2</v>
      </c>
      <c r="U56" s="169">
        <v>3</v>
      </c>
      <c r="V56" s="89">
        <f t="shared" ref="V56:V60" si="1">S31</f>
        <v>0.09</v>
      </c>
      <c r="W56" s="88" t="s">
        <v>580</v>
      </c>
      <c r="X56" s="88">
        <f>INDEX(LINEST(V55:V70,U55:U70),2)</f>
        <v>0.17616896261738385</v>
      </c>
      <c r="Y56" s="170">
        <v>3</v>
      </c>
      <c r="Z56" s="90">
        <v>0.09</v>
      </c>
      <c r="AA56" s="88" t="s">
        <v>580</v>
      </c>
      <c r="AB56" s="88">
        <f>INDEX(LINEST(Z55:Z69,Y55:Y69),2)</f>
        <v>0.16841391532062353</v>
      </c>
      <c r="AF56" s="41" t="s">
        <v>917</v>
      </c>
      <c r="AG56" s="41" t="s">
        <v>566</v>
      </c>
      <c r="AH56" s="41">
        <v>1</v>
      </c>
      <c r="AI56" s="41">
        <v>2</v>
      </c>
      <c r="AJ56" s="169">
        <v>3</v>
      </c>
      <c r="AK56" s="89">
        <f t="shared" ref="AK56:AK60" si="2">AH31</f>
        <v>9.1999999999999998E-2</v>
      </c>
      <c r="AL56" s="88" t="s">
        <v>580</v>
      </c>
      <c r="AM56" s="88">
        <f>INDEX(LINEST(AK55:AK70,AJ55:AJ70),2)</f>
        <v>0.17088450833950708</v>
      </c>
      <c r="AN56" s="41"/>
      <c r="AU56" s="41" t="s">
        <v>917</v>
      </c>
      <c r="AV56" s="41" t="s">
        <v>566</v>
      </c>
      <c r="AW56" s="41">
        <v>1</v>
      </c>
      <c r="AX56" s="41">
        <v>2</v>
      </c>
      <c r="AY56" s="169">
        <v>3</v>
      </c>
      <c r="AZ56" s="89">
        <f t="shared" ref="AZ56:AZ60" si="3">AW31</f>
        <v>9.0999999999999998E-2</v>
      </c>
      <c r="BA56" s="88" t="s">
        <v>580</v>
      </c>
      <c r="BB56" s="88">
        <f>INDEX(LINEST(AZ55:AZ70,AY55:AY70),2)</f>
        <v>0.17033114750815934</v>
      </c>
      <c r="BC56" s="172">
        <v>3</v>
      </c>
      <c r="BD56" s="173">
        <v>9.0999999999999998E-2</v>
      </c>
      <c r="BE56" s="88" t="s">
        <v>580</v>
      </c>
      <c r="BF56" s="88">
        <f>INDEX(LINEST(BD55:BD69,BC55:BC69),2)</f>
        <v>0.1688252570744867</v>
      </c>
      <c r="BJ56" s="41" t="s">
        <v>917</v>
      </c>
      <c r="BK56" s="41" t="s">
        <v>566</v>
      </c>
      <c r="BL56" s="41">
        <v>1</v>
      </c>
      <c r="BM56" s="41">
        <v>2</v>
      </c>
      <c r="BN56" s="169">
        <v>3</v>
      </c>
      <c r="BO56" s="89">
        <f t="shared" ref="BO56:BO60" si="4">BL31</f>
        <v>9.2999999999999999E-2</v>
      </c>
      <c r="BP56" s="88" t="s">
        <v>580</v>
      </c>
      <c r="BQ56" s="88">
        <f>INDEX(LINEST(BO55:BO70,BN55:BN70),2)</f>
        <v>0.17314308311475082</v>
      </c>
      <c r="BR56" s="172">
        <v>3</v>
      </c>
      <c r="BS56" s="173">
        <v>9.2999999999999999E-2</v>
      </c>
      <c r="BT56" s="88" t="s">
        <v>580</v>
      </c>
      <c r="BU56" s="88">
        <f>INDEX(LINEST(BS55:BS68,BR55:BR68),2)</f>
        <v>0.17026058896274543</v>
      </c>
      <c r="BY56" s="41" t="s">
        <v>917</v>
      </c>
      <c r="BZ56" s="41" t="s">
        <v>566</v>
      </c>
      <c r="CA56" s="41">
        <v>1</v>
      </c>
      <c r="CB56" s="41">
        <v>2</v>
      </c>
      <c r="CC56" s="169">
        <v>3</v>
      </c>
      <c r="CD56" s="89">
        <f t="shared" ref="CD56:CD60" si="5">CA31</f>
        <v>9.1999999999999998E-2</v>
      </c>
      <c r="CE56" s="88" t="s">
        <v>580</v>
      </c>
      <c r="CF56" s="88">
        <f>INDEX(LINEST(CD55:CD70,CC55:CC70),2)</f>
        <v>0.17719710469935723</v>
      </c>
      <c r="CG56" s="172">
        <v>3</v>
      </c>
      <c r="CH56" s="173">
        <v>9.1999999999999998E-2</v>
      </c>
      <c r="CI56" s="88" t="s">
        <v>580</v>
      </c>
      <c r="CJ56" s="88">
        <f>INDEX(LINEST(CH55:CH69,CG55:CG69),2)</f>
        <v>0.16976094214706522</v>
      </c>
      <c r="CN56" s="41" t="s">
        <v>917</v>
      </c>
      <c r="CO56" s="41" t="s">
        <v>567</v>
      </c>
      <c r="CP56" s="41">
        <v>1</v>
      </c>
      <c r="CQ56" s="41">
        <v>2</v>
      </c>
      <c r="CR56" s="169">
        <v>3</v>
      </c>
      <c r="CS56" s="89">
        <f t="shared" ref="CS56:CS60" si="6">CP31</f>
        <v>0.20300000000000001</v>
      </c>
      <c r="CT56" s="88" t="s">
        <v>580</v>
      </c>
      <c r="CU56" s="88">
        <f>INDEX(LINEST(CS55:CS70,CR55:CR70),2)</f>
        <v>0.173370602486835</v>
      </c>
      <c r="CV56" s="172">
        <v>2</v>
      </c>
      <c r="CW56" s="173">
        <v>0.12</v>
      </c>
      <c r="CX56" s="88" t="s">
        <v>580</v>
      </c>
      <c r="CY56" s="88">
        <f>INDEX(LINEST(CW55:CW68,CV55:CV68),2)</f>
        <v>0.17208495687651032</v>
      </c>
      <c r="DC56" s="41" t="s">
        <v>917</v>
      </c>
      <c r="DD56" s="41" t="s">
        <v>567</v>
      </c>
      <c r="DE56" s="41">
        <v>1</v>
      </c>
      <c r="DF56" s="41">
        <v>2</v>
      </c>
      <c r="DG56" s="169">
        <v>3</v>
      </c>
      <c r="DH56" s="89">
        <f t="shared" ref="DH56:DH60" si="7">DE31</f>
        <v>9.6000000000000002E-2</v>
      </c>
      <c r="DI56" s="88" t="s">
        <v>580</v>
      </c>
      <c r="DJ56" s="88">
        <f>INDEX(LINEST(DH55:DH70,DG55:DG70),2)</f>
        <v>0.17412427166970346</v>
      </c>
      <c r="DK56" s="41"/>
      <c r="DR56" s="41" t="s">
        <v>917</v>
      </c>
      <c r="DS56" s="41" t="s">
        <v>567</v>
      </c>
      <c r="DT56" s="41">
        <v>1</v>
      </c>
      <c r="DU56" s="41">
        <v>2</v>
      </c>
      <c r="DV56" s="169">
        <v>3</v>
      </c>
      <c r="DW56" s="89">
        <f t="shared" ref="DW56:DW60" si="8">DT31</f>
        <v>9.5000000000000001E-2</v>
      </c>
      <c r="DX56" s="88" t="s">
        <v>580</v>
      </c>
      <c r="DY56" s="88">
        <f>INDEX(LINEST(DW55:DW70,DV55:DV70),2)</f>
        <v>0.1749396411909577</v>
      </c>
      <c r="DZ56" s="172">
        <v>3</v>
      </c>
      <c r="EA56" s="173">
        <v>9.5000000000000001E-2</v>
      </c>
      <c r="EB56" s="88" t="s">
        <v>580</v>
      </c>
      <c r="EC56" s="88">
        <f>INDEX(LINEST(EA55:EA69,DZ55:DZ69),2)</f>
        <v>0.17272705518494688</v>
      </c>
      <c r="EG56" s="41" t="s">
        <v>917</v>
      </c>
      <c r="EH56" s="41" t="s">
        <v>567</v>
      </c>
      <c r="EI56" s="41">
        <v>1</v>
      </c>
      <c r="EJ56" s="41">
        <v>2</v>
      </c>
      <c r="EK56" s="169">
        <v>3</v>
      </c>
      <c r="EL56" s="89">
        <f t="shared" ref="EL56:EL60" si="9">EI31</f>
        <v>9.5000000000000001E-2</v>
      </c>
      <c r="EM56" s="88" t="s">
        <v>580</v>
      </c>
      <c r="EN56" s="88">
        <f>INDEX(LINEST(EL55:EL70,EK55:EK70),2)</f>
        <v>0.17942986004044612</v>
      </c>
      <c r="EO56" s="172">
        <v>3</v>
      </c>
      <c r="EP56" s="173">
        <v>9.5000000000000001E-2</v>
      </c>
      <c r="EQ56" s="88" t="s">
        <v>580</v>
      </c>
      <c r="ER56" s="88">
        <f>INDEX(LINEST(EP55:EP68,EO55:EO68),2)</f>
        <v>0.17430845184443861</v>
      </c>
      <c r="EV56" s="41" t="s">
        <v>917</v>
      </c>
      <c r="EW56" s="41" t="s">
        <v>567</v>
      </c>
      <c r="EX56" s="41">
        <v>1</v>
      </c>
      <c r="EY56" s="41">
        <v>2</v>
      </c>
      <c r="EZ56" s="169">
        <v>3</v>
      </c>
      <c r="FA56" s="89">
        <f t="shared" ref="FA56:FA60" si="10">EX31</f>
        <v>9.5000000000000001E-2</v>
      </c>
      <c r="FB56" s="88" t="s">
        <v>580</v>
      </c>
      <c r="FC56" s="88">
        <f>INDEX(LINEST(FA55:FA70,EZ55:EZ70),2)</f>
        <v>0.17220751656888855</v>
      </c>
      <c r="FD56" s="41"/>
      <c r="FK56" s="41" t="s">
        <v>917</v>
      </c>
      <c r="FL56" s="41" t="s">
        <v>567</v>
      </c>
      <c r="FM56" s="41">
        <v>1</v>
      </c>
      <c r="FN56" s="41">
        <v>2</v>
      </c>
      <c r="FO56" s="169">
        <v>3</v>
      </c>
      <c r="FP56" s="89">
        <f t="shared" ref="FP56:FP60" si="11">FM31</f>
        <v>9.8000000000000004E-2</v>
      </c>
      <c r="FQ56" s="88" t="s">
        <v>580</v>
      </c>
      <c r="FR56" s="88">
        <f>INDEX(LINEST(FP55:FP70,FO55:FO70),2)</f>
        <v>0.17599234126904673</v>
      </c>
      <c r="FS56" s="172">
        <v>3</v>
      </c>
      <c r="FT56" s="173">
        <v>9.8000000000000004E-2</v>
      </c>
      <c r="FU56" s="88" t="s">
        <v>580</v>
      </c>
      <c r="FV56" s="88">
        <f>INDEX(LINEST(FT55:FT69,FS55:FS69),2)</f>
        <v>0.17409347147591622</v>
      </c>
    </row>
    <row r="57" spans="1:180">
      <c r="A57" s="41"/>
      <c r="B57" s="41" t="s">
        <v>918</v>
      </c>
      <c r="C57" s="41" t="s">
        <v>566</v>
      </c>
      <c r="D57" s="41">
        <v>1</v>
      </c>
      <c r="E57" s="41">
        <v>3</v>
      </c>
      <c r="F57" s="169">
        <v>2</v>
      </c>
      <c r="G57" s="89">
        <f t="shared" si="0"/>
        <v>0.11899999999999999</v>
      </c>
      <c r="H57" s="88" t="s">
        <v>579</v>
      </c>
      <c r="I57" s="88">
        <f>INDEX(LINEST(G55:G70,F55:F70, , TRUE),3)</f>
        <v>0.99118063741171525</v>
      </c>
      <c r="J57" s="41"/>
      <c r="Q57" s="41" t="s">
        <v>918</v>
      </c>
      <c r="R57" s="41" t="s">
        <v>566</v>
      </c>
      <c r="S57" s="41">
        <v>1</v>
      </c>
      <c r="T57" s="41">
        <v>3</v>
      </c>
      <c r="U57" s="169">
        <v>2</v>
      </c>
      <c r="V57" s="89">
        <f t="shared" si="1"/>
        <v>0.115</v>
      </c>
      <c r="W57" s="88" t="s">
        <v>579</v>
      </c>
      <c r="X57" s="88">
        <f>INDEX(LINEST(V55:V70,U55:U70, , TRUE),3)</f>
        <v>0.87004003144064401</v>
      </c>
      <c r="Y57" s="170">
        <v>2</v>
      </c>
      <c r="Z57" s="90">
        <v>0.115</v>
      </c>
      <c r="AA57" s="88" t="s">
        <v>579</v>
      </c>
      <c r="AB57" s="88">
        <f>INDEX(LINEST(Z55:Z69,Y55:Y69, , TRUE),3)</f>
        <v>0.99650690000492148</v>
      </c>
      <c r="AF57" s="41" t="s">
        <v>918</v>
      </c>
      <c r="AG57" s="41" t="s">
        <v>566</v>
      </c>
      <c r="AH57" s="41">
        <v>1</v>
      </c>
      <c r="AI57" s="41">
        <v>3</v>
      </c>
      <c r="AJ57" s="169">
        <v>2</v>
      </c>
      <c r="AK57" s="89">
        <f t="shared" si="2"/>
        <v>0.115</v>
      </c>
      <c r="AL57" s="88" t="s">
        <v>579</v>
      </c>
      <c r="AM57" s="88">
        <f>INDEX(LINEST(AK55:AK70,AJ55:AJ70, , TRUE),3)</f>
        <v>0.99734229498561877</v>
      </c>
      <c r="AN57" s="41"/>
      <c r="AU57" s="41" t="s">
        <v>918</v>
      </c>
      <c r="AV57" s="41" t="s">
        <v>566</v>
      </c>
      <c r="AW57" s="41">
        <v>1</v>
      </c>
      <c r="AX57" s="41">
        <v>3</v>
      </c>
      <c r="AY57" s="169">
        <v>2</v>
      </c>
      <c r="AZ57" s="89">
        <f t="shared" si="3"/>
        <v>0.113</v>
      </c>
      <c r="BA57" s="88" t="s">
        <v>579</v>
      </c>
      <c r="BB57" s="88">
        <f>INDEX(LINEST(AZ55:AZ70,AY55:AY70, , TRUE),3)</f>
        <v>0.98817644166138074</v>
      </c>
      <c r="BC57" s="172">
        <v>2</v>
      </c>
      <c r="BD57" s="173">
        <v>0.113</v>
      </c>
      <c r="BE57" s="88" t="s">
        <v>579</v>
      </c>
      <c r="BF57" s="88">
        <f>INDEX(LINEST(BD55:BD69,BC55:BC69, , TRUE),3)</f>
        <v>0.99378156826014641</v>
      </c>
      <c r="BJ57" s="41" t="s">
        <v>918</v>
      </c>
      <c r="BK57" s="41" t="s">
        <v>566</v>
      </c>
      <c r="BL57" s="41">
        <v>1</v>
      </c>
      <c r="BM57" s="41">
        <v>3</v>
      </c>
      <c r="BN57" s="169">
        <v>2</v>
      </c>
      <c r="BO57" s="89">
        <f t="shared" si="4"/>
        <v>0.215</v>
      </c>
      <c r="BP57" s="88" t="s">
        <v>579</v>
      </c>
      <c r="BQ57" s="88">
        <f>INDEX(LINEST(BO55:BO70,BN55:BN70, , TRUE),3)</f>
        <v>0.58496876304826417</v>
      </c>
      <c r="BR57" s="172">
        <v>1</v>
      </c>
      <c r="BS57" s="173">
        <v>0.14599999999999999</v>
      </c>
      <c r="BT57" s="88" t="s">
        <v>579</v>
      </c>
      <c r="BU57" s="88">
        <f>INDEX(LINEST(BS55:BS68,BR55:BR68, , TRUE),3)</f>
        <v>0.99552199966264376</v>
      </c>
      <c r="BY57" s="41" t="s">
        <v>918</v>
      </c>
      <c r="BZ57" s="41" t="s">
        <v>566</v>
      </c>
      <c r="CA57" s="41">
        <v>1</v>
      </c>
      <c r="CB57" s="41">
        <v>3</v>
      </c>
      <c r="CC57" s="169">
        <v>2</v>
      </c>
      <c r="CD57" s="89">
        <f t="shared" si="5"/>
        <v>0.114</v>
      </c>
      <c r="CE57" s="88" t="s">
        <v>579</v>
      </c>
      <c r="CF57" s="88">
        <f>INDEX(LINEST(CD55:CD70,CC55:CC70, , TRUE),3)</f>
        <v>0.88453160913225537</v>
      </c>
      <c r="CG57" s="172">
        <v>2</v>
      </c>
      <c r="CH57" s="173">
        <v>0.114</v>
      </c>
      <c r="CI57" s="88" t="s">
        <v>579</v>
      </c>
      <c r="CJ57" s="88">
        <f>INDEX(LINEST(CH55:CH69,CG55:CG69, , TRUE),3)</f>
        <v>0.98727460409112777</v>
      </c>
      <c r="CN57" s="41" t="s">
        <v>918</v>
      </c>
      <c r="CO57" s="41" t="s">
        <v>567</v>
      </c>
      <c r="CP57" s="41">
        <v>1</v>
      </c>
      <c r="CQ57" s="41">
        <v>3</v>
      </c>
      <c r="CR57" s="169">
        <v>2</v>
      </c>
      <c r="CS57" s="89">
        <f t="shared" si="6"/>
        <v>0.12</v>
      </c>
      <c r="CT57" s="88" t="s">
        <v>579</v>
      </c>
      <c r="CU57" s="88">
        <f>INDEX(LINEST(CS55:CS70,CR55:CR70, , TRUE),3)</f>
        <v>0.56688041378392529</v>
      </c>
      <c r="CV57" s="172">
        <v>1</v>
      </c>
      <c r="CW57" s="173">
        <v>0.14699999999999999</v>
      </c>
      <c r="CX57" s="88" t="s">
        <v>579</v>
      </c>
      <c r="CY57" s="88">
        <f>INDEX(LINEST(CW55:CW68,CV55:CV68, , TRUE),3)</f>
        <v>0.99741115788105728</v>
      </c>
      <c r="DC57" s="41" t="s">
        <v>918</v>
      </c>
      <c r="DD57" s="41" t="s">
        <v>567</v>
      </c>
      <c r="DE57" s="41">
        <v>1</v>
      </c>
      <c r="DF57" s="41">
        <v>3</v>
      </c>
      <c r="DG57" s="169">
        <v>2</v>
      </c>
      <c r="DH57" s="89">
        <f t="shared" si="7"/>
        <v>0.122</v>
      </c>
      <c r="DI57" s="88" t="s">
        <v>579</v>
      </c>
      <c r="DJ57" s="88">
        <f>INDEX(LINEST(DH55:DH70,DG55:DG70, , TRUE),3)</f>
        <v>0.99676494853118947</v>
      </c>
      <c r="DK57" s="41"/>
      <c r="DR57" s="41" t="s">
        <v>918</v>
      </c>
      <c r="DS57" s="41" t="s">
        <v>567</v>
      </c>
      <c r="DT57" s="41">
        <v>1</v>
      </c>
      <c r="DU57" s="41">
        <v>3</v>
      </c>
      <c r="DV57" s="169">
        <v>2</v>
      </c>
      <c r="DW57" s="89">
        <f t="shared" si="8"/>
        <v>0.122</v>
      </c>
      <c r="DX57" s="88" t="s">
        <v>579</v>
      </c>
      <c r="DY57" s="88">
        <f>INDEX(LINEST(DW55:DW70,DV55:DV70, , TRUE),3)</f>
        <v>0.97953103459605961</v>
      </c>
      <c r="DZ57" s="172">
        <v>2</v>
      </c>
      <c r="EA57" s="173">
        <v>0.122</v>
      </c>
      <c r="EB57" s="88" t="s">
        <v>579</v>
      </c>
      <c r="EC57" s="88">
        <f>INDEX(LINEST(EA55:EA69,DZ55:DZ69, , TRUE),3)</f>
        <v>0.99224486724966199</v>
      </c>
      <c r="EG57" s="41" t="s">
        <v>918</v>
      </c>
      <c r="EH57" s="41" t="s">
        <v>567</v>
      </c>
      <c r="EI57" s="41">
        <v>1</v>
      </c>
      <c r="EJ57" s="41">
        <v>3</v>
      </c>
      <c r="EK57" s="169">
        <v>2</v>
      </c>
      <c r="EL57" s="89">
        <f t="shared" si="9"/>
        <v>0.12</v>
      </c>
      <c r="EM57" s="88" t="s">
        <v>579</v>
      </c>
      <c r="EN57" s="88">
        <f>INDEX(LINEST(EL55:EL70,EK55:EK70, , TRUE),3)</f>
        <v>0.96760398778842782</v>
      </c>
      <c r="EO57" s="172">
        <v>2</v>
      </c>
      <c r="EP57" s="173">
        <v>0.12</v>
      </c>
      <c r="EQ57" s="88" t="s">
        <v>579</v>
      </c>
      <c r="ER57" s="88">
        <f>INDEX(LINEST(EP55:EP68,EO55:EO68, , TRUE),3)</f>
        <v>0.99835825562206149</v>
      </c>
      <c r="EV57" s="41" t="s">
        <v>918</v>
      </c>
      <c r="EW57" s="41" t="s">
        <v>567</v>
      </c>
      <c r="EX57" s="41">
        <v>1</v>
      </c>
      <c r="EY57" s="41">
        <v>3</v>
      </c>
      <c r="EZ57" s="169">
        <v>2</v>
      </c>
      <c r="FA57" s="89">
        <f t="shared" si="10"/>
        <v>0.115</v>
      </c>
      <c r="FB57" s="88" t="s">
        <v>579</v>
      </c>
      <c r="FC57" s="88">
        <f>INDEX(LINEST(FA55:FA70,EZ55:EZ70, , TRUE),3)</f>
        <v>0.99541366774480422</v>
      </c>
      <c r="FD57" s="41"/>
      <c r="FK57" s="41" t="s">
        <v>918</v>
      </c>
      <c r="FL57" s="41" t="s">
        <v>567</v>
      </c>
      <c r="FM57" s="41">
        <v>1</v>
      </c>
      <c r="FN57" s="41">
        <v>3</v>
      </c>
      <c r="FO57" s="169">
        <v>2</v>
      </c>
      <c r="FP57" s="89">
        <f t="shared" si="11"/>
        <v>0.121</v>
      </c>
      <c r="FQ57" s="88" t="s">
        <v>579</v>
      </c>
      <c r="FR57" s="88">
        <f>INDEX(LINEST(FP55:FP70,FO55:FO70, , TRUE),3)</f>
        <v>0.97322948772874707</v>
      </c>
      <c r="FS57" s="172">
        <v>2</v>
      </c>
      <c r="FT57" s="173">
        <v>0.121</v>
      </c>
      <c r="FU57" s="88" t="s">
        <v>579</v>
      </c>
      <c r="FV57" s="88">
        <f>INDEX(LINEST(FT55:FT69,FS55:FS69, , TRUE),3)</f>
        <v>0.99726423479700121</v>
      </c>
    </row>
    <row r="58" spans="1:180">
      <c r="A58" s="41"/>
      <c r="B58" s="41" t="s">
        <v>919</v>
      </c>
      <c r="C58" s="41" t="s">
        <v>566</v>
      </c>
      <c r="D58" s="41">
        <v>1</v>
      </c>
      <c r="E58" s="41">
        <v>4</v>
      </c>
      <c r="F58" s="169">
        <v>1</v>
      </c>
      <c r="G58" s="89">
        <f t="shared" si="0"/>
        <v>0.14699999999999999</v>
      </c>
      <c r="H58" s="41"/>
      <c r="I58" s="41"/>
      <c r="J58" s="41"/>
      <c r="Q58" s="41" t="s">
        <v>919</v>
      </c>
      <c r="R58" s="41" t="s">
        <v>566</v>
      </c>
      <c r="S58" s="41">
        <v>1</v>
      </c>
      <c r="T58" s="41">
        <v>4</v>
      </c>
      <c r="U58" s="169">
        <v>1</v>
      </c>
      <c r="V58" s="89">
        <f t="shared" si="1"/>
        <v>0.14399999999999999</v>
      </c>
      <c r="W58" s="41"/>
      <c r="X58" s="41"/>
      <c r="Y58" s="170">
        <v>1</v>
      </c>
      <c r="Z58" s="90">
        <v>0.14399999999999999</v>
      </c>
      <c r="AA58" s="41"/>
      <c r="AB58" s="41"/>
      <c r="AF58" s="41" t="s">
        <v>919</v>
      </c>
      <c r="AG58" s="41" t="s">
        <v>566</v>
      </c>
      <c r="AH58" s="41">
        <v>1</v>
      </c>
      <c r="AI58" s="41">
        <v>4</v>
      </c>
      <c r="AJ58" s="169">
        <v>1</v>
      </c>
      <c r="AK58" s="89">
        <f t="shared" si="2"/>
        <v>0.14699999999999999</v>
      </c>
      <c r="AL58" s="41"/>
      <c r="AM58" s="41"/>
      <c r="AN58" s="41"/>
      <c r="AU58" s="41" t="s">
        <v>919</v>
      </c>
      <c r="AV58" s="41" t="s">
        <v>566</v>
      </c>
      <c r="AW58" s="41">
        <v>1</v>
      </c>
      <c r="AX58" s="41">
        <v>4</v>
      </c>
      <c r="AY58" s="169">
        <v>1</v>
      </c>
      <c r="AZ58" s="89">
        <f t="shared" si="3"/>
        <v>0.13800000000000001</v>
      </c>
      <c r="BA58" s="41"/>
      <c r="BB58" s="41"/>
      <c r="BC58" s="172">
        <v>1</v>
      </c>
      <c r="BD58" s="173">
        <v>0.13800000000000001</v>
      </c>
      <c r="BE58" s="41"/>
      <c r="BF58" s="41"/>
      <c r="BJ58" s="41" t="s">
        <v>919</v>
      </c>
      <c r="BK58" s="41" t="s">
        <v>566</v>
      </c>
      <c r="BL58" s="41">
        <v>1</v>
      </c>
      <c r="BM58" s="41">
        <v>4</v>
      </c>
      <c r="BN58" s="169">
        <v>1</v>
      </c>
      <c r="BO58" s="89">
        <f t="shared" si="4"/>
        <v>0.14599999999999999</v>
      </c>
      <c r="BP58" s="41"/>
      <c r="BQ58" s="41"/>
      <c r="BR58" s="172">
        <v>0.5</v>
      </c>
      <c r="BS58" s="173">
        <v>0.154</v>
      </c>
      <c r="BT58" s="41"/>
      <c r="BU58" s="41"/>
      <c r="BY58" s="41" t="s">
        <v>919</v>
      </c>
      <c r="BZ58" s="41" t="s">
        <v>566</v>
      </c>
      <c r="CA58" s="41">
        <v>1</v>
      </c>
      <c r="CB58" s="41">
        <v>4</v>
      </c>
      <c r="CC58" s="169">
        <v>1</v>
      </c>
      <c r="CD58" s="89">
        <f t="shared" si="5"/>
        <v>0.14599999999999999</v>
      </c>
      <c r="CE58" s="41"/>
      <c r="CF58" s="41"/>
      <c r="CG58" s="172">
        <v>1</v>
      </c>
      <c r="CH58" s="173">
        <v>0.14599999999999999</v>
      </c>
      <c r="CI58" s="41"/>
      <c r="CJ58" s="41"/>
      <c r="CN58" s="41" t="s">
        <v>919</v>
      </c>
      <c r="CO58" s="41" t="s">
        <v>567</v>
      </c>
      <c r="CP58" s="41">
        <v>1</v>
      </c>
      <c r="CQ58" s="41">
        <v>4</v>
      </c>
      <c r="CR58" s="169">
        <v>1</v>
      </c>
      <c r="CS58" s="89">
        <f t="shared" si="6"/>
        <v>0.14699999999999999</v>
      </c>
      <c r="CT58" s="41"/>
      <c r="CU58" s="41"/>
      <c r="CV58" s="172">
        <v>0.5</v>
      </c>
      <c r="CW58" s="173">
        <v>0.161</v>
      </c>
      <c r="CX58" s="41"/>
      <c r="CY58" s="41"/>
      <c r="DC58" s="41" t="s">
        <v>919</v>
      </c>
      <c r="DD58" s="41" t="s">
        <v>567</v>
      </c>
      <c r="DE58" s="41">
        <v>1</v>
      </c>
      <c r="DF58" s="41">
        <v>4</v>
      </c>
      <c r="DG58" s="169">
        <v>1</v>
      </c>
      <c r="DH58" s="89">
        <f t="shared" si="7"/>
        <v>0.151</v>
      </c>
      <c r="DI58" s="41"/>
      <c r="DJ58" s="41"/>
      <c r="DK58" s="41"/>
      <c r="DR58" s="41" t="s">
        <v>919</v>
      </c>
      <c r="DS58" s="41" t="s">
        <v>567</v>
      </c>
      <c r="DT58" s="41">
        <v>1</v>
      </c>
      <c r="DU58" s="41">
        <v>4</v>
      </c>
      <c r="DV58" s="169">
        <v>1</v>
      </c>
      <c r="DW58" s="89">
        <f t="shared" si="8"/>
        <v>0.15</v>
      </c>
      <c r="DX58" s="41"/>
      <c r="DY58" s="41"/>
      <c r="DZ58" s="172">
        <v>1</v>
      </c>
      <c r="EA58" s="173">
        <v>0.15</v>
      </c>
      <c r="EB58" s="41"/>
      <c r="EC58" s="41"/>
      <c r="EG58" s="41" t="s">
        <v>919</v>
      </c>
      <c r="EH58" s="41" t="s">
        <v>567</v>
      </c>
      <c r="EI58" s="41">
        <v>1</v>
      </c>
      <c r="EJ58" s="41">
        <v>4</v>
      </c>
      <c r="EK58" s="169">
        <v>1</v>
      </c>
      <c r="EL58" s="89">
        <f t="shared" si="9"/>
        <v>0.14499999999999999</v>
      </c>
      <c r="EM58" s="41"/>
      <c r="EN58" s="41"/>
      <c r="EO58" s="172">
        <v>1</v>
      </c>
      <c r="EP58" s="173">
        <v>0.14499999999999999</v>
      </c>
      <c r="EQ58" s="41"/>
      <c r="ER58" s="41"/>
      <c r="EV58" s="41" t="s">
        <v>919</v>
      </c>
      <c r="EW58" s="41" t="s">
        <v>567</v>
      </c>
      <c r="EX58" s="41">
        <v>1</v>
      </c>
      <c r="EY58" s="41">
        <v>4</v>
      </c>
      <c r="EZ58" s="169">
        <v>1</v>
      </c>
      <c r="FA58" s="89">
        <f t="shared" si="10"/>
        <v>0.14799999999999999</v>
      </c>
      <c r="FB58" s="41"/>
      <c r="FC58" s="41"/>
      <c r="FD58" s="41"/>
      <c r="FK58" s="41" t="s">
        <v>919</v>
      </c>
      <c r="FL58" s="41" t="s">
        <v>567</v>
      </c>
      <c r="FM58" s="41">
        <v>1</v>
      </c>
      <c r="FN58" s="41">
        <v>4</v>
      </c>
      <c r="FO58" s="169">
        <v>1</v>
      </c>
      <c r="FP58" s="89">
        <f t="shared" si="11"/>
        <v>0.17199999999999999</v>
      </c>
      <c r="FQ58" s="41"/>
      <c r="FR58" s="41"/>
      <c r="FS58" s="172">
        <v>0.5</v>
      </c>
      <c r="FT58" s="173">
        <v>0.16600000000000001</v>
      </c>
      <c r="FU58" s="41"/>
      <c r="FV58" s="41"/>
    </row>
    <row r="59" spans="1:180">
      <c r="A59" s="41"/>
      <c r="B59" s="41" t="s">
        <v>920</v>
      </c>
      <c r="C59" s="41" t="s">
        <v>566</v>
      </c>
      <c r="D59" s="41">
        <v>1</v>
      </c>
      <c r="E59" s="41">
        <v>5</v>
      </c>
      <c r="F59" s="169">
        <v>0.5</v>
      </c>
      <c r="G59" s="89">
        <f t="shared" si="0"/>
        <v>0.17100000000000001</v>
      </c>
      <c r="H59" s="41"/>
      <c r="I59" s="91"/>
      <c r="J59" s="41"/>
      <c r="Q59" s="41" t="s">
        <v>920</v>
      </c>
      <c r="R59" s="41" t="s">
        <v>566</v>
      </c>
      <c r="S59" s="41">
        <v>1</v>
      </c>
      <c r="T59" s="41">
        <v>5</v>
      </c>
      <c r="U59" s="169">
        <v>0.5</v>
      </c>
      <c r="V59" s="89">
        <f t="shared" si="1"/>
        <v>0.155</v>
      </c>
      <c r="W59" s="41"/>
      <c r="X59" s="91"/>
      <c r="Y59" s="170">
        <v>0.5</v>
      </c>
      <c r="Z59" s="90">
        <v>0.155</v>
      </c>
      <c r="AA59" s="41"/>
      <c r="AB59" s="91"/>
      <c r="AF59" s="41" t="s">
        <v>920</v>
      </c>
      <c r="AG59" s="41" t="s">
        <v>566</v>
      </c>
      <c r="AH59" s="41">
        <v>1</v>
      </c>
      <c r="AI59" s="41">
        <v>5</v>
      </c>
      <c r="AJ59" s="169">
        <v>0.5</v>
      </c>
      <c r="AK59" s="89">
        <f t="shared" si="2"/>
        <v>0.16</v>
      </c>
      <c r="AL59" s="41"/>
      <c r="AM59" s="91"/>
      <c r="AN59" s="41"/>
      <c r="AU59" s="41" t="s">
        <v>920</v>
      </c>
      <c r="AV59" s="41" t="s">
        <v>566</v>
      </c>
      <c r="AW59" s="41">
        <v>1</v>
      </c>
      <c r="AX59" s="41">
        <v>5</v>
      </c>
      <c r="AY59" s="169">
        <v>0.5</v>
      </c>
      <c r="AZ59" s="89">
        <f t="shared" si="3"/>
        <v>0.158</v>
      </c>
      <c r="BA59" s="41"/>
      <c r="BB59" s="91"/>
      <c r="BC59" s="172">
        <v>0.5</v>
      </c>
      <c r="BD59" s="173">
        <v>0.158</v>
      </c>
      <c r="BE59" s="41"/>
      <c r="BF59" s="91"/>
      <c r="BJ59" s="41" t="s">
        <v>920</v>
      </c>
      <c r="BK59" s="41" t="s">
        <v>566</v>
      </c>
      <c r="BL59" s="41">
        <v>1</v>
      </c>
      <c r="BM59" s="41">
        <v>5</v>
      </c>
      <c r="BN59" s="169">
        <v>0.5</v>
      </c>
      <c r="BO59" s="89">
        <f t="shared" si="4"/>
        <v>0.154</v>
      </c>
      <c r="BP59" s="41"/>
      <c r="BQ59" s="91"/>
      <c r="BR59" s="172">
        <v>0.25</v>
      </c>
      <c r="BS59" s="173">
        <v>0.16900000000000001</v>
      </c>
      <c r="BT59" s="41"/>
      <c r="BU59" s="91"/>
      <c r="BY59" s="41" t="s">
        <v>920</v>
      </c>
      <c r="BZ59" s="41" t="s">
        <v>566</v>
      </c>
      <c r="CA59" s="41">
        <v>1</v>
      </c>
      <c r="CB59" s="41">
        <v>5</v>
      </c>
      <c r="CC59" s="169">
        <v>0.5</v>
      </c>
      <c r="CD59" s="89">
        <f t="shared" si="5"/>
        <v>0.16</v>
      </c>
      <c r="CE59" s="41"/>
      <c r="CF59" s="91"/>
      <c r="CG59" s="172">
        <v>0.5</v>
      </c>
      <c r="CH59" s="173">
        <v>0.16</v>
      </c>
      <c r="CI59" s="41"/>
      <c r="CJ59" s="91"/>
      <c r="CN59" s="41" t="s">
        <v>920</v>
      </c>
      <c r="CO59" s="41" t="s">
        <v>567</v>
      </c>
      <c r="CP59" s="41">
        <v>1</v>
      </c>
      <c r="CQ59" s="41">
        <v>5</v>
      </c>
      <c r="CR59" s="169">
        <v>0.5</v>
      </c>
      <c r="CS59" s="89">
        <f t="shared" si="6"/>
        <v>0.161</v>
      </c>
      <c r="CT59" s="41"/>
      <c r="CU59" s="91"/>
      <c r="CV59" s="172">
        <v>0.1</v>
      </c>
      <c r="CW59" s="173">
        <v>0.17100000000000001</v>
      </c>
      <c r="CX59" s="41"/>
      <c r="CY59" s="91"/>
      <c r="DC59" s="41" t="s">
        <v>920</v>
      </c>
      <c r="DD59" s="41" t="s">
        <v>567</v>
      </c>
      <c r="DE59" s="41">
        <v>1</v>
      </c>
      <c r="DF59" s="41">
        <v>5</v>
      </c>
      <c r="DG59" s="169">
        <v>0.5</v>
      </c>
      <c r="DH59" s="89">
        <f t="shared" si="7"/>
        <v>0.16200000000000001</v>
      </c>
      <c r="DI59" s="41"/>
      <c r="DJ59" s="91"/>
      <c r="DK59" s="41"/>
      <c r="DR59" s="41" t="s">
        <v>920</v>
      </c>
      <c r="DS59" s="41" t="s">
        <v>567</v>
      </c>
      <c r="DT59" s="41">
        <v>1</v>
      </c>
      <c r="DU59" s="41">
        <v>5</v>
      </c>
      <c r="DV59" s="169">
        <v>0.5</v>
      </c>
      <c r="DW59" s="89">
        <f t="shared" si="8"/>
        <v>0.16300000000000001</v>
      </c>
      <c r="DX59" s="41"/>
      <c r="DY59" s="91"/>
      <c r="DZ59" s="172">
        <v>0.5</v>
      </c>
      <c r="EA59" s="173">
        <v>0.16300000000000001</v>
      </c>
      <c r="EB59" s="41"/>
      <c r="EC59" s="91"/>
      <c r="EG59" s="41" t="s">
        <v>920</v>
      </c>
      <c r="EH59" s="41" t="s">
        <v>567</v>
      </c>
      <c r="EI59" s="41">
        <v>1</v>
      </c>
      <c r="EJ59" s="41">
        <v>5</v>
      </c>
      <c r="EK59" s="169">
        <v>0.5</v>
      </c>
      <c r="EL59" s="89">
        <f t="shared" si="9"/>
        <v>0.16200000000000001</v>
      </c>
      <c r="EM59" s="41"/>
      <c r="EN59" s="91"/>
      <c r="EO59" s="172">
        <v>0.5</v>
      </c>
      <c r="EP59" s="173">
        <v>0.16200000000000001</v>
      </c>
      <c r="EQ59" s="41"/>
      <c r="ER59" s="91"/>
      <c r="EV59" s="41" t="s">
        <v>920</v>
      </c>
      <c r="EW59" s="41" t="s">
        <v>567</v>
      </c>
      <c r="EX59" s="41">
        <v>1</v>
      </c>
      <c r="EY59" s="41">
        <v>5</v>
      </c>
      <c r="EZ59" s="169">
        <v>0.5</v>
      </c>
      <c r="FA59" s="89">
        <f t="shared" si="10"/>
        <v>0.16200000000000001</v>
      </c>
      <c r="FB59" s="41"/>
      <c r="FC59" s="91"/>
      <c r="FD59" s="41"/>
      <c r="FK59" s="41" t="s">
        <v>920</v>
      </c>
      <c r="FL59" s="41" t="s">
        <v>567</v>
      </c>
      <c r="FM59" s="41">
        <v>1</v>
      </c>
      <c r="FN59" s="41">
        <v>5</v>
      </c>
      <c r="FO59" s="169">
        <v>0.5</v>
      </c>
      <c r="FP59" s="89">
        <f t="shared" si="11"/>
        <v>0.16600000000000001</v>
      </c>
      <c r="FQ59" s="41"/>
      <c r="FR59" s="91"/>
      <c r="FS59" s="172">
        <v>0.25</v>
      </c>
      <c r="FT59" s="173">
        <v>0.17</v>
      </c>
      <c r="FU59" s="41"/>
      <c r="FV59" s="91"/>
    </row>
    <row r="60" spans="1:180">
      <c r="A60" s="41"/>
      <c r="B60" s="41" t="s">
        <v>921</v>
      </c>
      <c r="C60" s="41" t="s">
        <v>566</v>
      </c>
      <c r="D60" s="41">
        <v>1</v>
      </c>
      <c r="E60" s="41">
        <v>6</v>
      </c>
      <c r="F60" s="169">
        <v>0.25</v>
      </c>
      <c r="G60" s="89">
        <f t="shared" si="0"/>
        <v>0.16500000000000001</v>
      </c>
      <c r="H60" s="41"/>
      <c r="I60" s="41"/>
      <c r="J60" s="41"/>
      <c r="Q60" s="41" t="s">
        <v>921</v>
      </c>
      <c r="R60" s="41" t="s">
        <v>566</v>
      </c>
      <c r="S60" s="41">
        <v>1</v>
      </c>
      <c r="T60" s="41">
        <v>6</v>
      </c>
      <c r="U60" s="169">
        <v>0.25</v>
      </c>
      <c r="V60" s="89">
        <f t="shared" si="1"/>
        <v>0.16300000000000001</v>
      </c>
      <c r="W60" s="41"/>
      <c r="X60" s="41"/>
      <c r="Y60" s="170">
        <v>0.25</v>
      </c>
      <c r="Z60" s="90">
        <v>0.16300000000000001</v>
      </c>
      <c r="AA60" s="41"/>
      <c r="AB60" s="41"/>
      <c r="AF60" s="41" t="s">
        <v>921</v>
      </c>
      <c r="AG60" s="41" t="s">
        <v>566</v>
      </c>
      <c r="AH60" s="41">
        <v>1</v>
      </c>
      <c r="AI60" s="41">
        <v>6</v>
      </c>
      <c r="AJ60" s="169">
        <v>0.25</v>
      </c>
      <c r="AK60" s="89">
        <f t="shared" si="2"/>
        <v>0.16700000000000001</v>
      </c>
      <c r="AL60" s="41"/>
      <c r="AM60" s="41"/>
      <c r="AN60" s="41"/>
      <c r="AU60" s="41" t="s">
        <v>921</v>
      </c>
      <c r="AV60" s="41" t="s">
        <v>566</v>
      </c>
      <c r="AW60" s="41">
        <v>1</v>
      </c>
      <c r="AX60" s="41">
        <v>6</v>
      </c>
      <c r="AY60" s="169">
        <v>0.25</v>
      </c>
      <c r="AZ60" s="89">
        <f t="shared" si="3"/>
        <v>0.16700000000000001</v>
      </c>
      <c r="BA60" s="41"/>
      <c r="BB60" s="41"/>
      <c r="BC60" s="172">
        <v>0.25</v>
      </c>
      <c r="BD60" s="173">
        <v>0.16700000000000001</v>
      </c>
      <c r="BE60" s="41"/>
      <c r="BF60" s="41"/>
      <c r="BJ60" s="41" t="s">
        <v>921</v>
      </c>
      <c r="BK60" s="41" t="s">
        <v>566</v>
      </c>
      <c r="BL60" s="41">
        <v>1</v>
      </c>
      <c r="BM60" s="41">
        <v>6</v>
      </c>
      <c r="BN60" s="169">
        <v>0.25</v>
      </c>
      <c r="BO60" s="89">
        <f t="shared" si="4"/>
        <v>0.16900000000000001</v>
      </c>
      <c r="BP60" s="41"/>
      <c r="BQ60" s="41"/>
      <c r="BR60" s="172">
        <v>0.1</v>
      </c>
      <c r="BS60" s="173">
        <v>0.16900000000000001</v>
      </c>
      <c r="BT60" s="41"/>
      <c r="BU60" s="41"/>
      <c r="BY60" s="41" t="s">
        <v>921</v>
      </c>
      <c r="BZ60" s="41" t="s">
        <v>566</v>
      </c>
      <c r="CA60" s="41">
        <v>1</v>
      </c>
      <c r="CB60" s="41">
        <v>6</v>
      </c>
      <c r="CC60" s="169">
        <v>0.25</v>
      </c>
      <c r="CD60" s="89">
        <f t="shared" si="5"/>
        <v>0.16700000000000001</v>
      </c>
      <c r="CE60" s="41"/>
      <c r="CF60" s="41"/>
      <c r="CG60" s="172">
        <v>0.25</v>
      </c>
      <c r="CH60" s="173">
        <v>0.16700000000000001</v>
      </c>
      <c r="CI60" s="41"/>
      <c r="CJ60" s="41"/>
      <c r="CN60" s="41" t="s">
        <v>921</v>
      </c>
      <c r="CO60" s="41" t="s">
        <v>567</v>
      </c>
      <c r="CP60" s="41">
        <v>1</v>
      </c>
      <c r="CQ60" s="41">
        <v>6</v>
      </c>
      <c r="CR60" s="169">
        <v>0.25</v>
      </c>
      <c r="CS60" s="89">
        <f t="shared" si="6"/>
        <v>0.186</v>
      </c>
      <c r="CT60" s="41"/>
      <c r="CU60" s="41"/>
      <c r="CV60" s="172">
        <v>0</v>
      </c>
      <c r="CW60" s="173">
        <v>0.17399999999999999</v>
      </c>
      <c r="CX60" s="41"/>
      <c r="CY60" s="41"/>
      <c r="DC60" s="41" t="s">
        <v>921</v>
      </c>
      <c r="DD60" s="41" t="s">
        <v>567</v>
      </c>
      <c r="DE60" s="41">
        <v>1</v>
      </c>
      <c r="DF60" s="41">
        <v>6</v>
      </c>
      <c r="DG60" s="169">
        <v>0.25</v>
      </c>
      <c r="DH60" s="89">
        <f t="shared" si="7"/>
        <v>0.17100000000000001</v>
      </c>
      <c r="DI60" s="41"/>
      <c r="DJ60" s="41"/>
      <c r="DK60" s="41"/>
      <c r="DR60" s="41" t="s">
        <v>921</v>
      </c>
      <c r="DS60" s="41" t="s">
        <v>567</v>
      </c>
      <c r="DT60" s="41">
        <v>1</v>
      </c>
      <c r="DU60" s="41">
        <v>6</v>
      </c>
      <c r="DV60" s="169">
        <v>0.25</v>
      </c>
      <c r="DW60" s="89">
        <f t="shared" si="8"/>
        <v>0.17199999999999999</v>
      </c>
      <c r="DX60" s="41"/>
      <c r="DY60" s="41"/>
      <c r="DZ60" s="172">
        <v>0.25</v>
      </c>
      <c r="EA60" s="173">
        <v>0.17199999999999999</v>
      </c>
      <c r="EB60" s="41"/>
      <c r="EC60" s="41"/>
      <c r="EG60" s="41" t="s">
        <v>921</v>
      </c>
      <c r="EH60" s="41" t="s">
        <v>567</v>
      </c>
      <c r="EI60" s="41">
        <v>1</v>
      </c>
      <c r="EJ60" s="41">
        <v>6</v>
      </c>
      <c r="EK60" s="169">
        <v>0.25</v>
      </c>
      <c r="EL60" s="89">
        <f t="shared" si="9"/>
        <v>0.17100000000000001</v>
      </c>
      <c r="EM60" s="41"/>
      <c r="EN60" s="41"/>
      <c r="EO60" s="172">
        <v>0.25</v>
      </c>
      <c r="EP60" s="173">
        <v>0.17100000000000001</v>
      </c>
      <c r="EQ60" s="41"/>
      <c r="ER60" s="41"/>
      <c r="EV60" s="41" t="s">
        <v>921</v>
      </c>
      <c r="EW60" s="41" t="s">
        <v>567</v>
      </c>
      <c r="EX60" s="41">
        <v>1</v>
      </c>
      <c r="EY60" s="41">
        <v>6</v>
      </c>
      <c r="EZ60" s="169">
        <v>0.25</v>
      </c>
      <c r="FA60" s="89">
        <f t="shared" si="10"/>
        <v>0.16900000000000001</v>
      </c>
      <c r="FB60" s="41"/>
      <c r="FC60" s="41"/>
      <c r="FD60" s="41"/>
      <c r="FK60" s="41" t="s">
        <v>921</v>
      </c>
      <c r="FL60" s="41" t="s">
        <v>567</v>
      </c>
      <c r="FM60" s="41">
        <v>1</v>
      </c>
      <c r="FN60" s="41">
        <v>6</v>
      </c>
      <c r="FO60" s="169">
        <v>0.25</v>
      </c>
      <c r="FP60" s="89">
        <f t="shared" si="11"/>
        <v>0.17</v>
      </c>
      <c r="FQ60" s="41"/>
      <c r="FR60" s="41"/>
      <c r="FS60" s="172">
        <v>0.1</v>
      </c>
      <c r="FT60" s="173">
        <v>0.17100000000000001</v>
      </c>
      <c r="FU60" s="41"/>
      <c r="FV60" s="41"/>
    </row>
    <row r="61" spans="1:180">
      <c r="A61" s="41"/>
      <c r="B61" s="137" t="s">
        <v>1066</v>
      </c>
      <c r="C61" s="41" t="s">
        <v>566</v>
      </c>
      <c r="D61" s="137">
        <v>1</v>
      </c>
      <c r="E61" s="137">
        <v>7</v>
      </c>
      <c r="F61" s="169">
        <v>0.1</v>
      </c>
      <c r="G61" s="89">
        <f>D36</f>
        <v>0.17199999999999999</v>
      </c>
      <c r="H61" s="41"/>
      <c r="I61" s="41"/>
      <c r="J61" s="41"/>
      <c r="Q61" s="137" t="s">
        <v>1066</v>
      </c>
      <c r="R61" s="41" t="s">
        <v>566</v>
      </c>
      <c r="S61" s="137">
        <v>1</v>
      </c>
      <c r="T61" s="137">
        <v>7</v>
      </c>
      <c r="U61" s="169">
        <v>0.1</v>
      </c>
      <c r="V61" s="89">
        <f>S36</f>
        <v>0.16700000000000001</v>
      </c>
      <c r="W61" s="41"/>
      <c r="X61" s="41"/>
      <c r="Y61" s="170">
        <v>0.1</v>
      </c>
      <c r="Z61" s="90">
        <v>0.16700000000000001</v>
      </c>
      <c r="AA61" s="41"/>
      <c r="AB61" s="41"/>
      <c r="AF61" s="137" t="s">
        <v>1066</v>
      </c>
      <c r="AG61" s="41" t="s">
        <v>566</v>
      </c>
      <c r="AH61" s="137">
        <v>1</v>
      </c>
      <c r="AI61" s="137">
        <v>7</v>
      </c>
      <c r="AJ61" s="169">
        <v>0.1</v>
      </c>
      <c r="AK61" s="89">
        <f>AH36</f>
        <v>0.16900000000000001</v>
      </c>
      <c r="AL61" s="41"/>
      <c r="AM61" s="41"/>
      <c r="AN61" s="41"/>
      <c r="AU61" s="137" t="s">
        <v>1066</v>
      </c>
      <c r="AV61" s="41" t="s">
        <v>566</v>
      </c>
      <c r="AW61" s="137">
        <v>1</v>
      </c>
      <c r="AX61" s="137">
        <v>7</v>
      </c>
      <c r="AY61" s="169">
        <v>0.1</v>
      </c>
      <c r="AZ61" s="89">
        <f>AW36</f>
        <v>0.16900000000000001</v>
      </c>
      <c r="BA61" s="41"/>
      <c r="BB61" s="41"/>
      <c r="BC61" s="172">
        <v>0.1</v>
      </c>
      <c r="BD61" s="173">
        <v>0.16900000000000001</v>
      </c>
      <c r="BE61" s="41"/>
      <c r="BF61" s="41"/>
      <c r="BJ61" s="137" t="s">
        <v>1066</v>
      </c>
      <c r="BK61" s="41" t="s">
        <v>566</v>
      </c>
      <c r="BL61" s="137">
        <v>1</v>
      </c>
      <c r="BM61" s="137">
        <v>7</v>
      </c>
      <c r="BN61" s="169">
        <v>0.1</v>
      </c>
      <c r="BO61" s="89">
        <f>BL36</f>
        <v>0.16900000000000001</v>
      </c>
      <c r="BP61" s="41"/>
      <c r="BQ61" s="41"/>
      <c r="BR61" s="172">
        <v>0</v>
      </c>
      <c r="BS61" s="173">
        <v>0.17199999999999999</v>
      </c>
      <c r="BT61" s="41"/>
      <c r="BU61" s="41"/>
      <c r="BY61" s="137" t="s">
        <v>1066</v>
      </c>
      <c r="BZ61" s="41" t="s">
        <v>566</v>
      </c>
      <c r="CA61" s="137">
        <v>1</v>
      </c>
      <c r="CB61" s="137">
        <v>7</v>
      </c>
      <c r="CC61" s="169">
        <v>0.1</v>
      </c>
      <c r="CD61" s="89">
        <f>CA36</f>
        <v>0.17399999999999999</v>
      </c>
      <c r="CE61" s="41"/>
      <c r="CF61" s="41"/>
      <c r="CG61" s="172">
        <v>0.1</v>
      </c>
      <c r="CH61" s="173">
        <v>0.17399999999999999</v>
      </c>
      <c r="CI61" s="41"/>
      <c r="CJ61" s="41"/>
      <c r="CN61" s="137" t="s">
        <v>1066</v>
      </c>
      <c r="CO61" s="41" t="s">
        <v>567</v>
      </c>
      <c r="CP61" s="137">
        <v>1</v>
      </c>
      <c r="CQ61" s="137">
        <v>7</v>
      </c>
      <c r="CR61" s="169">
        <v>0.1</v>
      </c>
      <c r="CS61" s="89">
        <f>CP36</f>
        <v>0.17100000000000001</v>
      </c>
      <c r="CT61" s="41"/>
      <c r="CU61" s="41"/>
      <c r="CV61" s="172">
        <v>4</v>
      </c>
      <c r="CW61" s="173">
        <v>6.7000000000000004E-2</v>
      </c>
      <c r="CX61" s="41"/>
      <c r="CY61" s="41"/>
      <c r="DC61" s="137" t="s">
        <v>1066</v>
      </c>
      <c r="DD61" s="41" t="s">
        <v>567</v>
      </c>
      <c r="DE61" s="137">
        <v>1</v>
      </c>
      <c r="DF61" s="137">
        <v>7</v>
      </c>
      <c r="DG61" s="169">
        <v>0.1</v>
      </c>
      <c r="DH61" s="89">
        <f>DE36</f>
        <v>0.17199999999999999</v>
      </c>
      <c r="DI61" s="41"/>
      <c r="DJ61" s="41"/>
      <c r="DK61" s="41"/>
      <c r="DR61" s="137" t="s">
        <v>1066</v>
      </c>
      <c r="DS61" s="41" t="s">
        <v>567</v>
      </c>
      <c r="DT61" s="137">
        <v>1</v>
      </c>
      <c r="DU61" s="137">
        <v>7</v>
      </c>
      <c r="DV61" s="169">
        <v>0.1</v>
      </c>
      <c r="DW61" s="89">
        <f>DT36</f>
        <v>0.189</v>
      </c>
      <c r="DX61" s="41"/>
      <c r="DY61" s="41"/>
      <c r="DZ61" s="172">
        <v>0</v>
      </c>
      <c r="EA61" s="173">
        <v>0.17499999999999999</v>
      </c>
      <c r="EB61" s="41"/>
      <c r="EC61" s="41"/>
      <c r="EG61" s="137" t="s">
        <v>1066</v>
      </c>
      <c r="EH61" s="41" t="s">
        <v>567</v>
      </c>
      <c r="EI61" s="137">
        <v>1</v>
      </c>
      <c r="EJ61" s="137">
        <v>7</v>
      </c>
      <c r="EK61" s="169">
        <v>0.1</v>
      </c>
      <c r="EL61" s="89">
        <f>EI36</f>
        <v>0.17</v>
      </c>
      <c r="EM61" s="41"/>
      <c r="EN61" s="41"/>
      <c r="EO61" s="172">
        <v>0.1</v>
      </c>
      <c r="EP61" s="173">
        <v>0.17</v>
      </c>
      <c r="EQ61" s="41"/>
      <c r="ER61" s="41"/>
      <c r="EV61" s="137" t="s">
        <v>1066</v>
      </c>
      <c r="EW61" s="41" t="s">
        <v>567</v>
      </c>
      <c r="EX61" s="137">
        <v>1</v>
      </c>
      <c r="EY61" s="137">
        <v>7</v>
      </c>
      <c r="EZ61" s="169">
        <v>0.1</v>
      </c>
      <c r="FA61" s="89">
        <f>EX36</f>
        <v>0.16800000000000001</v>
      </c>
      <c r="FB61" s="41"/>
      <c r="FC61" s="41"/>
      <c r="FD61" s="41"/>
      <c r="FK61" s="137" t="s">
        <v>1066</v>
      </c>
      <c r="FL61" s="41" t="s">
        <v>567</v>
      </c>
      <c r="FM61" s="137">
        <v>1</v>
      </c>
      <c r="FN61" s="137">
        <v>7</v>
      </c>
      <c r="FO61" s="169">
        <v>0.1</v>
      </c>
      <c r="FP61" s="89">
        <f>FM36</f>
        <v>0.17100000000000001</v>
      </c>
      <c r="FQ61" s="41"/>
      <c r="FR61" s="41"/>
      <c r="FS61" s="172">
        <v>0</v>
      </c>
      <c r="FT61" s="173">
        <v>0.17299999999999999</v>
      </c>
      <c r="FU61" s="41"/>
      <c r="FV61" s="41"/>
    </row>
    <row r="62" spans="1:180">
      <c r="A62" s="41"/>
      <c r="B62" s="137" t="s">
        <v>1067</v>
      </c>
      <c r="C62" s="41" t="s">
        <v>566</v>
      </c>
      <c r="D62" s="137">
        <v>1</v>
      </c>
      <c r="E62" s="137">
        <v>8</v>
      </c>
      <c r="F62" s="169">
        <v>0</v>
      </c>
      <c r="G62" s="89">
        <f t="shared" si="0"/>
        <v>0.16900000000000001</v>
      </c>
      <c r="H62" s="41"/>
      <c r="I62" s="41"/>
      <c r="J62" s="41"/>
      <c r="Q62" s="137" t="s">
        <v>1067</v>
      </c>
      <c r="R62" s="41" t="s">
        <v>566</v>
      </c>
      <c r="S62" s="137">
        <v>1</v>
      </c>
      <c r="T62" s="137">
        <v>8</v>
      </c>
      <c r="U62" s="169">
        <v>0</v>
      </c>
      <c r="V62" s="89">
        <f t="shared" ref="V62" si="12">S37</f>
        <v>0.17</v>
      </c>
      <c r="W62" s="41"/>
      <c r="X62" s="41"/>
      <c r="Y62" s="170">
        <v>0</v>
      </c>
      <c r="Z62" s="90">
        <v>0.17</v>
      </c>
      <c r="AA62" s="41"/>
      <c r="AB62" s="41"/>
      <c r="AF62" s="137" t="s">
        <v>1067</v>
      </c>
      <c r="AG62" s="41" t="s">
        <v>566</v>
      </c>
      <c r="AH62" s="137">
        <v>1</v>
      </c>
      <c r="AI62" s="137">
        <v>8</v>
      </c>
      <c r="AJ62" s="169">
        <v>0</v>
      </c>
      <c r="AK62" s="89">
        <f t="shared" ref="AK62" si="13">AH37</f>
        <v>0.16700000000000001</v>
      </c>
      <c r="AL62" s="41"/>
      <c r="AM62" s="41"/>
      <c r="AN62" s="41"/>
      <c r="AU62" s="137" t="s">
        <v>1067</v>
      </c>
      <c r="AV62" s="41" t="s">
        <v>566</v>
      </c>
      <c r="AW62" s="137">
        <v>1</v>
      </c>
      <c r="AX62" s="137">
        <v>8</v>
      </c>
      <c r="AY62" s="169">
        <v>0</v>
      </c>
      <c r="AZ62" s="89">
        <f t="shared" ref="AZ62" si="14">AW37</f>
        <v>0.16400000000000001</v>
      </c>
      <c r="BA62" s="41"/>
      <c r="BB62" s="41"/>
      <c r="BC62" s="172">
        <v>0</v>
      </c>
      <c r="BD62" s="173">
        <v>0.16400000000000001</v>
      </c>
      <c r="BE62" s="41"/>
      <c r="BF62" s="41"/>
      <c r="BJ62" s="137" t="s">
        <v>1067</v>
      </c>
      <c r="BK62" s="41" t="s">
        <v>566</v>
      </c>
      <c r="BL62" s="137">
        <v>1</v>
      </c>
      <c r="BM62" s="137">
        <v>8</v>
      </c>
      <c r="BN62" s="169">
        <v>0</v>
      </c>
      <c r="BO62" s="89">
        <f t="shared" ref="BO62" si="15">BL37</f>
        <v>0.17199999999999999</v>
      </c>
      <c r="BP62" s="41"/>
      <c r="BQ62" s="41"/>
      <c r="BR62" s="172">
        <v>4</v>
      </c>
      <c r="BS62" s="173">
        <v>6.4000000000000001E-2</v>
      </c>
      <c r="BT62" s="41"/>
      <c r="BU62" s="41"/>
      <c r="BY62" s="137" t="s">
        <v>1067</v>
      </c>
      <c r="BZ62" s="41" t="s">
        <v>566</v>
      </c>
      <c r="CA62" s="137">
        <v>1</v>
      </c>
      <c r="CB62" s="137">
        <v>8</v>
      </c>
      <c r="CC62" s="169">
        <v>0</v>
      </c>
      <c r="CD62" s="89">
        <f t="shared" ref="CD62" si="16">CA37</f>
        <v>0.23100000000000001</v>
      </c>
      <c r="CE62" s="41"/>
      <c r="CF62" s="41"/>
      <c r="CG62" s="172">
        <v>4</v>
      </c>
      <c r="CH62" s="173">
        <v>6.0999999999999999E-2</v>
      </c>
      <c r="CI62" s="41"/>
      <c r="CJ62" s="41"/>
      <c r="CN62" s="137" t="s">
        <v>1067</v>
      </c>
      <c r="CO62" s="41" t="s">
        <v>567</v>
      </c>
      <c r="CP62" s="137">
        <v>1</v>
      </c>
      <c r="CQ62" s="137">
        <v>8</v>
      </c>
      <c r="CR62" s="169">
        <v>0</v>
      </c>
      <c r="CS62" s="89">
        <f t="shared" ref="CS62" si="17">CP37</f>
        <v>0.17399999999999999</v>
      </c>
      <c r="CT62" s="41"/>
      <c r="CU62" s="41"/>
      <c r="CV62" s="172">
        <v>3</v>
      </c>
      <c r="CW62" s="173">
        <v>9.8000000000000004E-2</v>
      </c>
      <c r="CX62" s="41"/>
      <c r="CY62" s="41"/>
      <c r="DC62" s="137" t="s">
        <v>1067</v>
      </c>
      <c r="DD62" s="41" t="s">
        <v>567</v>
      </c>
      <c r="DE62" s="137">
        <v>1</v>
      </c>
      <c r="DF62" s="137">
        <v>8</v>
      </c>
      <c r="DG62" s="169">
        <v>0</v>
      </c>
      <c r="DH62" s="89">
        <f t="shared" ref="DH62" si="18">DE37</f>
        <v>0.17299999999999999</v>
      </c>
      <c r="DI62" s="41"/>
      <c r="DJ62" s="41"/>
      <c r="DK62" s="41"/>
      <c r="DR62" s="137" t="s">
        <v>1067</v>
      </c>
      <c r="DS62" s="41" t="s">
        <v>567</v>
      </c>
      <c r="DT62" s="137">
        <v>1</v>
      </c>
      <c r="DU62" s="137">
        <v>8</v>
      </c>
      <c r="DV62" s="169">
        <v>0</v>
      </c>
      <c r="DW62" s="89">
        <f t="shared" ref="DW62" si="19">DT37</f>
        <v>0.17499999999999999</v>
      </c>
      <c r="DX62" s="41"/>
      <c r="DY62" s="41"/>
      <c r="DZ62" s="172">
        <v>4</v>
      </c>
      <c r="EA62" s="173">
        <v>6.7000000000000004E-2</v>
      </c>
      <c r="EB62" s="41"/>
      <c r="EC62" s="41"/>
      <c r="EG62" s="137" t="s">
        <v>1067</v>
      </c>
      <c r="EH62" s="41" t="s">
        <v>567</v>
      </c>
      <c r="EI62" s="137">
        <v>1</v>
      </c>
      <c r="EJ62" s="137">
        <v>8</v>
      </c>
      <c r="EK62" s="169">
        <v>0</v>
      </c>
      <c r="EL62" s="89">
        <f t="shared" ref="EL62" si="20">EI37</f>
        <v>0.17499999999999999</v>
      </c>
      <c r="EM62" s="41"/>
      <c r="EN62" s="41"/>
      <c r="EO62" s="172">
        <v>0</v>
      </c>
      <c r="EP62" s="173">
        <v>0.17499999999999999</v>
      </c>
      <c r="EQ62" s="41"/>
      <c r="ER62" s="41"/>
      <c r="EV62" s="137" t="s">
        <v>1067</v>
      </c>
      <c r="EW62" s="41" t="s">
        <v>567</v>
      </c>
      <c r="EX62" s="137">
        <v>1</v>
      </c>
      <c r="EY62" s="137">
        <v>8</v>
      </c>
      <c r="EZ62" s="169">
        <v>0</v>
      </c>
      <c r="FA62" s="89">
        <f t="shared" ref="FA62" si="21">EX37</f>
        <v>0.17599999999999999</v>
      </c>
      <c r="FB62" s="41"/>
      <c r="FC62" s="41"/>
      <c r="FD62" s="41"/>
      <c r="FK62" s="137" t="s">
        <v>1067</v>
      </c>
      <c r="FL62" s="41" t="s">
        <v>567</v>
      </c>
      <c r="FM62" s="137">
        <v>1</v>
      </c>
      <c r="FN62" s="137">
        <v>8</v>
      </c>
      <c r="FO62" s="169">
        <v>0</v>
      </c>
      <c r="FP62" s="89">
        <f t="shared" ref="FP62" si="22">FM37</f>
        <v>0.17299999999999999</v>
      </c>
      <c r="FQ62" s="41"/>
      <c r="FR62" s="41"/>
      <c r="FS62" s="174">
        <v>4</v>
      </c>
      <c r="FT62" s="174">
        <v>6.8000000000000005E-2</v>
      </c>
      <c r="FU62" s="41"/>
      <c r="FV62" s="41"/>
    </row>
    <row r="63" spans="1:180">
      <c r="A63" s="41"/>
      <c r="B63" s="41" t="s">
        <v>915</v>
      </c>
      <c r="C63" s="41" t="s">
        <v>566</v>
      </c>
      <c r="D63" s="41">
        <v>12</v>
      </c>
      <c r="E63" s="41">
        <v>1</v>
      </c>
      <c r="F63" s="169">
        <v>4</v>
      </c>
      <c r="G63" s="89">
        <f>O30</f>
        <v>5.8999999999999997E-2</v>
      </c>
      <c r="H63" s="41"/>
      <c r="I63" s="41"/>
      <c r="J63" s="41"/>
      <c r="Q63" s="41" t="s">
        <v>915</v>
      </c>
      <c r="R63" s="41" t="s">
        <v>566</v>
      </c>
      <c r="S63" s="41">
        <v>12</v>
      </c>
      <c r="T63" s="41">
        <v>1</v>
      </c>
      <c r="U63" s="169">
        <v>4</v>
      </c>
      <c r="V63" s="89">
        <f>AD30</f>
        <v>6.2E-2</v>
      </c>
      <c r="W63" s="41"/>
      <c r="X63" s="41"/>
      <c r="Y63" s="170">
        <v>4</v>
      </c>
      <c r="Z63" s="90">
        <v>6.2E-2</v>
      </c>
      <c r="AA63" s="41"/>
      <c r="AB63" s="41"/>
      <c r="AF63" s="41" t="s">
        <v>915</v>
      </c>
      <c r="AG63" s="41" t="s">
        <v>566</v>
      </c>
      <c r="AH63" s="41">
        <v>12</v>
      </c>
      <c r="AI63" s="41">
        <v>1</v>
      </c>
      <c r="AJ63" s="169">
        <v>4</v>
      </c>
      <c r="AK63" s="89">
        <f>AS30</f>
        <v>6.6000000000000003E-2</v>
      </c>
      <c r="AL63" s="41"/>
      <c r="AM63" s="41"/>
      <c r="AN63" s="41"/>
      <c r="AU63" s="41" t="s">
        <v>915</v>
      </c>
      <c r="AV63" s="41" t="s">
        <v>566</v>
      </c>
      <c r="AW63" s="41">
        <v>12</v>
      </c>
      <c r="AX63" s="41">
        <v>1</v>
      </c>
      <c r="AY63" s="169">
        <v>4</v>
      </c>
      <c r="AZ63" s="89">
        <f>BH30</f>
        <v>0.06</v>
      </c>
      <c r="BA63" s="41"/>
      <c r="BB63" s="41"/>
      <c r="BC63" s="172">
        <v>4</v>
      </c>
      <c r="BD63" s="173">
        <v>0.06</v>
      </c>
      <c r="BE63" s="41"/>
      <c r="BF63" s="41"/>
      <c r="BJ63" s="41" t="s">
        <v>915</v>
      </c>
      <c r="BK63" s="41" t="s">
        <v>566</v>
      </c>
      <c r="BL63" s="41">
        <v>12</v>
      </c>
      <c r="BM63" s="41">
        <v>1</v>
      </c>
      <c r="BN63" s="169">
        <v>4</v>
      </c>
      <c r="BO63" s="89">
        <f>BW30</f>
        <v>6.4000000000000001E-2</v>
      </c>
      <c r="BP63" s="41"/>
      <c r="BQ63" s="41"/>
      <c r="BR63" s="172">
        <v>2</v>
      </c>
      <c r="BS63" s="173">
        <v>0.11700000000000001</v>
      </c>
      <c r="BT63" s="41"/>
      <c r="BU63" s="41"/>
      <c r="BY63" s="41" t="s">
        <v>915</v>
      </c>
      <c r="BZ63" s="41" t="s">
        <v>566</v>
      </c>
      <c r="CA63" s="41">
        <v>12</v>
      </c>
      <c r="CB63" s="41">
        <v>1</v>
      </c>
      <c r="CC63" s="169">
        <v>4</v>
      </c>
      <c r="CD63" s="89">
        <f>CL30</f>
        <v>6.0999999999999999E-2</v>
      </c>
      <c r="CE63" s="41"/>
      <c r="CF63" s="41"/>
      <c r="CG63" s="172">
        <v>3</v>
      </c>
      <c r="CH63" s="173">
        <v>8.8999999999999996E-2</v>
      </c>
      <c r="CI63" s="41"/>
      <c r="CJ63" s="41"/>
      <c r="CN63" s="41" t="s">
        <v>915</v>
      </c>
      <c r="CO63" s="41" t="s">
        <v>567</v>
      </c>
      <c r="CP63" s="41">
        <v>12</v>
      </c>
      <c r="CQ63" s="41">
        <v>1</v>
      </c>
      <c r="CR63" s="169">
        <v>4</v>
      </c>
      <c r="CS63" s="89">
        <f>DA30</f>
        <v>6.7000000000000004E-2</v>
      </c>
      <c r="CT63" s="41"/>
      <c r="CU63" s="41"/>
      <c r="CV63" s="172">
        <v>2</v>
      </c>
      <c r="CW63" s="173">
        <v>0.11899999999999999</v>
      </c>
      <c r="CX63" s="41"/>
      <c r="CY63" s="41"/>
      <c r="DC63" s="41" t="s">
        <v>915</v>
      </c>
      <c r="DD63" s="41" t="s">
        <v>567</v>
      </c>
      <c r="DE63" s="41">
        <v>12</v>
      </c>
      <c r="DF63" s="41">
        <v>1</v>
      </c>
      <c r="DG63" s="169">
        <v>4</v>
      </c>
      <c r="DH63" s="89">
        <f>DP30</f>
        <v>6.8000000000000005E-2</v>
      </c>
      <c r="DI63" s="41"/>
      <c r="DJ63" s="41"/>
      <c r="DK63" s="41"/>
      <c r="DR63" s="41" t="s">
        <v>915</v>
      </c>
      <c r="DS63" s="41" t="s">
        <v>567</v>
      </c>
      <c r="DT63" s="41">
        <v>12</v>
      </c>
      <c r="DU63" s="41">
        <v>1</v>
      </c>
      <c r="DV63" s="169">
        <v>4</v>
      </c>
      <c r="DW63" s="89">
        <f>EE30</f>
        <v>6.7000000000000004E-2</v>
      </c>
      <c r="DX63" s="41"/>
      <c r="DY63" s="41"/>
      <c r="DZ63" s="174">
        <v>3</v>
      </c>
      <c r="EA63" s="174">
        <v>9.1999999999999998E-2</v>
      </c>
      <c r="EB63" s="41"/>
      <c r="EC63" s="41"/>
      <c r="EG63" s="41" t="s">
        <v>915</v>
      </c>
      <c r="EH63" s="41" t="s">
        <v>567</v>
      </c>
      <c r="EI63" s="41">
        <v>12</v>
      </c>
      <c r="EJ63" s="41">
        <v>1</v>
      </c>
      <c r="EK63" s="169">
        <v>4</v>
      </c>
      <c r="EL63" s="89">
        <f>ET30</f>
        <v>6.6000000000000003E-2</v>
      </c>
      <c r="EM63" s="41"/>
      <c r="EN63" s="41"/>
      <c r="EO63" s="174">
        <v>4</v>
      </c>
      <c r="EP63" s="174">
        <v>6.6000000000000003E-2</v>
      </c>
      <c r="EQ63" s="41"/>
      <c r="ER63" s="41"/>
      <c r="EV63" s="41" t="s">
        <v>915</v>
      </c>
      <c r="EW63" s="41" t="s">
        <v>567</v>
      </c>
      <c r="EX63" s="41">
        <v>12</v>
      </c>
      <c r="EY63" s="41">
        <v>1</v>
      </c>
      <c r="EZ63" s="169">
        <v>4</v>
      </c>
      <c r="FA63" s="89">
        <f>FI30</f>
        <v>6.6000000000000003E-2</v>
      </c>
      <c r="FB63" s="41"/>
      <c r="FC63" s="41"/>
      <c r="FD63" s="41"/>
      <c r="FK63" s="41" t="s">
        <v>915</v>
      </c>
      <c r="FL63" s="41" t="s">
        <v>567</v>
      </c>
      <c r="FM63" s="41">
        <v>12</v>
      </c>
      <c r="FN63" s="41">
        <v>1</v>
      </c>
      <c r="FO63" s="169">
        <v>4</v>
      </c>
      <c r="FP63" s="89">
        <f>FX30</f>
        <v>6.8000000000000005E-2</v>
      </c>
      <c r="FQ63" s="41"/>
      <c r="FR63" s="41"/>
      <c r="FS63" s="171">
        <v>3</v>
      </c>
      <c r="FT63" s="171">
        <v>9.4E-2</v>
      </c>
      <c r="FU63" s="41"/>
      <c r="FV63" s="41"/>
    </row>
    <row r="64" spans="1:180">
      <c r="A64" s="41"/>
      <c r="B64" s="41" t="s">
        <v>917</v>
      </c>
      <c r="C64" s="41" t="s">
        <v>566</v>
      </c>
      <c r="D64" s="41">
        <v>12</v>
      </c>
      <c r="E64" s="41">
        <v>2</v>
      </c>
      <c r="F64" s="169">
        <v>3</v>
      </c>
      <c r="G64" s="89">
        <f t="shared" ref="G64:G69" si="23">O31</f>
        <v>8.7999999999999995E-2</v>
      </c>
      <c r="H64" s="41"/>
      <c r="I64" s="41"/>
      <c r="J64" s="41"/>
      <c r="Q64" s="41" t="s">
        <v>917</v>
      </c>
      <c r="R64" s="41" t="s">
        <v>566</v>
      </c>
      <c r="S64" s="41">
        <v>12</v>
      </c>
      <c r="T64" s="41">
        <v>2</v>
      </c>
      <c r="U64" s="169">
        <v>3</v>
      </c>
      <c r="V64" s="89">
        <f t="shared" ref="V64:V69" si="24">AD31</f>
        <v>8.7999999999999995E-2</v>
      </c>
      <c r="W64" s="41"/>
      <c r="X64" s="41"/>
      <c r="Y64" s="170">
        <v>3</v>
      </c>
      <c r="Z64" s="90">
        <v>8.7999999999999995E-2</v>
      </c>
      <c r="AA64" s="41"/>
      <c r="AB64" s="41"/>
      <c r="AF64" s="41" t="s">
        <v>917</v>
      </c>
      <c r="AG64" s="41" t="s">
        <v>566</v>
      </c>
      <c r="AH64" s="41">
        <v>12</v>
      </c>
      <c r="AI64" s="41">
        <v>2</v>
      </c>
      <c r="AJ64" s="169">
        <v>3</v>
      </c>
      <c r="AK64" s="89">
        <f t="shared" ref="AK64:AK69" si="25">AS31</f>
        <v>9.4E-2</v>
      </c>
      <c r="AL64" s="41"/>
      <c r="AM64" s="41"/>
      <c r="AN64" s="41"/>
      <c r="AU64" s="41" t="s">
        <v>917</v>
      </c>
      <c r="AV64" s="41" t="s">
        <v>566</v>
      </c>
      <c r="AW64" s="41">
        <v>12</v>
      </c>
      <c r="AX64" s="41">
        <v>2</v>
      </c>
      <c r="AY64" s="169">
        <v>3</v>
      </c>
      <c r="AZ64" s="89">
        <f t="shared" ref="AZ64:AZ69" si="26">BH31</f>
        <v>8.8999999999999996E-2</v>
      </c>
      <c r="BA64" s="41"/>
      <c r="BB64" s="41"/>
      <c r="BC64" s="172">
        <v>3</v>
      </c>
      <c r="BD64" s="173">
        <v>8.8999999999999996E-2</v>
      </c>
      <c r="BE64" s="41"/>
      <c r="BF64" s="41"/>
      <c r="BJ64" s="41" t="s">
        <v>917</v>
      </c>
      <c r="BK64" s="41" t="s">
        <v>566</v>
      </c>
      <c r="BL64" s="41">
        <v>12</v>
      </c>
      <c r="BM64" s="41">
        <v>2</v>
      </c>
      <c r="BN64" s="169">
        <v>3</v>
      </c>
      <c r="BO64" s="89">
        <f t="shared" ref="BO64:BO69" si="27">BW31</f>
        <v>0.14399999999999999</v>
      </c>
      <c r="BP64" s="41"/>
      <c r="BQ64" s="41"/>
      <c r="BR64" s="172">
        <v>1</v>
      </c>
      <c r="BS64" s="173">
        <v>0.14099999999999999</v>
      </c>
      <c r="BT64" s="41"/>
      <c r="BU64" s="41"/>
      <c r="BY64" s="41" t="s">
        <v>917</v>
      </c>
      <c r="BZ64" s="41" t="s">
        <v>566</v>
      </c>
      <c r="CA64" s="41">
        <v>12</v>
      </c>
      <c r="CB64" s="41">
        <v>2</v>
      </c>
      <c r="CC64" s="169">
        <v>3</v>
      </c>
      <c r="CD64" s="89">
        <f t="shared" ref="CD64:CD69" si="28">CL31</f>
        <v>8.8999999999999996E-2</v>
      </c>
      <c r="CE64" s="41"/>
      <c r="CF64" s="41"/>
      <c r="CG64" s="172">
        <v>2</v>
      </c>
      <c r="CH64" s="173">
        <v>0.107</v>
      </c>
      <c r="CI64" s="41"/>
      <c r="CJ64" s="41"/>
      <c r="CN64" s="41" t="s">
        <v>917</v>
      </c>
      <c r="CO64" s="41" t="s">
        <v>567</v>
      </c>
      <c r="CP64" s="41">
        <v>12</v>
      </c>
      <c r="CQ64" s="41">
        <v>2</v>
      </c>
      <c r="CR64" s="169">
        <v>3</v>
      </c>
      <c r="CS64" s="89">
        <f t="shared" ref="CS64:CS69" si="29">DA31</f>
        <v>9.8000000000000004E-2</v>
      </c>
      <c r="CT64" s="41"/>
      <c r="CU64" s="41"/>
      <c r="CV64" s="174">
        <v>1</v>
      </c>
      <c r="CW64" s="174">
        <v>0.14499999999999999</v>
      </c>
      <c r="CX64" s="41"/>
      <c r="CY64" s="41"/>
      <c r="DC64" s="41" t="s">
        <v>917</v>
      </c>
      <c r="DD64" s="41" t="s">
        <v>567</v>
      </c>
      <c r="DE64" s="41">
        <v>12</v>
      </c>
      <c r="DF64" s="41">
        <v>2</v>
      </c>
      <c r="DG64" s="169">
        <v>3</v>
      </c>
      <c r="DH64" s="89">
        <f t="shared" ref="DH64:DH69" si="30">DP31</f>
        <v>9.2999999999999999E-2</v>
      </c>
      <c r="DI64" s="41"/>
      <c r="DJ64" s="41"/>
      <c r="DK64" s="41"/>
      <c r="DR64" s="41" t="s">
        <v>917</v>
      </c>
      <c r="DS64" s="41" t="s">
        <v>567</v>
      </c>
      <c r="DT64" s="41">
        <v>12</v>
      </c>
      <c r="DU64" s="41">
        <v>2</v>
      </c>
      <c r="DV64" s="169">
        <v>3</v>
      </c>
      <c r="DW64" s="89">
        <f t="shared" ref="DW64:DW69" si="31">EE31</f>
        <v>9.1999999999999998E-2</v>
      </c>
      <c r="DX64" s="41"/>
      <c r="DY64" s="41"/>
      <c r="DZ64" s="171">
        <v>2</v>
      </c>
      <c r="EA64" s="171">
        <v>0.11799999999999999</v>
      </c>
      <c r="EB64" s="41"/>
      <c r="EC64" s="41"/>
      <c r="EG64" s="41" t="s">
        <v>917</v>
      </c>
      <c r="EH64" s="41" t="s">
        <v>567</v>
      </c>
      <c r="EI64" s="41">
        <v>12</v>
      </c>
      <c r="EJ64" s="41">
        <v>2</v>
      </c>
      <c r="EK64" s="169">
        <v>3</v>
      </c>
      <c r="EL64" s="89">
        <f t="shared" ref="EL64:EL69" si="32">ET31</f>
        <v>9.4E-2</v>
      </c>
      <c r="EM64" s="41"/>
      <c r="EN64" s="41"/>
      <c r="EO64" s="171">
        <v>3</v>
      </c>
      <c r="EP64" s="171">
        <v>9.4E-2</v>
      </c>
      <c r="EQ64" s="41"/>
      <c r="ER64" s="41"/>
      <c r="EV64" s="41" t="s">
        <v>917</v>
      </c>
      <c r="EW64" s="41" t="s">
        <v>567</v>
      </c>
      <c r="EX64" s="41">
        <v>12</v>
      </c>
      <c r="EY64" s="41">
        <v>2</v>
      </c>
      <c r="EZ64" s="169">
        <v>3</v>
      </c>
      <c r="FA64" s="89">
        <f t="shared" ref="FA64:FA69" si="33">FI31</f>
        <v>9.0999999999999998E-2</v>
      </c>
      <c r="FB64" s="41"/>
      <c r="FC64" s="41"/>
      <c r="FD64" s="41"/>
      <c r="FK64" s="41" t="s">
        <v>917</v>
      </c>
      <c r="FL64" s="41" t="s">
        <v>567</v>
      </c>
      <c r="FM64" s="41">
        <v>12</v>
      </c>
      <c r="FN64" s="41">
        <v>2</v>
      </c>
      <c r="FO64" s="169">
        <v>3</v>
      </c>
      <c r="FP64" s="89">
        <f t="shared" ref="FP64:FP69" si="34">FX31</f>
        <v>9.4E-2</v>
      </c>
      <c r="FQ64" s="41"/>
      <c r="FR64" s="41"/>
      <c r="FS64" s="46">
        <v>2</v>
      </c>
      <c r="FT64" s="171">
        <v>0.12</v>
      </c>
      <c r="FU64" s="41"/>
      <c r="FV64" s="41"/>
    </row>
    <row r="65" spans="1:178">
      <c r="A65" s="41"/>
      <c r="B65" s="41" t="s">
        <v>918</v>
      </c>
      <c r="C65" s="41" t="s">
        <v>566</v>
      </c>
      <c r="D65" s="41">
        <v>12</v>
      </c>
      <c r="E65" s="41">
        <v>3</v>
      </c>
      <c r="F65" s="169">
        <v>2</v>
      </c>
      <c r="G65" s="89">
        <f t="shared" si="23"/>
        <v>0.11700000000000001</v>
      </c>
      <c r="H65" s="41"/>
      <c r="I65" s="41"/>
      <c r="J65" s="41"/>
      <c r="Q65" s="41" t="s">
        <v>918</v>
      </c>
      <c r="R65" s="41" t="s">
        <v>566</v>
      </c>
      <c r="S65" s="41">
        <v>12</v>
      </c>
      <c r="T65" s="41">
        <v>3</v>
      </c>
      <c r="U65" s="169">
        <v>2</v>
      </c>
      <c r="V65" s="89">
        <f t="shared" si="24"/>
        <v>0.11</v>
      </c>
      <c r="W65" s="41"/>
      <c r="X65" s="41"/>
      <c r="Y65" s="170">
        <v>2</v>
      </c>
      <c r="Z65" s="90">
        <v>0.11</v>
      </c>
      <c r="AA65" s="41"/>
      <c r="AB65" s="41"/>
      <c r="AF65" s="41" t="s">
        <v>918</v>
      </c>
      <c r="AG65" s="41" t="s">
        <v>566</v>
      </c>
      <c r="AH65" s="41">
        <v>12</v>
      </c>
      <c r="AI65" s="41">
        <v>3</v>
      </c>
      <c r="AJ65" s="169">
        <v>2</v>
      </c>
      <c r="AK65" s="89">
        <f t="shared" si="25"/>
        <v>0.11700000000000001</v>
      </c>
      <c r="AL65" s="41"/>
      <c r="AM65" s="41"/>
      <c r="AN65" s="41"/>
      <c r="AU65" s="41" t="s">
        <v>918</v>
      </c>
      <c r="AV65" s="41" t="s">
        <v>566</v>
      </c>
      <c r="AW65" s="41">
        <v>12</v>
      </c>
      <c r="AX65" s="41">
        <v>3</v>
      </c>
      <c r="AY65" s="169">
        <v>2</v>
      </c>
      <c r="AZ65" s="89">
        <f t="shared" si="26"/>
        <v>0.111</v>
      </c>
      <c r="BA65" s="41"/>
      <c r="BB65" s="41"/>
      <c r="BC65" s="172">
        <v>2</v>
      </c>
      <c r="BD65" s="173">
        <v>0.111</v>
      </c>
      <c r="BE65" s="41"/>
      <c r="BF65" s="41"/>
      <c r="BJ65" s="41" t="s">
        <v>918</v>
      </c>
      <c r="BK65" s="41" t="s">
        <v>566</v>
      </c>
      <c r="BL65" s="41">
        <v>12</v>
      </c>
      <c r="BM65" s="41">
        <v>3</v>
      </c>
      <c r="BN65" s="169">
        <v>2</v>
      </c>
      <c r="BO65" s="89">
        <f t="shared" si="27"/>
        <v>0.11700000000000001</v>
      </c>
      <c r="BP65" s="41"/>
      <c r="BQ65" s="41"/>
      <c r="BR65" s="172">
        <v>0.5</v>
      </c>
      <c r="BS65" s="173">
        <v>0.157</v>
      </c>
      <c r="BT65" s="41"/>
      <c r="BU65" s="41"/>
      <c r="BY65" s="41" t="s">
        <v>918</v>
      </c>
      <c r="BZ65" s="41" t="s">
        <v>566</v>
      </c>
      <c r="CA65" s="41">
        <v>12</v>
      </c>
      <c r="CB65" s="41">
        <v>3</v>
      </c>
      <c r="CC65" s="169">
        <v>2</v>
      </c>
      <c r="CD65" s="89">
        <f t="shared" si="28"/>
        <v>0.107</v>
      </c>
      <c r="CE65" s="41"/>
      <c r="CF65" s="41"/>
      <c r="CG65" s="172">
        <v>1</v>
      </c>
      <c r="CH65" s="173">
        <v>0.13900000000000001</v>
      </c>
      <c r="CI65" s="41"/>
      <c r="CJ65" s="41"/>
      <c r="CN65" s="41" t="s">
        <v>918</v>
      </c>
      <c r="CO65" s="41" t="s">
        <v>567</v>
      </c>
      <c r="CP65" s="41">
        <v>12</v>
      </c>
      <c r="CQ65" s="41">
        <v>3</v>
      </c>
      <c r="CR65" s="169">
        <v>2</v>
      </c>
      <c r="CS65" s="89">
        <f t="shared" si="29"/>
        <v>0.11899999999999999</v>
      </c>
      <c r="CT65" s="41"/>
      <c r="CU65" s="41"/>
      <c r="CV65" s="171">
        <v>0.5</v>
      </c>
      <c r="CW65" s="171">
        <v>0.159</v>
      </c>
      <c r="CX65" s="41"/>
      <c r="CY65" s="41"/>
      <c r="DC65" s="41" t="s">
        <v>918</v>
      </c>
      <c r="DD65" s="41" t="s">
        <v>567</v>
      </c>
      <c r="DE65" s="41">
        <v>12</v>
      </c>
      <c r="DF65" s="41">
        <v>3</v>
      </c>
      <c r="DG65" s="169">
        <v>2</v>
      </c>
      <c r="DH65" s="89">
        <f t="shared" si="30"/>
        <v>0.11899999999999999</v>
      </c>
      <c r="DI65" s="41"/>
      <c r="DJ65" s="41"/>
      <c r="DK65" s="41"/>
      <c r="DR65" s="41" t="s">
        <v>918</v>
      </c>
      <c r="DS65" s="41" t="s">
        <v>567</v>
      </c>
      <c r="DT65" s="41">
        <v>12</v>
      </c>
      <c r="DU65" s="41">
        <v>3</v>
      </c>
      <c r="DV65" s="169">
        <v>2</v>
      </c>
      <c r="DW65" s="89">
        <f t="shared" si="31"/>
        <v>0.11799999999999999</v>
      </c>
      <c r="DX65" s="41"/>
      <c r="DY65" s="41"/>
      <c r="DZ65" s="46">
        <v>1</v>
      </c>
      <c r="EA65" s="171">
        <v>0.13900000000000001</v>
      </c>
      <c r="EB65" s="41"/>
      <c r="EC65" s="41"/>
      <c r="EG65" s="41" t="s">
        <v>918</v>
      </c>
      <c r="EH65" s="41" t="s">
        <v>567</v>
      </c>
      <c r="EI65" s="41">
        <v>12</v>
      </c>
      <c r="EJ65" s="41">
        <v>3</v>
      </c>
      <c r="EK65" s="169">
        <v>2</v>
      </c>
      <c r="EL65" s="89">
        <f t="shared" si="32"/>
        <v>0.12</v>
      </c>
      <c r="EM65" s="41"/>
      <c r="EN65" s="41"/>
      <c r="EO65" s="46">
        <v>2</v>
      </c>
      <c r="EP65" s="171">
        <v>0.12</v>
      </c>
      <c r="EQ65" s="41"/>
      <c r="ER65" s="41"/>
      <c r="EV65" s="41" t="s">
        <v>918</v>
      </c>
      <c r="EW65" s="41" t="s">
        <v>567</v>
      </c>
      <c r="EX65" s="41">
        <v>12</v>
      </c>
      <c r="EY65" s="41">
        <v>3</v>
      </c>
      <c r="EZ65" s="169">
        <v>2</v>
      </c>
      <c r="FA65" s="89">
        <f t="shared" si="33"/>
        <v>0.11700000000000001</v>
      </c>
      <c r="FB65" s="41"/>
      <c r="FC65" s="41"/>
      <c r="FD65" s="41"/>
      <c r="FK65" s="41" t="s">
        <v>918</v>
      </c>
      <c r="FL65" s="41" t="s">
        <v>567</v>
      </c>
      <c r="FM65" s="41">
        <v>12</v>
      </c>
      <c r="FN65" s="41">
        <v>3</v>
      </c>
      <c r="FO65" s="169">
        <v>2</v>
      </c>
      <c r="FP65" s="89">
        <f t="shared" si="34"/>
        <v>0.12</v>
      </c>
      <c r="FQ65" s="41"/>
      <c r="FR65" s="41"/>
      <c r="FS65" s="171">
        <v>1</v>
      </c>
      <c r="FT65" s="171">
        <v>0.14699999999999999</v>
      </c>
      <c r="FU65" s="41"/>
      <c r="FV65" s="41"/>
    </row>
    <row r="66" spans="1:178">
      <c r="A66" s="41"/>
      <c r="B66" s="41" t="s">
        <v>919</v>
      </c>
      <c r="C66" s="41" t="s">
        <v>566</v>
      </c>
      <c r="D66" s="41">
        <v>12</v>
      </c>
      <c r="E66" s="41">
        <v>4</v>
      </c>
      <c r="F66" s="169">
        <v>1</v>
      </c>
      <c r="G66" s="89">
        <f t="shared" si="23"/>
        <v>0.14499999999999999</v>
      </c>
      <c r="H66" s="41"/>
      <c r="I66" s="41"/>
      <c r="J66" s="41"/>
      <c r="Q66" s="41" t="s">
        <v>919</v>
      </c>
      <c r="R66" s="41" t="s">
        <v>566</v>
      </c>
      <c r="S66" s="41">
        <v>12</v>
      </c>
      <c r="T66" s="41">
        <v>4</v>
      </c>
      <c r="U66" s="169">
        <v>1</v>
      </c>
      <c r="V66" s="89">
        <f t="shared" si="24"/>
        <v>0.13900000000000001</v>
      </c>
      <c r="W66" s="41"/>
      <c r="X66" s="41"/>
      <c r="Y66" s="170">
        <v>1</v>
      </c>
      <c r="Z66" s="90">
        <v>0.13900000000000001</v>
      </c>
      <c r="AF66" s="41" t="s">
        <v>919</v>
      </c>
      <c r="AG66" s="41" t="s">
        <v>566</v>
      </c>
      <c r="AH66" s="41">
        <v>12</v>
      </c>
      <c r="AI66" s="41">
        <v>4</v>
      </c>
      <c r="AJ66" s="169">
        <v>1</v>
      </c>
      <c r="AK66" s="89">
        <f t="shared" si="25"/>
        <v>0.14499999999999999</v>
      </c>
      <c r="AL66" s="41"/>
      <c r="AM66" s="41"/>
      <c r="AN66" s="41"/>
      <c r="AU66" s="41" t="s">
        <v>919</v>
      </c>
      <c r="AV66" s="41" t="s">
        <v>566</v>
      </c>
      <c r="AW66" s="41">
        <v>12</v>
      </c>
      <c r="AX66" s="41">
        <v>4</v>
      </c>
      <c r="AY66" s="169">
        <v>1</v>
      </c>
      <c r="AZ66" s="89">
        <f t="shared" si="26"/>
        <v>0.13900000000000001</v>
      </c>
      <c r="BA66" s="41"/>
      <c r="BB66" s="41"/>
      <c r="BC66" s="172">
        <v>1</v>
      </c>
      <c r="BD66" s="173">
        <v>0.13900000000000001</v>
      </c>
      <c r="BJ66" s="41" t="s">
        <v>919</v>
      </c>
      <c r="BK66" s="41" t="s">
        <v>566</v>
      </c>
      <c r="BL66" s="41">
        <v>12</v>
      </c>
      <c r="BM66" s="41">
        <v>4</v>
      </c>
      <c r="BN66" s="169">
        <v>1</v>
      </c>
      <c r="BO66" s="89">
        <f t="shared" si="27"/>
        <v>0.14099999999999999</v>
      </c>
      <c r="BP66" s="41"/>
      <c r="BQ66" s="41"/>
      <c r="BR66" s="172">
        <v>0.25</v>
      </c>
      <c r="BS66" s="173">
        <v>0.16400000000000001</v>
      </c>
      <c r="BY66" s="41" t="s">
        <v>919</v>
      </c>
      <c r="BZ66" s="41" t="s">
        <v>566</v>
      </c>
      <c r="CA66" s="41">
        <v>12</v>
      </c>
      <c r="CB66" s="41">
        <v>4</v>
      </c>
      <c r="CC66" s="169">
        <v>1</v>
      </c>
      <c r="CD66" s="89">
        <f t="shared" si="28"/>
        <v>0.13900000000000001</v>
      </c>
      <c r="CE66" s="41"/>
      <c r="CF66" s="41"/>
      <c r="CG66" s="174">
        <v>0.5</v>
      </c>
      <c r="CH66" s="174">
        <v>0.155</v>
      </c>
      <c r="CN66" s="41" t="s">
        <v>919</v>
      </c>
      <c r="CO66" s="41" t="s">
        <v>567</v>
      </c>
      <c r="CP66" s="41">
        <v>12</v>
      </c>
      <c r="CQ66" s="41">
        <v>4</v>
      </c>
      <c r="CR66" s="169">
        <v>1</v>
      </c>
      <c r="CS66" s="89">
        <f t="shared" si="29"/>
        <v>0.14499999999999999</v>
      </c>
      <c r="CT66" s="41"/>
      <c r="CU66" s="41"/>
      <c r="CV66" s="46">
        <v>0.25</v>
      </c>
      <c r="CW66" s="171">
        <v>0.16500000000000001</v>
      </c>
      <c r="DC66" s="41" t="s">
        <v>919</v>
      </c>
      <c r="DD66" s="41" t="s">
        <v>567</v>
      </c>
      <c r="DE66" s="41">
        <v>12</v>
      </c>
      <c r="DF66" s="41">
        <v>4</v>
      </c>
      <c r="DG66" s="169">
        <v>1</v>
      </c>
      <c r="DH66" s="89">
        <f t="shared" si="30"/>
        <v>0.14899999999999999</v>
      </c>
      <c r="DI66" s="41"/>
      <c r="DJ66" s="41"/>
      <c r="DK66" s="41"/>
      <c r="DR66" s="41" t="s">
        <v>919</v>
      </c>
      <c r="DS66" s="41" t="s">
        <v>567</v>
      </c>
      <c r="DT66" s="41">
        <v>12</v>
      </c>
      <c r="DU66" s="41">
        <v>4</v>
      </c>
      <c r="DV66" s="169">
        <v>1</v>
      </c>
      <c r="DW66" s="89">
        <f t="shared" si="31"/>
        <v>0.13900000000000001</v>
      </c>
      <c r="DX66" s="41"/>
      <c r="DY66" s="41"/>
      <c r="DZ66" s="171">
        <v>0.5</v>
      </c>
      <c r="EA66" s="171">
        <v>0.158</v>
      </c>
      <c r="EG66" s="41" t="s">
        <v>919</v>
      </c>
      <c r="EH66" s="41" t="s">
        <v>567</v>
      </c>
      <c r="EI66" s="41">
        <v>12</v>
      </c>
      <c r="EJ66" s="41">
        <v>4</v>
      </c>
      <c r="EK66" s="169">
        <v>1</v>
      </c>
      <c r="EL66" s="89">
        <f t="shared" si="32"/>
        <v>0.14799999999999999</v>
      </c>
      <c r="EM66" s="41"/>
      <c r="EN66" s="41"/>
      <c r="EO66" s="171">
        <v>1</v>
      </c>
      <c r="EP66" s="171">
        <v>0.14799999999999999</v>
      </c>
      <c r="EV66" s="41" t="s">
        <v>919</v>
      </c>
      <c r="EW66" s="41" t="s">
        <v>567</v>
      </c>
      <c r="EX66" s="41">
        <v>12</v>
      </c>
      <c r="EY66" s="41">
        <v>4</v>
      </c>
      <c r="EZ66" s="169">
        <v>1</v>
      </c>
      <c r="FA66" s="89">
        <f t="shared" si="33"/>
        <v>0.14399999999999999</v>
      </c>
      <c r="FB66" s="41"/>
      <c r="FC66" s="41"/>
      <c r="FD66" s="41"/>
      <c r="FK66" s="41" t="s">
        <v>919</v>
      </c>
      <c r="FL66" s="41" t="s">
        <v>567</v>
      </c>
      <c r="FM66" s="41">
        <v>12</v>
      </c>
      <c r="FN66" s="41">
        <v>4</v>
      </c>
      <c r="FO66" s="169">
        <v>1</v>
      </c>
      <c r="FP66" s="89">
        <f t="shared" si="34"/>
        <v>0.14699999999999999</v>
      </c>
      <c r="FQ66" s="41"/>
      <c r="FR66" s="41"/>
      <c r="FS66" s="171">
        <v>0.5</v>
      </c>
      <c r="FT66" s="171">
        <v>0.16</v>
      </c>
    </row>
    <row r="67" spans="1:178">
      <c r="A67" s="41"/>
      <c r="B67" s="41" t="s">
        <v>920</v>
      </c>
      <c r="C67" s="41" t="s">
        <v>566</v>
      </c>
      <c r="D67" s="41">
        <v>12</v>
      </c>
      <c r="E67" s="41">
        <v>5</v>
      </c>
      <c r="F67" s="169">
        <v>0.5</v>
      </c>
      <c r="G67" s="89">
        <f t="shared" si="23"/>
        <v>0.158</v>
      </c>
      <c r="H67" s="41"/>
      <c r="I67" s="159"/>
      <c r="J67" s="41"/>
      <c r="Q67" s="41" t="s">
        <v>920</v>
      </c>
      <c r="R67" s="41" t="s">
        <v>566</v>
      </c>
      <c r="S67" s="41">
        <v>12</v>
      </c>
      <c r="T67" s="41">
        <v>5</v>
      </c>
      <c r="U67" s="169">
        <v>0.5</v>
      </c>
      <c r="V67" s="89">
        <f t="shared" si="24"/>
        <v>0.153</v>
      </c>
      <c r="W67" s="41"/>
      <c r="X67" s="159"/>
      <c r="Y67" s="170">
        <v>0.5</v>
      </c>
      <c r="Z67" s="90">
        <v>0.153</v>
      </c>
      <c r="AF67" s="41" t="s">
        <v>920</v>
      </c>
      <c r="AG67" s="41" t="s">
        <v>566</v>
      </c>
      <c r="AH67" s="41">
        <v>12</v>
      </c>
      <c r="AI67" s="41">
        <v>5</v>
      </c>
      <c r="AJ67" s="169">
        <v>0.5</v>
      </c>
      <c r="AK67" s="89">
        <f t="shared" si="25"/>
        <v>0.157</v>
      </c>
      <c r="AL67" s="41"/>
      <c r="AM67" s="159"/>
      <c r="AN67" s="41"/>
      <c r="AU67" s="41" t="s">
        <v>920</v>
      </c>
      <c r="AV67" s="41" t="s">
        <v>566</v>
      </c>
      <c r="AW67" s="41">
        <v>12</v>
      </c>
      <c r="AX67" s="41">
        <v>5</v>
      </c>
      <c r="AY67" s="169">
        <v>0.5</v>
      </c>
      <c r="AZ67" s="89">
        <f t="shared" si="26"/>
        <v>0.155</v>
      </c>
      <c r="BA67" s="41"/>
      <c r="BB67" s="159"/>
      <c r="BC67" s="172">
        <v>0.5</v>
      </c>
      <c r="BD67" s="173">
        <v>0.155</v>
      </c>
      <c r="BJ67" s="41" t="s">
        <v>920</v>
      </c>
      <c r="BK67" s="41" t="s">
        <v>566</v>
      </c>
      <c r="BL67" s="41">
        <v>12</v>
      </c>
      <c r="BM67" s="41">
        <v>5</v>
      </c>
      <c r="BN67" s="169">
        <v>0.5</v>
      </c>
      <c r="BO67" s="89">
        <f t="shared" si="27"/>
        <v>0.157</v>
      </c>
      <c r="BP67" s="41"/>
      <c r="BQ67" s="159"/>
      <c r="BR67" s="174">
        <v>0.1</v>
      </c>
      <c r="BS67" s="174">
        <v>0.16800000000000001</v>
      </c>
      <c r="BY67" s="41" t="s">
        <v>920</v>
      </c>
      <c r="BZ67" s="41" t="s">
        <v>566</v>
      </c>
      <c r="CA67" s="41">
        <v>12</v>
      </c>
      <c r="CB67" s="41">
        <v>5</v>
      </c>
      <c r="CC67" s="169">
        <v>0.5</v>
      </c>
      <c r="CD67" s="89">
        <f t="shared" si="28"/>
        <v>0.155</v>
      </c>
      <c r="CE67" s="41"/>
      <c r="CF67" s="159"/>
      <c r="CG67" s="171">
        <v>0.25</v>
      </c>
      <c r="CH67" s="171">
        <v>0.156</v>
      </c>
      <c r="CN67" s="41" t="s">
        <v>920</v>
      </c>
      <c r="CO67" s="41" t="s">
        <v>567</v>
      </c>
      <c r="CP67" s="41">
        <v>12</v>
      </c>
      <c r="CQ67" s="41">
        <v>5</v>
      </c>
      <c r="CR67" s="169">
        <v>0.5</v>
      </c>
      <c r="CS67" s="89">
        <f t="shared" si="29"/>
        <v>0.159</v>
      </c>
      <c r="CT67" s="41"/>
      <c r="CU67" s="159"/>
      <c r="CV67" s="171">
        <v>0.1</v>
      </c>
      <c r="CW67" s="171">
        <v>0.16900000000000001</v>
      </c>
      <c r="DC67" s="41" t="s">
        <v>920</v>
      </c>
      <c r="DD67" s="41" t="s">
        <v>567</v>
      </c>
      <c r="DE67" s="41">
        <v>12</v>
      </c>
      <c r="DF67" s="41">
        <v>5</v>
      </c>
      <c r="DG67" s="169">
        <v>0.5</v>
      </c>
      <c r="DH67" s="89">
        <f t="shared" si="30"/>
        <v>0.16300000000000001</v>
      </c>
      <c r="DI67" s="41"/>
      <c r="DJ67" s="159"/>
      <c r="DK67" s="41"/>
      <c r="DR67" s="41" t="s">
        <v>920</v>
      </c>
      <c r="DS67" s="41" t="s">
        <v>567</v>
      </c>
      <c r="DT67" s="41">
        <v>12</v>
      </c>
      <c r="DU67" s="41">
        <v>5</v>
      </c>
      <c r="DV67" s="169">
        <v>0.5</v>
      </c>
      <c r="DW67" s="89">
        <f t="shared" si="31"/>
        <v>0.158</v>
      </c>
      <c r="DX67" s="41"/>
      <c r="DY67" s="159"/>
      <c r="DZ67" s="171">
        <v>0.25</v>
      </c>
      <c r="EA67" s="171">
        <v>0.16400000000000001</v>
      </c>
      <c r="EG67" s="41" t="s">
        <v>920</v>
      </c>
      <c r="EH67" s="41" t="s">
        <v>567</v>
      </c>
      <c r="EI67" s="41">
        <v>12</v>
      </c>
      <c r="EJ67" s="41">
        <v>5</v>
      </c>
      <c r="EK67" s="169">
        <v>0.5</v>
      </c>
      <c r="EL67" s="89">
        <f t="shared" si="32"/>
        <v>0.16200000000000001</v>
      </c>
      <c r="EM67" s="41"/>
      <c r="EN67" s="159"/>
      <c r="EO67" s="171">
        <v>0.5</v>
      </c>
      <c r="EP67" s="171">
        <v>0.16200000000000001</v>
      </c>
      <c r="EV67" s="41" t="s">
        <v>920</v>
      </c>
      <c r="EW67" s="41" t="s">
        <v>567</v>
      </c>
      <c r="EX67" s="41">
        <v>12</v>
      </c>
      <c r="EY67" s="41">
        <v>5</v>
      </c>
      <c r="EZ67" s="169">
        <v>0.5</v>
      </c>
      <c r="FA67" s="89">
        <f t="shared" si="33"/>
        <v>0.16</v>
      </c>
      <c r="FB67" s="41"/>
      <c r="FC67" s="159"/>
      <c r="FD67" s="41"/>
      <c r="FK67" s="41" t="s">
        <v>920</v>
      </c>
      <c r="FL67" s="41" t="s">
        <v>567</v>
      </c>
      <c r="FM67" s="41">
        <v>12</v>
      </c>
      <c r="FN67" s="41">
        <v>5</v>
      </c>
      <c r="FO67" s="169">
        <v>0.5</v>
      </c>
      <c r="FP67" s="89">
        <f t="shared" si="34"/>
        <v>0.16</v>
      </c>
      <c r="FQ67" s="41"/>
      <c r="FR67" s="159"/>
      <c r="FS67" s="171">
        <v>0.25</v>
      </c>
      <c r="FT67" s="171">
        <v>0.16700000000000001</v>
      </c>
    </row>
    <row r="68" spans="1:178">
      <c r="A68" s="41"/>
      <c r="B68" s="41" t="s">
        <v>921</v>
      </c>
      <c r="C68" s="41" t="s">
        <v>566</v>
      </c>
      <c r="D68" s="41">
        <v>12</v>
      </c>
      <c r="E68" s="41">
        <v>6</v>
      </c>
      <c r="F68" s="169">
        <v>0.25</v>
      </c>
      <c r="G68" s="89">
        <f t="shared" si="23"/>
        <v>0.16500000000000001</v>
      </c>
      <c r="H68" s="41"/>
      <c r="I68" s="137"/>
      <c r="J68" s="41"/>
      <c r="Q68" s="41" t="s">
        <v>921</v>
      </c>
      <c r="R68" s="41" t="s">
        <v>566</v>
      </c>
      <c r="S68" s="41">
        <v>12</v>
      </c>
      <c r="T68" s="41">
        <v>6</v>
      </c>
      <c r="U68" s="169">
        <v>0.25</v>
      </c>
      <c r="V68" s="89">
        <f t="shared" si="24"/>
        <v>0.16400000000000001</v>
      </c>
      <c r="W68" s="41"/>
      <c r="X68" s="137"/>
      <c r="Y68" s="170">
        <v>0.25</v>
      </c>
      <c r="Z68" s="90">
        <v>0.16400000000000001</v>
      </c>
      <c r="AF68" s="41" t="s">
        <v>921</v>
      </c>
      <c r="AG68" s="41" t="s">
        <v>566</v>
      </c>
      <c r="AH68" s="41">
        <v>12</v>
      </c>
      <c r="AI68" s="41">
        <v>6</v>
      </c>
      <c r="AJ68" s="169">
        <v>0.25</v>
      </c>
      <c r="AK68" s="89">
        <f t="shared" si="25"/>
        <v>0.16500000000000001</v>
      </c>
      <c r="AL68" s="41"/>
      <c r="AM68" s="137"/>
      <c r="AN68" s="41"/>
      <c r="AU68" s="41" t="s">
        <v>921</v>
      </c>
      <c r="AV68" s="41" t="s">
        <v>566</v>
      </c>
      <c r="AW68" s="41">
        <v>12</v>
      </c>
      <c r="AX68" s="41">
        <v>6</v>
      </c>
      <c r="AY68" s="169">
        <v>0.25</v>
      </c>
      <c r="AZ68" s="89">
        <f t="shared" si="26"/>
        <v>0.16500000000000001</v>
      </c>
      <c r="BA68" s="41"/>
      <c r="BB68" s="137"/>
      <c r="BC68" s="172">
        <v>0.25</v>
      </c>
      <c r="BD68" s="173">
        <v>0.16500000000000001</v>
      </c>
      <c r="BJ68" s="41" t="s">
        <v>921</v>
      </c>
      <c r="BK68" s="41" t="s">
        <v>566</v>
      </c>
      <c r="BL68" s="41">
        <v>12</v>
      </c>
      <c r="BM68" s="41">
        <v>6</v>
      </c>
      <c r="BN68" s="169">
        <v>0.25</v>
      </c>
      <c r="BO68" s="89">
        <f t="shared" si="27"/>
        <v>0.16400000000000001</v>
      </c>
      <c r="BP68" s="41"/>
      <c r="BQ68" s="137"/>
      <c r="BR68" s="171">
        <v>0</v>
      </c>
      <c r="BS68" s="171">
        <v>0.16600000000000001</v>
      </c>
      <c r="BY68" s="41" t="s">
        <v>921</v>
      </c>
      <c r="BZ68" s="41" t="s">
        <v>566</v>
      </c>
      <c r="CA68" s="41">
        <v>12</v>
      </c>
      <c r="CB68" s="41">
        <v>6</v>
      </c>
      <c r="CC68" s="169">
        <v>0.25</v>
      </c>
      <c r="CD68" s="89">
        <f t="shared" si="28"/>
        <v>0.156</v>
      </c>
      <c r="CE68" s="41"/>
      <c r="CF68" s="137"/>
      <c r="CG68" s="46">
        <v>0.1</v>
      </c>
      <c r="CH68" s="171">
        <v>0.16900000000000001</v>
      </c>
      <c r="CN68" s="41" t="s">
        <v>921</v>
      </c>
      <c r="CO68" s="41" t="s">
        <v>567</v>
      </c>
      <c r="CP68" s="41">
        <v>12</v>
      </c>
      <c r="CQ68" s="41">
        <v>6</v>
      </c>
      <c r="CR68" s="169">
        <v>0.25</v>
      </c>
      <c r="CS68" s="89">
        <f t="shared" si="29"/>
        <v>0.16500000000000001</v>
      </c>
      <c r="CT68" s="41"/>
      <c r="CU68" s="137"/>
      <c r="CV68" s="171">
        <v>0</v>
      </c>
      <c r="CW68" s="171">
        <v>0.16800000000000001</v>
      </c>
      <c r="DC68" s="41" t="s">
        <v>921</v>
      </c>
      <c r="DD68" s="41" t="s">
        <v>567</v>
      </c>
      <c r="DE68" s="41">
        <v>12</v>
      </c>
      <c r="DF68" s="41">
        <v>6</v>
      </c>
      <c r="DG68" s="169">
        <v>0.25</v>
      </c>
      <c r="DH68" s="89">
        <f t="shared" si="30"/>
        <v>0.16400000000000001</v>
      </c>
      <c r="DI68" s="41"/>
      <c r="DJ68" s="137"/>
      <c r="DK68" s="41"/>
      <c r="DR68" s="41" t="s">
        <v>921</v>
      </c>
      <c r="DS68" s="41" t="s">
        <v>567</v>
      </c>
      <c r="DT68" s="41">
        <v>12</v>
      </c>
      <c r="DU68" s="41">
        <v>6</v>
      </c>
      <c r="DV68" s="169">
        <v>0.25</v>
      </c>
      <c r="DW68" s="89">
        <f t="shared" si="31"/>
        <v>0.16400000000000001</v>
      </c>
      <c r="DX68" s="41"/>
      <c r="DY68" s="137"/>
      <c r="DZ68" s="46">
        <v>0.1</v>
      </c>
      <c r="EA68" s="171">
        <v>0.17</v>
      </c>
      <c r="EG68" s="41" t="s">
        <v>921</v>
      </c>
      <c r="EH68" s="41" t="s">
        <v>567</v>
      </c>
      <c r="EI68" s="41">
        <v>12</v>
      </c>
      <c r="EJ68" s="41">
        <v>6</v>
      </c>
      <c r="EK68" s="169">
        <v>0.25</v>
      </c>
      <c r="EL68" s="89">
        <f t="shared" si="32"/>
        <v>0.186</v>
      </c>
      <c r="EM68" s="41"/>
      <c r="EN68" s="137"/>
      <c r="EO68" s="171">
        <v>0</v>
      </c>
      <c r="EP68" s="171">
        <v>0.17199999999999999</v>
      </c>
      <c r="EV68" s="41" t="s">
        <v>921</v>
      </c>
      <c r="EW68" s="41" t="s">
        <v>567</v>
      </c>
      <c r="EX68" s="41">
        <v>12</v>
      </c>
      <c r="EY68" s="41">
        <v>6</v>
      </c>
      <c r="EZ68" s="169">
        <v>0.25</v>
      </c>
      <c r="FA68" s="89">
        <f t="shared" si="33"/>
        <v>0.16400000000000001</v>
      </c>
      <c r="FB68" s="41"/>
      <c r="FC68" s="137"/>
      <c r="FD68" s="41"/>
      <c r="FK68" s="41" t="s">
        <v>921</v>
      </c>
      <c r="FL68" s="41" t="s">
        <v>567</v>
      </c>
      <c r="FM68" s="41">
        <v>12</v>
      </c>
      <c r="FN68" s="41">
        <v>6</v>
      </c>
      <c r="FO68" s="169">
        <v>0.25</v>
      </c>
      <c r="FP68" s="89">
        <f t="shared" si="34"/>
        <v>0.16700000000000001</v>
      </c>
      <c r="FQ68" s="41"/>
      <c r="FR68" s="137"/>
      <c r="FS68" s="46">
        <v>0.1</v>
      </c>
      <c r="FT68" s="171">
        <v>0.17100000000000001</v>
      </c>
    </row>
    <row r="69" spans="1:178">
      <c r="A69" s="41"/>
      <c r="B69" s="137" t="s">
        <v>1066</v>
      </c>
      <c r="C69" s="41" t="s">
        <v>566</v>
      </c>
      <c r="D69" s="41">
        <v>12</v>
      </c>
      <c r="E69" s="41">
        <v>7</v>
      </c>
      <c r="F69" s="169">
        <v>0.1</v>
      </c>
      <c r="G69" s="89">
        <f t="shared" si="23"/>
        <v>0.17100000000000001</v>
      </c>
      <c r="H69" s="41"/>
      <c r="I69" s="137"/>
      <c r="J69" s="41"/>
      <c r="Q69" s="137" t="s">
        <v>1066</v>
      </c>
      <c r="R69" s="41" t="s">
        <v>566</v>
      </c>
      <c r="S69" s="41">
        <v>12</v>
      </c>
      <c r="T69" s="41">
        <v>7</v>
      </c>
      <c r="U69" s="169">
        <v>0.1</v>
      </c>
      <c r="V69" s="89">
        <f t="shared" si="24"/>
        <v>0.23200000000000001</v>
      </c>
      <c r="W69" s="41"/>
      <c r="X69" s="137"/>
      <c r="Y69" s="170">
        <v>0</v>
      </c>
      <c r="Z69" s="90">
        <v>0.16800000000000001</v>
      </c>
      <c r="AF69" s="137" t="s">
        <v>1066</v>
      </c>
      <c r="AG69" s="41" t="s">
        <v>566</v>
      </c>
      <c r="AH69" s="41">
        <v>12</v>
      </c>
      <c r="AI69" s="41">
        <v>7</v>
      </c>
      <c r="AJ69" s="169">
        <v>0.1</v>
      </c>
      <c r="AK69" s="89">
        <f t="shared" si="25"/>
        <v>0.16800000000000001</v>
      </c>
      <c r="AL69" s="41"/>
      <c r="AM69" s="137"/>
      <c r="AN69" s="41"/>
      <c r="AU69" s="137" t="s">
        <v>1066</v>
      </c>
      <c r="AV69" s="41" t="s">
        <v>566</v>
      </c>
      <c r="AW69" s="41">
        <v>12</v>
      </c>
      <c r="AX69" s="41">
        <v>7</v>
      </c>
      <c r="AY69" s="169">
        <v>0.1</v>
      </c>
      <c r="AZ69" s="89">
        <f t="shared" si="26"/>
        <v>0.17899999999999999</v>
      </c>
      <c r="BA69" s="41"/>
      <c r="BB69" s="137"/>
      <c r="BC69" s="174">
        <v>0</v>
      </c>
      <c r="BD69" s="174">
        <v>0.16900000000000001</v>
      </c>
      <c r="BJ69" s="137" t="s">
        <v>1066</v>
      </c>
      <c r="BK69" s="41" t="s">
        <v>566</v>
      </c>
      <c r="BL69" s="41">
        <v>12</v>
      </c>
      <c r="BM69" s="41">
        <v>7</v>
      </c>
      <c r="BN69" s="169">
        <v>0.1</v>
      </c>
      <c r="BO69" s="89">
        <f t="shared" si="27"/>
        <v>0.16800000000000001</v>
      </c>
      <c r="BP69" s="41"/>
      <c r="BQ69" s="137"/>
      <c r="BY69" s="137" t="s">
        <v>1066</v>
      </c>
      <c r="BZ69" s="41" t="s">
        <v>566</v>
      </c>
      <c r="CA69" s="41">
        <v>12</v>
      </c>
      <c r="CB69" s="41">
        <v>7</v>
      </c>
      <c r="CC69" s="169">
        <v>0.1</v>
      </c>
      <c r="CD69" s="89">
        <f t="shared" si="28"/>
        <v>0.16900000000000001</v>
      </c>
      <c r="CE69" s="41"/>
      <c r="CF69" s="137"/>
      <c r="CG69" s="171">
        <v>0</v>
      </c>
      <c r="CH69" s="171">
        <v>0.16700000000000001</v>
      </c>
      <c r="CN69" s="137" t="s">
        <v>1066</v>
      </c>
      <c r="CO69" s="41" t="s">
        <v>567</v>
      </c>
      <c r="CP69" s="41">
        <v>12</v>
      </c>
      <c r="CQ69" s="41">
        <v>7</v>
      </c>
      <c r="CR69" s="169">
        <v>0.1</v>
      </c>
      <c r="CS69" s="89">
        <f t="shared" si="29"/>
        <v>0.16900000000000001</v>
      </c>
      <c r="CT69" s="41"/>
      <c r="CU69" s="137"/>
      <c r="DC69" s="137" t="s">
        <v>1066</v>
      </c>
      <c r="DD69" s="41" t="s">
        <v>567</v>
      </c>
      <c r="DE69" s="41">
        <v>12</v>
      </c>
      <c r="DF69" s="41">
        <v>7</v>
      </c>
      <c r="DG69" s="169">
        <v>0.1</v>
      </c>
      <c r="DH69" s="89">
        <f t="shared" si="30"/>
        <v>0.17100000000000001</v>
      </c>
      <c r="DI69" s="41"/>
      <c r="DJ69" s="137"/>
      <c r="DK69" s="41"/>
      <c r="DR69" s="137" t="s">
        <v>1066</v>
      </c>
      <c r="DS69" s="41" t="s">
        <v>567</v>
      </c>
      <c r="DT69" s="41">
        <v>12</v>
      </c>
      <c r="DU69" s="41">
        <v>7</v>
      </c>
      <c r="DV69" s="169">
        <v>0.1</v>
      </c>
      <c r="DW69" s="89">
        <f t="shared" si="31"/>
        <v>0.17</v>
      </c>
      <c r="DX69" s="41"/>
      <c r="DY69" s="137"/>
      <c r="DZ69" s="171">
        <v>0</v>
      </c>
      <c r="EA69" s="171">
        <v>0.16900000000000001</v>
      </c>
      <c r="EG69" s="137" t="s">
        <v>1066</v>
      </c>
      <c r="EH69" s="41" t="s">
        <v>567</v>
      </c>
      <c r="EI69" s="41">
        <v>12</v>
      </c>
      <c r="EJ69" s="41">
        <v>7</v>
      </c>
      <c r="EK69" s="169">
        <v>0.1</v>
      </c>
      <c r="EL69" s="89">
        <f t="shared" si="32"/>
        <v>0.19800000000000001</v>
      </c>
      <c r="EM69" s="41"/>
      <c r="EN69" s="137"/>
      <c r="EV69" s="137" t="s">
        <v>1066</v>
      </c>
      <c r="EW69" s="41" t="s">
        <v>567</v>
      </c>
      <c r="EX69" s="41">
        <v>12</v>
      </c>
      <c r="EY69" s="41">
        <v>7</v>
      </c>
      <c r="EZ69" s="169">
        <v>0.1</v>
      </c>
      <c r="FA69" s="89">
        <f t="shared" si="33"/>
        <v>0.16800000000000001</v>
      </c>
      <c r="FB69" s="41"/>
      <c r="FC69" s="137"/>
      <c r="FD69" s="41"/>
      <c r="FK69" s="137" t="s">
        <v>1066</v>
      </c>
      <c r="FL69" s="41" t="s">
        <v>567</v>
      </c>
      <c r="FM69" s="41">
        <v>12</v>
      </c>
      <c r="FN69" s="41">
        <v>7</v>
      </c>
      <c r="FO69" s="169">
        <v>0.1</v>
      </c>
      <c r="FP69" s="89">
        <f t="shared" si="34"/>
        <v>0.17100000000000001</v>
      </c>
      <c r="FQ69" s="41"/>
      <c r="FR69" s="137"/>
      <c r="FS69" s="171">
        <v>0</v>
      </c>
      <c r="FT69" s="171">
        <v>0.17100000000000001</v>
      </c>
    </row>
    <row r="70" spans="1:178">
      <c r="B70" s="137" t="s">
        <v>1067</v>
      </c>
      <c r="C70" s="41" t="s">
        <v>566</v>
      </c>
      <c r="D70" s="41">
        <v>12</v>
      </c>
      <c r="E70" s="137">
        <v>8</v>
      </c>
      <c r="F70" s="169">
        <v>0</v>
      </c>
      <c r="G70" s="89">
        <f>O37</f>
        <v>0.17</v>
      </c>
      <c r="Q70" s="137" t="s">
        <v>1067</v>
      </c>
      <c r="R70" s="41" t="s">
        <v>566</v>
      </c>
      <c r="S70" s="41">
        <v>12</v>
      </c>
      <c r="T70" s="137">
        <v>8</v>
      </c>
      <c r="U70" s="169">
        <v>0</v>
      </c>
      <c r="V70" s="89">
        <f>AD37</f>
        <v>0.16800000000000001</v>
      </c>
      <c r="AF70" s="137" t="s">
        <v>1067</v>
      </c>
      <c r="AG70" s="41" t="s">
        <v>566</v>
      </c>
      <c r="AH70" s="41">
        <v>12</v>
      </c>
      <c r="AI70" s="137">
        <v>8</v>
      </c>
      <c r="AJ70" s="169">
        <v>0</v>
      </c>
      <c r="AK70" s="89">
        <f>AS37</f>
        <v>0.16900000000000001</v>
      </c>
      <c r="AU70" s="137" t="s">
        <v>1067</v>
      </c>
      <c r="AV70" s="41" t="s">
        <v>566</v>
      </c>
      <c r="AW70" s="41">
        <v>12</v>
      </c>
      <c r="AX70" s="137">
        <v>8</v>
      </c>
      <c r="AY70" s="169">
        <v>0</v>
      </c>
      <c r="AZ70" s="89">
        <f>BH37</f>
        <v>0.16900000000000001</v>
      </c>
      <c r="BJ70" s="137" t="s">
        <v>1067</v>
      </c>
      <c r="BK70" s="41" t="s">
        <v>566</v>
      </c>
      <c r="BL70" s="41">
        <v>12</v>
      </c>
      <c r="BM70" s="137">
        <v>8</v>
      </c>
      <c r="BN70" s="169">
        <v>0</v>
      </c>
      <c r="BO70" s="89">
        <f>BW37</f>
        <v>0.16600000000000001</v>
      </c>
      <c r="BY70" s="137" t="s">
        <v>1067</v>
      </c>
      <c r="BZ70" s="41" t="s">
        <v>566</v>
      </c>
      <c r="CA70" s="41">
        <v>12</v>
      </c>
      <c r="CB70" s="137">
        <v>8</v>
      </c>
      <c r="CC70" s="169">
        <v>0</v>
      </c>
      <c r="CD70" s="89">
        <f>CL37</f>
        <v>0.16700000000000001</v>
      </c>
      <c r="CN70" s="137" t="s">
        <v>1067</v>
      </c>
      <c r="CO70" s="41" t="s">
        <v>567</v>
      </c>
      <c r="CP70" s="41">
        <v>12</v>
      </c>
      <c r="CQ70" s="137">
        <v>8</v>
      </c>
      <c r="CR70" s="169">
        <v>0</v>
      </c>
      <c r="CS70" s="89">
        <f>DA37</f>
        <v>0.16800000000000001</v>
      </c>
      <c r="DC70" s="137" t="s">
        <v>1067</v>
      </c>
      <c r="DD70" s="41" t="s">
        <v>567</v>
      </c>
      <c r="DE70" s="41">
        <v>12</v>
      </c>
      <c r="DF70" s="137">
        <v>8</v>
      </c>
      <c r="DG70" s="169">
        <v>0</v>
      </c>
      <c r="DH70" s="89">
        <f>DP37</f>
        <v>0.17100000000000001</v>
      </c>
      <c r="DR70" s="137" t="s">
        <v>1067</v>
      </c>
      <c r="DS70" s="41" t="s">
        <v>567</v>
      </c>
      <c r="DT70" s="41">
        <v>12</v>
      </c>
      <c r="DU70" s="137">
        <v>8</v>
      </c>
      <c r="DV70" s="169">
        <v>0</v>
      </c>
      <c r="DW70" s="89">
        <f>EE37</f>
        <v>0.16900000000000001</v>
      </c>
      <c r="EG70" s="137" t="s">
        <v>1067</v>
      </c>
      <c r="EH70" s="41" t="s">
        <v>567</v>
      </c>
      <c r="EI70" s="41">
        <v>12</v>
      </c>
      <c r="EJ70" s="137">
        <v>8</v>
      </c>
      <c r="EK70" s="169">
        <v>0</v>
      </c>
      <c r="EL70" s="89">
        <f>ET37</f>
        <v>0.17199999999999999</v>
      </c>
      <c r="EV70" s="137" t="s">
        <v>1067</v>
      </c>
      <c r="EW70" s="41" t="s">
        <v>567</v>
      </c>
      <c r="EX70" s="41">
        <v>12</v>
      </c>
      <c r="EY70" s="137">
        <v>8</v>
      </c>
      <c r="EZ70" s="169">
        <v>0</v>
      </c>
      <c r="FA70" s="89">
        <f>FI37</f>
        <v>0.16900000000000001</v>
      </c>
      <c r="FK70" s="137" t="s">
        <v>1067</v>
      </c>
      <c r="FL70" s="41" t="s">
        <v>567</v>
      </c>
      <c r="FM70" s="41">
        <v>12</v>
      </c>
      <c r="FN70" s="137">
        <v>8</v>
      </c>
      <c r="FO70" s="169">
        <v>0</v>
      </c>
      <c r="FP70" s="89">
        <f>FX37</f>
        <v>0.17100000000000001</v>
      </c>
    </row>
    <row r="73" spans="1:178">
      <c r="I73" t="s">
        <v>1072</v>
      </c>
      <c r="X73" t="s">
        <v>1073</v>
      </c>
      <c r="AM73" t="s">
        <v>1072</v>
      </c>
      <c r="BB73" t="s">
        <v>1073</v>
      </c>
      <c r="BQ73" t="s">
        <v>1072</v>
      </c>
      <c r="CF73" t="s">
        <v>1073</v>
      </c>
      <c r="CU73" t="s">
        <v>1072</v>
      </c>
      <c r="DJ73" t="s">
        <v>1073</v>
      </c>
      <c r="DY73" t="s">
        <v>1072</v>
      </c>
      <c r="EN73" t="s">
        <v>1073</v>
      </c>
      <c r="FC73" t="s">
        <v>1072</v>
      </c>
      <c r="FR73" t="s">
        <v>1073</v>
      </c>
    </row>
    <row r="74" spans="1:178">
      <c r="A74" s="41"/>
      <c r="B74" s="41"/>
      <c r="C74" s="41"/>
      <c r="D74" s="41"/>
      <c r="E74" s="41"/>
      <c r="F74" s="41"/>
      <c r="G74" s="41"/>
      <c r="H74" s="41"/>
      <c r="I74" s="41" t="s">
        <v>577</v>
      </c>
      <c r="V74" s="41"/>
      <c r="W74" s="41"/>
      <c r="X74" s="41" t="s">
        <v>577</v>
      </c>
      <c r="AK74" s="41"/>
      <c r="AL74" s="41"/>
      <c r="AM74" s="41" t="s">
        <v>579</v>
      </c>
      <c r="AZ74" s="41"/>
      <c r="BA74" s="41"/>
      <c r="BB74" s="41" t="s">
        <v>579</v>
      </c>
      <c r="BO74" s="41"/>
      <c r="BP74" s="41"/>
      <c r="BQ74" s="41" t="s">
        <v>1069</v>
      </c>
      <c r="CD74" s="41"/>
      <c r="CE74" s="41"/>
      <c r="CF74" s="41" t="s">
        <v>579</v>
      </c>
      <c r="CN74" s="41"/>
      <c r="CO74" s="41"/>
      <c r="CP74" s="41"/>
      <c r="CQ74" s="41"/>
      <c r="CR74" s="41"/>
      <c r="CS74" s="41"/>
      <c r="CT74" s="41"/>
      <c r="CU74" s="41" t="s">
        <v>577</v>
      </c>
      <c r="DH74" s="41"/>
      <c r="DI74" s="41"/>
      <c r="DJ74" s="41" t="s">
        <v>577</v>
      </c>
      <c r="DW74" s="41"/>
      <c r="DX74" s="41" t="s">
        <v>579</v>
      </c>
      <c r="DY74" s="41" t="s">
        <v>579</v>
      </c>
      <c r="EL74" s="41"/>
      <c r="EM74" s="41" t="s">
        <v>579</v>
      </c>
      <c r="EN74" s="41" t="s">
        <v>579</v>
      </c>
      <c r="FA74" s="41"/>
      <c r="FB74" s="41" t="s">
        <v>1069</v>
      </c>
      <c r="FC74" s="41" t="s">
        <v>1069</v>
      </c>
      <c r="FP74" s="41"/>
      <c r="FQ74" s="41" t="s">
        <v>1069</v>
      </c>
      <c r="FR74" s="41" t="s">
        <v>1069</v>
      </c>
    </row>
    <row r="75" spans="1:178">
      <c r="A75" s="44" t="s">
        <v>754</v>
      </c>
      <c r="B75" s="156" t="s">
        <v>214</v>
      </c>
      <c r="C75" s="156" t="s">
        <v>581</v>
      </c>
      <c r="D75" s="157" t="s">
        <v>924</v>
      </c>
      <c r="E75" s="157" t="s">
        <v>925</v>
      </c>
      <c r="F75" s="156" t="s">
        <v>930</v>
      </c>
      <c r="G75" s="41" t="s">
        <v>981</v>
      </c>
      <c r="H75" s="41" t="s">
        <v>931</v>
      </c>
      <c r="I75" s="92" t="s">
        <v>929</v>
      </c>
      <c r="J75" s="137" t="s">
        <v>1075</v>
      </c>
      <c r="K75" s="137" t="s">
        <v>1074</v>
      </c>
      <c r="V75" s="41" t="s">
        <v>981</v>
      </c>
      <c r="W75" s="41" t="s">
        <v>931</v>
      </c>
      <c r="X75" s="92" t="s">
        <v>929</v>
      </c>
      <c r="Y75" s="137" t="s">
        <v>1075</v>
      </c>
      <c r="Z75" s="137" t="s">
        <v>1074</v>
      </c>
      <c r="AK75" s="41" t="s">
        <v>981</v>
      </c>
      <c r="AL75" s="41" t="s">
        <v>931</v>
      </c>
      <c r="AM75" s="92" t="s">
        <v>929</v>
      </c>
      <c r="AN75" s="137" t="s">
        <v>1075</v>
      </c>
      <c r="AO75" s="137" t="s">
        <v>1074</v>
      </c>
      <c r="AZ75" s="41" t="s">
        <v>981</v>
      </c>
      <c r="BA75" s="41" t="s">
        <v>931</v>
      </c>
      <c r="BB75" s="92" t="s">
        <v>929</v>
      </c>
      <c r="BC75" s="137" t="s">
        <v>1075</v>
      </c>
      <c r="BD75" s="137" t="s">
        <v>1074</v>
      </c>
      <c r="BO75" s="41" t="s">
        <v>981</v>
      </c>
      <c r="BP75" s="41" t="s">
        <v>931</v>
      </c>
      <c r="BQ75" s="92" t="s">
        <v>929</v>
      </c>
      <c r="BR75" s="137" t="s">
        <v>1075</v>
      </c>
      <c r="BS75" s="137" t="s">
        <v>1074</v>
      </c>
      <c r="CD75" s="41" t="s">
        <v>981</v>
      </c>
      <c r="CE75" s="41" t="s">
        <v>931</v>
      </c>
      <c r="CF75" s="92" t="s">
        <v>929</v>
      </c>
      <c r="CG75" s="137" t="s">
        <v>1075</v>
      </c>
      <c r="CH75" s="137" t="s">
        <v>1074</v>
      </c>
      <c r="CN75" s="156" t="s">
        <v>214</v>
      </c>
      <c r="CO75" s="156" t="s">
        <v>581</v>
      </c>
      <c r="CP75" s="157" t="s">
        <v>924</v>
      </c>
      <c r="CQ75" s="157" t="s">
        <v>925</v>
      </c>
      <c r="CR75" s="156" t="s">
        <v>930</v>
      </c>
      <c r="CS75" s="41" t="s">
        <v>981</v>
      </c>
      <c r="CT75" s="41" t="s">
        <v>931</v>
      </c>
      <c r="CU75" s="92" t="s">
        <v>929</v>
      </c>
      <c r="CV75" s="137" t="s">
        <v>1075</v>
      </c>
      <c r="CW75" s="137" t="s">
        <v>1074</v>
      </c>
      <c r="DH75" s="41" t="s">
        <v>981</v>
      </c>
      <c r="DI75" s="41" t="s">
        <v>931</v>
      </c>
      <c r="DJ75" s="92" t="s">
        <v>929</v>
      </c>
      <c r="DK75" s="137" t="s">
        <v>1075</v>
      </c>
      <c r="DL75" s="137" t="s">
        <v>1074</v>
      </c>
      <c r="DW75" s="41" t="s">
        <v>981</v>
      </c>
      <c r="DX75" s="41" t="s">
        <v>931</v>
      </c>
      <c r="DY75" s="92" t="s">
        <v>929</v>
      </c>
      <c r="DZ75" s="137" t="s">
        <v>1075</v>
      </c>
      <c r="EA75" s="137" t="s">
        <v>1074</v>
      </c>
      <c r="EL75" s="41" t="s">
        <v>981</v>
      </c>
      <c r="EM75" s="41" t="s">
        <v>931</v>
      </c>
      <c r="EN75" s="92" t="s">
        <v>929</v>
      </c>
      <c r="EO75" s="137" t="s">
        <v>1075</v>
      </c>
      <c r="EP75" s="137" t="s">
        <v>1074</v>
      </c>
      <c r="FA75" s="41" t="s">
        <v>981</v>
      </c>
      <c r="FB75" s="41" t="s">
        <v>931</v>
      </c>
      <c r="FC75" s="92" t="s">
        <v>929</v>
      </c>
      <c r="FD75" s="137" t="s">
        <v>1075</v>
      </c>
      <c r="FE75" s="137" t="s">
        <v>1074</v>
      </c>
      <c r="FP75" s="41" t="s">
        <v>981</v>
      </c>
      <c r="FQ75" s="41" t="s">
        <v>931</v>
      </c>
      <c r="FR75" s="92" t="s">
        <v>929</v>
      </c>
      <c r="FS75" s="137" t="s">
        <v>1075</v>
      </c>
      <c r="FT75" s="137" t="s">
        <v>1074</v>
      </c>
    </row>
    <row r="76" spans="1:178">
      <c r="A76" s="41"/>
      <c r="B76" s="118" t="s">
        <v>582</v>
      </c>
      <c r="C76" s="118" t="s">
        <v>566</v>
      </c>
      <c r="D76" s="41">
        <v>2</v>
      </c>
      <c r="E76" s="41">
        <v>1</v>
      </c>
      <c r="F76" s="118" t="s">
        <v>1068</v>
      </c>
      <c r="G76" s="41">
        <v>1</v>
      </c>
      <c r="H76" s="41">
        <f>E30</f>
        <v>0.126</v>
      </c>
      <c r="I76" s="46">
        <f>IF(H76&gt;$G$55, (H76-$I$56)/$I$55, "NA")</f>
        <v>1.716293064049272</v>
      </c>
      <c r="J76" t="b">
        <f>H76&lt;$G$61</f>
        <v>1</v>
      </c>
      <c r="K76" t="b">
        <f>H76&gt;$G$55</f>
        <v>1</v>
      </c>
      <c r="V76" s="41">
        <v>2</v>
      </c>
      <c r="W76" s="41">
        <f>T30</f>
        <v>0.159</v>
      </c>
      <c r="X76" s="46">
        <f>IF(W76&gt;$V$55, (W76-$AB$56)/$AB$55, "NA")</f>
        <v>0.35536083308833244</v>
      </c>
      <c r="Y76" t="b">
        <f>W76&lt;$Z$61</f>
        <v>1</v>
      </c>
      <c r="Z76" t="b">
        <f>W76&gt;$Z$55</f>
        <v>1</v>
      </c>
      <c r="AK76" s="41">
        <v>1</v>
      </c>
      <c r="AL76" s="41">
        <f>AI30</f>
        <v>0.2</v>
      </c>
      <c r="AM76" s="46">
        <f>IF(AL76&gt;$AK$55, (AL76-$AM$56)/$AM$55, "NA")</f>
        <v>-1.1042625415774354</v>
      </c>
      <c r="AN76" t="b">
        <f>AL76&lt;$AK$61</f>
        <v>0</v>
      </c>
      <c r="AO76" t="b">
        <f>AL76&gt;$AK$55</f>
        <v>1</v>
      </c>
      <c r="AZ76" s="41">
        <v>2</v>
      </c>
      <c r="BA76" s="41">
        <f>AX30</f>
        <v>0.13900000000000001</v>
      </c>
      <c r="BB76" s="46">
        <f>IF(BA76&gt;$BD$55, (BA76-$BF$56)/$BF$55, "NA")</f>
        <v>1.1100086538623111</v>
      </c>
      <c r="BC76" t="b">
        <f>BA76&lt;$BD$61</f>
        <v>1</v>
      </c>
      <c r="BD76" t="b">
        <f>BA76&gt;$BD$55</f>
        <v>1</v>
      </c>
      <c r="BO76" s="41">
        <v>1</v>
      </c>
      <c r="BP76" s="41">
        <f>BM30</f>
        <v>0.13</v>
      </c>
      <c r="BQ76" s="46">
        <f>IF(BP76&gt;$BS$55, (BP76-$BU$56)/$BU$55, "NA")</f>
        <v>1.5433364937335199</v>
      </c>
      <c r="BR76" t="b">
        <f>BP76&lt;$BS$61</f>
        <v>1</v>
      </c>
      <c r="BS76" t="b">
        <f>BP76&gt;$BS$55</f>
        <v>1</v>
      </c>
      <c r="CD76" s="41">
        <v>2</v>
      </c>
      <c r="CE76" s="41">
        <f>CB30</f>
        <v>0.14699999999999999</v>
      </c>
      <c r="CF76" s="46">
        <f>IF(CE76&gt;$CH$55, (CE76-$CJ$56)/$CJ$55, "NA")</f>
        <v>0.84514117194078209</v>
      </c>
      <c r="CG76" t="b">
        <f>CE76&lt;$CH$68</f>
        <v>1</v>
      </c>
      <c r="CH76" t="b">
        <f>CE76&gt;$CH$55</f>
        <v>1</v>
      </c>
      <c r="CN76" s="118" t="s">
        <v>583</v>
      </c>
      <c r="CO76" s="118" t="s">
        <v>567</v>
      </c>
      <c r="CP76" s="41">
        <v>2</v>
      </c>
      <c r="CQ76" s="41">
        <v>1</v>
      </c>
      <c r="CR76" s="118" t="s">
        <v>1068</v>
      </c>
      <c r="CS76" s="41">
        <v>1</v>
      </c>
      <c r="CT76" s="41">
        <f>CQ30</f>
        <v>0.17</v>
      </c>
      <c r="CU76" s="46">
        <f>IF(CT76&gt;$CW$55, (CT76-$CY$56)/$CY$55, "NA")</f>
        <v>8.027609682299558E-2</v>
      </c>
      <c r="CV76" t="b">
        <f>CT76&lt;$CW$60</f>
        <v>1</v>
      </c>
      <c r="CW76" t="b">
        <f>CT76&gt;$CW$55</f>
        <v>1</v>
      </c>
      <c r="DH76" s="41">
        <v>2</v>
      </c>
      <c r="DI76" s="41">
        <f>DF30</f>
        <v>0.17399999999999999</v>
      </c>
      <c r="DJ76" s="46">
        <f>IF(DI76&gt;$DH$55, (DI76-$DJ$56)/$DJ$55, "NA")</f>
        <v>4.7311409928042485E-3</v>
      </c>
      <c r="DK76" t="b">
        <f>DI76&lt;$DH$62</f>
        <v>0</v>
      </c>
      <c r="DL76" t="b">
        <f>DI76&gt;$DH$55</f>
        <v>1</v>
      </c>
      <c r="DW76" s="41">
        <v>1</v>
      </c>
      <c r="DX76" s="41">
        <f>DU30</f>
        <v>0.17399999999999999</v>
      </c>
      <c r="DY76" s="46">
        <f>IF(DX76&gt;$DW$55, (DX76-$EC$56)/$EC$55, "NA")</f>
        <v>-4.8501191305619286E-2</v>
      </c>
      <c r="DZ76" t="b">
        <f>DX76&lt;$EA$61</f>
        <v>1</v>
      </c>
      <c r="EA76" t="b">
        <f>DX76&gt;$EA$55</f>
        <v>1</v>
      </c>
      <c r="EL76" s="41">
        <v>2</v>
      </c>
      <c r="EM76" s="41">
        <f>EJ30</f>
        <v>0.17299999999999999</v>
      </c>
      <c r="EN76" s="46">
        <f>IF(EM76&gt;$EL$55, (EM76-$ER$56)/$ER$55, "NA")</f>
        <v>4.8811029838394512E-2</v>
      </c>
      <c r="EO76" t="b">
        <f>EM76&lt;$EP$62</f>
        <v>1</v>
      </c>
      <c r="EP76" t="b">
        <f>EM76&gt;$EP$55</f>
        <v>1</v>
      </c>
      <c r="FA76" s="41">
        <v>1</v>
      </c>
      <c r="FB76" s="41">
        <f>EY30</f>
        <v>0.17499999999999999</v>
      </c>
      <c r="FC76" s="46">
        <f>IF(FB76&gt;$FA$55, (FB76-$FC$56)/$FC$55, "NA")</f>
        <v>-0.10551062558158773</v>
      </c>
      <c r="FD76" t="b">
        <f>FB76&lt;$FA$62</f>
        <v>1</v>
      </c>
      <c r="FE76" t="b">
        <f>FB76&gt;$FA$55</f>
        <v>1</v>
      </c>
      <c r="FP76" s="41">
        <v>2</v>
      </c>
      <c r="FQ76" s="41">
        <f>FN30</f>
        <v>0.17399999999999999</v>
      </c>
      <c r="FR76" s="46">
        <f>IF(FQ76&gt;$FP$55, (FQ76-$FV$56)/$FV$55, "NA")</f>
        <v>3.5346222638624829E-3</v>
      </c>
      <c r="FS76" t="b">
        <f>FQ76&lt;$FT$61</f>
        <v>0</v>
      </c>
      <c r="FT76" t="b">
        <f>FQ76&gt;$FT$55</f>
        <v>1</v>
      </c>
    </row>
    <row r="77" spans="1:178">
      <c r="A77" s="41"/>
      <c r="B77" s="118" t="s">
        <v>584</v>
      </c>
      <c r="C77" s="118" t="s">
        <v>566</v>
      </c>
      <c r="D77" s="41">
        <v>2</v>
      </c>
      <c r="E77" s="41">
        <v>2</v>
      </c>
      <c r="F77" s="118" t="s">
        <v>1068</v>
      </c>
      <c r="G77" s="41">
        <v>1</v>
      </c>
      <c r="H77" s="41">
        <f t="shared" ref="H77:H83" si="35">E31</f>
        <v>0.13400000000000001</v>
      </c>
      <c r="I77" s="46">
        <f t="shared" ref="I77:I140" si="36">IF(H77&gt;$G$55, (H77-$I$56)/$I$55, "NA")</f>
        <v>1.4264470753806753</v>
      </c>
      <c r="J77" t="b">
        <f t="shared" ref="J77:J140" si="37">H77&lt;$G$61</f>
        <v>1</v>
      </c>
      <c r="K77" t="b">
        <f t="shared" ref="K77:K140" si="38">H77&gt;$G$55</f>
        <v>1</v>
      </c>
      <c r="V77" s="41">
        <v>2</v>
      </c>
      <c r="W77" s="41">
        <f t="shared" ref="W77:W83" si="39">T31</f>
        <v>0.217</v>
      </c>
      <c r="X77" s="46">
        <f>IF(W77&gt;$V$55, (W77-$AB$56)/$AB$55, "NA")</f>
        <v>-1.8340500142739671</v>
      </c>
      <c r="Y77" t="b">
        <f>W77&lt;$Z$61</f>
        <v>0</v>
      </c>
      <c r="Z77" t="b">
        <f t="shared" ref="Z77:Z140" si="40">W77&gt;$Z$55</f>
        <v>1</v>
      </c>
      <c r="AK77" s="41">
        <v>1</v>
      </c>
      <c r="AL77" s="41">
        <f t="shared" ref="AL77:AL83" si="41">AI31</f>
        <v>0.13900000000000001</v>
      </c>
      <c r="AM77" s="46">
        <f t="shared" ref="AM77:AM140" si="42">IF(AL77&gt;$AK$55, (AL77-$AM$56)/$AM$55, "NA")</f>
        <v>1.2092829695782275</v>
      </c>
      <c r="AN77" t="b">
        <f t="shared" ref="AN77:AN140" si="43">AL77&lt;$AK$61</f>
        <v>1</v>
      </c>
      <c r="AO77" t="b">
        <f t="shared" ref="AO77:AO140" si="44">AL77&gt;$AK$55</f>
        <v>1</v>
      </c>
      <c r="AZ77" s="41">
        <v>2</v>
      </c>
      <c r="BA77" s="41">
        <f t="shared" ref="BA77:BA83" si="45">AX31</f>
        <v>0.14599999999999999</v>
      </c>
      <c r="BB77" s="46">
        <f t="shared" ref="BB77:BB140" si="46">IF(BA77&gt;$BD$55, (BA77-$BF$56)/$BF$55, "NA")</f>
        <v>0.84948917006939961</v>
      </c>
      <c r="BC77" t="b">
        <f t="shared" ref="BC77:BC140" si="47">BA77&lt;$BD$61</f>
        <v>1</v>
      </c>
      <c r="BD77" t="b">
        <f t="shared" ref="BD77:BD140" si="48">BA77&gt;$BD$55</f>
        <v>1</v>
      </c>
      <c r="BO77" s="41">
        <v>1</v>
      </c>
      <c r="BP77" s="41">
        <f t="shared" ref="BP77:BP83" si="49">BM31</f>
        <v>0.13400000000000001</v>
      </c>
      <c r="BQ77" s="46">
        <f t="shared" ref="BQ77:BQ140" si="50">IF(BP77&gt;$BS$55, (BP77-$BU$56)/$BU$55, "NA")</f>
        <v>1.3900017777251052</v>
      </c>
      <c r="BR77" t="b">
        <f t="shared" ref="BR77:BR140" si="51">BP77&lt;$BS$61</f>
        <v>1</v>
      </c>
      <c r="BS77" t="b">
        <f t="shared" ref="BS77:BS140" si="52">BP77&gt;$BS$55</f>
        <v>1</v>
      </c>
      <c r="CD77" s="41">
        <v>2</v>
      </c>
      <c r="CE77" s="41">
        <f t="shared" ref="CE77:CE83" si="53">CB31</f>
        <v>0.14799999999999999</v>
      </c>
      <c r="CF77" s="46">
        <f t="shared" ref="CF77:CF140" si="54">IF(CE77&gt;$CH$55, (CE77-$CJ$56)/$CJ$55, "NA")</f>
        <v>0.80800996856264096</v>
      </c>
      <c r="CG77" t="b">
        <f t="shared" ref="CG77:CG140" si="55">CE77&lt;$CH$68</f>
        <v>1</v>
      </c>
      <c r="CH77" t="b">
        <f t="shared" ref="CH77:CH140" si="56">CE77&gt;$CH$55</f>
        <v>1</v>
      </c>
      <c r="CN77" s="118" t="s">
        <v>585</v>
      </c>
      <c r="CO77" s="118" t="s">
        <v>567</v>
      </c>
      <c r="CP77" s="41">
        <v>2</v>
      </c>
      <c r="CQ77" s="41">
        <v>2</v>
      </c>
      <c r="CR77" s="118" t="s">
        <v>1068</v>
      </c>
      <c r="CS77" s="41">
        <v>1</v>
      </c>
      <c r="CT77" s="41">
        <f t="shared" ref="CT77:CT83" si="57">CQ31</f>
        <v>0.17299999999999999</v>
      </c>
      <c r="CU77" s="46">
        <f t="shared" ref="CU77:CU140" si="58">IF(CT77&gt;$CW$55, (CT77-$CY$56)/$CY$55, "NA")</f>
        <v>-3.5231467473523868E-2</v>
      </c>
      <c r="CV77" t="b">
        <f t="shared" ref="CV77:CV140" si="59">CT77&lt;$CW$60</f>
        <v>1</v>
      </c>
      <c r="CW77" t="b">
        <f t="shared" ref="CW77:CW140" si="60">CT77&gt;$CW$55</f>
        <v>1</v>
      </c>
      <c r="DH77" s="41">
        <v>2</v>
      </c>
      <c r="DI77" s="41">
        <f t="shared" ref="DI77:DI83" si="61">DF31</f>
        <v>0.16900000000000001</v>
      </c>
      <c r="DJ77" s="46">
        <f t="shared" ref="DJ77:DJ140" si="62">IF(DI77&gt;$DH$55, (DI77-$DJ$56)/$DJ$55, "NA")</f>
        <v>0.19508590986705629</v>
      </c>
      <c r="DK77" t="b">
        <f t="shared" ref="DK77:DK140" si="63">DI77&lt;$DH$62</f>
        <v>1</v>
      </c>
      <c r="DL77" t="b">
        <f t="shared" ref="DL77:DL140" si="64">DI77&gt;$DH$55</f>
        <v>1</v>
      </c>
      <c r="DW77" s="41">
        <v>1</v>
      </c>
      <c r="DX77" s="41">
        <f t="shared" ref="DX77:DX83" si="65">DU31</f>
        <v>0.16900000000000001</v>
      </c>
      <c r="DY77" s="46">
        <f t="shared" ref="DY77:DY140" si="66">IF(DX77&gt;$DW$55, (DX77-$EC$56)/$EC$55, "NA")</f>
        <v>0.1420066403461229</v>
      </c>
      <c r="DZ77" t="b">
        <f t="shared" ref="DZ77:DZ140" si="67">DX77&lt;$EA$61</f>
        <v>1</v>
      </c>
      <c r="EA77" t="b">
        <f t="shared" ref="EA77:EA140" si="68">DX77&gt;$EA$55</f>
        <v>1</v>
      </c>
      <c r="EL77" s="41">
        <v>2</v>
      </c>
      <c r="EM77" s="41">
        <f t="shared" ref="EM77:EM83" si="69">EJ31</f>
        <v>0.17499999999999999</v>
      </c>
      <c r="EN77" s="46">
        <f t="shared" ref="EN77:EN140" si="70">IF(EM77&gt;$EL$55, (EM77-$ER$56)/$ER$55, "NA")</f>
        <v>-2.5797798978437592E-2</v>
      </c>
      <c r="EO77" t="b">
        <f t="shared" ref="EO77:EO140" si="71">EM77&lt;$EP$62</f>
        <v>0</v>
      </c>
      <c r="EP77" t="b">
        <f t="shared" ref="EP77:EP140" si="72">EM77&gt;$EP$55</f>
        <v>1</v>
      </c>
      <c r="FA77" s="41">
        <v>1</v>
      </c>
      <c r="FB77" s="41">
        <f t="shared" ref="FB77:FB83" si="73">EY31</f>
        <v>0.17299999999999999</v>
      </c>
      <c r="FC77" s="46">
        <f t="shared" ref="FC77:FC140" si="74">IF(FB77&gt;$FA$55, (FB77-$FC$56)/$FC$55, "NA")</f>
        <v>-2.9943032659760775E-2</v>
      </c>
      <c r="FD77" t="b">
        <f t="shared" ref="FD77:FD140" si="75">FB77&lt;$FA$62</f>
        <v>1</v>
      </c>
      <c r="FE77" t="b">
        <f t="shared" ref="FE77:FE140" si="76">FB77&gt;$FA$55</f>
        <v>1</v>
      </c>
      <c r="FP77" s="41">
        <v>2</v>
      </c>
      <c r="FQ77" s="41">
        <f t="shared" ref="FQ77:FQ83" si="77">FN31</f>
        <v>0.17599999999999999</v>
      </c>
      <c r="FR77" s="46">
        <f t="shared" ref="FR77:FR140" si="78">IF(FQ77&gt;$FP$55, (FQ77-$FV$56)/$FV$55, "NA")</f>
        <v>-7.209534354581551E-2</v>
      </c>
      <c r="FS77" t="b">
        <f t="shared" ref="FS77:FS140" si="79">FQ77&lt;$FT$61</f>
        <v>0</v>
      </c>
      <c r="FT77" t="b">
        <f t="shared" ref="FT77:FT140" si="80">FQ77&gt;$FT$55</f>
        <v>1</v>
      </c>
    </row>
    <row r="78" spans="1:178">
      <c r="A78" s="41"/>
      <c r="B78" s="118" t="s">
        <v>586</v>
      </c>
      <c r="C78" s="118" t="s">
        <v>566</v>
      </c>
      <c r="D78" s="41">
        <v>2</v>
      </c>
      <c r="E78" s="41">
        <v>3</v>
      </c>
      <c r="F78" s="118" t="s">
        <v>1068</v>
      </c>
      <c r="G78" s="41">
        <v>1</v>
      </c>
      <c r="H78" s="41">
        <f t="shared" si="35"/>
        <v>0.13800000000000001</v>
      </c>
      <c r="I78" s="46">
        <f t="shared" si="36"/>
        <v>1.2815240810463771</v>
      </c>
      <c r="J78" t="b">
        <f t="shared" si="37"/>
        <v>1</v>
      </c>
      <c r="K78" t="b">
        <f t="shared" si="38"/>
        <v>1</v>
      </c>
      <c r="V78" s="41">
        <v>2</v>
      </c>
      <c r="W78" s="41">
        <f t="shared" si="39"/>
        <v>0.14799999999999999</v>
      </c>
      <c r="X78" s="46">
        <f t="shared" ref="X78:X140" si="81">IF(W78&gt;$V$55, (W78-$AB$56)/$AB$55, "NA")</f>
        <v>0.77059392482945865</v>
      </c>
      <c r="Y78" t="b">
        <f t="shared" ref="Y78:Y140" si="82">W78&lt;$Z$61</f>
        <v>1</v>
      </c>
      <c r="Z78" t="b">
        <f t="shared" si="40"/>
        <v>1</v>
      </c>
      <c r="AK78" s="41">
        <v>1</v>
      </c>
      <c r="AL78" s="41">
        <f t="shared" si="41"/>
        <v>0.14099999999999999</v>
      </c>
      <c r="AM78" s="46">
        <f t="shared" si="42"/>
        <v>1.1334290183927969</v>
      </c>
      <c r="AN78" t="b">
        <f t="shared" si="43"/>
        <v>1</v>
      </c>
      <c r="AO78" t="b">
        <f t="shared" si="44"/>
        <v>1</v>
      </c>
      <c r="AZ78" s="41">
        <v>2</v>
      </c>
      <c r="BA78" s="41">
        <f t="shared" si="45"/>
        <v>0.152</v>
      </c>
      <c r="BB78" s="46">
        <f t="shared" si="46"/>
        <v>0.62618675538976032</v>
      </c>
      <c r="BC78" t="b">
        <f t="shared" si="47"/>
        <v>1</v>
      </c>
      <c r="BD78" t="b">
        <f t="shared" si="48"/>
        <v>1</v>
      </c>
      <c r="BO78" s="41">
        <v>1</v>
      </c>
      <c r="BP78" s="41">
        <f t="shared" si="49"/>
        <v>0.14299999999999999</v>
      </c>
      <c r="BQ78" s="46">
        <f t="shared" si="50"/>
        <v>1.0449986667061733</v>
      </c>
      <c r="BR78" t="b">
        <f t="shared" si="51"/>
        <v>1</v>
      </c>
      <c r="BS78" t="b">
        <f t="shared" si="52"/>
        <v>1</v>
      </c>
      <c r="CD78" s="41">
        <v>2</v>
      </c>
      <c r="CE78" s="41">
        <f t="shared" si="53"/>
        <v>0.151</v>
      </c>
      <c r="CF78" s="46">
        <f t="shared" si="54"/>
        <v>0.69661635842821756</v>
      </c>
      <c r="CG78" t="b">
        <f t="shared" si="55"/>
        <v>1</v>
      </c>
      <c r="CH78" t="b">
        <f t="shared" si="56"/>
        <v>1</v>
      </c>
      <c r="CN78" s="118" t="s">
        <v>587</v>
      </c>
      <c r="CO78" s="118" t="s">
        <v>567</v>
      </c>
      <c r="CP78" s="41">
        <v>2</v>
      </c>
      <c r="CQ78" s="41">
        <v>3</v>
      </c>
      <c r="CR78" s="118" t="s">
        <v>1068</v>
      </c>
      <c r="CS78" s="41">
        <v>1</v>
      </c>
      <c r="CT78" s="41">
        <f t="shared" si="57"/>
        <v>0.17299999999999999</v>
      </c>
      <c r="CU78" s="46">
        <f t="shared" si="58"/>
        <v>-3.5231467473523868E-2</v>
      </c>
      <c r="CV78" t="b">
        <f t="shared" si="59"/>
        <v>1</v>
      </c>
      <c r="CW78" t="b">
        <f t="shared" si="60"/>
        <v>1</v>
      </c>
      <c r="DH78" s="41">
        <v>2</v>
      </c>
      <c r="DI78" s="41">
        <f t="shared" si="61"/>
        <v>0.16900000000000001</v>
      </c>
      <c r="DJ78" s="46">
        <f t="shared" si="62"/>
        <v>0.19508590986705629</v>
      </c>
      <c r="DK78" t="b">
        <f t="shared" si="63"/>
        <v>1</v>
      </c>
      <c r="DL78" t="b">
        <f t="shared" si="64"/>
        <v>1</v>
      </c>
      <c r="DW78" s="41">
        <v>1</v>
      </c>
      <c r="DX78" s="41">
        <f t="shared" si="65"/>
        <v>0.17299999999999999</v>
      </c>
      <c r="DY78" s="46">
        <f t="shared" si="66"/>
        <v>-1.0399624975270635E-2</v>
      </c>
      <c r="DZ78" t="b">
        <f t="shared" si="67"/>
        <v>1</v>
      </c>
      <c r="EA78" t="b">
        <f t="shared" si="68"/>
        <v>1</v>
      </c>
      <c r="EL78" s="41">
        <v>2</v>
      </c>
      <c r="EM78" s="41">
        <f t="shared" si="69"/>
        <v>0.17299999999999999</v>
      </c>
      <c r="EN78" s="46">
        <f t="shared" si="70"/>
        <v>4.8811029838394512E-2</v>
      </c>
      <c r="EO78" t="b">
        <f t="shared" si="71"/>
        <v>1</v>
      </c>
      <c r="EP78" t="b">
        <f t="shared" si="72"/>
        <v>1</v>
      </c>
      <c r="FA78" s="41">
        <v>1</v>
      </c>
      <c r="FB78" s="41">
        <f t="shared" si="73"/>
        <v>0.17299999999999999</v>
      </c>
      <c r="FC78" s="46">
        <f t="shared" si="74"/>
        <v>-2.9943032659760775E-2</v>
      </c>
      <c r="FD78" t="b">
        <f t="shared" si="75"/>
        <v>1</v>
      </c>
      <c r="FE78" t="b">
        <f t="shared" si="76"/>
        <v>1</v>
      </c>
      <c r="FP78" s="41">
        <v>2</v>
      </c>
      <c r="FQ78" s="41">
        <f t="shared" si="77"/>
        <v>0.17199999999999999</v>
      </c>
      <c r="FR78" s="46">
        <f t="shared" si="78"/>
        <v>7.9164588073540473E-2</v>
      </c>
      <c r="FS78" t="b">
        <f t="shared" si="79"/>
        <v>1</v>
      </c>
      <c r="FT78" t="b">
        <f t="shared" si="80"/>
        <v>1</v>
      </c>
    </row>
    <row r="79" spans="1:178">
      <c r="A79" s="41"/>
      <c r="B79" s="118" t="s">
        <v>588</v>
      </c>
      <c r="C79" s="118" t="s">
        <v>566</v>
      </c>
      <c r="D79" s="41">
        <v>2</v>
      </c>
      <c r="E79" s="41">
        <v>4</v>
      </c>
      <c r="F79" s="118" t="s">
        <v>1068</v>
      </c>
      <c r="G79" s="41">
        <v>1</v>
      </c>
      <c r="H79" s="41">
        <f t="shared" si="35"/>
        <v>0.14000000000000001</v>
      </c>
      <c r="I79" s="46">
        <f t="shared" si="36"/>
        <v>1.2090625838792279</v>
      </c>
      <c r="J79" t="b">
        <f t="shared" si="37"/>
        <v>1</v>
      </c>
      <c r="K79" t="b">
        <f t="shared" si="38"/>
        <v>1</v>
      </c>
      <c r="V79" s="41">
        <v>2</v>
      </c>
      <c r="W79" s="41">
        <f t="shared" si="39"/>
        <v>0.151</v>
      </c>
      <c r="X79" s="46">
        <f t="shared" si="81"/>
        <v>0.65734853617278788</v>
      </c>
      <c r="Y79" t="b">
        <f t="shared" si="82"/>
        <v>1</v>
      </c>
      <c r="Z79" t="b">
        <f t="shared" si="40"/>
        <v>1</v>
      </c>
      <c r="AK79" s="41">
        <v>1</v>
      </c>
      <c r="AL79" s="41">
        <f t="shared" si="41"/>
        <v>0.26400000000000001</v>
      </c>
      <c r="AM79" s="46">
        <f t="shared" si="42"/>
        <v>-3.5315889795112456</v>
      </c>
      <c r="AN79" t="b">
        <f t="shared" si="43"/>
        <v>0</v>
      </c>
      <c r="AO79" t="b">
        <f t="shared" si="44"/>
        <v>1</v>
      </c>
      <c r="AZ79" s="41">
        <v>2</v>
      </c>
      <c r="BA79" s="41">
        <f t="shared" si="45"/>
        <v>0.151</v>
      </c>
      <c r="BB79" s="46">
        <f t="shared" si="46"/>
        <v>0.66340382450303348</v>
      </c>
      <c r="BC79" t="b">
        <f t="shared" si="47"/>
        <v>1</v>
      </c>
      <c r="BD79" t="b">
        <f t="shared" si="48"/>
        <v>1</v>
      </c>
      <c r="BO79" s="41">
        <v>1</v>
      </c>
      <c r="BP79" s="41">
        <f t="shared" si="49"/>
        <v>0.14299999999999999</v>
      </c>
      <c r="BQ79" s="46">
        <f t="shared" si="50"/>
        <v>1.0449986667061733</v>
      </c>
      <c r="BR79" t="b">
        <f t="shared" si="51"/>
        <v>1</v>
      </c>
      <c r="BS79" t="b">
        <f t="shared" si="52"/>
        <v>1</v>
      </c>
      <c r="CD79" s="41">
        <v>2</v>
      </c>
      <c r="CE79" s="41">
        <f t="shared" si="53"/>
        <v>0.152</v>
      </c>
      <c r="CF79" s="46">
        <f t="shared" si="54"/>
        <v>0.65948515505007643</v>
      </c>
      <c r="CG79" t="b">
        <f t="shared" si="55"/>
        <v>1</v>
      </c>
      <c r="CH79" t="b">
        <f t="shared" si="56"/>
        <v>1</v>
      </c>
      <c r="CN79" s="118" t="s">
        <v>589</v>
      </c>
      <c r="CO79" s="118" t="s">
        <v>567</v>
      </c>
      <c r="CP79" s="41">
        <v>2</v>
      </c>
      <c r="CQ79" s="41">
        <v>4</v>
      </c>
      <c r="CR79" s="118" t="s">
        <v>1068</v>
      </c>
      <c r="CS79" s="41">
        <v>1</v>
      </c>
      <c r="CT79" s="41">
        <f t="shared" si="57"/>
        <v>0.17</v>
      </c>
      <c r="CU79" s="46">
        <f t="shared" si="58"/>
        <v>8.027609682299558E-2</v>
      </c>
      <c r="CV79" t="b">
        <f t="shared" si="59"/>
        <v>1</v>
      </c>
      <c r="CW79" t="b">
        <f t="shared" si="60"/>
        <v>1</v>
      </c>
      <c r="DH79" s="41">
        <v>2</v>
      </c>
      <c r="DI79" s="41">
        <f t="shared" si="61"/>
        <v>0.17299999999999999</v>
      </c>
      <c r="DJ79" s="46">
        <f t="shared" si="62"/>
        <v>4.2802094767654862E-2</v>
      </c>
      <c r="DK79" t="b">
        <f t="shared" si="63"/>
        <v>0</v>
      </c>
      <c r="DL79" t="b">
        <f t="shared" si="64"/>
        <v>1</v>
      </c>
      <c r="DW79" s="41">
        <v>1</v>
      </c>
      <c r="DX79" s="41">
        <f t="shared" si="65"/>
        <v>0.17100000000000001</v>
      </c>
      <c r="DY79" s="46">
        <f t="shared" si="66"/>
        <v>6.5803507685425602E-2</v>
      </c>
      <c r="DZ79" t="b">
        <f t="shared" si="67"/>
        <v>1</v>
      </c>
      <c r="EA79" t="b">
        <f t="shared" si="68"/>
        <v>1</v>
      </c>
      <c r="EL79" s="41">
        <v>2</v>
      </c>
      <c r="EM79" s="41">
        <f t="shared" si="69"/>
        <v>0.17599999999999999</v>
      </c>
      <c r="EN79" s="46">
        <f t="shared" si="70"/>
        <v>-6.3102213386853651E-2</v>
      </c>
      <c r="EO79" t="b">
        <f t="shared" si="71"/>
        <v>0</v>
      </c>
      <c r="EP79" t="b">
        <f t="shared" si="72"/>
        <v>1</v>
      </c>
      <c r="FA79" s="41">
        <v>1</v>
      </c>
      <c r="FB79" s="41">
        <f t="shared" si="73"/>
        <v>0.17</v>
      </c>
      <c r="FC79" s="46">
        <f t="shared" si="74"/>
        <v>8.340835672297861E-2</v>
      </c>
      <c r="FD79" t="b">
        <f t="shared" si="75"/>
        <v>1</v>
      </c>
      <c r="FE79" t="b">
        <f t="shared" si="76"/>
        <v>1</v>
      </c>
      <c r="FP79" s="41">
        <v>2</v>
      </c>
      <c r="FQ79" s="41">
        <f t="shared" si="77"/>
        <v>0.17100000000000001</v>
      </c>
      <c r="FR79" s="46">
        <f t="shared" si="78"/>
        <v>0.11697957097837841</v>
      </c>
      <c r="FS79" t="b">
        <f t="shared" si="79"/>
        <v>1</v>
      </c>
      <c r="FT79" t="b">
        <f t="shared" si="80"/>
        <v>1</v>
      </c>
    </row>
    <row r="80" spans="1:178">
      <c r="A80" s="41"/>
      <c r="B80" s="118" t="s">
        <v>590</v>
      </c>
      <c r="C80" s="118" t="s">
        <v>566</v>
      </c>
      <c r="D80" s="41">
        <v>2</v>
      </c>
      <c r="E80" s="41">
        <v>5</v>
      </c>
      <c r="F80" s="118" t="s">
        <v>1068</v>
      </c>
      <c r="G80" s="41">
        <v>1</v>
      </c>
      <c r="H80" s="41">
        <f t="shared" si="35"/>
        <v>0.13700000000000001</v>
      </c>
      <c r="I80" s="46">
        <f t="shared" si="36"/>
        <v>1.3177548296299515</v>
      </c>
      <c r="J80" t="b">
        <f t="shared" si="37"/>
        <v>1</v>
      </c>
      <c r="K80" t="b">
        <f t="shared" si="38"/>
        <v>1</v>
      </c>
      <c r="V80" s="41">
        <v>2</v>
      </c>
      <c r="W80" s="41">
        <f t="shared" si="39"/>
        <v>0.14699999999999999</v>
      </c>
      <c r="X80" s="46">
        <f t="shared" si="81"/>
        <v>0.80834238771501554</v>
      </c>
      <c r="Y80" t="b">
        <f t="shared" si="82"/>
        <v>1</v>
      </c>
      <c r="Z80" t="b">
        <f t="shared" si="40"/>
        <v>1</v>
      </c>
      <c r="AK80" s="41">
        <v>1</v>
      </c>
      <c r="AL80" s="41">
        <f t="shared" si="41"/>
        <v>0.13900000000000001</v>
      </c>
      <c r="AM80" s="46">
        <f t="shared" si="42"/>
        <v>1.2092829695782275</v>
      </c>
      <c r="AN80" t="b">
        <f t="shared" si="43"/>
        <v>1</v>
      </c>
      <c r="AO80" t="b">
        <f t="shared" si="44"/>
        <v>1</v>
      </c>
      <c r="AZ80" s="41">
        <v>2</v>
      </c>
      <c r="BA80" s="41">
        <f t="shared" si="45"/>
        <v>0.153</v>
      </c>
      <c r="BB80" s="46">
        <f t="shared" si="46"/>
        <v>0.58896968627648705</v>
      </c>
      <c r="BC80" t="b">
        <f t="shared" si="47"/>
        <v>1</v>
      </c>
      <c r="BD80" t="b">
        <f t="shared" si="48"/>
        <v>1</v>
      </c>
      <c r="BO80" s="41">
        <v>1</v>
      </c>
      <c r="BP80" s="41">
        <f t="shared" si="49"/>
        <v>0.14000000000000001</v>
      </c>
      <c r="BQ80" s="46">
        <f t="shared" si="50"/>
        <v>1.1599997037124832</v>
      </c>
      <c r="BR80" t="b">
        <f t="shared" si="51"/>
        <v>1</v>
      </c>
      <c r="BS80" t="b">
        <f t="shared" si="52"/>
        <v>1</v>
      </c>
      <c r="CD80" s="41">
        <v>2</v>
      </c>
      <c r="CE80" s="41">
        <f t="shared" si="53"/>
        <v>0.152</v>
      </c>
      <c r="CF80" s="46">
        <f t="shared" si="54"/>
        <v>0.65948515505007643</v>
      </c>
      <c r="CG80" t="b">
        <f t="shared" si="55"/>
        <v>1</v>
      </c>
      <c r="CH80" t="b">
        <f t="shared" si="56"/>
        <v>1</v>
      </c>
      <c r="CN80" s="118" t="s">
        <v>591</v>
      </c>
      <c r="CO80" s="118" t="s">
        <v>567</v>
      </c>
      <c r="CP80" s="41">
        <v>2</v>
      </c>
      <c r="CQ80" s="41">
        <v>5</v>
      </c>
      <c r="CR80" s="118" t="s">
        <v>1068</v>
      </c>
      <c r="CS80" s="41">
        <v>1</v>
      </c>
      <c r="CT80" s="41">
        <f t="shared" si="57"/>
        <v>0.14699999999999999</v>
      </c>
      <c r="CU80" s="46">
        <f t="shared" si="58"/>
        <v>0.96583408976298624</v>
      </c>
      <c r="CV80" t="b">
        <f t="shared" si="59"/>
        <v>1</v>
      </c>
      <c r="CW80" t="b">
        <f t="shared" si="60"/>
        <v>1</v>
      </c>
      <c r="DH80" s="41">
        <v>2</v>
      </c>
      <c r="DI80" s="41">
        <f t="shared" si="61"/>
        <v>0.161</v>
      </c>
      <c r="DJ80" s="46">
        <f t="shared" si="62"/>
        <v>0.49965354006586121</v>
      </c>
      <c r="DK80" t="b">
        <f t="shared" si="63"/>
        <v>1</v>
      </c>
      <c r="DL80" t="b">
        <f t="shared" si="64"/>
        <v>1</v>
      </c>
      <c r="DW80" s="41">
        <v>1</v>
      </c>
      <c r="DX80" s="41">
        <f t="shared" si="65"/>
        <v>0.14899999999999999</v>
      </c>
      <c r="DY80" s="46">
        <f t="shared" si="66"/>
        <v>0.90403796695309591</v>
      </c>
      <c r="DZ80" t="b">
        <f t="shared" si="67"/>
        <v>1</v>
      </c>
      <c r="EA80" t="b">
        <f t="shared" si="68"/>
        <v>1</v>
      </c>
      <c r="EL80" s="41">
        <v>2</v>
      </c>
      <c r="EM80" s="41">
        <f t="shared" si="69"/>
        <v>0.16700000000000001</v>
      </c>
      <c r="EN80" s="46">
        <f t="shared" si="70"/>
        <v>0.27263751628888977</v>
      </c>
      <c r="EO80" t="b">
        <f t="shared" si="71"/>
        <v>1</v>
      </c>
      <c r="EP80" t="b">
        <f t="shared" si="72"/>
        <v>1</v>
      </c>
      <c r="FA80" s="41">
        <v>1</v>
      </c>
      <c r="FB80" s="41">
        <f t="shared" si="73"/>
        <v>0.14899999999999999</v>
      </c>
      <c r="FC80" s="46">
        <f t="shared" si="74"/>
        <v>0.87686808240216163</v>
      </c>
      <c r="FD80" t="b">
        <f t="shared" si="75"/>
        <v>1</v>
      </c>
      <c r="FE80" t="b">
        <f t="shared" si="76"/>
        <v>1</v>
      </c>
      <c r="FP80" s="41">
        <v>2</v>
      </c>
      <c r="FQ80" s="41">
        <f t="shared" si="77"/>
        <v>0.16</v>
      </c>
      <c r="FR80" s="46">
        <f t="shared" si="78"/>
        <v>0.5329443829316074</v>
      </c>
      <c r="FS80" t="b">
        <f t="shared" si="79"/>
        <v>1</v>
      </c>
      <c r="FT80" t="b">
        <f t="shared" si="80"/>
        <v>1</v>
      </c>
    </row>
    <row r="81" spans="1:176">
      <c r="A81" s="41"/>
      <c r="B81" s="118" t="s">
        <v>592</v>
      </c>
      <c r="C81" s="118" t="s">
        <v>566</v>
      </c>
      <c r="D81" s="41">
        <v>2</v>
      </c>
      <c r="E81" s="41">
        <v>6</v>
      </c>
      <c r="F81" s="118" t="s">
        <v>1068</v>
      </c>
      <c r="G81" s="41">
        <v>1</v>
      </c>
      <c r="H81" s="41">
        <f t="shared" si="35"/>
        <v>0.14899999999999999</v>
      </c>
      <c r="I81" s="46">
        <f t="shared" si="36"/>
        <v>0.88298584662705759</v>
      </c>
      <c r="J81" t="b">
        <f t="shared" si="37"/>
        <v>1</v>
      </c>
      <c r="K81" t="b">
        <f t="shared" si="38"/>
        <v>1</v>
      </c>
      <c r="V81" s="41">
        <v>2</v>
      </c>
      <c r="W81" s="41">
        <f t="shared" si="39"/>
        <v>0.15</v>
      </c>
      <c r="X81" s="46">
        <f t="shared" si="81"/>
        <v>0.69509699905834477</v>
      </c>
      <c r="Y81" t="b">
        <f t="shared" si="82"/>
        <v>1</v>
      </c>
      <c r="Z81" t="b">
        <f t="shared" si="40"/>
        <v>1</v>
      </c>
      <c r="AK81" s="41">
        <v>1</v>
      </c>
      <c r="AL81" s="41">
        <f t="shared" si="41"/>
        <v>0.14000000000000001</v>
      </c>
      <c r="AM81" s="46">
        <f t="shared" si="42"/>
        <v>1.1713559939855116</v>
      </c>
      <c r="AN81" t="b">
        <f t="shared" si="43"/>
        <v>1</v>
      </c>
      <c r="AO81" t="b">
        <f t="shared" si="44"/>
        <v>1</v>
      </c>
      <c r="AZ81" s="41">
        <v>2</v>
      </c>
      <c r="BA81" s="41">
        <f t="shared" si="45"/>
        <v>0.153</v>
      </c>
      <c r="BB81" s="46">
        <f t="shared" si="46"/>
        <v>0.58896968627648705</v>
      </c>
      <c r="BC81" t="b">
        <f t="shared" si="47"/>
        <v>1</v>
      </c>
      <c r="BD81" t="b">
        <f t="shared" si="48"/>
        <v>1</v>
      </c>
      <c r="BO81" s="41">
        <v>1</v>
      </c>
      <c r="BP81" s="41">
        <f t="shared" si="49"/>
        <v>0.23200000000000001</v>
      </c>
      <c r="BQ81" s="46">
        <f t="shared" si="50"/>
        <v>-2.3666987644810518</v>
      </c>
      <c r="BR81" t="b">
        <f>BP81&lt;$BS$61</f>
        <v>0</v>
      </c>
      <c r="BS81" t="b">
        <f t="shared" si="52"/>
        <v>1</v>
      </c>
      <c r="CD81" s="41">
        <v>2</v>
      </c>
      <c r="CE81" s="41">
        <f t="shared" si="53"/>
        <v>0.152</v>
      </c>
      <c r="CF81" s="46">
        <f t="shared" si="54"/>
        <v>0.65948515505007643</v>
      </c>
      <c r="CG81" t="b">
        <f t="shared" si="55"/>
        <v>1</v>
      </c>
      <c r="CH81" t="b">
        <f t="shared" si="56"/>
        <v>1</v>
      </c>
      <c r="CN81" s="118" t="s">
        <v>593</v>
      </c>
      <c r="CO81" s="118" t="s">
        <v>567</v>
      </c>
      <c r="CP81" s="41">
        <v>2</v>
      </c>
      <c r="CQ81" s="41">
        <v>6</v>
      </c>
      <c r="CR81" s="118" t="s">
        <v>1068</v>
      </c>
      <c r="CS81" s="41">
        <v>1</v>
      </c>
      <c r="CT81" s="41">
        <f t="shared" si="57"/>
        <v>0.157</v>
      </c>
      <c r="CU81" s="46">
        <f t="shared" si="58"/>
        <v>0.58080887544125115</v>
      </c>
      <c r="CV81" t="b">
        <f t="shared" si="59"/>
        <v>1</v>
      </c>
      <c r="CW81" t="b">
        <f t="shared" si="60"/>
        <v>1</v>
      </c>
      <c r="DH81" s="41">
        <v>2</v>
      </c>
      <c r="DI81" s="41">
        <f t="shared" si="61"/>
        <v>0.16500000000000001</v>
      </c>
      <c r="DJ81" s="46">
        <f t="shared" si="62"/>
        <v>0.34736972496645874</v>
      </c>
      <c r="DK81" t="b">
        <f t="shared" si="63"/>
        <v>1</v>
      </c>
      <c r="DL81" t="b">
        <f t="shared" si="64"/>
        <v>1</v>
      </c>
      <c r="DW81" s="41">
        <v>1</v>
      </c>
      <c r="DX81" s="41">
        <f t="shared" si="65"/>
        <v>0.159</v>
      </c>
      <c r="DY81" s="46">
        <f t="shared" si="66"/>
        <v>0.52302230364960944</v>
      </c>
      <c r="DZ81" t="b">
        <f t="shared" si="67"/>
        <v>1</v>
      </c>
      <c r="EA81" t="b">
        <f t="shared" si="68"/>
        <v>1</v>
      </c>
      <c r="EL81" s="41">
        <v>2</v>
      </c>
      <c r="EM81" s="41">
        <f t="shared" si="69"/>
        <v>0.16700000000000001</v>
      </c>
      <c r="EN81" s="46">
        <f t="shared" si="70"/>
        <v>0.27263751628888977</v>
      </c>
      <c r="EO81" t="b">
        <f t="shared" si="71"/>
        <v>1</v>
      </c>
      <c r="EP81" t="b">
        <f t="shared" si="72"/>
        <v>1</v>
      </c>
      <c r="FA81" s="41">
        <v>1</v>
      </c>
      <c r="FB81" s="41">
        <f t="shared" si="73"/>
        <v>0.158</v>
      </c>
      <c r="FC81" s="46">
        <f t="shared" si="74"/>
        <v>0.53681391425394032</v>
      </c>
      <c r="FD81" t="b">
        <f t="shared" si="75"/>
        <v>1</v>
      </c>
      <c r="FE81" t="b">
        <f t="shared" si="76"/>
        <v>1</v>
      </c>
      <c r="FP81" s="41">
        <v>2</v>
      </c>
      <c r="FQ81" s="41">
        <f t="shared" si="77"/>
        <v>0.16800000000000001</v>
      </c>
      <c r="FR81" s="46">
        <f t="shared" si="78"/>
        <v>0.2304245196928954</v>
      </c>
      <c r="FS81" t="b">
        <f t="shared" si="79"/>
        <v>1</v>
      </c>
      <c r="FT81" t="b">
        <f t="shared" si="80"/>
        <v>1</v>
      </c>
    </row>
    <row r="82" spans="1:176">
      <c r="A82" s="41"/>
      <c r="B82" s="118" t="s">
        <v>594</v>
      </c>
      <c r="C82" s="118" t="s">
        <v>566</v>
      </c>
      <c r="D82" s="41">
        <v>2</v>
      </c>
      <c r="E82" s="41">
        <v>7</v>
      </c>
      <c r="F82" s="118" t="s">
        <v>1068</v>
      </c>
      <c r="G82" s="41">
        <v>1</v>
      </c>
      <c r="H82" s="41">
        <f t="shared" si="35"/>
        <v>0.14699999999999999</v>
      </c>
      <c r="I82" s="46">
        <f t="shared" si="36"/>
        <v>0.95544734379420682</v>
      </c>
      <c r="J82" t="b">
        <f t="shared" si="37"/>
        <v>1</v>
      </c>
      <c r="K82" t="b">
        <f t="shared" si="38"/>
        <v>1</v>
      </c>
      <c r="V82" s="41">
        <v>2</v>
      </c>
      <c r="W82" s="41">
        <f t="shared" si="39"/>
        <v>0.157</v>
      </c>
      <c r="X82" s="46">
        <f t="shared" si="81"/>
        <v>0.43085775885944633</v>
      </c>
      <c r="Y82" t="b">
        <f t="shared" si="82"/>
        <v>1</v>
      </c>
      <c r="Z82" t="b">
        <f t="shared" si="40"/>
        <v>1</v>
      </c>
      <c r="AK82" s="41">
        <v>1</v>
      </c>
      <c r="AL82" s="41">
        <f t="shared" si="41"/>
        <v>0.14799999999999999</v>
      </c>
      <c r="AM82" s="46">
        <f t="shared" si="42"/>
        <v>0.86794018924378613</v>
      </c>
      <c r="AN82" t="b">
        <f t="shared" si="43"/>
        <v>1</v>
      </c>
      <c r="AO82" t="b">
        <f t="shared" si="44"/>
        <v>1</v>
      </c>
      <c r="AZ82" s="41">
        <v>2</v>
      </c>
      <c r="BA82" s="41">
        <f t="shared" si="45"/>
        <v>0.158</v>
      </c>
      <c r="BB82" s="46">
        <f t="shared" si="46"/>
        <v>0.40288434071012097</v>
      </c>
      <c r="BC82" t="b">
        <f t="shared" si="47"/>
        <v>1</v>
      </c>
      <c r="BD82" t="b">
        <f t="shared" si="48"/>
        <v>1</v>
      </c>
      <c r="BO82" s="41">
        <v>1</v>
      </c>
      <c r="BP82" s="41">
        <f t="shared" si="49"/>
        <v>0.14799999999999999</v>
      </c>
      <c r="BQ82" s="46">
        <f t="shared" si="50"/>
        <v>0.85333027169565479</v>
      </c>
      <c r="BR82" t="b">
        <f t="shared" si="51"/>
        <v>1</v>
      </c>
      <c r="BS82" t="b">
        <f t="shared" si="52"/>
        <v>1</v>
      </c>
      <c r="CD82" s="41">
        <v>2</v>
      </c>
      <c r="CE82" s="41">
        <f t="shared" si="53"/>
        <v>0.16</v>
      </c>
      <c r="CF82" s="46">
        <f t="shared" si="54"/>
        <v>0.36243552802494761</v>
      </c>
      <c r="CG82" t="b">
        <f t="shared" si="55"/>
        <v>1</v>
      </c>
      <c r="CH82" t="b">
        <f t="shared" si="56"/>
        <v>1</v>
      </c>
      <c r="CN82" s="118" t="s">
        <v>595</v>
      </c>
      <c r="CO82" s="118" t="s">
        <v>567</v>
      </c>
      <c r="CP82" s="41">
        <v>2</v>
      </c>
      <c r="CQ82" s="41">
        <v>7</v>
      </c>
      <c r="CR82" s="118" t="s">
        <v>1068</v>
      </c>
      <c r="CS82" s="41">
        <v>1</v>
      </c>
      <c r="CT82" s="41">
        <f t="shared" si="57"/>
        <v>0.14299999999999999</v>
      </c>
      <c r="CU82" s="46">
        <f t="shared" si="58"/>
        <v>1.1198441754916804</v>
      </c>
      <c r="CV82" t="b">
        <f t="shared" si="59"/>
        <v>1</v>
      </c>
      <c r="CW82" t="b">
        <f t="shared" si="60"/>
        <v>1</v>
      </c>
      <c r="DH82" s="41">
        <v>2</v>
      </c>
      <c r="DI82" s="41">
        <f t="shared" si="61"/>
        <v>0.158</v>
      </c>
      <c r="DJ82" s="46">
        <f t="shared" si="62"/>
        <v>0.61386640139041304</v>
      </c>
      <c r="DK82" t="b">
        <f t="shared" si="63"/>
        <v>1</v>
      </c>
      <c r="DL82" t="b">
        <f t="shared" si="64"/>
        <v>1</v>
      </c>
      <c r="DW82" s="41">
        <v>1</v>
      </c>
      <c r="DX82" s="41">
        <f t="shared" si="65"/>
        <v>0.13700000000000001</v>
      </c>
      <c r="DY82" s="46">
        <f t="shared" si="66"/>
        <v>1.3612567629172787</v>
      </c>
      <c r="DZ82" t="b">
        <f t="shared" si="67"/>
        <v>1</v>
      </c>
      <c r="EA82" t="b">
        <f t="shared" si="68"/>
        <v>1</v>
      </c>
      <c r="EL82" s="41">
        <v>2</v>
      </c>
      <c r="EM82" s="41">
        <f t="shared" si="69"/>
        <v>0.159</v>
      </c>
      <c r="EN82" s="46">
        <f t="shared" si="70"/>
        <v>0.57107283155621824</v>
      </c>
      <c r="EO82" t="b">
        <f t="shared" si="71"/>
        <v>1</v>
      </c>
      <c r="EP82" t="b">
        <f t="shared" si="72"/>
        <v>1</v>
      </c>
      <c r="FA82" s="41">
        <v>1</v>
      </c>
      <c r="FB82" s="41">
        <f t="shared" si="73"/>
        <v>0.14499999999999999</v>
      </c>
      <c r="FC82" s="46">
        <f t="shared" si="74"/>
        <v>1.0280032682458156</v>
      </c>
      <c r="FD82" t="b">
        <f t="shared" si="75"/>
        <v>1</v>
      </c>
      <c r="FE82" t="b">
        <f t="shared" si="76"/>
        <v>1</v>
      </c>
      <c r="FP82" s="41">
        <v>2</v>
      </c>
      <c r="FQ82" s="41">
        <f t="shared" si="77"/>
        <v>0.16</v>
      </c>
      <c r="FR82" s="46">
        <f t="shared" si="78"/>
        <v>0.5329443829316074</v>
      </c>
      <c r="FS82" t="b">
        <f t="shared" si="79"/>
        <v>1</v>
      </c>
      <c r="FT82" t="b">
        <f t="shared" si="80"/>
        <v>1</v>
      </c>
    </row>
    <row r="83" spans="1:176">
      <c r="A83" s="41"/>
      <c r="B83" s="118" t="s">
        <v>596</v>
      </c>
      <c r="C83" s="118" t="s">
        <v>566</v>
      </c>
      <c r="D83" s="41">
        <v>2</v>
      </c>
      <c r="E83" s="41">
        <v>8</v>
      </c>
      <c r="F83" s="118" t="s">
        <v>1068</v>
      </c>
      <c r="G83" s="41">
        <v>1</v>
      </c>
      <c r="H83" s="41">
        <f t="shared" si="35"/>
        <v>0.14899999999999999</v>
      </c>
      <c r="I83" s="46">
        <f t="shared" si="36"/>
        <v>0.88298584662705759</v>
      </c>
      <c r="J83" t="b">
        <f t="shared" si="37"/>
        <v>1</v>
      </c>
      <c r="K83" t="b">
        <f t="shared" si="38"/>
        <v>1</v>
      </c>
      <c r="V83" s="41">
        <v>2</v>
      </c>
      <c r="W83" s="41">
        <f t="shared" si="39"/>
        <v>0.151</v>
      </c>
      <c r="X83" s="46">
        <f t="shared" si="81"/>
        <v>0.65734853617278788</v>
      </c>
      <c r="Y83" t="b">
        <f t="shared" si="82"/>
        <v>1</v>
      </c>
      <c r="Z83" t="b">
        <f t="shared" si="40"/>
        <v>1</v>
      </c>
      <c r="AK83" s="41">
        <v>1</v>
      </c>
      <c r="AL83" s="41">
        <f t="shared" si="41"/>
        <v>0.14499999999999999</v>
      </c>
      <c r="AM83" s="46">
        <f t="shared" si="42"/>
        <v>0.98172111602193357</v>
      </c>
      <c r="AN83" t="b">
        <f t="shared" si="43"/>
        <v>1</v>
      </c>
      <c r="AO83" t="b">
        <f t="shared" si="44"/>
        <v>1</v>
      </c>
      <c r="AZ83" s="41">
        <v>2</v>
      </c>
      <c r="BA83" s="41">
        <f t="shared" si="45"/>
        <v>0.153</v>
      </c>
      <c r="BB83" s="46">
        <f t="shared" si="46"/>
        <v>0.58896968627648705</v>
      </c>
      <c r="BC83" t="b">
        <f t="shared" si="47"/>
        <v>1</v>
      </c>
      <c r="BD83" t="b">
        <f t="shared" si="48"/>
        <v>1</v>
      </c>
      <c r="BO83" s="41">
        <v>1</v>
      </c>
      <c r="BP83" s="41">
        <f t="shared" si="49"/>
        <v>0.14499999999999999</v>
      </c>
      <c r="BQ83" s="46">
        <f t="shared" si="50"/>
        <v>0.96833130870196582</v>
      </c>
      <c r="BR83" t="b">
        <f t="shared" si="51"/>
        <v>1</v>
      </c>
      <c r="BS83" t="b">
        <f t="shared" si="52"/>
        <v>1</v>
      </c>
      <c r="CD83" s="41">
        <v>2</v>
      </c>
      <c r="CE83" s="41">
        <f t="shared" si="53"/>
        <v>0.156</v>
      </c>
      <c r="CF83" s="46">
        <f t="shared" si="54"/>
        <v>0.51096034153751202</v>
      </c>
      <c r="CG83" t="b">
        <f t="shared" si="55"/>
        <v>1</v>
      </c>
      <c r="CH83" t="b">
        <f t="shared" si="56"/>
        <v>1</v>
      </c>
      <c r="CN83" s="118" t="s">
        <v>597</v>
      </c>
      <c r="CO83" s="118" t="s">
        <v>567</v>
      </c>
      <c r="CP83" s="41">
        <v>2</v>
      </c>
      <c r="CQ83" s="41">
        <v>8</v>
      </c>
      <c r="CR83" s="118" t="s">
        <v>1068</v>
      </c>
      <c r="CS83" s="41">
        <v>1</v>
      </c>
      <c r="CT83" s="41">
        <f t="shared" si="57"/>
        <v>0.153</v>
      </c>
      <c r="CU83" s="46">
        <f t="shared" si="58"/>
        <v>0.73481896116994516</v>
      </c>
      <c r="CV83" t="b">
        <f t="shared" si="59"/>
        <v>1</v>
      </c>
      <c r="CW83" t="b">
        <f t="shared" si="60"/>
        <v>1</v>
      </c>
      <c r="DH83" s="41">
        <v>2</v>
      </c>
      <c r="DI83" s="41">
        <f t="shared" si="61"/>
        <v>0.156</v>
      </c>
      <c r="DJ83" s="46">
        <f t="shared" si="62"/>
        <v>0.69000830894011433</v>
      </c>
      <c r="DK83" t="b">
        <f t="shared" si="63"/>
        <v>1</v>
      </c>
      <c r="DL83" t="b">
        <f t="shared" si="64"/>
        <v>1</v>
      </c>
      <c r="DW83" s="41">
        <v>1</v>
      </c>
      <c r="DX83" s="41">
        <f t="shared" si="65"/>
        <v>0.13900000000000001</v>
      </c>
      <c r="DY83" s="46">
        <f t="shared" si="66"/>
        <v>1.2850536302565814</v>
      </c>
      <c r="DZ83" t="b">
        <f t="shared" si="67"/>
        <v>1</v>
      </c>
      <c r="EA83" t="b">
        <f t="shared" si="68"/>
        <v>1</v>
      </c>
      <c r="EL83" s="41">
        <v>2</v>
      </c>
      <c r="EM83" s="41">
        <f t="shared" si="69"/>
        <v>0.16500000000000001</v>
      </c>
      <c r="EN83" s="46">
        <f t="shared" si="70"/>
        <v>0.34724634510572189</v>
      </c>
      <c r="EO83" t="b">
        <f t="shared" si="71"/>
        <v>1</v>
      </c>
      <c r="EP83" t="b">
        <f t="shared" si="72"/>
        <v>1</v>
      </c>
      <c r="FA83" s="41">
        <v>1</v>
      </c>
      <c r="FB83" s="41">
        <f t="shared" si="73"/>
        <v>0.13700000000000001</v>
      </c>
      <c r="FC83" s="46">
        <f t="shared" si="74"/>
        <v>1.3302736399331223</v>
      </c>
      <c r="FD83" t="b">
        <f t="shared" si="75"/>
        <v>1</v>
      </c>
      <c r="FE83" t="b">
        <f t="shared" si="76"/>
        <v>1</v>
      </c>
      <c r="FP83" s="41">
        <v>2</v>
      </c>
      <c r="FQ83" s="41">
        <f t="shared" si="77"/>
        <v>0.158</v>
      </c>
      <c r="FR83" s="46">
        <f t="shared" si="78"/>
        <v>0.60857434874128535</v>
      </c>
      <c r="FS83" t="b">
        <f t="shared" si="79"/>
        <v>1</v>
      </c>
      <c r="FT83" t="b">
        <f t="shared" si="80"/>
        <v>1</v>
      </c>
    </row>
    <row r="84" spans="1:176">
      <c r="A84" s="41"/>
      <c r="B84" s="118" t="s">
        <v>598</v>
      </c>
      <c r="C84" s="118" t="s">
        <v>566</v>
      </c>
      <c r="D84" s="41">
        <v>3</v>
      </c>
      <c r="E84" s="41">
        <v>1</v>
      </c>
      <c r="F84" s="118" t="s">
        <v>1068</v>
      </c>
      <c r="G84" s="41">
        <v>1</v>
      </c>
      <c r="H84" s="41">
        <f>F30</f>
        <v>0.15</v>
      </c>
      <c r="I84" s="46">
        <f t="shared" si="36"/>
        <v>0.84675509804348303</v>
      </c>
      <c r="J84" t="b">
        <f t="shared" si="37"/>
        <v>1</v>
      </c>
      <c r="K84" t="b">
        <f t="shared" si="38"/>
        <v>1</v>
      </c>
      <c r="V84" s="41">
        <v>2</v>
      </c>
      <c r="W84" s="41">
        <f>U30</f>
        <v>0.16500000000000001</v>
      </c>
      <c r="X84" s="46">
        <f t="shared" si="81"/>
        <v>0.12887005577499089</v>
      </c>
      <c r="Y84" t="b">
        <f t="shared" si="82"/>
        <v>1</v>
      </c>
      <c r="Z84" t="b">
        <f t="shared" si="40"/>
        <v>1</v>
      </c>
      <c r="AK84" s="41">
        <v>1</v>
      </c>
      <c r="AL84" s="41">
        <f>AJ30</f>
        <v>0.14699999999999999</v>
      </c>
      <c r="AM84" s="46">
        <f t="shared" si="42"/>
        <v>0.90586716483650198</v>
      </c>
      <c r="AN84" t="b">
        <f t="shared" si="43"/>
        <v>1</v>
      </c>
      <c r="AO84" t="b">
        <f t="shared" si="44"/>
        <v>1</v>
      </c>
      <c r="AZ84" s="41">
        <v>2</v>
      </c>
      <c r="BA84" s="41">
        <f>AY30</f>
        <v>0.155</v>
      </c>
      <c r="BB84" s="46">
        <f t="shared" si="46"/>
        <v>0.51453554804994062</v>
      </c>
      <c r="BC84" t="b">
        <f t="shared" si="47"/>
        <v>1</v>
      </c>
      <c r="BD84" t="b">
        <f t="shared" si="48"/>
        <v>1</v>
      </c>
      <c r="BO84" s="41">
        <v>1</v>
      </c>
      <c r="BP84" s="41">
        <f>BN30</f>
        <v>0.17499999999999999</v>
      </c>
      <c r="BQ84" s="46">
        <f>IF(BP84&gt;$BS$55, (BP84-$BU$56)/$BU$55, "NA")</f>
        <v>-0.18167906136114334</v>
      </c>
      <c r="BR84" t="b">
        <f t="shared" si="51"/>
        <v>0</v>
      </c>
      <c r="BS84" t="b">
        <f t="shared" si="52"/>
        <v>1</v>
      </c>
      <c r="CD84" s="41">
        <v>2</v>
      </c>
      <c r="CE84" s="41">
        <f>CC30</f>
        <v>0.14799999999999999</v>
      </c>
      <c r="CF84" s="46">
        <f t="shared" si="54"/>
        <v>0.80800996856264096</v>
      </c>
      <c r="CG84" t="b">
        <f t="shared" si="55"/>
        <v>1</v>
      </c>
      <c r="CH84" t="b">
        <f t="shared" si="56"/>
        <v>1</v>
      </c>
      <c r="CN84" s="118" t="s">
        <v>599</v>
      </c>
      <c r="CO84" s="118" t="s">
        <v>567</v>
      </c>
      <c r="CP84" s="41">
        <v>3</v>
      </c>
      <c r="CQ84" s="41">
        <v>1</v>
      </c>
      <c r="CR84" s="118" t="s">
        <v>1068</v>
      </c>
      <c r="CS84" s="41">
        <v>1</v>
      </c>
      <c r="CT84" s="41">
        <f>CR30</f>
        <v>0.151</v>
      </c>
      <c r="CU84" s="46">
        <f t="shared" si="58"/>
        <v>0.81182400403429222</v>
      </c>
      <c r="CV84" t="b">
        <f t="shared" si="59"/>
        <v>1</v>
      </c>
      <c r="CW84" t="b">
        <f t="shared" si="60"/>
        <v>1</v>
      </c>
      <c r="DH84" s="41">
        <v>2</v>
      </c>
      <c r="DI84" s="41">
        <f>DG30</f>
        <v>0.159</v>
      </c>
      <c r="DJ84" s="46">
        <f t="shared" si="62"/>
        <v>0.57579544761556245</v>
      </c>
      <c r="DK84" t="b">
        <f t="shared" si="63"/>
        <v>1</v>
      </c>
      <c r="DL84" t="b">
        <f t="shared" si="64"/>
        <v>1</v>
      </c>
      <c r="DW84" s="41">
        <v>1</v>
      </c>
      <c r="DX84" s="41">
        <f>DV30</f>
        <v>0.14599999999999999</v>
      </c>
      <c r="DY84" s="46">
        <f t="shared" si="66"/>
        <v>1.0183426659441419</v>
      </c>
      <c r="DZ84" t="b">
        <f t="shared" si="67"/>
        <v>1</v>
      </c>
      <c r="EA84" t="b">
        <f t="shared" si="68"/>
        <v>1</v>
      </c>
      <c r="EL84" s="41">
        <v>2</v>
      </c>
      <c r="EM84" s="41">
        <f>EK30</f>
        <v>0.159</v>
      </c>
      <c r="EN84" s="46">
        <f t="shared" si="70"/>
        <v>0.57107283155621824</v>
      </c>
      <c r="EO84" t="b">
        <f t="shared" si="71"/>
        <v>1</v>
      </c>
      <c r="EP84" t="b">
        <f t="shared" si="72"/>
        <v>1</v>
      </c>
      <c r="FA84" s="41">
        <v>1</v>
      </c>
      <c r="FB84" s="41">
        <f>EZ30</f>
        <v>0.154</v>
      </c>
      <c r="FC84" s="46">
        <f t="shared" si="74"/>
        <v>0.68794910009759425</v>
      </c>
      <c r="FD84" t="b">
        <f t="shared" si="75"/>
        <v>1</v>
      </c>
      <c r="FE84" t="b">
        <f t="shared" si="76"/>
        <v>1</v>
      </c>
      <c r="FP84" s="41">
        <v>2</v>
      </c>
      <c r="FQ84" s="41">
        <f>FO30</f>
        <v>0.16</v>
      </c>
      <c r="FR84" s="46">
        <f t="shared" si="78"/>
        <v>0.5329443829316074</v>
      </c>
      <c r="FS84" t="b">
        <f t="shared" si="79"/>
        <v>1</v>
      </c>
      <c r="FT84" t="b">
        <f t="shared" si="80"/>
        <v>1</v>
      </c>
    </row>
    <row r="85" spans="1:176">
      <c r="A85" s="41"/>
      <c r="B85" s="118" t="s">
        <v>600</v>
      </c>
      <c r="C85" s="118" t="s">
        <v>566</v>
      </c>
      <c r="D85" s="41">
        <v>3</v>
      </c>
      <c r="E85" s="41">
        <v>2</v>
      </c>
      <c r="F85" s="118" t="s">
        <v>1068</v>
      </c>
      <c r="G85" s="41">
        <v>1</v>
      </c>
      <c r="H85" s="41">
        <f t="shared" ref="H85:H91" si="83">F31</f>
        <v>0.13700000000000001</v>
      </c>
      <c r="I85" s="46">
        <f t="shared" si="36"/>
        <v>1.3177548296299515</v>
      </c>
      <c r="J85" t="b">
        <f t="shared" si="37"/>
        <v>1</v>
      </c>
      <c r="K85" t="b">
        <f t="shared" si="38"/>
        <v>1</v>
      </c>
      <c r="V85" s="41">
        <v>2</v>
      </c>
      <c r="W85" s="41">
        <f t="shared" ref="W85:W91" si="84">U31</f>
        <v>0.155</v>
      </c>
      <c r="X85" s="46">
        <f t="shared" si="81"/>
        <v>0.5063546846305601</v>
      </c>
      <c r="Y85" t="b">
        <f t="shared" si="82"/>
        <v>1</v>
      </c>
      <c r="Z85" t="b">
        <f t="shared" si="40"/>
        <v>1</v>
      </c>
      <c r="AK85" s="41">
        <v>1</v>
      </c>
      <c r="AL85" s="41">
        <f t="shared" ref="AL85:AL91" si="85">AJ31</f>
        <v>0.13600000000000001</v>
      </c>
      <c r="AM85" s="46">
        <f t="shared" si="42"/>
        <v>1.323063896356375</v>
      </c>
      <c r="AN85" t="b">
        <f t="shared" si="43"/>
        <v>1</v>
      </c>
      <c r="AO85" t="b">
        <f t="shared" si="44"/>
        <v>1</v>
      </c>
      <c r="AZ85" s="41">
        <v>2</v>
      </c>
      <c r="BA85" s="41">
        <f t="shared" ref="BA85:BA91" si="86">AY31</f>
        <v>0.151</v>
      </c>
      <c r="BB85" s="46">
        <f t="shared" si="46"/>
        <v>0.66340382450303348</v>
      </c>
      <c r="BC85" t="b">
        <f t="shared" si="47"/>
        <v>1</v>
      </c>
      <c r="BD85" t="b">
        <f t="shared" si="48"/>
        <v>1</v>
      </c>
      <c r="BO85" s="41">
        <v>1</v>
      </c>
      <c r="BP85" s="41">
        <f t="shared" ref="BP85:BP91" si="87">BN31</f>
        <v>0.156</v>
      </c>
      <c r="BQ85" s="46">
        <f t="shared" si="50"/>
        <v>0.54666083967882539</v>
      </c>
      <c r="BR85" t="b">
        <f t="shared" si="51"/>
        <v>1</v>
      </c>
      <c r="BS85" t="b">
        <f t="shared" si="52"/>
        <v>1</v>
      </c>
      <c r="CD85" s="41">
        <v>2</v>
      </c>
      <c r="CE85" s="41">
        <f t="shared" ref="CE85:CE91" si="88">CC31</f>
        <v>0.15</v>
      </c>
      <c r="CF85" s="46">
        <f t="shared" si="54"/>
        <v>0.73374756180635869</v>
      </c>
      <c r="CG85" t="b">
        <f t="shared" si="55"/>
        <v>1</v>
      </c>
      <c r="CH85" t="b">
        <f t="shared" si="56"/>
        <v>1</v>
      </c>
      <c r="CN85" s="118" t="s">
        <v>601</v>
      </c>
      <c r="CO85" s="118" t="s">
        <v>567</v>
      </c>
      <c r="CP85" s="41">
        <v>3</v>
      </c>
      <c r="CQ85" s="41">
        <v>2</v>
      </c>
      <c r="CR85" s="118" t="s">
        <v>1068</v>
      </c>
      <c r="CS85" s="41">
        <v>1</v>
      </c>
      <c r="CT85" s="41">
        <f t="shared" ref="CT85:CT91" si="89">CR31</f>
        <v>0.154</v>
      </c>
      <c r="CU85" s="46">
        <f t="shared" si="58"/>
        <v>0.69631643973777169</v>
      </c>
      <c r="CV85" t="b">
        <f t="shared" si="59"/>
        <v>1</v>
      </c>
      <c r="CW85" t="b">
        <f t="shared" si="60"/>
        <v>1</v>
      </c>
      <c r="DH85" s="41">
        <v>2</v>
      </c>
      <c r="DI85" s="41">
        <f t="shared" ref="DI85:DI91" si="90">DG31</f>
        <v>0.155</v>
      </c>
      <c r="DJ85" s="46">
        <f t="shared" si="62"/>
        <v>0.72807926271496493</v>
      </c>
      <c r="DK85" t="b">
        <f t="shared" si="63"/>
        <v>1</v>
      </c>
      <c r="DL85" t="b">
        <f t="shared" si="64"/>
        <v>1</v>
      </c>
      <c r="DW85" s="41">
        <v>1</v>
      </c>
      <c r="DX85" s="41">
        <f t="shared" ref="DX85:DX91" si="91">DV31</f>
        <v>0.154</v>
      </c>
      <c r="DY85" s="46">
        <f t="shared" si="66"/>
        <v>0.71353013530135267</v>
      </c>
      <c r="DZ85" t="b">
        <f t="shared" si="67"/>
        <v>1</v>
      </c>
      <c r="EA85" t="b">
        <f t="shared" si="68"/>
        <v>1</v>
      </c>
      <c r="EL85" s="41">
        <v>2</v>
      </c>
      <c r="EM85" s="41">
        <f t="shared" ref="EM85:EM91" si="92">EK31</f>
        <v>0.16800000000000001</v>
      </c>
      <c r="EN85" s="46">
        <f t="shared" si="70"/>
        <v>0.23533310188047374</v>
      </c>
      <c r="EO85" t="b">
        <f t="shared" si="71"/>
        <v>1</v>
      </c>
      <c r="EP85" t="b">
        <f t="shared" si="72"/>
        <v>1</v>
      </c>
      <c r="FA85" s="41">
        <v>1</v>
      </c>
      <c r="FB85" s="41">
        <f t="shared" ref="FB85:FB91" si="93">EZ31</f>
        <v>0.158</v>
      </c>
      <c r="FC85" s="46">
        <f t="shared" si="74"/>
        <v>0.53681391425394032</v>
      </c>
      <c r="FD85" t="b">
        <f t="shared" si="75"/>
        <v>1</v>
      </c>
      <c r="FE85" t="b">
        <f t="shared" si="76"/>
        <v>1</v>
      </c>
      <c r="FP85" s="41">
        <v>2</v>
      </c>
      <c r="FQ85" s="41">
        <f t="shared" ref="FQ85:FQ91" si="94">FO31</f>
        <v>0.16500000000000001</v>
      </c>
      <c r="FR85" s="46">
        <f t="shared" si="78"/>
        <v>0.34386946840741239</v>
      </c>
      <c r="FS85" t="b">
        <f t="shared" si="79"/>
        <v>1</v>
      </c>
      <c r="FT85" t="b">
        <f t="shared" si="80"/>
        <v>1</v>
      </c>
    </row>
    <row r="86" spans="1:176">
      <c r="A86" s="41"/>
      <c r="B86" s="118" t="s">
        <v>602</v>
      </c>
      <c r="C86" s="118" t="s">
        <v>566</v>
      </c>
      <c r="D86" s="41">
        <v>3</v>
      </c>
      <c r="E86" s="41">
        <v>3</v>
      </c>
      <c r="F86" s="118" t="s">
        <v>1068</v>
      </c>
      <c r="G86" s="41">
        <v>1</v>
      </c>
      <c r="H86" s="41">
        <f t="shared" si="83"/>
        <v>0.14799999999999999</v>
      </c>
      <c r="I86" s="46">
        <f t="shared" si="36"/>
        <v>0.91921659521063215</v>
      </c>
      <c r="J86" t="b">
        <f t="shared" si="37"/>
        <v>1</v>
      </c>
      <c r="K86" t="b">
        <f t="shared" si="38"/>
        <v>1</v>
      </c>
      <c r="V86" s="41">
        <v>2</v>
      </c>
      <c r="W86" s="41">
        <f t="shared" si="84"/>
        <v>0.156</v>
      </c>
      <c r="X86" s="46">
        <f t="shared" si="81"/>
        <v>0.46860622174500322</v>
      </c>
      <c r="Y86" t="b">
        <f t="shared" si="82"/>
        <v>1</v>
      </c>
      <c r="Z86" t="b">
        <f t="shared" si="40"/>
        <v>1</v>
      </c>
      <c r="AK86" s="41">
        <v>1</v>
      </c>
      <c r="AL86" s="41">
        <f t="shared" si="85"/>
        <v>0.14499999999999999</v>
      </c>
      <c r="AM86" s="46">
        <f t="shared" si="42"/>
        <v>0.98172111602193357</v>
      </c>
      <c r="AN86" t="b">
        <f t="shared" si="43"/>
        <v>1</v>
      </c>
      <c r="AO86" t="b">
        <f t="shared" si="44"/>
        <v>1</v>
      </c>
      <c r="AZ86" s="41">
        <v>2</v>
      </c>
      <c r="BA86" s="41">
        <f t="shared" si="86"/>
        <v>0.158</v>
      </c>
      <c r="BB86" s="46">
        <f t="shared" si="46"/>
        <v>0.40288434071012097</v>
      </c>
      <c r="BC86" t="b">
        <f t="shared" si="47"/>
        <v>1</v>
      </c>
      <c r="BD86" t="b">
        <f t="shared" si="48"/>
        <v>1</v>
      </c>
      <c r="BO86" s="41">
        <v>1</v>
      </c>
      <c r="BP86" s="41">
        <f t="shared" si="87"/>
        <v>0.17499999999999999</v>
      </c>
      <c r="BQ86" s="46">
        <f t="shared" si="50"/>
        <v>-0.18167906136114334</v>
      </c>
      <c r="BR86" t="b">
        <f t="shared" si="51"/>
        <v>0</v>
      </c>
      <c r="BS86" t="b">
        <f t="shared" si="52"/>
        <v>1</v>
      </c>
      <c r="CD86" s="41">
        <v>2</v>
      </c>
      <c r="CE86" s="41">
        <f t="shared" si="88"/>
        <v>0.155</v>
      </c>
      <c r="CF86" s="46">
        <f t="shared" si="54"/>
        <v>0.54809154491565315</v>
      </c>
      <c r="CG86" t="b">
        <f t="shared" si="55"/>
        <v>1</v>
      </c>
      <c r="CH86" t="b">
        <f t="shared" si="56"/>
        <v>1</v>
      </c>
      <c r="CN86" s="118" t="s">
        <v>603</v>
      </c>
      <c r="CO86" s="118" t="s">
        <v>567</v>
      </c>
      <c r="CP86" s="41">
        <v>3</v>
      </c>
      <c r="CQ86" s="41">
        <v>3</v>
      </c>
      <c r="CR86" s="118" t="s">
        <v>1068</v>
      </c>
      <c r="CS86" s="41">
        <v>1</v>
      </c>
      <c r="CT86" s="41">
        <f t="shared" si="89"/>
        <v>0.13600000000000001</v>
      </c>
      <c r="CU86" s="46">
        <f t="shared" si="58"/>
        <v>1.3893618255168938</v>
      </c>
      <c r="CV86" t="b">
        <f t="shared" si="59"/>
        <v>1</v>
      </c>
      <c r="CW86" t="b">
        <f t="shared" si="60"/>
        <v>1</v>
      </c>
      <c r="DH86" s="41">
        <v>2</v>
      </c>
      <c r="DI86" s="41">
        <f t="shared" si="90"/>
        <v>0.151</v>
      </c>
      <c r="DJ86" s="46">
        <f t="shared" si="62"/>
        <v>0.8803630778143674</v>
      </c>
      <c r="DK86" t="b">
        <f t="shared" si="63"/>
        <v>1</v>
      </c>
      <c r="DL86" t="b">
        <f t="shared" si="64"/>
        <v>1</v>
      </c>
      <c r="DW86" s="41">
        <v>1</v>
      </c>
      <c r="DX86" s="41">
        <f t="shared" si="91"/>
        <v>0.13500000000000001</v>
      </c>
      <c r="DY86" s="46">
        <f t="shared" si="66"/>
        <v>1.437459895577976</v>
      </c>
      <c r="DZ86" t="b">
        <f t="shared" si="67"/>
        <v>1</v>
      </c>
      <c r="EA86" t="b">
        <f t="shared" si="68"/>
        <v>1</v>
      </c>
      <c r="EL86" s="41">
        <v>2</v>
      </c>
      <c r="EM86" s="41">
        <f t="shared" si="92"/>
        <v>0.156</v>
      </c>
      <c r="EN86" s="46">
        <f t="shared" si="70"/>
        <v>0.68298607478146633</v>
      </c>
      <c r="EO86" t="b">
        <f t="shared" si="71"/>
        <v>1</v>
      </c>
      <c r="EP86" t="b">
        <f t="shared" si="72"/>
        <v>1</v>
      </c>
      <c r="FA86" s="41">
        <v>1</v>
      </c>
      <c r="FB86" s="41">
        <f t="shared" si="93"/>
        <v>0.13500000000000001</v>
      </c>
      <c r="FC86" s="46">
        <f t="shared" si="74"/>
        <v>1.4058412328549492</v>
      </c>
      <c r="FD86" t="b">
        <f t="shared" si="75"/>
        <v>1</v>
      </c>
      <c r="FE86" t="b">
        <f t="shared" si="76"/>
        <v>1</v>
      </c>
      <c r="FP86" s="41">
        <v>2</v>
      </c>
      <c r="FQ86" s="41">
        <f t="shared" si="94"/>
        <v>0.155</v>
      </c>
      <c r="FR86" s="46">
        <f t="shared" si="78"/>
        <v>0.72201929745580229</v>
      </c>
      <c r="FS86" t="b">
        <f t="shared" si="79"/>
        <v>1</v>
      </c>
      <c r="FT86" t="b">
        <f t="shared" si="80"/>
        <v>1</v>
      </c>
    </row>
    <row r="87" spans="1:176">
      <c r="A87" s="41"/>
      <c r="B87" s="118" t="s">
        <v>604</v>
      </c>
      <c r="C87" s="118" t="s">
        <v>566</v>
      </c>
      <c r="D87" s="41">
        <v>3</v>
      </c>
      <c r="E87" s="41">
        <v>4</v>
      </c>
      <c r="F87" s="118" t="s">
        <v>1068</v>
      </c>
      <c r="G87" s="41">
        <v>1</v>
      </c>
      <c r="H87" s="41">
        <f t="shared" si="83"/>
        <v>0.13400000000000001</v>
      </c>
      <c r="I87" s="46">
        <f t="shared" si="36"/>
        <v>1.4264470753806753</v>
      </c>
      <c r="J87" t="b">
        <f t="shared" si="37"/>
        <v>1</v>
      </c>
      <c r="K87" t="b">
        <f t="shared" si="38"/>
        <v>1</v>
      </c>
      <c r="V87" s="41">
        <v>2</v>
      </c>
      <c r="W87" s="41">
        <f t="shared" si="84"/>
        <v>0.15</v>
      </c>
      <c r="X87" s="46">
        <f t="shared" si="81"/>
        <v>0.69509699905834477</v>
      </c>
      <c r="Y87" t="b">
        <f t="shared" si="82"/>
        <v>1</v>
      </c>
      <c r="Z87" t="b">
        <f t="shared" si="40"/>
        <v>1</v>
      </c>
      <c r="AK87" s="41">
        <v>1</v>
      </c>
      <c r="AL87" s="41">
        <f t="shared" si="85"/>
        <v>0.13100000000000001</v>
      </c>
      <c r="AM87" s="46">
        <f t="shared" si="42"/>
        <v>1.512698774319954</v>
      </c>
      <c r="AN87" t="b">
        <f t="shared" si="43"/>
        <v>1</v>
      </c>
      <c r="AO87" t="b">
        <f t="shared" si="44"/>
        <v>1</v>
      </c>
      <c r="AZ87" s="41">
        <v>2</v>
      </c>
      <c r="BA87" s="41">
        <f t="shared" si="86"/>
        <v>0.151</v>
      </c>
      <c r="BB87" s="46">
        <f t="shared" si="46"/>
        <v>0.66340382450303348</v>
      </c>
      <c r="BC87" t="b">
        <f t="shared" si="47"/>
        <v>1</v>
      </c>
      <c r="BD87" t="b">
        <f t="shared" si="48"/>
        <v>1</v>
      </c>
      <c r="BO87" s="41">
        <v>1</v>
      </c>
      <c r="BP87" s="41">
        <f t="shared" si="87"/>
        <v>0.16400000000000001</v>
      </c>
      <c r="BQ87" s="46">
        <f t="shared" si="50"/>
        <v>0.239991407661996</v>
      </c>
      <c r="BR87" t="b">
        <f t="shared" si="51"/>
        <v>1</v>
      </c>
      <c r="BS87" t="b">
        <f t="shared" si="52"/>
        <v>1</v>
      </c>
      <c r="CD87" s="41">
        <v>2</v>
      </c>
      <c r="CE87" s="41">
        <f t="shared" si="88"/>
        <v>0.14799999999999999</v>
      </c>
      <c r="CF87" s="46">
        <f t="shared" si="54"/>
        <v>0.80800996856264096</v>
      </c>
      <c r="CG87" t="b">
        <f t="shared" si="55"/>
        <v>1</v>
      </c>
      <c r="CH87" t="b">
        <f t="shared" si="56"/>
        <v>1</v>
      </c>
      <c r="CN87" s="118" t="s">
        <v>605</v>
      </c>
      <c r="CO87" s="118" t="s">
        <v>567</v>
      </c>
      <c r="CP87" s="41">
        <v>3</v>
      </c>
      <c r="CQ87" s="41">
        <v>4</v>
      </c>
      <c r="CR87" s="118" t="s">
        <v>1068</v>
      </c>
      <c r="CS87" s="41">
        <v>1</v>
      </c>
      <c r="CT87" s="41">
        <f t="shared" si="89"/>
        <v>0.14599999999999999</v>
      </c>
      <c r="CU87" s="46">
        <f t="shared" si="58"/>
        <v>1.0043366111951597</v>
      </c>
      <c r="CV87" t="b">
        <f t="shared" si="59"/>
        <v>1</v>
      </c>
      <c r="CW87" t="b">
        <f t="shared" si="60"/>
        <v>1</v>
      </c>
      <c r="DH87" s="41">
        <v>2</v>
      </c>
      <c r="DI87" s="41">
        <f t="shared" si="90"/>
        <v>0.16200000000000001</v>
      </c>
      <c r="DJ87" s="46">
        <f t="shared" si="62"/>
        <v>0.46158258629101062</v>
      </c>
      <c r="DK87" t="b">
        <f t="shared" si="63"/>
        <v>1</v>
      </c>
      <c r="DL87" t="b">
        <f t="shared" si="64"/>
        <v>1</v>
      </c>
      <c r="DW87" s="41">
        <v>1</v>
      </c>
      <c r="DX87" s="41">
        <f t="shared" si="91"/>
        <v>0.14799999999999999</v>
      </c>
      <c r="DY87" s="46">
        <f t="shared" si="66"/>
        <v>0.94213953328344457</v>
      </c>
      <c r="DZ87" t="b">
        <f t="shared" si="67"/>
        <v>1</v>
      </c>
      <c r="EA87" t="b">
        <f t="shared" si="68"/>
        <v>1</v>
      </c>
      <c r="EL87" s="41">
        <v>2</v>
      </c>
      <c r="EM87" s="41">
        <f t="shared" si="92"/>
        <v>0.16600000000000001</v>
      </c>
      <c r="EN87" s="46">
        <f t="shared" si="70"/>
        <v>0.30994193069730586</v>
      </c>
      <c r="EO87" t="b">
        <f t="shared" si="71"/>
        <v>1</v>
      </c>
      <c r="EP87" t="b">
        <f t="shared" si="72"/>
        <v>1</v>
      </c>
      <c r="FA87" s="41">
        <v>1</v>
      </c>
      <c r="FB87" s="41">
        <f t="shared" si="93"/>
        <v>0.14899999999999999</v>
      </c>
      <c r="FC87" s="46">
        <f t="shared" si="74"/>
        <v>0.87686808240216163</v>
      </c>
      <c r="FD87" t="b">
        <f t="shared" si="75"/>
        <v>1</v>
      </c>
      <c r="FE87" t="b">
        <f t="shared" si="76"/>
        <v>1</v>
      </c>
      <c r="FP87" s="41">
        <v>2</v>
      </c>
      <c r="FQ87" s="41">
        <f t="shared" si="94"/>
        <v>0.16200000000000001</v>
      </c>
      <c r="FR87" s="46">
        <f t="shared" si="78"/>
        <v>0.45731441712192938</v>
      </c>
      <c r="FS87" t="b">
        <f t="shared" si="79"/>
        <v>1</v>
      </c>
      <c r="FT87" t="b">
        <f t="shared" si="80"/>
        <v>1</v>
      </c>
    </row>
    <row r="88" spans="1:176">
      <c r="A88" s="41"/>
      <c r="B88" s="118" t="s">
        <v>606</v>
      </c>
      <c r="C88" s="118" t="s">
        <v>566</v>
      </c>
      <c r="D88" s="41">
        <v>3</v>
      </c>
      <c r="E88" s="41">
        <v>5</v>
      </c>
      <c r="F88" s="118" t="s">
        <v>1068</v>
      </c>
      <c r="G88" s="41">
        <v>1</v>
      </c>
      <c r="H88" s="41">
        <f t="shared" si="83"/>
        <v>0.127</v>
      </c>
      <c r="I88" s="46">
        <f t="shared" si="36"/>
        <v>1.6800623154656975</v>
      </c>
      <c r="J88" t="b">
        <f t="shared" si="37"/>
        <v>1</v>
      </c>
      <c r="K88" t="b">
        <f t="shared" si="38"/>
        <v>1</v>
      </c>
      <c r="V88" s="41">
        <v>2</v>
      </c>
      <c r="W88" s="41">
        <f t="shared" si="84"/>
        <v>0.14499999999999999</v>
      </c>
      <c r="X88" s="46">
        <f t="shared" si="81"/>
        <v>0.88383931348612943</v>
      </c>
      <c r="Y88" t="b">
        <f t="shared" si="82"/>
        <v>1</v>
      </c>
      <c r="Z88" t="b">
        <f t="shared" si="40"/>
        <v>1</v>
      </c>
      <c r="AK88" s="41">
        <v>1</v>
      </c>
      <c r="AL88" s="41">
        <f t="shared" si="85"/>
        <v>0.127</v>
      </c>
      <c r="AM88" s="46">
        <f t="shared" si="42"/>
        <v>1.6644066766908172</v>
      </c>
      <c r="AN88" t="b">
        <f t="shared" si="43"/>
        <v>1</v>
      </c>
      <c r="AO88" t="b">
        <f t="shared" si="44"/>
        <v>1</v>
      </c>
      <c r="AZ88" s="41">
        <v>2</v>
      </c>
      <c r="BA88" s="41">
        <f t="shared" si="86"/>
        <v>0.14899999999999999</v>
      </c>
      <c r="BB88" s="46">
        <f t="shared" si="46"/>
        <v>0.73783796272957991</v>
      </c>
      <c r="BC88" t="b">
        <f t="shared" si="47"/>
        <v>1</v>
      </c>
      <c r="BD88" t="b">
        <f t="shared" si="48"/>
        <v>1</v>
      </c>
      <c r="BO88" s="41">
        <v>1</v>
      </c>
      <c r="BP88" s="41">
        <f t="shared" si="87"/>
        <v>0.15</v>
      </c>
      <c r="BQ88" s="46">
        <f t="shared" si="50"/>
        <v>0.77666291369144747</v>
      </c>
      <c r="BR88" t="b">
        <f t="shared" si="51"/>
        <v>1</v>
      </c>
      <c r="BS88" t="b">
        <f t="shared" si="52"/>
        <v>1</v>
      </c>
      <c r="CD88" s="41">
        <v>2</v>
      </c>
      <c r="CE88" s="41">
        <f t="shared" si="88"/>
        <v>0.14499999999999999</v>
      </c>
      <c r="CF88" s="46">
        <f t="shared" si="54"/>
        <v>0.91940357869706424</v>
      </c>
      <c r="CG88" t="b">
        <f t="shared" si="55"/>
        <v>1</v>
      </c>
      <c r="CH88" t="b">
        <f t="shared" si="56"/>
        <v>1</v>
      </c>
      <c r="CN88" s="118" t="s">
        <v>607</v>
      </c>
      <c r="CO88" s="118" t="s">
        <v>567</v>
      </c>
      <c r="CP88" s="41">
        <v>3</v>
      </c>
      <c r="CQ88" s="41">
        <v>5</v>
      </c>
      <c r="CR88" s="118" t="s">
        <v>1068</v>
      </c>
      <c r="CS88" s="41">
        <v>1</v>
      </c>
      <c r="CT88" s="41">
        <f t="shared" si="89"/>
        <v>0.17100000000000001</v>
      </c>
      <c r="CU88" s="46">
        <f t="shared" si="58"/>
        <v>4.1773575390822076E-2</v>
      </c>
      <c r="CV88" t="b">
        <f t="shared" si="59"/>
        <v>1</v>
      </c>
      <c r="CW88" t="b">
        <f t="shared" si="60"/>
        <v>1</v>
      </c>
      <c r="DH88" s="41">
        <v>2</v>
      </c>
      <c r="DI88" s="41">
        <f t="shared" si="90"/>
        <v>0.17100000000000001</v>
      </c>
      <c r="DJ88" s="46">
        <f t="shared" si="62"/>
        <v>0.11894400231735504</v>
      </c>
      <c r="DK88" t="b">
        <f t="shared" si="63"/>
        <v>1</v>
      </c>
      <c r="DL88" t="b">
        <f t="shared" si="64"/>
        <v>1</v>
      </c>
      <c r="DW88" s="41">
        <v>1</v>
      </c>
      <c r="DX88" s="41">
        <f t="shared" si="91"/>
        <v>0.17199999999999999</v>
      </c>
      <c r="DY88" s="46">
        <f t="shared" si="66"/>
        <v>2.7701941355078013E-2</v>
      </c>
      <c r="DZ88" t="b">
        <f t="shared" si="67"/>
        <v>1</v>
      </c>
      <c r="EA88" t="b">
        <f t="shared" si="68"/>
        <v>1</v>
      </c>
      <c r="EL88" s="41">
        <v>2</v>
      </c>
      <c r="EM88" s="41">
        <f t="shared" si="92"/>
        <v>0.17599999999999999</v>
      </c>
      <c r="EN88" s="46">
        <f t="shared" si="70"/>
        <v>-6.3102213386853651E-2</v>
      </c>
      <c r="EO88" t="b">
        <f t="shared" si="71"/>
        <v>0</v>
      </c>
      <c r="EP88" t="b">
        <f t="shared" si="72"/>
        <v>1</v>
      </c>
      <c r="FA88" s="41">
        <v>1</v>
      </c>
      <c r="FB88" s="41">
        <f t="shared" si="93"/>
        <v>0.17199999999999999</v>
      </c>
      <c r="FC88" s="46">
        <f t="shared" si="74"/>
        <v>7.8407638011527038E-3</v>
      </c>
      <c r="FD88" t="b">
        <f t="shared" si="75"/>
        <v>1</v>
      </c>
      <c r="FE88" t="b">
        <f t="shared" si="76"/>
        <v>1</v>
      </c>
      <c r="FP88" s="41">
        <v>2</v>
      </c>
      <c r="FQ88" s="41">
        <f t="shared" si="94"/>
        <v>0.17499999999999999</v>
      </c>
      <c r="FR88" s="46">
        <f t="shared" si="78"/>
        <v>-3.4280360640976511E-2</v>
      </c>
      <c r="FS88" t="b">
        <f t="shared" si="79"/>
        <v>0</v>
      </c>
      <c r="FT88" t="b">
        <f t="shared" si="80"/>
        <v>1</v>
      </c>
    </row>
    <row r="89" spans="1:176">
      <c r="A89" s="41"/>
      <c r="B89" s="118" t="s">
        <v>608</v>
      </c>
      <c r="C89" s="118" t="s">
        <v>566</v>
      </c>
      <c r="D89" s="41">
        <v>3</v>
      </c>
      <c r="E89" s="41">
        <v>6</v>
      </c>
      <c r="F89" s="118" t="s">
        <v>1068</v>
      </c>
      <c r="G89" s="41">
        <v>1</v>
      </c>
      <c r="H89" s="41">
        <f t="shared" si="83"/>
        <v>0.11899999999999999</v>
      </c>
      <c r="I89" s="46">
        <f t="shared" si="36"/>
        <v>1.969908304134294</v>
      </c>
      <c r="J89" t="b">
        <f t="shared" si="37"/>
        <v>1</v>
      </c>
      <c r="K89" t="b">
        <f t="shared" si="38"/>
        <v>1</v>
      </c>
      <c r="V89" s="41">
        <v>2</v>
      </c>
      <c r="W89" s="41">
        <f t="shared" si="84"/>
        <v>0.14399999999999999</v>
      </c>
      <c r="X89" s="46">
        <f t="shared" si="81"/>
        <v>0.92158777637168632</v>
      </c>
      <c r="Y89" t="b">
        <f t="shared" si="82"/>
        <v>1</v>
      </c>
      <c r="Z89" t="b">
        <f t="shared" si="40"/>
        <v>1</v>
      </c>
      <c r="AK89" s="41">
        <v>1</v>
      </c>
      <c r="AL89" s="41">
        <f t="shared" si="85"/>
        <v>0.121</v>
      </c>
      <c r="AM89" s="46">
        <f t="shared" si="42"/>
        <v>1.8919685302471121</v>
      </c>
      <c r="AN89" t="b">
        <f t="shared" si="43"/>
        <v>1</v>
      </c>
      <c r="AO89" t="b">
        <f t="shared" si="44"/>
        <v>1</v>
      </c>
      <c r="AZ89" s="41">
        <v>2</v>
      </c>
      <c r="BA89" s="41">
        <f t="shared" si="86"/>
        <v>0.14599999999999999</v>
      </c>
      <c r="BB89" s="46">
        <f t="shared" si="46"/>
        <v>0.84948917006939961</v>
      </c>
      <c r="BC89" t="b">
        <f t="shared" si="47"/>
        <v>1</v>
      </c>
      <c r="BD89" t="b">
        <f t="shared" si="48"/>
        <v>1</v>
      </c>
      <c r="BO89" s="41">
        <v>1</v>
      </c>
      <c r="BP89" s="41">
        <f t="shared" si="87"/>
        <v>0.153</v>
      </c>
      <c r="BQ89" s="46">
        <f t="shared" si="50"/>
        <v>0.66166187668513643</v>
      </c>
      <c r="BR89" t="b">
        <f t="shared" si="51"/>
        <v>1</v>
      </c>
      <c r="BS89" t="b">
        <f t="shared" si="52"/>
        <v>1</v>
      </c>
      <c r="CD89" s="41">
        <v>2</v>
      </c>
      <c r="CE89" s="41">
        <f t="shared" si="88"/>
        <v>0.14399999999999999</v>
      </c>
      <c r="CF89" s="46">
        <f t="shared" si="54"/>
        <v>0.95653478207520537</v>
      </c>
      <c r="CG89" t="b">
        <f t="shared" si="55"/>
        <v>1</v>
      </c>
      <c r="CH89" t="b">
        <f t="shared" si="56"/>
        <v>1</v>
      </c>
      <c r="CN89" s="118" t="s">
        <v>609</v>
      </c>
      <c r="CO89" s="118" t="s">
        <v>567</v>
      </c>
      <c r="CP89" s="41">
        <v>3</v>
      </c>
      <c r="CQ89" s="41">
        <v>6</v>
      </c>
      <c r="CR89" s="118" t="s">
        <v>1068</v>
      </c>
      <c r="CS89" s="41">
        <v>1</v>
      </c>
      <c r="CT89" s="41">
        <f t="shared" si="89"/>
        <v>0.17199999999999999</v>
      </c>
      <c r="CU89" s="46">
        <f t="shared" si="58"/>
        <v>3.2710539586496374E-3</v>
      </c>
      <c r="CV89" t="b">
        <f t="shared" si="59"/>
        <v>1</v>
      </c>
      <c r="CW89" t="b">
        <f t="shared" si="60"/>
        <v>1</v>
      </c>
      <c r="DH89" s="41">
        <v>2</v>
      </c>
      <c r="DI89" s="41">
        <f t="shared" si="90"/>
        <v>0.17100000000000001</v>
      </c>
      <c r="DJ89" s="46">
        <f t="shared" si="62"/>
        <v>0.11894400231735504</v>
      </c>
      <c r="DK89" t="b">
        <f t="shared" si="63"/>
        <v>1</v>
      </c>
      <c r="DL89" t="b">
        <f t="shared" si="64"/>
        <v>1</v>
      </c>
      <c r="DW89" s="41">
        <v>1</v>
      </c>
      <c r="DX89" s="41">
        <f t="shared" si="91"/>
        <v>0.17399999999999999</v>
      </c>
      <c r="DY89" s="46">
        <f t="shared" si="66"/>
        <v>-4.8501191305619286E-2</v>
      </c>
      <c r="DZ89" t="b">
        <f t="shared" si="67"/>
        <v>1</v>
      </c>
      <c r="EA89" t="b">
        <f t="shared" si="68"/>
        <v>1</v>
      </c>
      <c r="EL89" s="41">
        <v>2</v>
      </c>
      <c r="EM89" s="41">
        <f t="shared" si="92"/>
        <v>0.17499999999999999</v>
      </c>
      <c r="EN89" s="46">
        <f t="shared" si="70"/>
        <v>-2.5797798978437592E-2</v>
      </c>
      <c r="EO89" t="b">
        <f t="shared" si="71"/>
        <v>0</v>
      </c>
      <c r="EP89" t="b">
        <f t="shared" si="72"/>
        <v>1</v>
      </c>
      <c r="FA89" s="41">
        <v>1</v>
      </c>
      <c r="FB89" s="41">
        <f t="shared" si="93"/>
        <v>0.17299999999999999</v>
      </c>
      <c r="FC89" s="46">
        <f t="shared" si="74"/>
        <v>-2.9943032659760775E-2</v>
      </c>
      <c r="FD89" t="b">
        <f t="shared" si="75"/>
        <v>1</v>
      </c>
      <c r="FE89" t="b">
        <f t="shared" si="76"/>
        <v>1</v>
      </c>
      <c r="FP89" s="41">
        <v>2</v>
      </c>
      <c r="FQ89" s="41">
        <f t="shared" si="94"/>
        <v>0.17299999999999999</v>
      </c>
      <c r="FR89" s="46">
        <f t="shared" si="78"/>
        <v>4.1349605168701474E-2</v>
      </c>
      <c r="FS89" t="b">
        <f t="shared" si="79"/>
        <v>0</v>
      </c>
      <c r="FT89" t="b">
        <f t="shared" si="80"/>
        <v>1</v>
      </c>
    </row>
    <row r="90" spans="1:176">
      <c r="A90" s="41"/>
      <c r="B90" s="118" t="s">
        <v>610</v>
      </c>
      <c r="C90" s="118" t="s">
        <v>566</v>
      </c>
      <c r="D90" s="41">
        <v>3</v>
      </c>
      <c r="E90" s="41">
        <v>7</v>
      </c>
      <c r="F90" s="118" t="s">
        <v>1068</v>
      </c>
      <c r="G90" s="41">
        <v>1</v>
      </c>
      <c r="H90" s="41">
        <f t="shared" si="83"/>
        <v>0.14000000000000001</v>
      </c>
      <c r="I90" s="46">
        <f t="shared" si="36"/>
        <v>1.2090625838792279</v>
      </c>
      <c r="J90" t="b">
        <f t="shared" si="37"/>
        <v>1</v>
      </c>
      <c r="K90" t="b">
        <f t="shared" si="38"/>
        <v>1</v>
      </c>
      <c r="V90" s="41">
        <v>2</v>
      </c>
      <c r="W90" s="41">
        <f t="shared" si="84"/>
        <v>0.152</v>
      </c>
      <c r="X90" s="46">
        <f t="shared" si="81"/>
        <v>0.61960007328723088</v>
      </c>
      <c r="Y90" t="b">
        <f t="shared" si="82"/>
        <v>1</v>
      </c>
      <c r="Z90" t="b">
        <f t="shared" si="40"/>
        <v>1</v>
      </c>
      <c r="AK90" s="41">
        <v>1</v>
      </c>
      <c r="AL90" s="41">
        <f t="shared" si="85"/>
        <v>0.13800000000000001</v>
      </c>
      <c r="AM90" s="46">
        <f t="shared" si="42"/>
        <v>1.2472099451709433</v>
      </c>
      <c r="AN90" t="b">
        <f t="shared" si="43"/>
        <v>1</v>
      </c>
      <c r="AO90" t="b">
        <f t="shared" si="44"/>
        <v>1</v>
      </c>
      <c r="AZ90" s="41">
        <v>2</v>
      </c>
      <c r="BA90" s="41">
        <f t="shared" si="86"/>
        <v>0.159</v>
      </c>
      <c r="BB90" s="46">
        <f t="shared" si="46"/>
        <v>0.36566727159684775</v>
      </c>
      <c r="BC90" t="b">
        <f t="shared" si="47"/>
        <v>1</v>
      </c>
      <c r="BD90" t="b">
        <f t="shared" si="48"/>
        <v>1</v>
      </c>
      <c r="BO90" s="41">
        <v>1</v>
      </c>
      <c r="BP90" s="41">
        <f t="shared" si="87"/>
        <v>0.156</v>
      </c>
      <c r="BQ90" s="46">
        <f t="shared" si="50"/>
        <v>0.54666083967882539</v>
      </c>
      <c r="BR90" t="b">
        <f t="shared" si="51"/>
        <v>1</v>
      </c>
      <c r="BS90" t="b">
        <f t="shared" si="52"/>
        <v>1</v>
      </c>
      <c r="CD90" s="41">
        <v>2</v>
      </c>
      <c r="CE90" s="41">
        <f t="shared" si="88"/>
        <v>0.152</v>
      </c>
      <c r="CF90" s="46">
        <f t="shared" si="54"/>
        <v>0.65948515505007643</v>
      </c>
      <c r="CG90" t="b">
        <f t="shared" si="55"/>
        <v>1</v>
      </c>
      <c r="CH90" t="b">
        <f t="shared" si="56"/>
        <v>1</v>
      </c>
      <c r="CN90" s="118" t="s">
        <v>611</v>
      </c>
      <c r="CO90" s="118" t="s">
        <v>567</v>
      </c>
      <c r="CP90" s="41">
        <v>3</v>
      </c>
      <c r="CQ90" s="41">
        <v>7</v>
      </c>
      <c r="CR90" s="118" t="s">
        <v>1068</v>
      </c>
      <c r="CS90" s="41">
        <v>1</v>
      </c>
      <c r="CT90" s="41">
        <f t="shared" si="89"/>
        <v>0.17100000000000001</v>
      </c>
      <c r="CU90" s="46">
        <f t="shared" si="58"/>
        <v>4.1773575390822076E-2</v>
      </c>
      <c r="CV90" t="b">
        <f t="shared" si="59"/>
        <v>1</v>
      </c>
      <c r="CW90" t="b">
        <f t="shared" si="60"/>
        <v>1</v>
      </c>
      <c r="DH90" s="41">
        <v>2</v>
      </c>
      <c r="DI90" s="41">
        <f t="shared" si="90"/>
        <v>0.17100000000000001</v>
      </c>
      <c r="DJ90" s="46">
        <f t="shared" si="62"/>
        <v>0.11894400231735504</v>
      </c>
      <c r="DK90" t="b">
        <f t="shared" si="63"/>
        <v>1</v>
      </c>
      <c r="DL90" t="b">
        <f t="shared" si="64"/>
        <v>1</v>
      </c>
      <c r="DW90" s="41">
        <v>1</v>
      </c>
      <c r="DX90" s="41">
        <f t="shared" si="91"/>
        <v>0.17699999999999999</v>
      </c>
      <c r="DY90" s="46">
        <f t="shared" si="66"/>
        <v>-0.16280589029666523</v>
      </c>
      <c r="DZ90" t="b">
        <f t="shared" si="67"/>
        <v>0</v>
      </c>
      <c r="EA90" t="b">
        <f t="shared" si="68"/>
        <v>1</v>
      </c>
      <c r="EL90" s="41">
        <v>2</v>
      </c>
      <c r="EM90" s="41">
        <f t="shared" si="92"/>
        <v>0.17899999999999999</v>
      </c>
      <c r="EN90" s="46">
        <f t="shared" si="70"/>
        <v>-0.1750154566121018</v>
      </c>
      <c r="EO90" t="b">
        <f t="shared" si="71"/>
        <v>0</v>
      </c>
      <c r="EP90" t="b">
        <f t="shared" si="72"/>
        <v>1</v>
      </c>
      <c r="FA90" s="41">
        <v>1</v>
      </c>
      <c r="FB90" s="41">
        <f t="shared" si="93"/>
        <v>0.17100000000000001</v>
      </c>
      <c r="FC90" s="46">
        <f t="shared" si="74"/>
        <v>4.5624560262065135E-2</v>
      </c>
      <c r="FD90" t="b">
        <f t="shared" si="75"/>
        <v>1</v>
      </c>
      <c r="FE90" t="b">
        <f t="shared" si="76"/>
        <v>1</v>
      </c>
      <c r="FP90" s="41">
        <v>2</v>
      </c>
      <c r="FQ90" s="41">
        <f t="shared" si="94"/>
        <v>0.17199999999999999</v>
      </c>
      <c r="FR90" s="46">
        <f t="shared" si="78"/>
        <v>7.9164588073540473E-2</v>
      </c>
      <c r="FS90" t="b">
        <f t="shared" si="79"/>
        <v>1</v>
      </c>
      <c r="FT90" t="b">
        <f t="shared" si="80"/>
        <v>1</v>
      </c>
    </row>
    <row r="91" spans="1:176">
      <c r="A91" s="41"/>
      <c r="B91" s="118" t="s">
        <v>612</v>
      </c>
      <c r="C91" s="118" t="s">
        <v>566</v>
      </c>
      <c r="D91" s="41">
        <v>3</v>
      </c>
      <c r="E91" s="41">
        <v>8</v>
      </c>
      <c r="F91" s="118" t="s">
        <v>1068</v>
      </c>
      <c r="G91" s="41">
        <v>1</v>
      </c>
      <c r="H91" s="41">
        <f t="shared" si="83"/>
        <v>0.14199999999999999</v>
      </c>
      <c r="I91" s="46">
        <f t="shared" si="36"/>
        <v>1.1366010867120797</v>
      </c>
      <c r="J91" t="b">
        <f t="shared" si="37"/>
        <v>1</v>
      </c>
      <c r="K91" t="b">
        <f t="shared" si="38"/>
        <v>1</v>
      </c>
      <c r="V91" s="41">
        <v>2</v>
      </c>
      <c r="W91" s="41">
        <f t="shared" si="84"/>
        <v>0.14899999999999999</v>
      </c>
      <c r="X91" s="46">
        <f t="shared" si="81"/>
        <v>0.73284546194390165</v>
      </c>
      <c r="Y91" t="b">
        <f t="shared" si="82"/>
        <v>1</v>
      </c>
      <c r="Z91" t="b">
        <f t="shared" si="40"/>
        <v>1</v>
      </c>
      <c r="AK91" s="41">
        <v>1</v>
      </c>
      <c r="AL91" s="41">
        <f t="shared" si="85"/>
        <v>0.14000000000000001</v>
      </c>
      <c r="AM91" s="46">
        <f t="shared" si="42"/>
        <v>1.1713559939855116</v>
      </c>
      <c r="AN91" t="b">
        <f t="shared" si="43"/>
        <v>1</v>
      </c>
      <c r="AO91" t="b">
        <f t="shared" si="44"/>
        <v>1</v>
      </c>
      <c r="AZ91" s="41">
        <v>2</v>
      </c>
      <c r="BA91" s="41">
        <f t="shared" si="86"/>
        <v>0.156</v>
      </c>
      <c r="BB91" s="46">
        <f t="shared" si="46"/>
        <v>0.4773184789366674</v>
      </c>
      <c r="BC91" t="b">
        <f t="shared" si="47"/>
        <v>1</v>
      </c>
      <c r="BD91" t="b">
        <f t="shared" si="48"/>
        <v>1</v>
      </c>
      <c r="BO91" s="41">
        <v>1</v>
      </c>
      <c r="BP91" s="41">
        <f t="shared" si="87"/>
        <v>0.16600000000000001</v>
      </c>
      <c r="BQ91" s="46">
        <f t="shared" si="50"/>
        <v>0.16332404965778866</v>
      </c>
      <c r="BR91" t="b">
        <f t="shared" si="51"/>
        <v>1</v>
      </c>
      <c r="BS91" t="b">
        <f t="shared" si="52"/>
        <v>1</v>
      </c>
      <c r="CD91" s="41">
        <v>2</v>
      </c>
      <c r="CE91" s="41">
        <f t="shared" si="88"/>
        <v>0.15</v>
      </c>
      <c r="CF91" s="46">
        <f t="shared" si="54"/>
        <v>0.73374756180635869</v>
      </c>
      <c r="CG91" t="b">
        <f t="shared" si="55"/>
        <v>1</v>
      </c>
      <c r="CH91" t="b">
        <f t="shared" si="56"/>
        <v>1</v>
      </c>
      <c r="CN91" s="118" t="s">
        <v>613</v>
      </c>
      <c r="CO91" s="118" t="s">
        <v>567</v>
      </c>
      <c r="CP91" s="41">
        <v>3</v>
      </c>
      <c r="CQ91" s="41">
        <v>8</v>
      </c>
      <c r="CR91" s="118" t="s">
        <v>1068</v>
      </c>
      <c r="CS91" s="41">
        <v>1</v>
      </c>
      <c r="CT91" s="41">
        <f t="shared" si="89"/>
        <v>0.17100000000000001</v>
      </c>
      <c r="CU91" s="46">
        <f t="shared" si="58"/>
        <v>4.1773575390822076E-2</v>
      </c>
      <c r="CV91" t="b">
        <f t="shared" si="59"/>
        <v>1</v>
      </c>
      <c r="CW91" t="b">
        <f t="shared" si="60"/>
        <v>1</v>
      </c>
      <c r="DH91" s="41">
        <v>2</v>
      </c>
      <c r="DI91" s="41">
        <f t="shared" si="90"/>
        <v>0.17</v>
      </c>
      <c r="DJ91" s="46">
        <f t="shared" si="62"/>
        <v>0.15701495609220567</v>
      </c>
      <c r="DK91" t="b">
        <f t="shared" si="63"/>
        <v>1</v>
      </c>
      <c r="DL91" t="b">
        <f t="shared" si="64"/>
        <v>1</v>
      </c>
      <c r="DW91" s="41">
        <v>1</v>
      </c>
      <c r="DX91" s="41">
        <f t="shared" si="91"/>
        <v>0.17399999999999999</v>
      </c>
      <c r="DY91" s="46">
        <f t="shared" si="66"/>
        <v>-4.8501191305619286E-2</v>
      </c>
      <c r="DZ91" t="b">
        <f t="shared" si="67"/>
        <v>1</v>
      </c>
      <c r="EA91" t="b">
        <f t="shared" si="68"/>
        <v>1</v>
      </c>
      <c r="EL91" s="41">
        <v>2</v>
      </c>
      <c r="EM91" s="41">
        <f t="shared" si="92"/>
        <v>0.17799999999999999</v>
      </c>
      <c r="EN91" s="46">
        <f t="shared" si="70"/>
        <v>-0.13771104220368574</v>
      </c>
      <c r="EO91" t="b">
        <f t="shared" si="71"/>
        <v>0</v>
      </c>
      <c r="EP91" t="b">
        <f t="shared" si="72"/>
        <v>1</v>
      </c>
      <c r="FA91" s="41">
        <v>1</v>
      </c>
      <c r="FB91" s="41">
        <f t="shared" si="93"/>
        <v>0.17299999999999999</v>
      </c>
      <c r="FC91" s="46">
        <f t="shared" si="74"/>
        <v>-2.9943032659760775E-2</v>
      </c>
      <c r="FD91" t="b">
        <f t="shared" si="75"/>
        <v>1</v>
      </c>
      <c r="FE91" t="b">
        <f t="shared" si="76"/>
        <v>1</v>
      </c>
      <c r="FP91" s="41">
        <v>2</v>
      </c>
      <c r="FQ91" s="41">
        <f t="shared" si="94"/>
        <v>0.17199999999999999</v>
      </c>
      <c r="FR91" s="46">
        <f t="shared" si="78"/>
        <v>7.9164588073540473E-2</v>
      </c>
      <c r="FS91" t="b">
        <f t="shared" si="79"/>
        <v>1</v>
      </c>
      <c r="FT91" t="b">
        <f t="shared" si="80"/>
        <v>1</v>
      </c>
    </row>
    <row r="92" spans="1:176">
      <c r="A92" s="41"/>
      <c r="B92" s="118" t="s">
        <v>614</v>
      </c>
      <c r="C92" s="118" t="s">
        <v>566</v>
      </c>
      <c r="D92" s="41">
        <v>4</v>
      </c>
      <c r="E92" s="41">
        <v>1</v>
      </c>
      <c r="F92" s="118" t="s">
        <v>1068</v>
      </c>
      <c r="G92" s="41">
        <v>1</v>
      </c>
      <c r="H92" s="41">
        <f>G30</f>
        <v>0.16800000000000001</v>
      </c>
      <c r="I92" s="46">
        <f t="shared" si="36"/>
        <v>0.19460162353914054</v>
      </c>
      <c r="J92" t="b">
        <f t="shared" si="37"/>
        <v>1</v>
      </c>
      <c r="K92" t="b">
        <f t="shared" si="38"/>
        <v>1</v>
      </c>
      <c r="V92" s="41">
        <v>2</v>
      </c>
      <c r="W92" s="41">
        <f>V30</f>
        <v>0.16300000000000001</v>
      </c>
      <c r="X92" s="46">
        <f t="shared" si="81"/>
        <v>0.20436698154610475</v>
      </c>
      <c r="Y92" t="b">
        <f t="shared" si="82"/>
        <v>1</v>
      </c>
      <c r="Z92" t="b">
        <f t="shared" si="40"/>
        <v>1</v>
      </c>
      <c r="AK92" s="41">
        <v>1</v>
      </c>
      <c r="AL92" s="41">
        <f>AK30</f>
        <v>0.17</v>
      </c>
      <c r="AM92" s="46">
        <f t="shared" si="42"/>
        <v>3.3546726204038112E-2</v>
      </c>
      <c r="AN92" t="b">
        <f t="shared" si="43"/>
        <v>0</v>
      </c>
      <c r="AO92" t="b">
        <f t="shared" si="44"/>
        <v>1</v>
      </c>
      <c r="AZ92" s="41">
        <v>2</v>
      </c>
      <c r="BA92" s="41">
        <f>AZ30</f>
        <v>0.16400000000000001</v>
      </c>
      <c r="BB92" s="46">
        <f t="shared" si="46"/>
        <v>0.17958192603048168</v>
      </c>
      <c r="BC92" t="b">
        <f t="shared" si="47"/>
        <v>1</v>
      </c>
      <c r="BD92" t="b">
        <f t="shared" si="48"/>
        <v>1</v>
      </c>
      <c r="BO92" s="41">
        <v>1</v>
      </c>
      <c r="BP92" s="41">
        <f>BO30</f>
        <v>0.17</v>
      </c>
      <c r="BQ92" s="46">
        <f t="shared" si="50"/>
        <v>9.9893336493739673E-3</v>
      </c>
      <c r="BR92" t="b">
        <f t="shared" si="51"/>
        <v>1</v>
      </c>
      <c r="BS92" t="b">
        <f t="shared" si="52"/>
        <v>1</v>
      </c>
      <c r="CD92" s="41">
        <v>2</v>
      </c>
      <c r="CE92" s="41">
        <f>CD30</f>
        <v>0.16700000000000001</v>
      </c>
      <c r="CF92" s="46">
        <f t="shared" si="54"/>
        <v>0.1025171043779598</v>
      </c>
      <c r="CG92" t="b">
        <f t="shared" si="55"/>
        <v>1</v>
      </c>
      <c r="CH92" t="b">
        <f t="shared" si="56"/>
        <v>1</v>
      </c>
      <c r="CN92" s="118" t="s">
        <v>615</v>
      </c>
      <c r="CO92" s="118" t="s">
        <v>567</v>
      </c>
      <c r="CP92" s="41">
        <v>4</v>
      </c>
      <c r="CQ92" s="41">
        <v>1</v>
      </c>
      <c r="CR92" s="118" t="s">
        <v>1068</v>
      </c>
      <c r="CS92" s="41">
        <v>1</v>
      </c>
      <c r="CT92" s="41">
        <f>CS30</f>
        <v>0.17599999999999999</v>
      </c>
      <c r="CU92" s="46">
        <f t="shared" si="58"/>
        <v>-0.15073903177004438</v>
      </c>
      <c r="CV92" t="b">
        <f t="shared" si="59"/>
        <v>0</v>
      </c>
      <c r="CW92" t="b">
        <f t="shared" si="60"/>
        <v>1</v>
      </c>
      <c r="DH92" s="41">
        <v>2</v>
      </c>
      <c r="DI92" s="41">
        <f>DH30</f>
        <v>0.16900000000000001</v>
      </c>
      <c r="DJ92" s="46">
        <f t="shared" si="62"/>
        <v>0.19508590986705629</v>
      </c>
      <c r="DK92" t="b">
        <f t="shared" si="63"/>
        <v>1</v>
      </c>
      <c r="DL92" t="b">
        <f t="shared" si="64"/>
        <v>1</v>
      </c>
      <c r="DW92" s="41">
        <v>1</v>
      </c>
      <c r="DX92" s="41">
        <f>DW30</f>
        <v>0.17199999999999999</v>
      </c>
      <c r="DY92" s="46">
        <f t="shared" si="66"/>
        <v>2.7701941355078013E-2</v>
      </c>
      <c r="DZ92" t="b">
        <f t="shared" si="67"/>
        <v>1</v>
      </c>
      <c r="EA92" t="b">
        <f t="shared" si="68"/>
        <v>1</v>
      </c>
      <c r="EL92" s="41">
        <v>2</v>
      </c>
      <c r="EM92" s="41">
        <f>EL30</f>
        <v>0.17299999999999999</v>
      </c>
      <c r="EN92" s="46">
        <f t="shared" si="70"/>
        <v>4.8811029838394512E-2</v>
      </c>
      <c r="EO92" t="b">
        <f t="shared" si="71"/>
        <v>1</v>
      </c>
      <c r="EP92" t="b">
        <f t="shared" si="72"/>
        <v>1</v>
      </c>
      <c r="FA92" s="41">
        <v>1</v>
      </c>
      <c r="FB92" s="41">
        <f>FA30</f>
        <v>0.17399999999999999</v>
      </c>
      <c r="FC92" s="46">
        <f t="shared" si="74"/>
        <v>-6.7726829120674251E-2</v>
      </c>
      <c r="FD92" t="b">
        <f t="shared" si="75"/>
        <v>1</v>
      </c>
      <c r="FE92" t="b">
        <f t="shared" si="76"/>
        <v>1</v>
      </c>
      <c r="FP92" s="41">
        <v>2</v>
      </c>
      <c r="FQ92" s="41">
        <f>FP30</f>
        <v>0.17299999999999999</v>
      </c>
      <c r="FR92" s="46">
        <f t="shared" si="78"/>
        <v>4.1349605168701474E-2</v>
      </c>
      <c r="FS92" t="b">
        <f t="shared" si="79"/>
        <v>0</v>
      </c>
      <c r="FT92" t="b">
        <f t="shared" si="80"/>
        <v>1</v>
      </c>
    </row>
    <row r="93" spans="1:176">
      <c r="A93" s="41"/>
      <c r="B93" s="118" t="s">
        <v>616</v>
      </c>
      <c r="C93" s="118" t="s">
        <v>566</v>
      </c>
      <c r="D93" s="41">
        <v>4</v>
      </c>
      <c r="E93" s="41">
        <v>2</v>
      </c>
      <c r="F93" s="118" t="s">
        <v>1068</v>
      </c>
      <c r="G93" s="41">
        <v>1</v>
      </c>
      <c r="H93" s="41">
        <f t="shared" ref="H93:H99" si="95">G31</f>
        <v>0.16700000000000001</v>
      </c>
      <c r="I93" s="46">
        <f t="shared" si="36"/>
        <v>0.23083237212271512</v>
      </c>
      <c r="J93" t="b">
        <f t="shared" si="37"/>
        <v>1</v>
      </c>
      <c r="K93" t="b">
        <f t="shared" si="38"/>
        <v>1</v>
      </c>
      <c r="V93" s="41">
        <v>2</v>
      </c>
      <c r="W93" s="41">
        <f t="shared" ref="W93:W99" si="96">V31</f>
        <v>0.16700000000000001</v>
      </c>
      <c r="X93" s="46">
        <f t="shared" si="81"/>
        <v>5.3373130003877049E-2</v>
      </c>
      <c r="Y93" t="b">
        <f t="shared" si="82"/>
        <v>0</v>
      </c>
      <c r="Z93" t="b">
        <f t="shared" si="40"/>
        <v>1</v>
      </c>
      <c r="AK93" s="41">
        <v>1</v>
      </c>
      <c r="AL93" s="41">
        <f t="shared" ref="AL93:AL99" si="97">AK31</f>
        <v>0.17199999999999999</v>
      </c>
      <c r="AM93" s="46">
        <f t="shared" si="42"/>
        <v>-4.2307224981392472E-2</v>
      </c>
      <c r="AN93" t="b">
        <f t="shared" si="43"/>
        <v>0</v>
      </c>
      <c r="AO93" t="b">
        <f t="shared" si="44"/>
        <v>1</v>
      </c>
      <c r="AZ93" s="41">
        <v>2</v>
      </c>
      <c r="BA93" s="41">
        <f t="shared" ref="BA93:BA99" si="98">AZ31</f>
        <v>0.16700000000000001</v>
      </c>
      <c r="BB93" s="46">
        <f t="shared" si="46"/>
        <v>6.7930718690662015E-2</v>
      </c>
      <c r="BC93" t="b">
        <f t="shared" si="47"/>
        <v>1</v>
      </c>
      <c r="BD93" t="b">
        <f t="shared" si="48"/>
        <v>1</v>
      </c>
      <c r="BO93" s="41">
        <v>1</v>
      </c>
      <c r="BP93" s="41">
        <f t="shared" ref="BP93:BP99" si="99">BO31</f>
        <v>0.17</v>
      </c>
      <c r="BQ93" s="46">
        <f t="shared" si="50"/>
        <v>9.9893336493739673E-3</v>
      </c>
      <c r="BR93" t="b">
        <f t="shared" si="51"/>
        <v>1</v>
      </c>
      <c r="BS93" t="b">
        <f t="shared" si="52"/>
        <v>1</v>
      </c>
      <c r="CD93" s="41">
        <v>2</v>
      </c>
      <c r="CE93" s="41">
        <f t="shared" ref="CE93:CE99" si="100">CD31</f>
        <v>0.16800000000000001</v>
      </c>
      <c r="CF93" s="46">
        <f t="shared" si="54"/>
        <v>6.5385900999818683E-2</v>
      </c>
      <c r="CG93" t="b">
        <f t="shared" si="55"/>
        <v>1</v>
      </c>
      <c r="CH93" t="b">
        <f t="shared" si="56"/>
        <v>1</v>
      </c>
      <c r="CN93" s="118" t="s">
        <v>633</v>
      </c>
      <c r="CO93" s="118" t="s">
        <v>567</v>
      </c>
      <c r="CP93" s="41">
        <v>4</v>
      </c>
      <c r="CQ93" s="41">
        <v>2</v>
      </c>
      <c r="CR93" s="118" t="s">
        <v>1068</v>
      </c>
      <c r="CS93" s="41">
        <v>1</v>
      </c>
      <c r="CT93" s="41">
        <f t="shared" ref="CT93:CT99" si="101">CS31</f>
        <v>0.153</v>
      </c>
      <c r="CU93" s="46">
        <f t="shared" si="58"/>
        <v>0.73481896116994516</v>
      </c>
      <c r="CV93" t="b">
        <f t="shared" si="59"/>
        <v>1</v>
      </c>
      <c r="CW93" t="b">
        <f t="shared" si="60"/>
        <v>1</v>
      </c>
      <c r="DH93" s="41">
        <v>2</v>
      </c>
      <c r="DI93" s="41">
        <f t="shared" ref="DI93:DI99" si="102">DH31</f>
        <v>0.158</v>
      </c>
      <c r="DJ93" s="46">
        <f t="shared" si="62"/>
        <v>0.61386640139041304</v>
      </c>
      <c r="DK93" t="b">
        <f t="shared" si="63"/>
        <v>1</v>
      </c>
      <c r="DL93" t="b">
        <f t="shared" si="64"/>
        <v>1</v>
      </c>
      <c r="DW93" s="41">
        <v>1</v>
      </c>
      <c r="DX93" s="41">
        <f t="shared" ref="DX93:DX99" si="103">DW31</f>
        <v>0.152</v>
      </c>
      <c r="DY93" s="46">
        <f t="shared" si="66"/>
        <v>0.7897332679620499</v>
      </c>
      <c r="DZ93" t="b">
        <f t="shared" si="67"/>
        <v>1</v>
      </c>
      <c r="EA93" t="b">
        <f t="shared" si="68"/>
        <v>1</v>
      </c>
      <c r="EL93" s="41">
        <v>2</v>
      </c>
      <c r="EM93" s="41">
        <f t="shared" ref="EM93:EM99" si="104">EL31</f>
        <v>0.16400000000000001</v>
      </c>
      <c r="EN93" s="46">
        <f t="shared" si="70"/>
        <v>0.38455075951413792</v>
      </c>
      <c r="EO93" t="b">
        <f t="shared" si="71"/>
        <v>1</v>
      </c>
      <c r="EP93" t="b">
        <f t="shared" si="72"/>
        <v>1</v>
      </c>
      <c r="FA93" s="41">
        <v>1</v>
      </c>
      <c r="FB93" s="41">
        <f t="shared" ref="FB93:FB99" si="105">FA31</f>
        <v>0.154</v>
      </c>
      <c r="FC93" s="46">
        <f t="shared" si="74"/>
        <v>0.68794910009759425</v>
      </c>
      <c r="FD93" t="b">
        <f t="shared" si="75"/>
        <v>1</v>
      </c>
      <c r="FE93" t="b">
        <f t="shared" si="76"/>
        <v>1</v>
      </c>
      <c r="FP93" s="41">
        <v>2</v>
      </c>
      <c r="FQ93" s="41">
        <f t="shared" ref="FQ93:FQ99" si="106">FP31</f>
        <v>0.16400000000000001</v>
      </c>
      <c r="FR93" s="46">
        <f t="shared" si="78"/>
        <v>0.38168445131225137</v>
      </c>
      <c r="FS93" t="b">
        <f t="shared" si="79"/>
        <v>1</v>
      </c>
      <c r="FT93" t="b">
        <f t="shared" si="80"/>
        <v>1</v>
      </c>
    </row>
    <row r="94" spans="1:176">
      <c r="A94" s="41"/>
      <c r="B94" s="118" t="s">
        <v>618</v>
      </c>
      <c r="C94" s="118" t="s">
        <v>566</v>
      </c>
      <c r="D94" s="41">
        <v>4</v>
      </c>
      <c r="E94" s="41">
        <v>3</v>
      </c>
      <c r="F94" s="118" t="s">
        <v>1068</v>
      </c>
      <c r="G94" s="41">
        <v>1</v>
      </c>
      <c r="H94" s="41">
        <f t="shared" si="95"/>
        <v>0.16700000000000001</v>
      </c>
      <c r="I94" s="46">
        <f t="shared" si="36"/>
        <v>0.23083237212271512</v>
      </c>
      <c r="J94" t="b">
        <f t="shared" si="37"/>
        <v>1</v>
      </c>
      <c r="K94" t="b">
        <f t="shared" si="38"/>
        <v>1</v>
      </c>
      <c r="V94" s="41">
        <v>2</v>
      </c>
      <c r="W94" s="41">
        <f t="shared" si="96"/>
        <v>0.16600000000000001</v>
      </c>
      <c r="X94" s="46">
        <f t="shared" si="81"/>
        <v>9.1121592889433972E-2</v>
      </c>
      <c r="Y94" t="b">
        <f t="shared" si="82"/>
        <v>1</v>
      </c>
      <c r="Z94" t="b">
        <f t="shared" si="40"/>
        <v>1</v>
      </c>
      <c r="AK94" s="41">
        <v>1</v>
      </c>
      <c r="AL94" s="41">
        <f t="shared" si="97"/>
        <v>0.16700000000000001</v>
      </c>
      <c r="AM94" s="46">
        <f t="shared" si="42"/>
        <v>0.14732765298218556</v>
      </c>
      <c r="AN94" t="b">
        <f t="shared" si="43"/>
        <v>1</v>
      </c>
      <c r="AO94" t="b">
        <f t="shared" si="44"/>
        <v>1</v>
      </c>
      <c r="AZ94" s="41">
        <v>2</v>
      </c>
      <c r="BA94" s="41">
        <f t="shared" si="98"/>
        <v>0.16700000000000001</v>
      </c>
      <c r="BB94" s="46">
        <f t="shared" si="46"/>
        <v>6.7930718690662015E-2</v>
      </c>
      <c r="BC94" t="b">
        <f t="shared" si="47"/>
        <v>1</v>
      </c>
      <c r="BD94" t="b">
        <f t="shared" si="48"/>
        <v>1</v>
      </c>
      <c r="BO94" s="41">
        <v>1</v>
      </c>
      <c r="BP94" s="41">
        <f t="shared" si="99"/>
        <v>0.16700000000000001</v>
      </c>
      <c r="BQ94" s="46">
        <f>IF(BP94&gt;$BS$55, (BP94-$BU$56)/$BU$55, "NA")</f>
        <v>0.12499037065568498</v>
      </c>
      <c r="BR94" t="b">
        <f t="shared" si="51"/>
        <v>1</v>
      </c>
      <c r="BS94" t="b">
        <f t="shared" si="52"/>
        <v>1</v>
      </c>
      <c r="CD94" s="41">
        <v>2</v>
      </c>
      <c r="CE94" s="41">
        <f t="shared" si="100"/>
        <v>0.16700000000000001</v>
      </c>
      <c r="CF94" s="46">
        <f t="shared" si="54"/>
        <v>0.1025171043779598</v>
      </c>
      <c r="CG94" t="b">
        <f t="shared" si="55"/>
        <v>1</v>
      </c>
      <c r="CH94" t="b">
        <f t="shared" si="56"/>
        <v>1</v>
      </c>
      <c r="CN94" s="118" t="s">
        <v>635</v>
      </c>
      <c r="CO94" s="118" t="s">
        <v>567</v>
      </c>
      <c r="CP94" s="41">
        <v>4</v>
      </c>
      <c r="CQ94" s="41">
        <v>3</v>
      </c>
      <c r="CR94" s="118" t="s">
        <v>1068</v>
      </c>
      <c r="CS94" s="41">
        <v>1</v>
      </c>
      <c r="CT94" s="41">
        <f t="shared" si="101"/>
        <v>0.151</v>
      </c>
      <c r="CU94" s="46">
        <f t="shared" si="58"/>
        <v>0.81182400403429222</v>
      </c>
      <c r="CV94" t="b">
        <f t="shared" si="59"/>
        <v>1</v>
      </c>
      <c r="CW94" t="b">
        <f t="shared" si="60"/>
        <v>1</v>
      </c>
      <c r="DH94" s="41">
        <v>2</v>
      </c>
      <c r="DI94" s="41">
        <f t="shared" si="102"/>
        <v>0.16</v>
      </c>
      <c r="DJ94" s="46">
        <f t="shared" si="62"/>
        <v>0.53772449384071186</v>
      </c>
      <c r="DK94" t="b">
        <f t="shared" si="63"/>
        <v>1</v>
      </c>
      <c r="DL94" t="b">
        <f t="shared" si="64"/>
        <v>1</v>
      </c>
      <c r="DW94" s="41">
        <v>1</v>
      </c>
      <c r="DX94" s="41">
        <f t="shared" si="103"/>
        <v>0.156</v>
      </c>
      <c r="DY94" s="46">
        <f t="shared" si="66"/>
        <v>0.63732700264065534</v>
      </c>
      <c r="DZ94" t="b">
        <f t="shared" si="67"/>
        <v>1</v>
      </c>
      <c r="EA94" t="b">
        <f t="shared" si="68"/>
        <v>1</v>
      </c>
      <c r="EL94" s="41">
        <v>2</v>
      </c>
      <c r="EM94" s="41">
        <f t="shared" si="104"/>
        <v>0.16500000000000001</v>
      </c>
      <c r="EN94" s="46">
        <f t="shared" si="70"/>
        <v>0.34724634510572189</v>
      </c>
      <c r="EO94" t="b">
        <f t="shared" si="71"/>
        <v>1</v>
      </c>
      <c r="EP94" t="b">
        <f t="shared" si="72"/>
        <v>1</v>
      </c>
      <c r="FA94" s="41">
        <v>1</v>
      </c>
      <c r="FB94" s="41">
        <f t="shared" si="105"/>
        <v>0.151</v>
      </c>
      <c r="FC94" s="46">
        <f t="shared" si="74"/>
        <v>0.80130048948033472</v>
      </c>
      <c r="FD94" t="b">
        <f t="shared" si="75"/>
        <v>1</v>
      </c>
      <c r="FE94" t="b">
        <f t="shared" si="76"/>
        <v>1</v>
      </c>
      <c r="FP94" s="41">
        <v>2</v>
      </c>
      <c r="FQ94" s="41">
        <f t="shared" si="106"/>
        <v>0.16200000000000001</v>
      </c>
      <c r="FR94" s="46">
        <f t="shared" si="78"/>
        <v>0.45731441712192938</v>
      </c>
      <c r="FS94" t="b">
        <f t="shared" si="79"/>
        <v>1</v>
      </c>
      <c r="FT94" t="b">
        <f t="shared" si="80"/>
        <v>1</v>
      </c>
    </row>
    <row r="95" spans="1:176">
      <c r="A95" s="41"/>
      <c r="B95" s="118" t="s">
        <v>620</v>
      </c>
      <c r="C95" s="118" t="s">
        <v>566</v>
      </c>
      <c r="D95" s="41">
        <v>4</v>
      </c>
      <c r="E95" s="41">
        <v>4</v>
      </c>
      <c r="F95" s="118" t="s">
        <v>1068</v>
      </c>
      <c r="G95" s="41">
        <v>1</v>
      </c>
      <c r="H95" s="41">
        <f t="shared" si="95"/>
        <v>0.16700000000000001</v>
      </c>
      <c r="I95" s="46">
        <f t="shared" si="36"/>
        <v>0.23083237212271512</v>
      </c>
      <c r="J95" t="b">
        <f t="shared" si="37"/>
        <v>1</v>
      </c>
      <c r="K95" t="b">
        <f t="shared" si="38"/>
        <v>1</v>
      </c>
      <c r="V95" s="41">
        <v>2</v>
      </c>
      <c r="W95" s="41">
        <f t="shared" si="96"/>
        <v>0.16700000000000001</v>
      </c>
      <c r="X95" s="46">
        <f t="shared" si="81"/>
        <v>5.3373130003877049E-2</v>
      </c>
      <c r="Y95" t="b">
        <f t="shared" si="82"/>
        <v>0</v>
      </c>
      <c r="Z95" t="b">
        <f t="shared" si="40"/>
        <v>1</v>
      </c>
      <c r="AK95" s="41">
        <v>1</v>
      </c>
      <c r="AL95" s="41">
        <f t="shared" si="97"/>
        <v>0.16800000000000001</v>
      </c>
      <c r="AM95" s="46">
        <f t="shared" si="42"/>
        <v>0.10940067738946975</v>
      </c>
      <c r="AN95" t="b">
        <f t="shared" si="43"/>
        <v>1</v>
      </c>
      <c r="AO95" t="b">
        <f t="shared" si="44"/>
        <v>1</v>
      </c>
      <c r="AZ95" s="41">
        <v>2</v>
      </c>
      <c r="BA95" s="41">
        <f t="shared" si="98"/>
        <v>0.16700000000000001</v>
      </c>
      <c r="BB95" s="46">
        <f t="shared" si="46"/>
        <v>6.7930718690662015E-2</v>
      </c>
      <c r="BC95" t="b">
        <f t="shared" si="47"/>
        <v>1</v>
      </c>
      <c r="BD95" t="b">
        <f t="shared" si="48"/>
        <v>1</v>
      </c>
      <c r="BO95" s="41">
        <v>1</v>
      </c>
      <c r="BP95" s="41">
        <f t="shared" si="99"/>
        <v>0.16800000000000001</v>
      </c>
      <c r="BQ95" s="46">
        <f t="shared" si="50"/>
        <v>8.6656691653581308E-2</v>
      </c>
      <c r="BR95" t="b">
        <f t="shared" si="51"/>
        <v>1</v>
      </c>
      <c r="BS95" t="b">
        <f t="shared" si="52"/>
        <v>1</v>
      </c>
      <c r="CD95" s="41">
        <v>2</v>
      </c>
      <c r="CE95" s="41">
        <f t="shared" si="100"/>
        <v>0.16900000000000001</v>
      </c>
      <c r="CF95" s="46">
        <f t="shared" si="54"/>
        <v>2.8254697621677569E-2</v>
      </c>
      <c r="CG95" t="b">
        <f>CE95&lt;$CH$68</f>
        <v>0</v>
      </c>
      <c r="CH95" t="b">
        <f>CE95&gt;$CH$55</f>
        <v>1</v>
      </c>
      <c r="CN95" s="118" t="s">
        <v>637</v>
      </c>
      <c r="CO95" s="118" t="s">
        <v>567</v>
      </c>
      <c r="CP95" s="41">
        <v>4</v>
      </c>
      <c r="CQ95" s="41">
        <v>4</v>
      </c>
      <c r="CR95" s="118" t="s">
        <v>1068</v>
      </c>
      <c r="CS95" s="41">
        <v>1</v>
      </c>
      <c r="CT95" s="41">
        <f t="shared" si="101"/>
        <v>0.14799999999999999</v>
      </c>
      <c r="CU95" s="46">
        <f t="shared" si="58"/>
        <v>0.92733156833081276</v>
      </c>
      <c r="CV95" t="b">
        <f t="shared" si="59"/>
        <v>1</v>
      </c>
      <c r="CW95" t="b">
        <f t="shared" si="60"/>
        <v>1</v>
      </c>
      <c r="DH95" s="41">
        <v>2</v>
      </c>
      <c r="DI95" s="41">
        <f t="shared" si="102"/>
        <v>0.159</v>
      </c>
      <c r="DJ95" s="46">
        <f t="shared" si="62"/>
        <v>0.57579544761556245</v>
      </c>
      <c r="DK95" t="b">
        <f t="shared" si="63"/>
        <v>1</v>
      </c>
      <c r="DL95" t="b">
        <f t="shared" si="64"/>
        <v>1</v>
      </c>
      <c r="DW95" s="41">
        <v>1</v>
      </c>
      <c r="DX95" s="41">
        <f t="shared" si="103"/>
        <v>0.14599999999999999</v>
      </c>
      <c r="DY95" s="46">
        <f t="shared" si="66"/>
        <v>1.0183426659441419</v>
      </c>
      <c r="DZ95" t="b">
        <f t="shared" si="67"/>
        <v>1</v>
      </c>
      <c r="EA95" t="b">
        <f t="shared" si="68"/>
        <v>1</v>
      </c>
      <c r="EL95" s="41">
        <v>2</v>
      </c>
      <c r="EM95" s="41">
        <f t="shared" si="104"/>
        <v>0.16500000000000001</v>
      </c>
      <c r="EN95" s="46">
        <f t="shared" si="70"/>
        <v>0.34724634510572189</v>
      </c>
      <c r="EO95" t="b">
        <f t="shared" si="71"/>
        <v>1</v>
      </c>
      <c r="EP95" t="b">
        <f t="shared" si="72"/>
        <v>1</v>
      </c>
      <c r="FA95" s="41">
        <v>1</v>
      </c>
      <c r="FB95" s="41">
        <f t="shared" si="105"/>
        <v>0.15</v>
      </c>
      <c r="FC95" s="46">
        <f t="shared" si="74"/>
        <v>0.83908428594124818</v>
      </c>
      <c r="FD95" t="b">
        <f t="shared" si="75"/>
        <v>1</v>
      </c>
      <c r="FE95" t="b">
        <f t="shared" si="76"/>
        <v>1</v>
      </c>
      <c r="FP95" s="41">
        <v>2</v>
      </c>
      <c r="FQ95" s="41">
        <f t="shared" si="106"/>
        <v>0.16400000000000001</v>
      </c>
      <c r="FR95" s="46">
        <f t="shared" si="78"/>
        <v>0.38168445131225137</v>
      </c>
      <c r="FS95" t="b">
        <f t="shared" si="79"/>
        <v>1</v>
      </c>
      <c r="FT95" t="b">
        <f t="shared" si="80"/>
        <v>1</v>
      </c>
    </row>
    <row r="96" spans="1:176">
      <c r="A96" s="41"/>
      <c r="B96" s="118" t="s">
        <v>622</v>
      </c>
      <c r="C96" s="118" t="s">
        <v>566</v>
      </c>
      <c r="D96" s="41">
        <v>4</v>
      </c>
      <c r="E96" s="41">
        <v>5</v>
      </c>
      <c r="F96" s="118" t="s">
        <v>1068</v>
      </c>
      <c r="G96" s="41">
        <v>1</v>
      </c>
      <c r="H96" s="41">
        <f t="shared" si="95"/>
        <v>0.17299999999999999</v>
      </c>
      <c r="I96" s="46">
        <f t="shared" si="36"/>
        <v>1.3447880621268626E-2</v>
      </c>
      <c r="J96" t="b">
        <f t="shared" si="37"/>
        <v>0</v>
      </c>
      <c r="K96" t="b">
        <f t="shared" si="38"/>
        <v>1</v>
      </c>
      <c r="V96" s="41">
        <v>2</v>
      </c>
      <c r="W96" s="41">
        <f t="shared" si="96"/>
        <v>0.16900000000000001</v>
      </c>
      <c r="X96" s="46">
        <f t="shared" si="81"/>
        <v>-2.21237957672368E-2</v>
      </c>
      <c r="Y96" t="b">
        <f t="shared" si="82"/>
        <v>0</v>
      </c>
      <c r="Z96" t="b">
        <f t="shared" si="40"/>
        <v>1</v>
      </c>
      <c r="AK96" s="41">
        <v>1</v>
      </c>
      <c r="AL96" s="41">
        <f t="shared" si="97"/>
        <v>0.17799999999999999</v>
      </c>
      <c r="AM96" s="46">
        <f t="shared" si="42"/>
        <v>-0.26986907853768738</v>
      </c>
      <c r="AN96" t="b">
        <f t="shared" si="43"/>
        <v>0</v>
      </c>
      <c r="AO96" t="b">
        <f t="shared" si="44"/>
        <v>1</v>
      </c>
      <c r="AZ96" s="41">
        <v>2</v>
      </c>
      <c r="BA96" s="41">
        <f t="shared" si="98"/>
        <v>0.16800000000000001</v>
      </c>
      <c r="BB96" s="46">
        <f t="shared" si="46"/>
        <v>3.0713649577388799E-2</v>
      </c>
      <c r="BC96" t="b">
        <f t="shared" si="47"/>
        <v>1</v>
      </c>
      <c r="BD96" t="b">
        <f t="shared" si="48"/>
        <v>1</v>
      </c>
      <c r="BO96" s="41">
        <v>1</v>
      </c>
      <c r="BP96" s="41">
        <f t="shared" si="99"/>
        <v>0.17</v>
      </c>
      <c r="BQ96" s="46">
        <f t="shared" si="50"/>
        <v>9.9893336493739673E-3</v>
      </c>
      <c r="BR96" t="b">
        <f t="shared" si="51"/>
        <v>1</v>
      </c>
      <c r="BS96" t="b">
        <f t="shared" si="52"/>
        <v>1</v>
      </c>
      <c r="CD96" s="41">
        <v>2</v>
      </c>
      <c r="CE96" s="41">
        <f t="shared" si="100"/>
        <v>0.16900000000000001</v>
      </c>
      <c r="CF96" s="46">
        <f t="shared" si="54"/>
        <v>2.8254697621677569E-2</v>
      </c>
      <c r="CG96" t="b">
        <f t="shared" si="55"/>
        <v>0</v>
      </c>
      <c r="CH96" t="b">
        <f t="shared" si="56"/>
        <v>1</v>
      </c>
      <c r="CN96" s="118" t="s">
        <v>639</v>
      </c>
      <c r="CO96" s="118" t="s">
        <v>567</v>
      </c>
      <c r="CP96" s="41">
        <v>4</v>
      </c>
      <c r="CQ96" s="41">
        <v>5</v>
      </c>
      <c r="CR96" s="118" t="s">
        <v>1068</v>
      </c>
      <c r="CS96" s="41">
        <v>1</v>
      </c>
      <c r="CT96" s="41">
        <f t="shared" si="101"/>
        <v>0.15</v>
      </c>
      <c r="CU96" s="46">
        <f t="shared" si="58"/>
        <v>0.8503265254664657</v>
      </c>
      <c r="CV96" t="b">
        <f t="shared" si="59"/>
        <v>1</v>
      </c>
      <c r="CW96" t="b">
        <f t="shared" si="60"/>
        <v>1</v>
      </c>
      <c r="DH96" s="41">
        <v>2</v>
      </c>
      <c r="DI96" s="41">
        <f t="shared" si="102"/>
        <v>0.16200000000000001</v>
      </c>
      <c r="DJ96" s="46">
        <f t="shared" si="62"/>
        <v>0.46158258629101062</v>
      </c>
      <c r="DK96" t="b">
        <f t="shared" si="63"/>
        <v>1</v>
      </c>
      <c r="DL96" t="b">
        <f t="shared" si="64"/>
        <v>1</v>
      </c>
      <c r="DW96" s="41">
        <v>1</v>
      </c>
      <c r="DX96" s="41">
        <f t="shared" si="103"/>
        <v>0.154</v>
      </c>
      <c r="DY96" s="46">
        <f t="shared" si="66"/>
        <v>0.71353013530135267</v>
      </c>
      <c r="DZ96" t="b">
        <f t="shared" si="67"/>
        <v>1</v>
      </c>
      <c r="EA96" t="b">
        <f t="shared" si="68"/>
        <v>1</v>
      </c>
      <c r="EL96" s="41">
        <v>2</v>
      </c>
      <c r="EM96" s="41">
        <f t="shared" si="104"/>
        <v>0.16500000000000001</v>
      </c>
      <c r="EN96" s="46">
        <f t="shared" si="70"/>
        <v>0.34724634510572189</v>
      </c>
      <c r="EO96" t="b">
        <f t="shared" si="71"/>
        <v>1</v>
      </c>
      <c r="EP96" t="b">
        <f t="shared" si="72"/>
        <v>1</v>
      </c>
      <c r="FA96" s="41">
        <v>1</v>
      </c>
      <c r="FB96" s="41">
        <f t="shared" si="105"/>
        <v>0.14799999999999999</v>
      </c>
      <c r="FC96" s="46">
        <f t="shared" si="74"/>
        <v>0.91465187886307509</v>
      </c>
      <c r="FD96" t="b">
        <f t="shared" si="75"/>
        <v>1</v>
      </c>
      <c r="FE96" t="b">
        <f t="shared" si="76"/>
        <v>1</v>
      </c>
      <c r="FP96" s="41">
        <v>2</v>
      </c>
      <c r="FQ96" s="41">
        <f t="shared" si="106"/>
        <v>0.16500000000000001</v>
      </c>
      <c r="FR96" s="46">
        <f t="shared" si="78"/>
        <v>0.34386946840741239</v>
      </c>
      <c r="FS96" t="b">
        <f t="shared" si="79"/>
        <v>1</v>
      </c>
      <c r="FT96" t="b">
        <f t="shared" si="80"/>
        <v>1</v>
      </c>
    </row>
    <row r="97" spans="1:176">
      <c r="A97" s="41"/>
      <c r="B97" s="118" t="s">
        <v>624</v>
      </c>
      <c r="C97" s="118" t="s">
        <v>566</v>
      </c>
      <c r="D97" s="41">
        <v>4</v>
      </c>
      <c r="E97" s="41">
        <v>6</v>
      </c>
      <c r="F97" s="118" t="s">
        <v>1068</v>
      </c>
      <c r="G97" s="41">
        <v>1</v>
      </c>
      <c r="H97" s="41">
        <f t="shared" si="95"/>
        <v>0.122</v>
      </c>
      <c r="I97" s="46">
        <f t="shared" si="36"/>
        <v>1.8612160583835704</v>
      </c>
      <c r="J97" t="b">
        <f t="shared" si="37"/>
        <v>1</v>
      </c>
      <c r="K97" t="b">
        <f t="shared" si="38"/>
        <v>1</v>
      </c>
      <c r="V97" s="41">
        <v>2</v>
      </c>
      <c r="W97" s="41">
        <f t="shared" si="96"/>
        <v>0.14499999999999999</v>
      </c>
      <c r="X97" s="46">
        <f t="shared" si="81"/>
        <v>0.88383931348612943</v>
      </c>
      <c r="Y97" t="b">
        <f t="shared" si="82"/>
        <v>1</v>
      </c>
      <c r="Z97" t="b">
        <f t="shared" si="40"/>
        <v>1</v>
      </c>
      <c r="AK97" s="41">
        <v>1</v>
      </c>
      <c r="AL97" s="41">
        <f t="shared" si="97"/>
        <v>0.125</v>
      </c>
      <c r="AM97" s="46">
        <f t="shared" si="42"/>
        <v>1.7402606278762489</v>
      </c>
      <c r="AN97" t="b">
        <f t="shared" si="43"/>
        <v>1</v>
      </c>
      <c r="AO97" t="b">
        <f t="shared" si="44"/>
        <v>1</v>
      </c>
      <c r="AZ97" s="41">
        <v>2</v>
      </c>
      <c r="BA97" s="41">
        <f t="shared" si="98"/>
        <v>0.14499999999999999</v>
      </c>
      <c r="BB97" s="46">
        <f t="shared" si="46"/>
        <v>0.88670623918267288</v>
      </c>
      <c r="BC97" t="b">
        <f t="shared" si="47"/>
        <v>1</v>
      </c>
      <c r="BD97" t="b">
        <f t="shared" si="48"/>
        <v>1</v>
      </c>
      <c r="BO97" s="41">
        <v>1</v>
      </c>
      <c r="BP97" s="41">
        <f t="shared" si="99"/>
        <v>0.123</v>
      </c>
      <c r="BQ97" s="46">
        <f t="shared" si="50"/>
        <v>1.8116722467482456</v>
      </c>
      <c r="BR97" t="b">
        <f t="shared" si="51"/>
        <v>1</v>
      </c>
      <c r="BS97" t="b">
        <f t="shared" si="52"/>
        <v>1</v>
      </c>
      <c r="CD97" s="41">
        <v>2</v>
      </c>
      <c r="CE97" s="41">
        <f t="shared" si="100"/>
        <v>0.14499999999999999</v>
      </c>
      <c r="CF97" s="46">
        <f t="shared" si="54"/>
        <v>0.91940357869706424</v>
      </c>
      <c r="CG97" t="b">
        <f t="shared" si="55"/>
        <v>1</v>
      </c>
      <c r="CH97" t="b">
        <f t="shared" si="56"/>
        <v>1</v>
      </c>
      <c r="CN97" s="118" t="s">
        <v>641</v>
      </c>
      <c r="CO97" s="118" t="s">
        <v>567</v>
      </c>
      <c r="CP97" s="41">
        <v>4</v>
      </c>
      <c r="CQ97" s="41">
        <v>6</v>
      </c>
      <c r="CR97" s="118" t="s">
        <v>1068</v>
      </c>
      <c r="CS97" s="41">
        <v>1</v>
      </c>
      <c r="CT97" s="41">
        <f t="shared" si="101"/>
        <v>0.153</v>
      </c>
      <c r="CU97" s="46">
        <f t="shared" si="58"/>
        <v>0.73481896116994516</v>
      </c>
      <c r="CV97" t="b">
        <f t="shared" si="59"/>
        <v>1</v>
      </c>
      <c r="CW97" t="b">
        <f t="shared" si="60"/>
        <v>1</v>
      </c>
      <c r="DH97" s="41">
        <v>2</v>
      </c>
      <c r="DI97" s="41">
        <f t="shared" si="102"/>
        <v>0.16500000000000001</v>
      </c>
      <c r="DJ97" s="46">
        <f t="shared" si="62"/>
        <v>0.34736972496645874</v>
      </c>
      <c r="DK97" t="b">
        <f t="shared" si="63"/>
        <v>1</v>
      </c>
      <c r="DL97" t="b">
        <f t="shared" si="64"/>
        <v>1</v>
      </c>
      <c r="DW97" s="41">
        <v>1</v>
      </c>
      <c r="DX97" s="41">
        <f t="shared" si="103"/>
        <v>0.156</v>
      </c>
      <c r="DY97" s="46">
        <f t="shared" si="66"/>
        <v>0.63732700264065534</v>
      </c>
      <c r="DZ97" t="b">
        <f t="shared" si="67"/>
        <v>1</v>
      </c>
      <c r="EA97" t="b">
        <f t="shared" si="68"/>
        <v>1</v>
      </c>
      <c r="EL97" s="41">
        <v>2</v>
      </c>
      <c r="EM97" s="41">
        <f t="shared" si="104"/>
        <v>0.16700000000000001</v>
      </c>
      <c r="EN97" s="46">
        <f t="shared" si="70"/>
        <v>0.27263751628888977</v>
      </c>
      <c r="EO97" t="b">
        <f t="shared" si="71"/>
        <v>1</v>
      </c>
      <c r="EP97" t="b">
        <f t="shared" si="72"/>
        <v>1</v>
      </c>
      <c r="FA97" s="41">
        <v>1</v>
      </c>
      <c r="FB97" s="41">
        <f t="shared" si="105"/>
        <v>0.157</v>
      </c>
      <c r="FC97" s="46">
        <f t="shared" si="74"/>
        <v>0.57459771071485388</v>
      </c>
      <c r="FD97" t="b">
        <f t="shared" si="75"/>
        <v>1</v>
      </c>
      <c r="FE97" t="b">
        <f t="shared" si="76"/>
        <v>1</v>
      </c>
      <c r="FP97" s="41">
        <v>2</v>
      </c>
      <c r="FQ97" s="41">
        <f t="shared" si="106"/>
        <v>0.16700000000000001</v>
      </c>
      <c r="FR97" s="46">
        <f t="shared" si="78"/>
        <v>0.26823950259773438</v>
      </c>
      <c r="FS97" t="b">
        <f t="shared" si="79"/>
        <v>1</v>
      </c>
      <c r="FT97" t="b">
        <f t="shared" si="80"/>
        <v>1</v>
      </c>
    </row>
    <row r="98" spans="1:176">
      <c r="A98" s="41"/>
      <c r="B98" s="118" t="s">
        <v>626</v>
      </c>
      <c r="C98" s="118" t="s">
        <v>566</v>
      </c>
      <c r="D98" s="41">
        <v>4</v>
      </c>
      <c r="E98" s="41">
        <v>7</v>
      </c>
      <c r="F98" s="118" t="s">
        <v>1068</v>
      </c>
      <c r="G98" s="41">
        <v>1</v>
      </c>
      <c r="H98" s="41">
        <f t="shared" si="95"/>
        <v>9.2999999999999999E-2</v>
      </c>
      <c r="I98" s="46">
        <f t="shared" si="36"/>
        <v>2.9119077673072322</v>
      </c>
      <c r="J98" t="b">
        <f t="shared" si="37"/>
        <v>1</v>
      </c>
      <c r="K98" t="b">
        <f t="shared" si="38"/>
        <v>1</v>
      </c>
      <c r="V98" s="41">
        <v>2</v>
      </c>
      <c r="W98" s="41">
        <f t="shared" si="96"/>
        <v>0.13</v>
      </c>
      <c r="X98" s="46">
        <f t="shared" si="81"/>
        <v>1.4500662567694822</v>
      </c>
      <c r="Y98" t="b">
        <f t="shared" si="82"/>
        <v>1</v>
      </c>
      <c r="Z98" t="b">
        <f t="shared" si="40"/>
        <v>1</v>
      </c>
      <c r="AK98" s="41">
        <v>1</v>
      </c>
      <c r="AL98" s="41">
        <f t="shared" si="97"/>
        <v>9.7000000000000003E-2</v>
      </c>
      <c r="AM98" s="46">
        <f t="shared" si="42"/>
        <v>2.8022159444722909</v>
      </c>
      <c r="AN98" t="b">
        <f t="shared" si="43"/>
        <v>1</v>
      </c>
      <c r="AO98" t="b">
        <f t="shared" si="44"/>
        <v>1</v>
      </c>
      <c r="AZ98" s="41">
        <v>2</v>
      </c>
      <c r="BA98" s="41">
        <f t="shared" si="98"/>
        <v>0.13100000000000001</v>
      </c>
      <c r="BB98" s="46">
        <f t="shared" si="46"/>
        <v>1.4077452067684968</v>
      </c>
      <c r="BC98" t="b">
        <f t="shared" si="47"/>
        <v>1</v>
      </c>
      <c r="BD98" t="b">
        <f t="shared" si="48"/>
        <v>1</v>
      </c>
      <c r="BO98" s="41">
        <v>1</v>
      </c>
      <c r="BP98" s="41">
        <f t="shared" si="99"/>
        <v>9.8000000000000004E-2</v>
      </c>
      <c r="BQ98" s="46">
        <f t="shared" si="50"/>
        <v>2.7700142218008366</v>
      </c>
      <c r="BR98" t="b">
        <f t="shared" si="51"/>
        <v>1</v>
      </c>
      <c r="BS98" t="b">
        <f t="shared" si="52"/>
        <v>1</v>
      </c>
      <c r="CD98" s="41">
        <v>2</v>
      </c>
      <c r="CE98" s="41">
        <f t="shared" si="100"/>
        <v>0.13200000000000001</v>
      </c>
      <c r="CF98" s="46">
        <f t="shared" si="54"/>
        <v>1.4021092226128977</v>
      </c>
      <c r="CG98" t="b">
        <f t="shared" si="55"/>
        <v>1</v>
      </c>
      <c r="CH98" t="b">
        <f t="shared" si="56"/>
        <v>1</v>
      </c>
      <c r="CN98" s="118" t="s">
        <v>643</v>
      </c>
      <c r="CO98" s="118" t="s">
        <v>567</v>
      </c>
      <c r="CP98" s="41">
        <v>4</v>
      </c>
      <c r="CQ98" s="41">
        <v>7</v>
      </c>
      <c r="CR98" s="118" t="s">
        <v>1068</v>
      </c>
      <c r="CS98" s="41">
        <v>1</v>
      </c>
      <c r="CT98" s="41">
        <f t="shared" si="101"/>
        <v>0.14599999999999999</v>
      </c>
      <c r="CU98" s="46">
        <f t="shared" si="58"/>
        <v>1.0043366111951597</v>
      </c>
      <c r="CV98" t="b">
        <f t="shared" si="59"/>
        <v>1</v>
      </c>
      <c r="CW98" t="b">
        <f t="shared" si="60"/>
        <v>1</v>
      </c>
      <c r="DH98" s="41">
        <v>2</v>
      </c>
      <c r="DI98" s="41">
        <f t="shared" si="102"/>
        <v>0.155</v>
      </c>
      <c r="DJ98" s="46">
        <f t="shared" si="62"/>
        <v>0.72807926271496493</v>
      </c>
      <c r="DK98" t="b">
        <f t="shared" si="63"/>
        <v>1</v>
      </c>
      <c r="DL98" t="b">
        <f t="shared" si="64"/>
        <v>1</v>
      </c>
      <c r="DW98" s="41">
        <v>1</v>
      </c>
      <c r="DX98" s="41">
        <f t="shared" si="103"/>
        <v>0.14199999999999999</v>
      </c>
      <c r="DY98" s="46">
        <f t="shared" si="66"/>
        <v>1.1707489312655364</v>
      </c>
      <c r="DZ98" t="b">
        <f t="shared" si="67"/>
        <v>1</v>
      </c>
      <c r="EA98" t="b">
        <f t="shared" si="68"/>
        <v>1</v>
      </c>
      <c r="EL98" s="41">
        <v>2</v>
      </c>
      <c r="EM98" s="41">
        <f t="shared" si="104"/>
        <v>0.157</v>
      </c>
      <c r="EN98" s="46">
        <f t="shared" si="70"/>
        <v>0.6456816603730503</v>
      </c>
      <c r="EO98" t="b">
        <f t="shared" si="71"/>
        <v>1</v>
      </c>
      <c r="EP98" t="b">
        <f t="shared" si="72"/>
        <v>1</v>
      </c>
      <c r="FA98" s="41">
        <v>1</v>
      </c>
      <c r="FB98" s="41">
        <f t="shared" si="105"/>
        <v>0.14399999999999999</v>
      </c>
      <c r="FC98" s="46">
        <f t="shared" si="74"/>
        <v>1.0657870647067291</v>
      </c>
      <c r="FD98" t="b">
        <f t="shared" si="75"/>
        <v>1</v>
      </c>
      <c r="FE98" t="b">
        <f t="shared" si="76"/>
        <v>1</v>
      </c>
      <c r="FP98" s="41">
        <v>2</v>
      </c>
      <c r="FQ98" s="41">
        <f t="shared" si="106"/>
        <v>0.16900000000000001</v>
      </c>
      <c r="FR98" s="46">
        <f t="shared" si="78"/>
        <v>0.1926095367880564</v>
      </c>
      <c r="FS98" t="b">
        <f t="shared" si="79"/>
        <v>1</v>
      </c>
      <c r="FT98" t="b">
        <f t="shared" si="80"/>
        <v>1</v>
      </c>
    </row>
    <row r="99" spans="1:176">
      <c r="A99" s="41"/>
      <c r="B99" s="118" t="s">
        <v>628</v>
      </c>
      <c r="C99" s="118" t="s">
        <v>566</v>
      </c>
      <c r="D99" s="41">
        <v>4</v>
      </c>
      <c r="E99" s="41">
        <v>8</v>
      </c>
      <c r="F99" s="118" t="s">
        <v>1068</v>
      </c>
      <c r="G99" s="41">
        <v>1</v>
      </c>
      <c r="H99" s="41">
        <f t="shared" si="95"/>
        <v>0.121</v>
      </c>
      <c r="I99" s="46">
        <f t="shared" si="36"/>
        <v>1.8974468069671449</v>
      </c>
      <c r="J99" t="b">
        <f t="shared" si="37"/>
        <v>1</v>
      </c>
      <c r="K99" t="b">
        <f t="shared" si="38"/>
        <v>1</v>
      </c>
      <c r="V99" s="41">
        <v>2</v>
      </c>
      <c r="W99" s="41">
        <f t="shared" si="96"/>
        <v>0.14099999999999999</v>
      </c>
      <c r="X99" s="46">
        <f t="shared" si="81"/>
        <v>1.0348331650283571</v>
      </c>
      <c r="Y99" t="b">
        <f t="shared" si="82"/>
        <v>1</v>
      </c>
      <c r="Z99" t="b">
        <f t="shared" si="40"/>
        <v>1</v>
      </c>
      <c r="AK99" s="41">
        <v>1</v>
      </c>
      <c r="AL99" s="41">
        <f t="shared" si="97"/>
        <v>0.11799999999999999</v>
      </c>
      <c r="AM99" s="46">
        <f t="shared" si="42"/>
        <v>2.0057494570252596</v>
      </c>
      <c r="AN99" t="b">
        <f t="shared" si="43"/>
        <v>1</v>
      </c>
      <c r="AO99" t="b">
        <f t="shared" si="44"/>
        <v>1</v>
      </c>
      <c r="AZ99" s="41">
        <v>2</v>
      </c>
      <c r="BA99" s="41">
        <f t="shared" si="98"/>
        <v>0.13900000000000001</v>
      </c>
      <c r="BB99" s="46">
        <f t="shared" si="46"/>
        <v>1.1100086538623111</v>
      </c>
      <c r="BC99" t="b">
        <f t="shared" si="47"/>
        <v>1</v>
      </c>
      <c r="BD99" t="b">
        <f t="shared" si="48"/>
        <v>1</v>
      </c>
      <c r="BO99" s="41">
        <v>1</v>
      </c>
      <c r="BP99" s="41">
        <f t="shared" si="99"/>
        <v>0.11700000000000001</v>
      </c>
      <c r="BQ99" s="46">
        <f t="shared" si="50"/>
        <v>2.0416743207608672</v>
      </c>
      <c r="BR99" t="b">
        <f t="shared" si="51"/>
        <v>1</v>
      </c>
      <c r="BS99" t="b">
        <f t="shared" si="52"/>
        <v>1</v>
      </c>
      <c r="CD99" s="41">
        <v>2</v>
      </c>
      <c r="CE99" s="41">
        <f t="shared" si="100"/>
        <v>0.14199999999999999</v>
      </c>
      <c r="CF99" s="46">
        <f t="shared" si="54"/>
        <v>1.0307971888314875</v>
      </c>
      <c r="CG99" t="b">
        <f t="shared" si="55"/>
        <v>1</v>
      </c>
      <c r="CH99" t="b">
        <f t="shared" si="56"/>
        <v>1</v>
      </c>
      <c r="CN99" s="118" t="s">
        <v>645</v>
      </c>
      <c r="CO99" s="118" t="s">
        <v>567</v>
      </c>
      <c r="CP99" s="41">
        <v>4</v>
      </c>
      <c r="CQ99" s="41">
        <v>8</v>
      </c>
      <c r="CR99" s="118" t="s">
        <v>1068</v>
      </c>
      <c r="CS99" s="41">
        <v>1</v>
      </c>
      <c r="CT99" s="41">
        <f t="shared" si="101"/>
        <v>0.13500000000000001</v>
      </c>
      <c r="CU99" s="46">
        <f t="shared" si="58"/>
        <v>1.4278643469490673</v>
      </c>
      <c r="CV99" t="b">
        <f t="shared" si="59"/>
        <v>1</v>
      </c>
      <c r="CW99" t="b">
        <f t="shared" si="60"/>
        <v>1</v>
      </c>
      <c r="DH99" s="41">
        <v>2</v>
      </c>
      <c r="DI99" s="41">
        <f t="shared" si="102"/>
        <v>0.152</v>
      </c>
      <c r="DJ99" s="46">
        <f t="shared" si="62"/>
        <v>0.84229212403951681</v>
      </c>
      <c r="DK99" t="b">
        <f t="shared" si="63"/>
        <v>1</v>
      </c>
      <c r="DL99" t="b">
        <f t="shared" si="64"/>
        <v>1</v>
      </c>
      <c r="DW99" s="41">
        <v>1</v>
      </c>
      <c r="DX99" s="41">
        <f t="shared" si="103"/>
        <v>0.13400000000000001</v>
      </c>
      <c r="DY99" s="46">
        <f t="shared" si="66"/>
        <v>1.4755614619083246</v>
      </c>
      <c r="DZ99" t="b">
        <f t="shared" si="67"/>
        <v>1</v>
      </c>
      <c r="EA99" t="b">
        <f t="shared" si="68"/>
        <v>1</v>
      </c>
      <c r="EL99" s="41">
        <v>2</v>
      </c>
      <c r="EM99" s="41">
        <f t="shared" si="104"/>
        <v>0.154</v>
      </c>
      <c r="EN99" s="46">
        <f t="shared" si="70"/>
        <v>0.75759490359829851</v>
      </c>
      <c r="EO99" t="b">
        <f t="shared" si="71"/>
        <v>1</v>
      </c>
      <c r="EP99" t="b">
        <f t="shared" si="72"/>
        <v>1</v>
      </c>
      <c r="FA99" s="41">
        <v>1</v>
      </c>
      <c r="FB99" s="41">
        <f t="shared" si="105"/>
        <v>0.13700000000000001</v>
      </c>
      <c r="FC99" s="46">
        <f t="shared" si="74"/>
        <v>1.3302736399331223</v>
      </c>
      <c r="FD99" t="b">
        <f t="shared" si="75"/>
        <v>1</v>
      </c>
      <c r="FE99" t="b">
        <f t="shared" si="76"/>
        <v>1</v>
      </c>
      <c r="FP99" s="41">
        <v>2</v>
      </c>
      <c r="FQ99" s="41">
        <f t="shared" si="106"/>
        <v>0.154</v>
      </c>
      <c r="FR99" s="46">
        <f t="shared" si="78"/>
        <v>0.75983428036064127</v>
      </c>
      <c r="FS99" t="b">
        <f t="shared" si="79"/>
        <v>1</v>
      </c>
      <c r="FT99" t="b">
        <f t="shared" si="80"/>
        <v>1</v>
      </c>
    </row>
    <row r="100" spans="1:176">
      <c r="A100" s="41"/>
      <c r="B100" s="118" t="s">
        <v>630</v>
      </c>
      <c r="C100" s="118" t="s">
        <v>566</v>
      </c>
      <c r="D100" s="41">
        <v>5</v>
      </c>
      <c r="E100" s="41">
        <v>1</v>
      </c>
      <c r="F100" s="118" t="s">
        <v>1068</v>
      </c>
      <c r="G100" s="41">
        <v>1</v>
      </c>
      <c r="H100" s="41">
        <f>H30</f>
        <v>0.13300000000000001</v>
      </c>
      <c r="I100" s="46">
        <f t="shared" si="36"/>
        <v>1.4626778239642499</v>
      </c>
      <c r="J100" t="b">
        <f t="shared" si="37"/>
        <v>1</v>
      </c>
      <c r="K100" t="b">
        <f t="shared" si="38"/>
        <v>1</v>
      </c>
      <c r="V100" s="41">
        <v>2</v>
      </c>
      <c r="W100" s="41">
        <f>W30</f>
        <v>0.105</v>
      </c>
      <c r="X100" s="46">
        <f t="shared" si="81"/>
        <v>2.3937778289084046</v>
      </c>
      <c r="Y100" t="b">
        <f t="shared" si="82"/>
        <v>1</v>
      </c>
      <c r="Z100" t="b">
        <f t="shared" si="40"/>
        <v>1</v>
      </c>
      <c r="AK100" s="41">
        <v>1</v>
      </c>
      <c r="AL100" s="41">
        <f>AL30</f>
        <v>0.128</v>
      </c>
      <c r="AM100" s="46">
        <f t="shared" si="42"/>
        <v>1.6264797010981014</v>
      </c>
      <c r="AN100" t="b">
        <f t="shared" si="43"/>
        <v>1</v>
      </c>
      <c r="AO100" t="b">
        <f t="shared" si="44"/>
        <v>1</v>
      </c>
      <c r="AZ100" s="41">
        <v>2</v>
      </c>
      <c r="BA100" s="41">
        <f>BA30</f>
        <v>0.14899999999999999</v>
      </c>
      <c r="BB100" s="46">
        <f t="shared" si="46"/>
        <v>0.73783796272957991</v>
      </c>
      <c r="BC100" t="b">
        <f t="shared" si="47"/>
        <v>1</v>
      </c>
      <c r="BD100" t="b">
        <f t="shared" si="48"/>
        <v>1</v>
      </c>
      <c r="BO100" s="41">
        <v>1</v>
      </c>
      <c r="BP100" s="41">
        <f>BP30</f>
        <v>0.13600000000000001</v>
      </c>
      <c r="BQ100" s="46">
        <f t="shared" si="50"/>
        <v>1.3133344197208978</v>
      </c>
      <c r="BR100" t="b">
        <f t="shared" si="51"/>
        <v>1</v>
      </c>
      <c r="BS100" t="b">
        <f t="shared" si="52"/>
        <v>1</v>
      </c>
      <c r="CD100" s="41">
        <v>2</v>
      </c>
      <c r="CE100" s="41">
        <f>CE30</f>
        <v>0.14599999999999999</v>
      </c>
      <c r="CF100" s="46">
        <f t="shared" si="54"/>
        <v>0.88227237531892311</v>
      </c>
      <c r="CG100" t="b">
        <f t="shared" si="55"/>
        <v>1</v>
      </c>
      <c r="CH100" t="b">
        <f t="shared" si="56"/>
        <v>1</v>
      </c>
      <c r="CN100" s="118" t="s">
        <v>647</v>
      </c>
      <c r="CO100" s="118" t="s">
        <v>567</v>
      </c>
      <c r="CP100" s="41">
        <v>5</v>
      </c>
      <c r="CQ100" s="41">
        <v>1</v>
      </c>
      <c r="CR100" s="118" t="s">
        <v>1068</v>
      </c>
      <c r="CS100" s="41">
        <v>1</v>
      </c>
      <c r="CT100" s="41">
        <f>CT30</f>
        <v>0.14299999999999999</v>
      </c>
      <c r="CU100" s="46">
        <f t="shared" si="58"/>
        <v>1.1198441754916804</v>
      </c>
      <c r="CV100" t="b">
        <f t="shared" si="59"/>
        <v>1</v>
      </c>
      <c r="CW100" t="b">
        <f t="shared" si="60"/>
        <v>1</v>
      </c>
      <c r="DH100" s="41">
        <v>2</v>
      </c>
      <c r="DI100" s="41">
        <f>DI30</f>
        <v>0.157</v>
      </c>
      <c r="DJ100" s="46">
        <f t="shared" si="62"/>
        <v>0.65193735516526363</v>
      </c>
      <c r="DK100" t="b">
        <f t="shared" si="63"/>
        <v>1</v>
      </c>
      <c r="DL100" t="b">
        <f t="shared" si="64"/>
        <v>1</v>
      </c>
      <c r="DW100" s="41">
        <v>1</v>
      </c>
      <c r="DX100" s="41">
        <f>DX30</f>
        <v>0.14199999999999999</v>
      </c>
      <c r="DY100" s="46">
        <f t="shared" si="66"/>
        <v>1.1707489312655364</v>
      </c>
      <c r="DZ100" t="b">
        <f t="shared" si="67"/>
        <v>1</v>
      </c>
      <c r="EA100" t="b">
        <f t="shared" si="68"/>
        <v>1</v>
      </c>
      <c r="EL100" s="41">
        <v>2</v>
      </c>
      <c r="EM100" s="41">
        <f>EM30</f>
        <v>0.157</v>
      </c>
      <c r="EN100" s="46">
        <f t="shared" si="70"/>
        <v>0.6456816603730503</v>
      </c>
      <c r="EO100" t="b">
        <f t="shared" si="71"/>
        <v>1</v>
      </c>
      <c r="EP100" t="b">
        <f t="shared" si="72"/>
        <v>1</v>
      </c>
      <c r="FA100" s="41">
        <v>1</v>
      </c>
      <c r="FB100" s="41">
        <f>FB30</f>
        <v>0.14199999999999999</v>
      </c>
      <c r="FC100" s="46">
        <f t="shared" si="74"/>
        <v>1.141354657628556</v>
      </c>
      <c r="FD100" t="b">
        <f t="shared" si="75"/>
        <v>1</v>
      </c>
      <c r="FE100" t="b">
        <f t="shared" si="76"/>
        <v>1</v>
      </c>
      <c r="FP100" s="41">
        <v>2</v>
      </c>
      <c r="FQ100" s="41">
        <f>FQ30</f>
        <v>0.156</v>
      </c>
      <c r="FR100" s="46">
        <f t="shared" si="78"/>
        <v>0.68420431455096331</v>
      </c>
      <c r="FS100" t="b">
        <f t="shared" si="79"/>
        <v>1</v>
      </c>
      <c r="FT100" t="b">
        <f t="shared" si="80"/>
        <v>1</v>
      </c>
    </row>
    <row r="101" spans="1:176">
      <c r="A101" s="41"/>
      <c r="B101" s="118" t="s">
        <v>632</v>
      </c>
      <c r="C101" s="118" t="s">
        <v>566</v>
      </c>
      <c r="D101" s="41">
        <v>5</v>
      </c>
      <c r="E101" s="41">
        <v>2</v>
      </c>
      <c r="F101" s="118" t="s">
        <v>1068</v>
      </c>
      <c r="G101" s="41">
        <v>1</v>
      </c>
      <c r="H101" s="41">
        <f t="shared" ref="H101:H107" si="107">H31</f>
        <v>0.13300000000000001</v>
      </c>
      <c r="I101" s="46">
        <f t="shared" si="36"/>
        <v>1.4626778239642499</v>
      </c>
      <c r="J101" t="b">
        <f t="shared" si="37"/>
        <v>1</v>
      </c>
      <c r="K101" t="b">
        <f t="shared" si="38"/>
        <v>1</v>
      </c>
      <c r="V101" s="41">
        <v>2</v>
      </c>
      <c r="W101" s="41">
        <f t="shared" ref="W101:W107" si="108">W31</f>
        <v>0.156</v>
      </c>
      <c r="X101" s="46">
        <f t="shared" si="81"/>
        <v>0.46860622174500322</v>
      </c>
      <c r="Y101" t="b">
        <f t="shared" si="82"/>
        <v>1</v>
      </c>
      <c r="Z101" t="b">
        <f t="shared" si="40"/>
        <v>1</v>
      </c>
      <c r="AK101" s="41">
        <v>1</v>
      </c>
      <c r="AL101" s="41">
        <f t="shared" ref="AL101:AL107" si="109">AL31</f>
        <v>0.13200000000000001</v>
      </c>
      <c r="AM101" s="46">
        <f t="shared" si="42"/>
        <v>1.4747717987272382</v>
      </c>
      <c r="AN101" t="b">
        <f t="shared" si="43"/>
        <v>1</v>
      </c>
      <c r="AO101" t="b">
        <f t="shared" si="44"/>
        <v>1</v>
      </c>
      <c r="AZ101" s="41">
        <v>2</v>
      </c>
      <c r="BA101" s="41">
        <f t="shared" ref="BA101:BA107" si="110">BA31</f>
        <v>0.15</v>
      </c>
      <c r="BB101" s="46">
        <f t="shared" si="46"/>
        <v>0.70062089361630675</v>
      </c>
      <c r="BC101" t="b">
        <f t="shared" si="47"/>
        <v>1</v>
      </c>
      <c r="BD101" t="b">
        <f t="shared" si="48"/>
        <v>1</v>
      </c>
      <c r="BO101" s="41">
        <v>1</v>
      </c>
      <c r="BP101" s="41">
        <f t="shared" ref="BP101:BP107" si="111">BP31</f>
        <v>0.13600000000000001</v>
      </c>
      <c r="BQ101" s="46">
        <f t="shared" si="50"/>
        <v>1.3133344197208978</v>
      </c>
      <c r="BR101" t="b">
        <f t="shared" si="51"/>
        <v>1</v>
      </c>
      <c r="BS101" t="b">
        <f t="shared" si="52"/>
        <v>1</v>
      </c>
      <c r="CD101" s="41">
        <v>2</v>
      </c>
      <c r="CE101" s="41">
        <f t="shared" ref="CE101:CE107" si="112">CE31</f>
        <v>0.14799999999999999</v>
      </c>
      <c r="CF101" s="46">
        <f t="shared" si="54"/>
        <v>0.80800996856264096</v>
      </c>
      <c r="CG101" t="b">
        <f t="shared" si="55"/>
        <v>1</v>
      </c>
      <c r="CH101" t="b">
        <f t="shared" si="56"/>
        <v>1</v>
      </c>
      <c r="CN101" s="118" t="s">
        <v>617</v>
      </c>
      <c r="CO101" s="118" t="s">
        <v>567</v>
      </c>
      <c r="CP101" s="41">
        <v>5</v>
      </c>
      <c r="CQ101" s="41">
        <v>2</v>
      </c>
      <c r="CR101" s="118" t="s">
        <v>1068</v>
      </c>
      <c r="CS101" s="41">
        <v>1</v>
      </c>
      <c r="CT101" s="41">
        <f t="shared" ref="CT101:CT107" si="113">CT31</f>
        <v>0.13600000000000001</v>
      </c>
      <c r="CU101" s="46">
        <f t="shared" si="58"/>
        <v>1.3893618255168938</v>
      </c>
      <c r="CV101" t="b">
        <f t="shared" si="59"/>
        <v>1</v>
      </c>
      <c r="CW101" t="b">
        <f t="shared" si="60"/>
        <v>1</v>
      </c>
      <c r="DH101" s="41">
        <v>2</v>
      </c>
      <c r="DI101" s="41">
        <f t="shared" ref="DI101:DI107" si="114">DI31</f>
        <v>0.153</v>
      </c>
      <c r="DJ101" s="46">
        <f t="shared" si="62"/>
        <v>0.80422117026466611</v>
      </c>
      <c r="DK101" t="b">
        <f t="shared" si="63"/>
        <v>1</v>
      </c>
      <c r="DL101" t="b">
        <f t="shared" si="64"/>
        <v>1</v>
      </c>
      <c r="DW101" s="41">
        <v>1</v>
      </c>
      <c r="DX101" s="41">
        <f t="shared" ref="DX101:DX107" si="115">DX31</f>
        <v>0.13600000000000001</v>
      </c>
      <c r="DY101" s="46">
        <f t="shared" si="66"/>
        <v>1.3993583292476273</v>
      </c>
      <c r="DZ101" t="b">
        <f t="shared" si="67"/>
        <v>1</v>
      </c>
      <c r="EA101" t="b">
        <f t="shared" si="68"/>
        <v>1</v>
      </c>
      <c r="EL101" s="41">
        <v>2</v>
      </c>
      <c r="EM101" s="41">
        <f t="shared" ref="EM101:EM107" si="116">EM31</f>
        <v>0.158</v>
      </c>
      <c r="EN101" s="46">
        <f t="shared" si="70"/>
        <v>0.60837724596463427</v>
      </c>
      <c r="EO101" t="b">
        <f t="shared" si="71"/>
        <v>1</v>
      </c>
      <c r="EP101" t="b">
        <f t="shared" si="72"/>
        <v>1</v>
      </c>
      <c r="FA101" s="41">
        <v>1</v>
      </c>
      <c r="FB101" s="41">
        <f t="shared" ref="FB101:FB107" si="117">FB31</f>
        <v>0.13700000000000001</v>
      </c>
      <c r="FC101" s="46">
        <f t="shared" si="74"/>
        <v>1.3302736399331223</v>
      </c>
      <c r="FD101" t="b">
        <f t="shared" si="75"/>
        <v>1</v>
      </c>
      <c r="FE101" t="b">
        <f t="shared" si="76"/>
        <v>1</v>
      </c>
      <c r="FP101" s="41">
        <v>2</v>
      </c>
      <c r="FQ101" s="41">
        <f t="shared" ref="FQ101:FQ107" si="118">FQ31</f>
        <v>0.155</v>
      </c>
      <c r="FR101" s="46">
        <f t="shared" si="78"/>
        <v>0.72201929745580229</v>
      </c>
      <c r="FS101" t="b">
        <f t="shared" si="79"/>
        <v>1</v>
      </c>
      <c r="FT101" t="b">
        <f t="shared" si="80"/>
        <v>1</v>
      </c>
    </row>
    <row r="102" spans="1:176">
      <c r="A102" s="41"/>
      <c r="B102" s="118" t="s">
        <v>634</v>
      </c>
      <c r="C102" s="118" t="s">
        <v>566</v>
      </c>
      <c r="D102" s="41">
        <v>5</v>
      </c>
      <c r="E102" s="41">
        <v>3</v>
      </c>
      <c r="F102" s="118" t="s">
        <v>1068</v>
      </c>
      <c r="G102" s="41">
        <v>1</v>
      </c>
      <c r="H102" s="41">
        <f t="shared" si="107"/>
        <v>0.124</v>
      </c>
      <c r="I102" s="46">
        <f t="shared" si="36"/>
        <v>1.7887545612164211</v>
      </c>
      <c r="J102" t="b">
        <f t="shared" si="37"/>
        <v>1</v>
      </c>
      <c r="K102" t="b">
        <f t="shared" si="38"/>
        <v>1</v>
      </c>
      <c r="V102" s="41">
        <v>2</v>
      </c>
      <c r="W102" s="41">
        <f t="shared" si="108"/>
        <v>0.14399999999999999</v>
      </c>
      <c r="X102" s="46">
        <f t="shared" si="81"/>
        <v>0.92158777637168632</v>
      </c>
      <c r="Y102" t="b">
        <f t="shared" si="82"/>
        <v>1</v>
      </c>
      <c r="Z102" t="b">
        <f t="shared" si="40"/>
        <v>1</v>
      </c>
      <c r="AK102" s="41">
        <v>1</v>
      </c>
      <c r="AL102" s="41">
        <f t="shared" si="109"/>
        <v>0.125</v>
      </c>
      <c r="AM102" s="46">
        <f t="shared" si="42"/>
        <v>1.7402606278762489</v>
      </c>
      <c r="AN102" t="b">
        <f t="shared" si="43"/>
        <v>1</v>
      </c>
      <c r="AO102" t="b">
        <f t="shared" si="44"/>
        <v>1</v>
      </c>
      <c r="AZ102" s="41">
        <v>2</v>
      </c>
      <c r="BA102" s="41">
        <f t="shared" si="110"/>
        <v>0.14299999999999999</v>
      </c>
      <c r="BB102" s="46">
        <f t="shared" si="46"/>
        <v>0.96114037740921932</v>
      </c>
      <c r="BC102" t="b">
        <f t="shared" si="47"/>
        <v>1</v>
      </c>
      <c r="BD102" t="b">
        <f t="shared" si="48"/>
        <v>1</v>
      </c>
      <c r="BO102" s="41">
        <v>1</v>
      </c>
      <c r="BP102" s="41">
        <f t="shared" si="111"/>
        <v>0.129</v>
      </c>
      <c r="BQ102" s="46">
        <f t="shared" si="50"/>
        <v>1.5816701727356235</v>
      </c>
      <c r="BR102" t="b">
        <f t="shared" si="51"/>
        <v>1</v>
      </c>
      <c r="BS102" t="b">
        <f t="shared" si="52"/>
        <v>1</v>
      </c>
      <c r="CD102" s="41">
        <v>2</v>
      </c>
      <c r="CE102" s="41">
        <f t="shared" si="112"/>
        <v>0.14399999999999999</v>
      </c>
      <c r="CF102" s="46">
        <f t="shared" si="54"/>
        <v>0.95653478207520537</v>
      </c>
      <c r="CG102" t="b">
        <f t="shared" si="55"/>
        <v>1</v>
      </c>
      <c r="CH102" t="b">
        <f t="shared" si="56"/>
        <v>1</v>
      </c>
      <c r="CN102" s="118" t="s">
        <v>619</v>
      </c>
      <c r="CO102" s="118" t="s">
        <v>567</v>
      </c>
      <c r="CP102" s="41">
        <v>5</v>
      </c>
      <c r="CQ102" s="41">
        <v>3</v>
      </c>
      <c r="CR102" s="118" t="s">
        <v>1068</v>
      </c>
      <c r="CS102" s="41">
        <v>1</v>
      </c>
      <c r="CT102" s="41">
        <f t="shared" si="113"/>
        <v>0.15</v>
      </c>
      <c r="CU102" s="46">
        <f t="shared" si="58"/>
        <v>0.8503265254664657</v>
      </c>
      <c r="CV102" t="b">
        <f t="shared" si="59"/>
        <v>1</v>
      </c>
      <c r="CW102" t="b">
        <f t="shared" si="60"/>
        <v>1</v>
      </c>
      <c r="DH102" s="41">
        <v>2</v>
      </c>
      <c r="DI102" s="41">
        <f t="shared" si="114"/>
        <v>0.16</v>
      </c>
      <c r="DJ102" s="46">
        <f t="shared" si="62"/>
        <v>0.53772449384071186</v>
      </c>
      <c r="DK102" t="b">
        <f t="shared" si="63"/>
        <v>1</v>
      </c>
      <c r="DL102" t="b">
        <f t="shared" si="64"/>
        <v>1</v>
      </c>
      <c r="DW102" s="41">
        <v>1</v>
      </c>
      <c r="DX102" s="41">
        <f t="shared" si="115"/>
        <v>0.14899999999999999</v>
      </c>
      <c r="DY102" s="46">
        <f t="shared" si="66"/>
        <v>0.90403796695309591</v>
      </c>
      <c r="DZ102" t="b">
        <f t="shared" si="67"/>
        <v>1</v>
      </c>
      <c r="EA102" t="b">
        <f t="shared" si="68"/>
        <v>1</v>
      </c>
      <c r="EL102" s="41">
        <v>2</v>
      </c>
      <c r="EM102" s="41">
        <f t="shared" si="116"/>
        <v>0.16200000000000001</v>
      </c>
      <c r="EN102" s="46">
        <f t="shared" si="70"/>
        <v>0.45915958833097004</v>
      </c>
      <c r="EO102" t="b">
        <f t="shared" si="71"/>
        <v>1</v>
      </c>
      <c r="EP102" t="b">
        <f t="shared" si="72"/>
        <v>1</v>
      </c>
      <c r="FA102" s="41">
        <v>1</v>
      </c>
      <c r="FB102" s="41">
        <f t="shared" si="117"/>
        <v>0.14899999999999999</v>
      </c>
      <c r="FC102" s="46">
        <f t="shared" si="74"/>
        <v>0.87686808240216163</v>
      </c>
      <c r="FD102" t="b">
        <f t="shared" si="75"/>
        <v>1</v>
      </c>
      <c r="FE102" t="b">
        <f t="shared" si="76"/>
        <v>1</v>
      </c>
      <c r="FP102" s="41">
        <v>2</v>
      </c>
      <c r="FQ102" s="41">
        <f t="shared" si="118"/>
        <v>0.16200000000000001</v>
      </c>
      <c r="FR102" s="46">
        <f t="shared" si="78"/>
        <v>0.45731441712192938</v>
      </c>
      <c r="FS102" t="b">
        <f t="shared" si="79"/>
        <v>1</v>
      </c>
      <c r="FT102" t="b">
        <f t="shared" si="80"/>
        <v>1</v>
      </c>
    </row>
    <row r="103" spans="1:176">
      <c r="A103" s="41"/>
      <c r="B103" s="118" t="s">
        <v>636</v>
      </c>
      <c r="C103" s="118" t="s">
        <v>566</v>
      </c>
      <c r="D103" s="41">
        <v>5</v>
      </c>
      <c r="E103" s="41">
        <v>4</v>
      </c>
      <c r="F103" s="118" t="s">
        <v>1068</v>
      </c>
      <c r="G103" s="41">
        <v>1</v>
      </c>
      <c r="H103" s="41">
        <f t="shared" si="107"/>
        <v>0.124</v>
      </c>
      <c r="I103" s="46">
        <f t="shared" si="36"/>
        <v>1.7887545612164211</v>
      </c>
      <c r="J103" t="b">
        <f t="shared" si="37"/>
        <v>1</v>
      </c>
      <c r="K103" t="b">
        <f t="shared" si="38"/>
        <v>1</v>
      </c>
      <c r="V103" s="41">
        <v>2</v>
      </c>
      <c r="W103" s="41">
        <f t="shared" si="108"/>
        <v>0.14699999999999999</v>
      </c>
      <c r="X103" s="46">
        <f t="shared" si="81"/>
        <v>0.80834238771501554</v>
      </c>
      <c r="Y103" t="b">
        <f t="shared" si="82"/>
        <v>1</v>
      </c>
      <c r="Z103" t="b">
        <f t="shared" si="40"/>
        <v>1</v>
      </c>
      <c r="AK103" s="41">
        <v>1</v>
      </c>
      <c r="AL103" s="41">
        <f t="shared" si="109"/>
        <v>0.128</v>
      </c>
      <c r="AM103" s="46">
        <f t="shared" si="42"/>
        <v>1.6264797010981014</v>
      </c>
      <c r="AN103" t="b">
        <f t="shared" si="43"/>
        <v>1</v>
      </c>
      <c r="AO103" t="b">
        <f t="shared" si="44"/>
        <v>1</v>
      </c>
      <c r="AZ103" s="41">
        <v>2</v>
      </c>
      <c r="BA103" s="41">
        <f t="shared" si="110"/>
        <v>0.14099999999999999</v>
      </c>
      <c r="BB103" s="46">
        <f t="shared" si="46"/>
        <v>1.0355745156357656</v>
      </c>
      <c r="BC103" t="b">
        <f t="shared" si="47"/>
        <v>1</v>
      </c>
      <c r="BD103" t="b">
        <f t="shared" si="48"/>
        <v>1</v>
      </c>
      <c r="BO103" s="41">
        <v>1</v>
      </c>
      <c r="BP103" s="41">
        <f t="shared" si="111"/>
        <v>0.13400000000000001</v>
      </c>
      <c r="BQ103" s="46">
        <f t="shared" si="50"/>
        <v>1.3900017777251052</v>
      </c>
      <c r="BR103" t="b">
        <f t="shared" si="51"/>
        <v>1</v>
      </c>
      <c r="BS103" t="b">
        <f t="shared" si="52"/>
        <v>1</v>
      </c>
      <c r="CD103" s="41">
        <v>2</v>
      </c>
      <c r="CE103" s="41">
        <f t="shared" si="112"/>
        <v>0.14499999999999999</v>
      </c>
      <c r="CF103" s="46">
        <f t="shared" si="54"/>
        <v>0.91940357869706424</v>
      </c>
      <c r="CG103" t="b">
        <f t="shared" si="55"/>
        <v>1</v>
      </c>
      <c r="CH103" t="b">
        <f t="shared" si="56"/>
        <v>1</v>
      </c>
      <c r="CN103" s="118" t="s">
        <v>621</v>
      </c>
      <c r="CO103" s="118" t="s">
        <v>567</v>
      </c>
      <c r="CP103" s="41">
        <v>5</v>
      </c>
      <c r="CQ103" s="41">
        <v>4</v>
      </c>
      <c r="CR103" s="118" t="s">
        <v>1068</v>
      </c>
      <c r="CS103" s="41">
        <v>1</v>
      </c>
      <c r="CT103" s="41">
        <f t="shared" si="113"/>
        <v>0.155</v>
      </c>
      <c r="CU103" s="46">
        <f t="shared" si="58"/>
        <v>0.65781391830559821</v>
      </c>
      <c r="CV103" t="b">
        <f t="shared" si="59"/>
        <v>1</v>
      </c>
      <c r="CW103" t="b">
        <f t="shared" si="60"/>
        <v>1</v>
      </c>
      <c r="DH103" s="41">
        <v>2</v>
      </c>
      <c r="DI103" s="41">
        <f t="shared" si="114"/>
        <v>0.16300000000000001</v>
      </c>
      <c r="DJ103" s="46">
        <f t="shared" si="62"/>
        <v>0.42351163251615997</v>
      </c>
      <c r="DK103" t="b">
        <f t="shared" si="63"/>
        <v>1</v>
      </c>
      <c r="DL103" t="b">
        <f t="shared" si="64"/>
        <v>1</v>
      </c>
      <c r="DW103" s="41">
        <v>1</v>
      </c>
      <c r="DX103" s="41">
        <f t="shared" si="115"/>
        <v>0.154</v>
      </c>
      <c r="DY103" s="46">
        <f t="shared" si="66"/>
        <v>0.71353013530135267</v>
      </c>
      <c r="DZ103" t="b">
        <f t="shared" si="67"/>
        <v>1</v>
      </c>
      <c r="EA103" t="b">
        <f t="shared" si="68"/>
        <v>1</v>
      </c>
      <c r="EL103" s="41">
        <v>2</v>
      </c>
      <c r="EM103" s="41">
        <f t="shared" si="116"/>
        <v>0.16700000000000001</v>
      </c>
      <c r="EN103" s="46">
        <f t="shared" si="70"/>
        <v>0.27263751628888977</v>
      </c>
      <c r="EO103" t="b">
        <f t="shared" si="71"/>
        <v>1</v>
      </c>
      <c r="EP103" t="b">
        <f t="shared" si="72"/>
        <v>1</v>
      </c>
      <c r="FA103" s="41">
        <v>1</v>
      </c>
      <c r="FB103" s="41">
        <f t="shared" si="117"/>
        <v>0.154</v>
      </c>
      <c r="FC103" s="46">
        <f t="shared" si="74"/>
        <v>0.68794910009759425</v>
      </c>
      <c r="FD103" t="b">
        <f t="shared" si="75"/>
        <v>1</v>
      </c>
      <c r="FE103" t="b">
        <f t="shared" si="76"/>
        <v>1</v>
      </c>
      <c r="FP103" s="41">
        <v>2</v>
      </c>
      <c r="FQ103" s="41">
        <f t="shared" si="118"/>
        <v>0.16700000000000001</v>
      </c>
      <c r="FR103" s="46">
        <f t="shared" si="78"/>
        <v>0.26823950259773438</v>
      </c>
      <c r="FS103" t="b">
        <f t="shared" si="79"/>
        <v>1</v>
      </c>
      <c r="FT103" t="b">
        <f t="shared" si="80"/>
        <v>1</v>
      </c>
    </row>
    <row r="104" spans="1:176">
      <c r="A104" s="41"/>
      <c r="B104" s="118" t="s">
        <v>638</v>
      </c>
      <c r="C104" s="118" t="s">
        <v>566</v>
      </c>
      <c r="D104" s="41">
        <v>5</v>
      </c>
      <c r="E104" s="41">
        <v>5</v>
      </c>
      <c r="F104" s="118" t="s">
        <v>1068</v>
      </c>
      <c r="G104" s="41">
        <v>1</v>
      </c>
      <c r="H104" s="41">
        <f t="shared" si="107"/>
        <v>0.123</v>
      </c>
      <c r="I104" s="46">
        <f t="shared" si="36"/>
        <v>1.8249853097999957</v>
      </c>
      <c r="J104" t="b">
        <f t="shared" si="37"/>
        <v>1</v>
      </c>
      <c r="K104" t="b">
        <f t="shared" si="38"/>
        <v>1</v>
      </c>
      <c r="V104" s="41">
        <v>2</v>
      </c>
      <c r="W104" s="41">
        <f t="shared" si="108"/>
        <v>0.14099999999999999</v>
      </c>
      <c r="X104" s="46">
        <f t="shared" si="81"/>
        <v>1.0348331650283571</v>
      </c>
      <c r="Y104" t="b">
        <f t="shared" si="82"/>
        <v>1</v>
      </c>
      <c r="Z104" t="b">
        <f t="shared" si="40"/>
        <v>1</v>
      </c>
      <c r="AK104" s="41">
        <v>1</v>
      </c>
      <c r="AL104" s="41">
        <f t="shared" si="109"/>
        <v>0.122</v>
      </c>
      <c r="AM104" s="46">
        <f t="shared" si="42"/>
        <v>1.8540415546543965</v>
      </c>
      <c r="AN104" t="b">
        <f t="shared" si="43"/>
        <v>1</v>
      </c>
      <c r="AO104" t="b">
        <f t="shared" si="44"/>
        <v>1</v>
      </c>
      <c r="AZ104" s="41">
        <v>2</v>
      </c>
      <c r="BA104" s="41">
        <f t="shared" si="110"/>
        <v>0.14399999999999999</v>
      </c>
      <c r="BB104" s="46">
        <f t="shared" si="46"/>
        <v>0.92392330829594604</v>
      </c>
      <c r="BC104" t="b">
        <f t="shared" si="47"/>
        <v>1</v>
      </c>
      <c r="BD104" t="b">
        <f t="shared" si="48"/>
        <v>1</v>
      </c>
      <c r="BO104" s="41">
        <v>1</v>
      </c>
      <c r="BP104" s="41">
        <f t="shared" si="111"/>
        <v>0.129</v>
      </c>
      <c r="BQ104" s="46">
        <f t="shared" si="50"/>
        <v>1.5816701727356235</v>
      </c>
      <c r="BR104" t="b">
        <f t="shared" si="51"/>
        <v>1</v>
      </c>
      <c r="BS104" t="b">
        <f t="shared" si="52"/>
        <v>1</v>
      </c>
      <c r="CD104" s="41">
        <v>2</v>
      </c>
      <c r="CE104" s="41">
        <f t="shared" si="112"/>
        <v>0.14499999999999999</v>
      </c>
      <c r="CF104" s="46">
        <f t="shared" si="54"/>
        <v>0.91940357869706424</v>
      </c>
      <c r="CG104" t="b">
        <f t="shared" si="55"/>
        <v>1</v>
      </c>
      <c r="CH104" t="b">
        <f t="shared" si="56"/>
        <v>1</v>
      </c>
      <c r="CN104" s="118" t="s">
        <v>623</v>
      </c>
      <c r="CO104" s="118" t="s">
        <v>567</v>
      </c>
      <c r="CP104" s="41">
        <v>5</v>
      </c>
      <c r="CQ104" s="41">
        <v>5</v>
      </c>
      <c r="CR104" s="118" t="s">
        <v>1068</v>
      </c>
      <c r="CS104" s="41">
        <v>1</v>
      </c>
      <c r="CT104" s="41">
        <f t="shared" si="113"/>
        <v>0.155</v>
      </c>
      <c r="CU104" s="46">
        <f t="shared" si="58"/>
        <v>0.65781391830559821</v>
      </c>
      <c r="CV104" t="b">
        <f t="shared" si="59"/>
        <v>1</v>
      </c>
      <c r="CW104" t="b">
        <f t="shared" si="60"/>
        <v>1</v>
      </c>
      <c r="DH104" s="41">
        <v>2</v>
      </c>
      <c r="DI104" s="41">
        <f t="shared" si="114"/>
        <v>0.16400000000000001</v>
      </c>
      <c r="DJ104" s="46">
        <f t="shared" si="62"/>
        <v>0.38544067874130938</v>
      </c>
      <c r="DK104" t="b">
        <f t="shared" si="63"/>
        <v>1</v>
      </c>
      <c r="DL104" t="b">
        <f t="shared" si="64"/>
        <v>1</v>
      </c>
      <c r="DW104" s="41">
        <v>1</v>
      </c>
      <c r="DX104" s="41">
        <f t="shared" si="115"/>
        <v>0.155</v>
      </c>
      <c r="DY104" s="46">
        <f t="shared" si="66"/>
        <v>0.67542856897100401</v>
      </c>
      <c r="DZ104" t="b">
        <f t="shared" si="67"/>
        <v>1</v>
      </c>
      <c r="EA104" t="b">
        <f t="shared" si="68"/>
        <v>1</v>
      </c>
      <c r="EL104" s="41">
        <v>2</v>
      </c>
      <c r="EM104" s="41">
        <f t="shared" si="116"/>
        <v>0.16700000000000001</v>
      </c>
      <c r="EN104" s="46">
        <f t="shared" si="70"/>
        <v>0.27263751628888977</v>
      </c>
      <c r="EO104" t="b">
        <f t="shared" si="71"/>
        <v>1</v>
      </c>
      <c r="EP104" t="b">
        <f t="shared" si="72"/>
        <v>1</v>
      </c>
      <c r="FA104" s="41">
        <v>1</v>
      </c>
      <c r="FB104" s="41">
        <f t="shared" si="117"/>
        <v>0.16200000000000001</v>
      </c>
      <c r="FC104" s="46">
        <f t="shared" si="74"/>
        <v>0.38567872841028644</v>
      </c>
      <c r="FD104" t="b">
        <f t="shared" si="75"/>
        <v>1</v>
      </c>
      <c r="FE104" t="b">
        <f t="shared" si="76"/>
        <v>1</v>
      </c>
      <c r="FP104" s="41">
        <v>2</v>
      </c>
      <c r="FQ104" s="41">
        <f t="shared" si="118"/>
        <v>0.16800000000000001</v>
      </c>
      <c r="FR104" s="46">
        <f t="shared" si="78"/>
        <v>0.2304245196928954</v>
      </c>
      <c r="FS104" t="b">
        <f t="shared" si="79"/>
        <v>1</v>
      </c>
      <c r="FT104" t="b">
        <f t="shared" si="80"/>
        <v>1</v>
      </c>
    </row>
    <row r="105" spans="1:176">
      <c r="A105" s="41"/>
      <c r="B105" s="118" t="s">
        <v>640</v>
      </c>
      <c r="C105" s="118" t="s">
        <v>566</v>
      </c>
      <c r="D105" s="41">
        <v>5</v>
      </c>
      <c r="E105" s="41">
        <v>6</v>
      </c>
      <c r="F105" s="118" t="s">
        <v>1068</v>
      </c>
      <c r="G105" s="41">
        <v>1</v>
      </c>
      <c r="H105" s="41">
        <f t="shared" si="107"/>
        <v>0.14099999999999999</v>
      </c>
      <c r="I105" s="46">
        <f t="shared" si="36"/>
        <v>1.1728318352956542</v>
      </c>
      <c r="J105" t="b">
        <f t="shared" si="37"/>
        <v>1</v>
      </c>
      <c r="K105" t="b">
        <f t="shared" si="38"/>
        <v>1</v>
      </c>
      <c r="V105" s="41">
        <v>2</v>
      </c>
      <c r="W105" s="41">
        <f t="shared" si="108"/>
        <v>0.155</v>
      </c>
      <c r="X105" s="46">
        <f t="shared" si="81"/>
        <v>0.5063546846305601</v>
      </c>
      <c r="Y105" t="b">
        <f t="shared" si="82"/>
        <v>1</v>
      </c>
      <c r="Z105" t="b">
        <f t="shared" si="40"/>
        <v>1</v>
      </c>
      <c r="AK105" s="41">
        <v>1</v>
      </c>
      <c r="AL105" s="41">
        <f t="shared" si="109"/>
        <v>0.14000000000000001</v>
      </c>
      <c r="AM105" s="46">
        <f t="shared" si="42"/>
        <v>1.1713559939855116</v>
      </c>
      <c r="AN105" t="b">
        <f t="shared" si="43"/>
        <v>1</v>
      </c>
      <c r="AO105" t="b">
        <f t="shared" si="44"/>
        <v>1</v>
      </c>
      <c r="AZ105" s="41">
        <v>2</v>
      </c>
      <c r="BA105" s="41">
        <f t="shared" si="110"/>
        <v>0.154</v>
      </c>
      <c r="BB105" s="46">
        <f t="shared" si="46"/>
        <v>0.55175261716321389</v>
      </c>
      <c r="BC105" t="b">
        <f t="shared" si="47"/>
        <v>1</v>
      </c>
      <c r="BD105" t="b">
        <f t="shared" si="48"/>
        <v>1</v>
      </c>
      <c r="BO105" s="41">
        <v>1</v>
      </c>
      <c r="BP105" s="41">
        <f t="shared" si="111"/>
        <v>0.14299999999999999</v>
      </c>
      <c r="BQ105" s="46">
        <f t="shared" si="50"/>
        <v>1.0449986667061733</v>
      </c>
      <c r="BR105" t="b">
        <f t="shared" si="51"/>
        <v>1</v>
      </c>
      <c r="BS105" t="b">
        <f t="shared" si="52"/>
        <v>1</v>
      </c>
      <c r="CD105" s="41">
        <v>2</v>
      </c>
      <c r="CE105" s="41">
        <f t="shared" si="112"/>
        <v>0.154</v>
      </c>
      <c r="CF105" s="46">
        <f t="shared" si="54"/>
        <v>0.58522274829379428</v>
      </c>
      <c r="CG105" t="b">
        <f t="shared" si="55"/>
        <v>1</v>
      </c>
      <c r="CH105" t="b">
        <f t="shared" si="56"/>
        <v>1</v>
      </c>
      <c r="CN105" s="118" t="s">
        <v>625</v>
      </c>
      <c r="CO105" s="118" t="s">
        <v>567</v>
      </c>
      <c r="CP105" s="41">
        <v>5</v>
      </c>
      <c r="CQ105" s="41">
        <v>6</v>
      </c>
      <c r="CR105" s="118" t="s">
        <v>1068</v>
      </c>
      <c r="CS105" s="41">
        <v>1</v>
      </c>
      <c r="CT105" s="41">
        <f t="shared" si="113"/>
        <v>0.14199999999999999</v>
      </c>
      <c r="CU105" s="46">
        <f t="shared" si="58"/>
        <v>1.1583466969238538</v>
      </c>
      <c r="CV105" t="b">
        <f t="shared" si="59"/>
        <v>1</v>
      </c>
      <c r="CW105" t="b">
        <f t="shared" si="60"/>
        <v>1</v>
      </c>
      <c r="DH105" s="41">
        <v>2</v>
      </c>
      <c r="DI105" s="41">
        <f t="shared" si="114"/>
        <v>0.158</v>
      </c>
      <c r="DJ105" s="46">
        <f t="shared" si="62"/>
        <v>0.61386640139041304</v>
      </c>
      <c r="DK105" t="b">
        <f t="shared" si="63"/>
        <v>1</v>
      </c>
      <c r="DL105" t="b">
        <f t="shared" si="64"/>
        <v>1</v>
      </c>
      <c r="DW105" s="41">
        <v>1</v>
      </c>
      <c r="DX105" s="41">
        <f t="shared" si="115"/>
        <v>0.151</v>
      </c>
      <c r="DY105" s="46">
        <f t="shared" si="66"/>
        <v>0.82783483429239857</v>
      </c>
      <c r="DZ105" t="b">
        <f t="shared" si="67"/>
        <v>1</v>
      </c>
      <c r="EA105" t="b">
        <f t="shared" si="68"/>
        <v>1</v>
      </c>
      <c r="EL105" s="41">
        <v>2</v>
      </c>
      <c r="EM105" s="41">
        <f t="shared" si="116"/>
        <v>0.161</v>
      </c>
      <c r="EN105" s="46">
        <f t="shared" si="70"/>
        <v>0.49646400273938612</v>
      </c>
      <c r="EO105" t="b">
        <f t="shared" si="71"/>
        <v>1</v>
      </c>
      <c r="EP105" t="b">
        <f t="shared" si="72"/>
        <v>1</v>
      </c>
      <c r="FA105" s="41">
        <v>1</v>
      </c>
      <c r="FB105" s="41">
        <f t="shared" si="117"/>
        <v>0.14799999999999999</v>
      </c>
      <c r="FC105" s="46">
        <f t="shared" si="74"/>
        <v>0.91465187886307509</v>
      </c>
      <c r="FD105" t="b">
        <f t="shared" si="75"/>
        <v>1</v>
      </c>
      <c r="FE105" t="b">
        <f t="shared" si="76"/>
        <v>1</v>
      </c>
      <c r="FP105" s="41">
        <v>2</v>
      </c>
      <c r="FQ105" s="41">
        <f t="shared" si="118"/>
        <v>0.16</v>
      </c>
      <c r="FR105" s="46">
        <f t="shared" si="78"/>
        <v>0.5329443829316074</v>
      </c>
      <c r="FS105" t="b">
        <f t="shared" si="79"/>
        <v>1</v>
      </c>
      <c r="FT105" t="b">
        <f t="shared" si="80"/>
        <v>1</v>
      </c>
    </row>
    <row r="106" spans="1:176">
      <c r="A106" s="41"/>
      <c r="B106" s="118" t="s">
        <v>642</v>
      </c>
      <c r="C106" s="118" t="s">
        <v>566</v>
      </c>
      <c r="D106" s="41">
        <v>5</v>
      </c>
      <c r="E106" s="41">
        <v>7</v>
      </c>
      <c r="F106" s="118" t="s">
        <v>1068</v>
      </c>
      <c r="G106" s="41">
        <v>1</v>
      </c>
      <c r="H106" s="41">
        <f t="shared" si="107"/>
        <v>0.11799999999999999</v>
      </c>
      <c r="I106" s="46">
        <f t="shared" si="36"/>
        <v>2.0061390527178689</v>
      </c>
      <c r="J106" t="b">
        <f t="shared" si="37"/>
        <v>1</v>
      </c>
      <c r="K106" t="b">
        <f t="shared" si="38"/>
        <v>1</v>
      </c>
      <c r="V106" s="41">
        <v>2</v>
      </c>
      <c r="W106" s="41">
        <f t="shared" si="108"/>
        <v>0.14099999999999999</v>
      </c>
      <c r="X106" s="46">
        <f t="shared" si="81"/>
        <v>1.0348331650283571</v>
      </c>
      <c r="Y106" t="b">
        <f t="shared" si="82"/>
        <v>1</v>
      </c>
      <c r="Z106" t="b">
        <f t="shared" si="40"/>
        <v>1</v>
      </c>
      <c r="AK106" s="41">
        <v>1</v>
      </c>
      <c r="AL106" s="41">
        <f t="shared" si="109"/>
        <v>0.11899999999999999</v>
      </c>
      <c r="AM106" s="46">
        <f t="shared" si="42"/>
        <v>1.9678224814325438</v>
      </c>
      <c r="AN106" t="b">
        <f t="shared" si="43"/>
        <v>1</v>
      </c>
      <c r="AO106" t="b">
        <f t="shared" si="44"/>
        <v>1</v>
      </c>
      <c r="AZ106" s="41">
        <v>2</v>
      </c>
      <c r="BA106" s="41">
        <f t="shared" si="110"/>
        <v>0.14199999999999999</v>
      </c>
      <c r="BB106" s="46">
        <f t="shared" si="46"/>
        <v>0.99835744652249248</v>
      </c>
      <c r="BC106" t="b">
        <f t="shared" si="47"/>
        <v>1</v>
      </c>
      <c r="BD106" t="b">
        <f t="shared" si="48"/>
        <v>1</v>
      </c>
      <c r="BO106" s="41">
        <v>1</v>
      </c>
      <c r="BP106" s="41">
        <f t="shared" si="111"/>
        <v>0.121</v>
      </c>
      <c r="BQ106" s="46">
        <f t="shared" si="50"/>
        <v>1.888339604752453</v>
      </c>
      <c r="BR106" t="b">
        <f t="shared" si="51"/>
        <v>1</v>
      </c>
      <c r="BS106" t="b">
        <f t="shared" si="52"/>
        <v>1</v>
      </c>
      <c r="CD106" s="41">
        <v>2</v>
      </c>
      <c r="CE106" s="41">
        <f t="shared" si="112"/>
        <v>0.14299999999999999</v>
      </c>
      <c r="CF106" s="46">
        <f t="shared" si="54"/>
        <v>0.9936659854533465</v>
      </c>
      <c r="CG106" t="b">
        <f t="shared" si="55"/>
        <v>1</v>
      </c>
      <c r="CH106" t="b">
        <f t="shared" si="56"/>
        <v>1</v>
      </c>
      <c r="CN106" s="118" t="s">
        <v>627</v>
      </c>
      <c r="CO106" s="118" t="s">
        <v>567</v>
      </c>
      <c r="CP106" s="41">
        <v>5</v>
      </c>
      <c r="CQ106" s="41">
        <v>7</v>
      </c>
      <c r="CR106" s="118" t="s">
        <v>1068</v>
      </c>
      <c r="CS106" s="41">
        <v>1</v>
      </c>
      <c r="CT106" s="41">
        <f t="shared" si="113"/>
        <v>0.11600000000000001</v>
      </c>
      <c r="CU106" s="46">
        <f t="shared" si="58"/>
        <v>2.1594122541603635</v>
      </c>
      <c r="CV106" t="b">
        <f t="shared" si="59"/>
        <v>1</v>
      </c>
      <c r="CW106" t="b">
        <f t="shared" si="60"/>
        <v>1</v>
      </c>
      <c r="DH106" s="41">
        <v>2</v>
      </c>
      <c r="DI106" s="41">
        <f t="shared" si="114"/>
        <v>0.13900000000000001</v>
      </c>
      <c r="DJ106" s="46">
        <f t="shared" si="62"/>
        <v>1.3372145231125738</v>
      </c>
      <c r="DK106" t="b">
        <f t="shared" si="63"/>
        <v>1</v>
      </c>
      <c r="DL106" t="b">
        <f t="shared" si="64"/>
        <v>1</v>
      </c>
      <c r="DW106" s="41">
        <v>1</v>
      </c>
      <c r="DX106" s="41">
        <f t="shared" si="115"/>
        <v>0.11700000000000001</v>
      </c>
      <c r="DY106" s="46">
        <f t="shared" si="66"/>
        <v>2.1232880895242512</v>
      </c>
      <c r="DZ106" t="b">
        <f t="shared" si="67"/>
        <v>1</v>
      </c>
      <c r="EA106" t="b">
        <f t="shared" si="68"/>
        <v>1</v>
      </c>
      <c r="EL106" s="41">
        <v>2</v>
      </c>
      <c r="EM106" s="41">
        <f t="shared" si="116"/>
        <v>0.157</v>
      </c>
      <c r="EN106" s="46">
        <f t="shared" si="70"/>
        <v>0.6456816603730503</v>
      </c>
      <c r="EO106" t="b">
        <f t="shared" si="71"/>
        <v>1</v>
      </c>
      <c r="EP106" t="b">
        <f t="shared" si="72"/>
        <v>1</v>
      </c>
      <c r="FA106" s="41">
        <v>1</v>
      </c>
      <c r="FB106" s="41">
        <f t="shared" si="117"/>
        <v>0.11899999999999999</v>
      </c>
      <c r="FC106" s="46">
        <f t="shared" si="74"/>
        <v>2.0103819762295649</v>
      </c>
      <c r="FD106" t="b">
        <f t="shared" si="75"/>
        <v>1</v>
      </c>
      <c r="FE106" t="b">
        <f t="shared" si="76"/>
        <v>1</v>
      </c>
      <c r="FP106" s="41">
        <v>2</v>
      </c>
      <c r="FQ106" s="41">
        <f t="shared" si="118"/>
        <v>0.14299999999999999</v>
      </c>
      <c r="FR106" s="46">
        <f t="shared" si="78"/>
        <v>1.1757990923138701</v>
      </c>
      <c r="FS106" t="b">
        <f t="shared" si="79"/>
        <v>1</v>
      </c>
      <c r="FT106" t="b">
        <f t="shared" si="80"/>
        <v>1</v>
      </c>
    </row>
    <row r="107" spans="1:176">
      <c r="A107" s="41"/>
      <c r="B107" s="118" t="s">
        <v>644</v>
      </c>
      <c r="C107" s="118" t="s">
        <v>566</v>
      </c>
      <c r="D107" s="41">
        <v>5</v>
      </c>
      <c r="E107" s="41">
        <v>8</v>
      </c>
      <c r="F107" s="118" t="s">
        <v>1068</v>
      </c>
      <c r="G107" s="41">
        <v>1</v>
      </c>
      <c r="H107" s="41">
        <f t="shared" si="107"/>
        <v>0.14299999999999999</v>
      </c>
      <c r="I107" s="46">
        <f t="shared" si="36"/>
        <v>1.100370338128505</v>
      </c>
      <c r="J107" t="b">
        <f t="shared" si="37"/>
        <v>1</v>
      </c>
      <c r="K107" t="b">
        <f t="shared" si="38"/>
        <v>1</v>
      </c>
      <c r="V107" s="41">
        <v>2</v>
      </c>
      <c r="W107" s="41">
        <f t="shared" si="108"/>
        <v>0.153</v>
      </c>
      <c r="X107" s="46">
        <f t="shared" si="81"/>
        <v>0.58185161040167399</v>
      </c>
      <c r="Y107" t="b">
        <f t="shared" si="82"/>
        <v>1</v>
      </c>
      <c r="Z107" t="b">
        <f t="shared" si="40"/>
        <v>1</v>
      </c>
      <c r="AK107" s="41">
        <v>1</v>
      </c>
      <c r="AL107" s="41">
        <f t="shared" si="109"/>
        <v>0.14199999999999999</v>
      </c>
      <c r="AM107" s="46">
        <f t="shared" si="42"/>
        <v>1.095502042800081</v>
      </c>
      <c r="AN107" t="b">
        <f t="shared" si="43"/>
        <v>1</v>
      </c>
      <c r="AO107" t="b">
        <f t="shared" si="44"/>
        <v>1</v>
      </c>
      <c r="AZ107" s="41">
        <v>2</v>
      </c>
      <c r="BA107" s="41">
        <f t="shared" si="110"/>
        <v>0.185</v>
      </c>
      <c r="BB107" s="46">
        <f t="shared" si="46"/>
        <v>-0.60197652534825485</v>
      </c>
      <c r="BC107" t="b">
        <f t="shared" si="47"/>
        <v>0</v>
      </c>
      <c r="BD107" t="b">
        <f t="shared" si="48"/>
        <v>1</v>
      </c>
      <c r="BO107" s="41">
        <v>1</v>
      </c>
      <c r="BP107" s="41">
        <f t="shared" si="111"/>
        <v>0.14499999999999999</v>
      </c>
      <c r="BQ107" s="46">
        <f t="shared" si="50"/>
        <v>0.96833130870196582</v>
      </c>
      <c r="BR107" t="b">
        <f t="shared" si="51"/>
        <v>1</v>
      </c>
      <c r="BS107" t="b">
        <f t="shared" si="52"/>
        <v>1</v>
      </c>
      <c r="CD107" s="41">
        <v>2</v>
      </c>
      <c r="CE107" s="41">
        <f t="shared" si="112"/>
        <v>0.153</v>
      </c>
      <c r="CF107" s="46">
        <f t="shared" si="54"/>
        <v>0.62235395167193541</v>
      </c>
      <c r="CG107" t="b">
        <f t="shared" si="55"/>
        <v>1</v>
      </c>
      <c r="CH107" t="b">
        <f t="shared" si="56"/>
        <v>1</v>
      </c>
      <c r="CN107" s="118" t="s">
        <v>629</v>
      </c>
      <c r="CO107" s="118" t="s">
        <v>567</v>
      </c>
      <c r="CP107" s="41">
        <v>5</v>
      </c>
      <c r="CQ107" s="41">
        <v>8</v>
      </c>
      <c r="CR107" s="118" t="s">
        <v>1068</v>
      </c>
      <c r="CS107" s="41">
        <v>1</v>
      </c>
      <c r="CT107" s="41">
        <f t="shared" si="113"/>
        <v>0.152</v>
      </c>
      <c r="CU107" s="46">
        <f t="shared" si="58"/>
        <v>0.77332148260211875</v>
      </c>
      <c r="CV107" t="b">
        <f t="shared" si="59"/>
        <v>1</v>
      </c>
      <c r="CW107" t="b">
        <f t="shared" si="60"/>
        <v>1</v>
      </c>
      <c r="DH107" s="41">
        <v>2</v>
      </c>
      <c r="DI107" s="41">
        <f t="shared" si="114"/>
        <v>0.159</v>
      </c>
      <c r="DJ107" s="46">
        <f t="shared" si="62"/>
        <v>0.57579544761556245</v>
      </c>
      <c r="DK107" t="b">
        <f t="shared" si="63"/>
        <v>1</v>
      </c>
      <c r="DL107" t="b">
        <f t="shared" si="64"/>
        <v>1</v>
      </c>
      <c r="DW107" s="41">
        <v>1</v>
      </c>
      <c r="DX107" s="41">
        <f t="shared" si="115"/>
        <v>0.156</v>
      </c>
      <c r="DY107" s="46">
        <f t="shared" si="66"/>
        <v>0.63732700264065534</v>
      </c>
      <c r="DZ107" t="b">
        <f t="shared" si="67"/>
        <v>1</v>
      </c>
      <c r="EA107" t="b">
        <f t="shared" si="68"/>
        <v>1</v>
      </c>
      <c r="EL107" s="41">
        <v>2</v>
      </c>
      <c r="EM107" s="41">
        <f t="shared" si="116"/>
        <v>0.16600000000000001</v>
      </c>
      <c r="EN107" s="46">
        <f t="shared" si="70"/>
        <v>0.30994193069730586</v>
      </c>
      <c r="EO107" t="b">
        <f t="shared" si="71"/>
        <v>1</v>
      </c>
      <c r="EP107" t="b">
        <f t="shared" si="72"/>
        <v>1</v>
      </c>
      <c r="FA107" s="41">
        <v>1</v>
      </c>
      <c r="FB107" s="41">
        <f t="shared" si="117"/>
        <v>0.14899999999999999</v>
      </c>
      <c r="FC107" s="46">
        <f t="shared" si="74"/>
        <v>0.87686808240216163</v>
      </c>
      <c r="FD107" t="b">
        <f t="shared" si="75"/>
        <v>1</v>
      </c>
      <c r="FE107" t="b">
        <f t="shared" si="76"/>
        <v>1</v>
      </c>
      <c r="FP107" s="41">
        <v>2</v>
      </c>
      <c r="FQ107" s="41">
        <f t="shared" si="118"/>
        <v>0.161</v>
      </c>
      <c r="FR107" s="46">
        <f t="shared" si="78"/>
        <v>0.49512940002676836</v>
      </c>
      <c r="FS107" t="b">
        <f t="shared" si="79"/>
        <v>1</v>
      </c>
      <c r="FT107" t="b">
        <f t="shared" si="80"/>
        <v>1</v>
      </c>
    </row>
    <row r="108" spans="1:176">
      <c r="A108" s="41"/>
      <c r="B108" s="118" t="s">
        <v>646</v>
      </c>
      <c r="C108" s="118" t="s">
        <v>566</v>
      </c>
      <c r="D108" s="41">
        <v>6</v>
      </c>
      <c r="E108" s="41">
        <v>1</v>
      </c>
      <c r="F108" s="118" t="s">
        <v>1068</v>
      </c>
      <c r="G108" s="41">
        <v>1</v>
      </c>
      <c r="H108" s="41">
        <f>I30</f>
        <v>0.13400000000000001</v>
      </c>
      <c r="I108" s="46">
        <f t="shared" si="36"/>
        <v>1.4264470753806753</v>
      </c>
      <c r="J108" t="b">
        <f t="shared" si="37"/>
        <v>1</v>
      </c>
      <c r="K108" t="b">
        <f t="shared" si="38"/>
        <v>1</v>
      </c>
      <c r="V108" s="41">
        <v>2</v>
      </c>
      <c r="W108" s="41">
        <f>X30</f>
        <v>0.15</v>
      </c>
      <c r="X108" s="46">
        <f t="shared" si="81"/>
        <v>0.69509699905834477</v>
      </c>
      <c r="Y108" t="b">
        <f t="shared" si="82"/>
        <v>1</v>
      </c>
      <c r="Z108" t="b">
        <f t="shared" si="40"/>
        <v>1</v>
      </c>
      <c r="AK108" s="41">
        <v>1</v>
      </c>
      <c r="AL108" s="41">
        <f>AM30</f>
        <v>0.13500000000000001</v>
      </c>
      <c r="AM108" s="46">
        <f t="shared" si="42"/>
        <v>1.3609908719490906</v>
      </c>
      <c r="AN108" t="b">
        <f t="shared" si="43"/>
        <v>1</v>
      </c>
      <c r="AO108" t="b">
        <f t="shared" si="44"/>
        <v>1</v>
      </c>
      <c r="AZ108" s="41">
        <v>2</v>
      </c>
      <c r="BA108" s="41">
        <f>BB30</f>
        <v>0.15</v>
      </c>
      <c r="BB108" s="46">
        <f t="shared" si="46"/>
        <v>0.70062089361630675</v>
      </c>
      <c r="BC108" t="b">
        <f t="shared" si="47"/>
        <v>1</v>
      </c>
      <c r="BD108" t="b">
        <f t="shared" si="48"/>
        <v>1</v>
      </c>
      <c r="BO108" s="41">
        <v>1</v>
      </c>
      <c r="BP108" s="41">
        <f>BQ30</f>
        <v>0.13600000000000001</v>
      </c>
      <c r="BQ108" s="46">
        <f t="shared" si="50"/>
        <v>1.3133344197208978</v>
      </c>
      <c r="BR108" t="b">
        <f t="shared" si="51"/>
        <v>1</v>
      </c>
      <c r="BS108" t="b">
        <f t="shared" si="52"/>
        <v>1</v>
      </c>
      <c r="CD108" s="41">
        <v>2</v>
      </c>
      <c r="CE108" s="41">
        <f>CF30</f>
        <v>0.152</v>
      </c>
      <c r="CF108" s="46">
        <f t="shared" si="54"/>
        <v>0.65948515505007643</v>
      </c>
      <c r="CG108" t="b">
        <f t="shared" si="55"/>
        <v>1</v>
      </c>
      <c r="CH108" t="b">
        <f t="shared" si="56"/>
        <v>1</v>
      </c>
      <c r="CN108" s="118" t="s">
        <v>631</v>
      </c>
      <c r="CO108" s="118" t="s">
        <v>567</v>
      </c>
      <c r="CP108" s="41">
        <v>6</v>
      </c>
      <c r="CQ108" s="41">
        <v>1</v>
      </c>
      <c r="CR108" s="118" t="s">
        <v>1068</v>
      </c>
      <c r="CS108" s="41">
        <v>1</v>
      </c>
      <c r="CT108" s="41">
        <f>CU30</f>
        <v>0.156</v>
      </c>
      <c r="CU108" s="46">
        <f t="shared" si="58"/>
        <v>0.61931139687342462</v>
      </c>
      <c r="CV108" t="b">
        <f t="shared" si="59"/>
        <v>1</v>
      </c>
      <c r="CW108" t="b">
        <f t="shared" si="60"/>
        <v>1</v>
      </c>
      <c r="DH108" s="41">
        <v>2</v>
      </c>
      <c r="DI108" s="41">
        <f>DJ30</f>
        <v>0.16300000000000001</v>
      </c>
      <c r="DJ108" s="46">
        <f t="shared" si="62"/>
        <v>0.42351163251615997</v>
      </c>
      <c r="DK108" t="b">
        <f t="shared" si="63"/>
        <v>1</v>
      </c>
      <c r="DL108" t="b">
        <f t="shared" si="64"/>
        <v>1</v>
      </c>
      <c r="DW108" s="41">
        <v>1</v>
      </c>
      <c r="DX108" s="41">
        <f>DY30</f>
        <v>0.154</v>
      </c>
      <c r="DY108" s="46">
        <f t="shared" si="66"/>
        <v>0.71353013530135267</v>
      </c>
      <c r="DZ108" t="b">
        <f t="shared" si="67"/>
        <v>1</v>
      </c>
      <c r="EA108" t="b">
        <f t="shared" si="68"/>
        <v>1</v>
      </c>
      <c r="EL108" s="41">
        <v>2</v>
      </c>
      <c r="EM108" s="41">
        <f>EN30</f>
        <v>0.16500000000000001</v>
      </c>
      <c r="EN108" s="46">
        <f t="shared" si="70"/>
        <v>0.34724634510572189</v>
      </c>
      <c r="EO108" t="b">
        <f t="shared" si="71"/>
        <v>1</v>
      </c>
      <c r="EP108" t="b">
        <f t="shared" si="72"/>
        <v>1</v>
      </c>
      <c r="FA108" s="41">
        <v>1</v>
      </c>
      <c r="FB108" s="41">
        <f>FC30</f>
        <v>0.157</v>
      </c>
      <c r="FC108" s="46">
        <f t="shared" si="74"/>
        <v>0.57459771071485388</v>
      </c>
      <c r="FD108" t="b">
        <f t="shared" si="75"/>
        <v>1</v>
      </c>
      <c r="FE108" t="b">
        <f t="shared" si="76"/>
        <v>1</v>
      </c>
      <c r="FP108" s="41">
        <v>2</v>
      </c>
      <c r="FQ108" s="41">
        <f>FR30</f>
        <v>0.161</v>
      </c>
      <c r="FR108" s="46">
        <f t="shared" si="78"/>
        <v>0.49512940002676836</v>
      </c>
      <c r="FS108" t="b">
        <f t="shared" si="79"/>
        <v>1</v>
      </c>
      <c r="FT108" t="b">
        <f t="shared" si="80"/>
        <v>1</v>
      </c>
    </row>
    <row r="109" spans="1:176">
      <c r="A109" s="41"/>
      <c r="B109" s="118" t="s">
        <v>648</v>
      </c>
      <c r="C109" s="118" t="s">
        <v>566</v>
      </c>
      <c r="D109" s="41">
        <v>6</v>
      </c>
      <c r="E109" s="41">
        <v>2</v>
      </c>
      <c r="F109" s="118" t="s">
        <v>1068</v>
      </c>
      <c r="G109" s="41">
        <v>1</v>
      </c>
      <c r="H109" s="41">
        <f t="shared" ref="H109:H115" si="119">I31</f>
        <v>0.13100000000000001</v>
      </c>
      <c r="I109" s="46">
        <f t="shared" si="36"/>
        <v>1.5351393211313991</v>
      </c>
      <c r="J109" t="b">
        <f t="shared" si="37"/>
        <v>1</v>
      </c>
      <c r="K109" t="b">
        <f t="shared" si="38"/>
        <v>1</v>
      </c>
      <c r="V109" s="41">
        <v>2</v>
      </c>
      <c r="W109" s="41">
        <f t="shared" ref="W109:W115" si="120">X31</f>
        <v>0.153</v>
      </c>
      <c r="X109" s="46">
        <f t="shared" si="81"/>
        <v>0.58185161040167399</v>
      </c>
      <c r="Y109" t="b">
        <f t="shared" si="82"/>
        <v>1</v>
      </c>
      <c r="Z109" t="b">
        <f t="shared" si="40"/>
        <v>1</v>
      </c>
      <c r="AK109" s="41">
        <v>1</v>
      </c>
      <c r="AL109" s="41">
        <f t="shared" ref="AL109:AL115" si="121">AM31</f>
        <v>0.13800000000000001</v>
      </c>
      <c r="AM109" s="46">
        <f t="shared" si="42"/>
        <v>1.2472099451709433</v>
      </c>
      <c r="AN109" t="b">
        <f t="shared" si="43"/>
        <v>1</v>
      </c>
      <c r="AO109" t="b">
        <f t="shared" si="44"/>
        <v>1</v>
      </c>
      <c r="AZ109" s="41">
        <v>2</v>
      </c>
      <c r="BA109" s="41">
        <f t="shared" ref="BA109:BA115" si="122">BB31</f>
        <v>0.152</v>
      </c>
      <c r="BB109" s="46">
        <f t="shared" si="46"/>
        <v>0.62618675538976032</v>
      </c>
      <c r="BC109" t="b">
        <f t="shared" si="47"/>
        <v>1</v>
      </c>
      <c r="BD109" t="b">
        <f t="shared" si="48"/>
        <v>1</v>
      </c>
      <c r="BO109" s="41">
        <v>1</v>
      </c>
      <c r="BP109" s="41">
        <f t="shared" ref="BP109:BP115" si="123">BQ31</f>
        <v>0.13900000000000001</v>
      </c>
      <c r="BQ109" s="46">
        <f t="shared" si="50"/>
        <v>1.1983333827145868</v>
      </c>
      <c r="BR109" t="b">
        <f t="shared" si="51"/>
        <v>1</v>
      </c>
      <c r="BS109" t="b">
        <f t="shared" si="52"/>
        <v>1</v>
      </c>
      <c r="CD109" s="41">
        <v>2</v>
      </c>
      <c r="CE109" s="41">
        <f t="shared" ref="CE109:CE115" si="124">CF31</f>
        <v>0.154</v>
      </c>
      <c r="CF109" s="46">
        <f t="shared" si="54"/>
        <v>0.58522274829379428</v>
      </c>
      <c r="CG109" t="b">
        <f t="shared" si="55"/>
        <v>1</v>
      </c>
      <c r="CH109" t="b">
        <f t="shared" si="56"/>
        <v>1</v>
      </c>
      <c r="CN109" s="118" t="s">
        <v>649</v>
      </c>
      <c r="CO109" s="118" t="s">
        <v>567</v>
      </c>
      <c r="CP109" s="41">
        <v>6</v>
      </c>
      <c r="CQ109" s="41">
        <v>2</v>
      </c>
      <c r="CR109" s="118" t="s">
        <v>1068</v>
      </c>
      <c r="CS109" s="41">
        <v>1</v>
      </c>
      <c r="CT109" s="41">
        <f t="shared" ref="CT109:CT115" si="125">CU31</f>
        <v>0.17</v>
      </c>
      <c r="CU109" s="46">
        <f t="shared" si="58"/>
        <v>8.027609682299558E-2</v>
      </c>
      <c r="CV109" t="b">
        <f t="shared" si="59"/>
        <v>1</v>
      </c>
      <c r="CW109" t="b">
        <f t="shared" si="60"/>
        <v>1</v>
      </c>
      <c r="DH109" s="41">
        <v>2</v>
      </c>
      <c r="DI109" s="41">
        <f t="shared" ref="DI109:DI115" si="126">DJ31</f>
        <v>0.17</v>
      </c>
      <c r="DJ109" s="46">
        <f t="shared" si="62"/>
        <v>0.15701495609220567</v>
      </c>
      <c r="DK109" t="b">
        <f t="shared" si="63"/>
        <v>1</v>
      </c>
      <c r="DL109" t="b">
        <f t="shared" si="64"/>
        <v>1</v>
      </c>
      <c r="DW109" s="41">
        <v>1</v>
      </c>
      <c r="DX109" s="41">
        <f t="shared" ref="DX109:DX115" si="127">DY31</f>
        <v>0.17199999999999999</v>
      </c>
      <c r="DY109" s="46">
        <f t="shared" si="66"/>
        <v>2.7701941355078013E-2</v>
      </c>
      <c r="DZ109" t="b">
        <f t="shared" si="67"/>
        <v>1</v>
      </c>
      <c r="EA109" t="b">
        <f t="shared" si="68"/>
        <v>1</v>
      </c>
      <c r="EL109" s="41">
        <v>2</v>
      </c>
      <c r="EM109" s="41">
        <f t="shared" ref="EM109:EM115" si="128">EN31</f>
        <v>0.17499999999999999</v>
      </c>
      <c r="EN109" s="46">
        <f t="shared" si="70"/>
        <v>-2.5797798978437592E-2</v>
      </c>
      <c r="EO109" t="b">
        <f t="shared" si="71"/>
        <v>0</v>
      </c>
      <c r="EP109" t="b">
        <f t="shared" si="72"/>
        <v>1</v>
      </c>
      <c r="FA109" s="41">
        <v>1</v>
      </c>
      <c r="FB109" s="41">
        <f t="shared" ref="FB109:FB115" si="129">FC31</f>
        <v>0.17299999999999999</v>
      </c>
      <c r="FC109" s="46">
        <f t="shared" si="74"/>
        <v>-2.9943032659760775E-2</v>
      </c>
      <c r="FD109" t="b">
        <f t="shared" si="75"/>
        <v>1</v>
      </c>
      <c r="FE109" t="b">
        <f t="shared" si="76"/>
        <v>1</v>
      </c>
      <c r="FP109" s="41">
        <v>2</v>
      </c>
      <c r="FQ109" s="41">
        <f t="shared" ref="FQ109:FQ115" si="130">FR31</f>
        <v>0.17299999999999999</v>
      </c>
      <c r="FR109" s="46">
        <f t="shared" si="78"/>
        <v>4.1349605168701474E-2</v>
      </c>
      <c r="FS109" t="b">
        <f t="shared" si="79"/>
        <v>0</v>
      </c>
      <c r="FT109" t="b">
        <f t="shared" si="80"/>
        <v>1</v>
      </c>
    </row>
    <row r="110" spans="1:176">
      <c r="A110" s="41"/>
      <c r="B110" s="118" t="s">
        <v>650</v>
      </c>
      <c r="C110" s="118" t="s">
        <v>566</v>
      </c>
      <c r="D110" s="41">
        <v>6</v>
      </c>
      <c r="E110" s="41">
        <v>3</v>
      </c>
      <c r="F110" s="118" t="s">
        <v>1068</v>
      </c>
      <c r="G110" s="41">
        <v>1</v>
      </c>
      <c r="H110" s="41">
        <f t="shared" si="119"/>
        <v>0.15</v>
      </c>
      <c r="I110" s="46">
        <f t="shared" si="36"/>
        <v>0.84675509804348303</v>
      </c>
      <c r="J110" t="b">
        <f t="shared" si="37"/>
        <v>1</v>
      </c>
      <c r="K110" t="b">
        <f t="shared" si="38"/>
        <v>1</v>
      </c>
      <c r="V110" s="41">
        <v>2</v>
      </c>
      <c r="W110" s="41">
        <f t="shared" si="120"/>
        <v>0.158</v>
      </c>
      <c r="X110" s="46">
        <f t="shared" si="81"/>
        <v>0.39310929597388938</v>
      </c>
      <c r="Y110" t="b">
        <f t="shared" si="82"/>
        <v>1</v>
      </c>
      <c r="Z110" t="b">
        <f t="shared" si="40"/>
        <v>1</v>
      </c>
      <c r="AK110" s="41">
        <v>1</v>
      </c>
      <c r="AL110" s="41">
        <f t="shared" si="121"/>
        <v>0.15</v>
      </c>
      <c r="AM110" s="46">
        <f t="shared" si="42"/>
        <v>0.79208623805835454</v>
      </c>
      <c r="AN110" t="b">
        <f t="shared" si="43"/>
        <v>1</v>
      </c>
      <c r="AO110" t="b">
        <f t="shared" si="44"/>
        <v>1</v>
      </c>
      <c r="AZ110" s="41">
        <v>2</v>
      </c>
      <c r="BA110" s="41">
        <f t="shared" si="122"/>
        <v>0.157</v>
      </c>
      <c r="BB110" s="46">
        <f t="shared" si="46"/>
        <v>0.44010140982339419</v>
      </c>
      <c r="BC110" t="b">
        <f t="shared" si="47"/>
        <v>1</v>
      </c>
      <c r="BD110" t="b">
        <f t="shared" si="48"/>
        <v>1</v>
      </c>
      <c r="BO110" s="41">
        <v>1</v>
      </c>
      <c r="BP110" s="41">
        <f t="shared" si="123"/>
        <v>0.152</v>
      </c>
      <c r="BQ110" s="46">
        <f t="shared" si="50"/>
        <v>0.69999555568724015</v>
      </c>
      <c r="BR110" t="b">
        <f t="shared" si="51"/>
        <v>1</v>
      </c>
      <c r="BS110" t="b">
        <f t="shared" si="52"/>
        <v>1</v>
      </c>
      <c r="CD110" s="41">
        <v>2</v>
      </c>
      <c r="CE110" s="41">
        <f t="shared" si="124"/>
        <v>0.16</v>
      </c>
      <c r="CF110" s="46">
        <f t="shared" si="54"/>
        <v>0.36243552802494761</v>
      </c>
      <c r="CG110" t="b">
        <f t="shared" si="55"/>
        <v>1</v>
      </c>
      <c r="CH110" t="b">
        <f t="shared" si="56"/>
        <v>1</v>
      </c>
      <c r="CN110" s="118" t="s">
        <v>651</v>
      </c>
      <c r="CO110" s="118" t="s">
        <v>567</v>
      </c>
      <c r="CP110" s="41">
        <v>6</v>
      </c>
      <c r="CQ110" s="41">
        <v>3</v>
      </c>
      <c r="CR110" s="118" t="s">
        <v>1068</v>
      </c>
      <c r="CS110" s="41">
        <v>1</v>
      </c>
      <c r="CT110" s="41">
        <f t="shared" si="125"/>
        <v>0.187</v>
      </c>
      <c r="CU110" s="46">
        <f t="shared" si="58"/>
        <v>-0.574266767523953</v>
      </c>
      <c r="CV110" t="b">
        <f t="shared" si="59"/>
        <v>0</v>
      </c>
      <c r="CW110" t="b">
        <f t="shared" si="60"/>
        <v>1</v>
      </c>
      <c r="DH110" s="41">
        <v>2</v>
      </c>
      <c r="DI110" s="41">
        <f t="shared" si="126"/>
        <v>0.17</v>
      </c>
      <c r="DJ110" s="46">
        <f t="shared" si="62"/>
        <v>0.15701495609220567</v>
      </c>
      <c r="DK110" t="b">
        <f t="shared" si="63"/>
        <v>1</v>
      </c>
      <c r="DL110" t="b">
        <f t="shared" si="64"/>
        <v>1</v>
      </c>
      <c r="DW110" s="41">
        <v>1</v>
      </c>
      <c r="DX110" s="41">
        <f t="shared" si="127"/>
        <v>0.16900000000000001</v>
      </c>
      <c r="DY110" s="46">
        <f t="shared" si="66"/>
        <v>0.1420066403461229</v>
      </c>
      <c r="DZ110" t="b">
        <f t="shared" si="67"/>
        <v>1</v>
      </c>
      <c r="EA110" t="b">
        <f t="shared" si="68"/>
        <v>1</v>
      </c>
      <c r="EL110" s="41">
        <v>2</v>
      </c>
      <c r="EM110" s="41">
        <f t="shared" si="128"/>
        <v>0.17399999999999999</v>
      </c>
      <c r="EN110" s="46">
        <f t="shared" si="70"/>
        <v>1.1506615429978459E-2</v>
      </c>
      <c r="EO110" t="b">
        <f t="shared" si="71"/>
        <v>1</v>
      </c>
      <c r="EP110" t="b">
        <f t="shared" si="72"/>
        <v>1</v>
      </c>
      <c r="FA110" s="41">
        <v>1</v>
      </c>
      <c r="FB110" s="41">
        <f t="shared" si="129"/>
        <v>0.16500000000000001</v>
      </c>
      <c r="FC110" s="46">
        <f t="shared" si="74"/>
        <v>0.27232733902754602</v>
      </c>
      <c r="FD110" t="b">
        <f t="shared" si="75"/>
        <v>1</v>
      </c>
      <c r="FE110" t="b">
        <f t="shared" si="76"/>
        <v>1</v>
      </c>
      <c r="FP110" s="41">
        <v>2</v>
      </c>
      <c r="FQ110" s="41">
        <f t="shared" si="130"/>
        <v>0.17199999999999999</v>
      </c>
      <c r="FR110" s="46">
        <f t="shared" si="78"/>
        <v>7.9164588073540473E-2</v>
      </c>
      <c r="FS110" t="b">
        <f t="shared" si="79"/>
        <v>1</v>
      </c>
      <c r="FT110" t="b">
        <f t="shared" si="80"/>
        <v>1</v>
      </c>
    </row>
    <row r="111" spans="1:176">
      <c r="A111" s="41"/>
      <c r="B111" s="118" t="s">
        <v>652</v>
      </c>
      <c r="C111" s="118" t="s">
        <v>566</v>
      </c>
      <c r="D111" s="41">
        <v>6</v>
      </c>
      <c r="E111" s="41">
        <v>4</v>
      </c>
      <c r="F111" s="118" t="s">
        <v>1068</v>
      </c>
      <c r="G111" s="41">
        <v>1</v>
      </c>
      <c r="H111" s="41">
        <f t="shared" si="119"/>
        <v>0.128</v>
      </c>
      <c r="I111" s="46">
        <f t="shared" si="36"/>
        <v>1.6438315668821228</v>
      </c>
      <c r="J111" t="b">
        <f t="shared" si="37"/>
        <v>1</v>
      </c>
      <c r="K111" t="b">
        <f t="shared" si="38"/>
        <v>1</v>
      </c>
      <c r="V111" s="41">
        <v>2</v>
      </c>
      <c r="W111" s="41">
        <f t="shared" si="120"/>
        <v>0.14699999999999999</v>
      </c>
      <c r="X111" s="46">
        <f t="shared" si="81"/>
        <v>0.80834238771501554</v>
      </c>
      <c r="Y111" t="b">
        <f t="shared" si="82"/>
        <v>1</v>
      </c>
      <c r="Z111" t="b">
        <f t="shared" si="40"/>
        <v>1</v>
      </c>
      <c r="AK111" s="41">
        <v>1</v>
      </c>
      <c r="AL111" s="41">
        <f t="shared" si="121"/>
        <v>0.124</v>
      </c>
      <c r="AM111" s="46">
        <f t="shared" si="42"/>
        <v>1.7781876034689648</v>
      </c>
      <c r="AN111" t="b">
        <f t="shared" si="43"/>
        <v>1</v>
      </c>
      <c r="AO111" t="b">
        <f t="shared" si="44"/>
        <v>1</v>
      </c>
      <c r="AZ111" s="41">
        <v>2</v>
      </c>
      <c r="BA111" s="41">
        <f t="shared" si="122"/>
        <v>0.14699999999999999</v>
      </c>
      <c r="BB111" s="46">
        <f t="shared" si="46"/>
        <v>0.81227210095612634</v>
      </c>
      <c r="BC111" t="b">
        <f t="shared" si="47"/>
        <v>1</v>
      </c>
      <c r="BD111" t="b">
        <f t="shared" si="48"/>
        <v>1</v>
      </c>
      <c r="BO111" s="41">
        <v>1</v>
      </c>
      <c r="BP111" s="41">
        <f t="shared" si="123"/>
        <v>0.129</v>
      </c>
      <c r="BQ111" s="46">
        <f t="shared" si="50"/>
        <v>1.5816701727356235</v>
      </c>
      <c r="BR111" t="b">
        <f t="shared" si="51"/>
        <v>1</v>
      </c>
      <c r="BS111" t="b">
        <f t="shared" si="52"/>
        <v>1</v>
      </c>
      <c r="CD111" s="41">
        <v>2</v>
      </c>
      <c r="CE111" s="41">
        <f t="shared" si="124"/>
        <v>0.14899999999999999</v>
      </c>
      <c r="CF111" s="46">
        <f t="shared" si="54"/>
        <v>0.77087876518449983</v>
      </c>
      <c r="CG111" t="b">
        <f t="shared" si="55"/>
        <v>1</v>
      </c>
      <c r="CH111" t="b">
        <f t="shared" si="56"/>
        <v>1</v>
      </c>
      <c r="CN111" s="118" t="s">
        <v>653</v>
      </c>
      <c r="CO111" s="118" t="s">
        <v>567</v>
      </c>
      <c r="CP111" s="41">
        <v>6</v>
      </c>
      <c r="CQ111" s="41">
        <v>4</v>
      </c>
      <c r="CR111" s="118" t="s">
        <v>1068</v>
      </c>
      <c r="CS111" s="41">
        <v>1</v>
      </c>
      <c r="CT111" s="41">
        <f t="shared" si="125"/>
        <v>0.16900000000000001</v>
      </c>
      <c r="CU111" s="46">
        <f t="shared" si="58"/>
        <v>0.11877861825516908</v>
      </c>
      <c r="CV111" t="b">
        <f t="shared" si="59"/>
        <v>1</v>
      </c>
      <c r="CW111" t="b">
        <f t="shared" si="60"/>
        <v>1</v>
      </c>
      <c r="DH111" s="41">
        <v>2</v>
      </c>
      <c r="DI111" s="41">
        <f t="shared" si="126"/>
        <v>0.16500000000000001</v>
      </c>
      <c r="DJ111" s="46">
        <f t="shared" si="62"/>
        <v>0.34736972496645874</v>
      </c>
      <c r="DK111" t="b">
        <f t="shared" si="63"/>
        <v>1</v>
      </c>
      <c r="DL111" t="b">
        <f t="shared" si="64"/>
        <v>1</v>
      </c>
      <c r="DW111" s="41">
        <v>1</v>
      </c>
      <c r="DX111" s="41">
        <f t="shared" si="127"/>
        <v>0.17199999999999999</v>
      </c>
      <c r="DY111" s="46">
        <f t="shared" si="66"/>
        <v>2.7701941355078013E-2</v>
      </c>
      <c r="DZ111" t="b">
        <f t="shared" si="67"/>
        <v>1</v>
      </c>
      <c r="EA111" t="b">
        <f t="shared" si="68"/>
        <v>1</v>
      </c>
      <c r="EL111" s="41">
        <v>2</v>
      </c>
      <c r="EM111" s="41">
        <f t="shared" si="128"/>
        <v>0.17599999999999999</v>
      </c>
      <c r="EN111" s="46">
        <f t="shared" si="70"/>
        <v>-6.3102213386853651E-2</v>
      </c>
      <c r="EO111" t="b">
        <f t="shared" si="71"/>
        <v>0</v>
      </c>
      <c r="EP111" t="b">
        <f t="shared" si="72"/>
        <v>1</v>
      </c>
      <c r="FA111" s="41">
        <v>1</v>
      </c>
      <c r="FB111" s="41">
        <f t="shared" si="129"/>
        <v>0.17199999999999999</v>
      </c>
      <c r="FC111" s="46">
        <f t="shared" si="74"/>
        <v>7.8407638011527038E-3</v>
      </c>
      <c r="FD111" t="b">
        <f t="shared" si="75"/>
        <v>1</v>
      </c>
      <c r="FE111" t="b">
        <f t="shared" si="76"/>
        <v>1</v>
      </c>
      <c r="FP111" s="41">
        <v>2</v>
      </c>
      <c r="FQ111" s="41">
        <f t="shared" si="130"/>
        <v>0.17399999999999999</v>
      </c>
      <c r="FR111" s="46">
        <f t="shared" si="78"/>
        <v>3.5346222638624829E-3</v>
      </c>
      <c r="FS111" t="b">
        <f t="shared" si="79"/>
        <v>0</v>
      </c>
      <c r="FT111" t="b">
        <f t="shared" si="80"/>
        <v>1</v>
      </c>
    </row>
    <row r="112" spans="1:176">
      <c r="A112" s="41"/>
      <c r="B112" s="118" t="s">
        <v>654</v>
      </c>
      <c r="C112" s="118" t="s">
        <v>566</v>
      </c>
      <c r="D112" s="41">
        <v>6</v>
      </c>
      <c r="E112" s="41">
        <v>5</v>
      </c>
      <c r="F112" s="118" t="s">
        <v>1068</v>
      </c>
      <c r="G112" s="41">
        <v>1</v>
      </c>
      <c r="H112" s="41">
        <f t="shared" si="119"/>
        <v>0.14199999999999999</v>
      </c>
      <c r="I112" s="46">
        <f t="shared" si="36"/>
        <v>1.1366010867120797</v>
      </c>
      <c r="J112" t="b">
        <f t="shared" si="37"/>
        <v>1</v>
      </c>
      <c r="K112" t="b">
        <f t="shared" si="38"/>
        <v>1</v>
      </c>
      <c r="V112" s="41">
        <v>2</v>
      </c>
      <c r="W112" s="41">
        <f t="shared" si="120"/>
        <v>0.152</v>
      </c>
      <c r="X112" s="46">
        <f t="shared" si="81"/>
        <v>0.61960007328723088</v>
      </c>
      <c r="Y112" t="b">
        <f t="shared" si="82"/>
        <v>1</v>
      </c>
      <c r="Z112" t="b">
        <f t="shared" si="40"/>
        <v>1</v>
      </c>
      <c r="AK112" s="41">
        <v>1</v>
      </c>
      <c r="AL112" s="41">
        <f t="shared" si="121"/>
        <v>0.13900000000000001</v>
      </c>
      <c r="AM112" s="46">
        <f t="shared" si="42"/>
        <v>1.2092829695782275</v>
      </c>
      <c r="AN112" t="b">
        <f t="shared" si="43"/>
        <v>1</v>
      </c>
      <c r="AO112" t="b">
        <f t="shared" si="44"/>
        <v>1</v>
      </c>
      <c r="AZ112" s="41">
        <v>2</v>
      </c>
      <c r="BA112" s="41">
        <f t="shared" si="122"/>
        <v>0.152</v>
      </c>
      <c r="BB112" s="46">
        <f t="shared" si="46"/>
        <v>0.62618675538976032</v>
      </c>
      <c r="BC112" t="b">
        <f t="shared" si="47"/>
        <v>1</v>
      </c>
      <c r="BD112" t="b">
        <f t="shared" si="48"/>
        <v>1</v>
      </c>
      <c r="BO112" s="41">
        <v>1</v>
      </c>
      <c r="BP112" s="41">
        <f t="shared" si="123"/>
        <v>0.14000000000000001</v>
      </c>
      <c r="BQ112" s="46">
        <f t="shared" si="50"/>
        <v>1.1599997037124832</v>
      </c>
      <c r="BR112" t="b">
        <f t="shared" si="51"/>
        <v>1</v>
      </c>
      <c r="BS112" t="b">
        <f t="shared" si="52"/>
        <v>1</v>
      </c>
      <c r="CD112" s="41">
        <v>2</v>
      </c>
      <c r="CE112" s="41">
        <f t="shared" si="124"/>
        <v>0.151</v>
      </c>
      <c r="CF112" s="46">
        <f t="shared" si="54"/>
        <v>0.69661635842821756</v>
      </c>
      <c r="CG112" t="b">
        <f t="shared" si="55"/>
        <v>1</v>
      </c>
      <c r="CH112" t="b">
        <f t="shared" si="56"/>
        <v>1</v>
      </c>
      <c r="CN112" s="118" t="s">
        <v>655</v>
      </c>
      <c r="CO112" s="118" t="s">
        <v>567</v>
      </c>
      <c r="CP112" s="41">
        <v>6</v>
      </c>
      <c r="CQ112" s="41">
        <v>5</v>
      </c>
      <c r="CR112" s="118" t="s">
        <v>1068</v>
      </c>
      <c r="CS112" s="41">
        <v>1</v>
      </c>
      <c r="CT112" s="41">
        <f t="shared" si="125"/>
        <v>0.17100000000000001</v>
      </c>
      <c r="CU112" s="46">
        <f t="shared" si="58"/>
        <v>4.1773575390822076E-2</v>
      </c>
      <c r="CV112" t="b">
        <f t="shared" si="59"/>
        <v>1</v>
      </c>
      <c r="CW112" t="b">
        <f t="shared" si="60"/>
        <v>1</v>
      </c>
      <c r="DH112" s="41">
        <v>2</v>
      </c>
      <c r="DI112" s="41">
        <f t="shared" si="126"/>
        <v>0.16300000000000001</v>
      </c>
      <c r="DJ112" s="46">
        <f t="shared" si="62"/>
        <v>0.42351163251615997</v>
      </c>
      <c r="DK112" t="b">
        <f t="shared" si="63"/>
        <v>1</v>
      </c>
      <c r="DL112" t="b">
        <f t="shared" si="64"/>
        <v>1</v>
      </c>
      <c r="DW112" s="41">
        <v>1</v>
      </c>
      <c r="DX112" s="41">
        <f t="shared" si="127"/>
        <v>0.17100000000000001</v>
      </c>
      <c r="DY112" s="46">
        <f t="shared" si="66"/>
        <v>6.5803507685425602E-2</v>
      </c>
      <c r="DZ112" t="b">
        <f t="shared" si="67"/>
        <v>1</v>
      </c>
      <c r="EA112" t="b">
        <f t="shared" si="68"/>
        <v>1</v>
      </c>
      <c r="EL112" s="41">
        <v>2</v>
      </c>
      <c r="EM112" s="41">
        <f t="shared" si="128"/>
        <v>0.22800000000000001</v>
      </c>
      <c r="EN112" s="46">
        <f t="shared" si="70"/>
        <v>-2.0029317626244874</v>
      </c>
      <c r="EO112" t="b">
        <f t="shared" si="71"/>
        <v>0</v>
      </c>
      <c r="EP112" t="b">
        <f t="shared" si="72"/>
        <v>1</v>
      </c>
      <c r="FA112" s="41">
        <v>1</v>
      </c>
      <c r="FB112" s="41">
        <f t="shared" si="129"/>
        <v>0.17199999999999999</v>
      </c>
      <c r="FC112" s="46">
        <f t="shared" si="74"/>
        <v>7.8407638011527038E-3</v>
      </c>
      <c r="FD112" t="b">
        <f t="shared" si="75"/>
        <v>1</v>
      </c>
      <c r="FE112" t="b">
        <f t="shared" si="76"/>
        <v>1</v>
      </c>
      <c r="FP112" s="41">
        <v>2</v>
      </c>
      <c r="FQ112" s="41">
        <f t="shared" si="130"/>
        <v>0.17399999999999999</v>
      </c>
      <c r="FR112" s="46">
        <f t="shared" si="78"/>
        <v>3.5346222638624829E-3</v>
      </c>
      <c r="FS112" t="b">
        <f t="shared" si="79"/>
        <v>0</v>
      </c>
      <c r="FT112" t="b">
        <f t="shared" si="80"/>
        <v>1</v>
      </c>
    </row>
    <row r="113" spans="1:176">
      <c r="A113" s="41"/>
      <c r="B113" s="118" t="s">
        <v>656</v>
      </c>
      <c r="C113" s="118" t="s">
        <v>566</v>
      </c>
      <c r="D113" s="41">
        <v>6</v>
      </c>
      <c r="E113" s="41">
        <v>6</v>
      </c>
      <c r="F113" s="118" t="s">
        <v>1068</v>
      </c>
      <c r="G113" s="41">
        <v>1</v>
      </c>
      <c r="H113" s="41">
        <f t="shared" si="119"/>
        <v>0.17</v>
      </c>
      <c r="I113" s="46">
        <f t="shared" si="36"/>
        <v>0.12214012637199137</v>
      </c>
      <c r="J113" t="b">
        <f t="shared" si="37"/>
        <v>1</v>
      </c>
      <c r="K113" t="b">
        <f t="shared" si="38"/>
        <v>1</v>
      </c>
      <c r="V113" s="41">
        <v>2</v>
      </c>
      <c r="W113" s="41">
        <f t="shared" si="120"/>
        <v>0.16900000000000001</v>
      </c>
      <c r="X113" s="46">
        <f t="shared" si="81"/>
        <v>-2.21237957672368E-2</v>
      </c>
      <c r="Y113" t="b">
        <f t="shared" si="82"/>
        <v>0</v>
      </c>
      <c r="Z113" t="b">
        <f t="shared" si="40"/>
        <v>1</v>
      </c>
      <c r="AK113" s="41">
        <v>1</v>
      </c>
      <c r="AL113" s="41">
        <f t="shared" si="121"/>
        <v>0.17</v>
      </c>
      <c r="AM113" s="46">
        <f t="shared" si="42"/>
        <v>3.3546726204038112E-2</v>
      </c>
      <c r="AN113" t="b">
        <f t="shared" si="43"/>
        <v>0</v>
      </c>
      <c r="AO113" t="b">
        <f t="shared" si="44"/>
        <v>1</v>
      </c>
      <c r="AZ113" s="41">
        <v>2</v>
      </c>
      <c r="BA113" s="41">
        <f t="shared" si="122"/>
        <v>0.16800000000000001</v>
      </c>
      <c r="BB113" s="46">
        <f t="shared" si="46"/>
        <v>3.0713649577388799E-2</v>
      </c>
      <c r="BC113" t="b">
        <f t="shared" si="47"/>
        <v>1</v>
      </c>
      <c r="BD113" t="b">
        <f t="shared" si="48"/>
        <v>1</v>
      </c>
      <c r="BO113" s="41">
        <v>1</v>
      </c>
      <c r="BP113" s="41">
        <f t="shared" si="123"/>
        <v>0.17</v>
      </c>
      <c r="BQ113" s="46">
        <f t="shared" si="50"/>
        <v>9.9893336493739673E-3</v>
      </c>
      <c r="BR113" t="b">
        <f t="shared" si="51"/>
        <v>1</v>
      </c>
      <c r="BS113" t="b">
        <f t="shared" si="52"/>
        <v>1</v>
      </c>
      <c r="CD113" s="41">
        <v>2</v>
      </c>
      <c r="CE113" s="41">
        <f t="shared" si="124"/>
        <v>0.17</v>
      </c>
      <c r="CF113" s="46">
        <f t="shared" si="54"/>
        <v>-8.8765057564635427E-3</v>
      </c>
      <c r="CG113" t="b">
        <f t="shared" si="55"/>
        <v>0</v>
      </c>
      <c r="CH113" t="b">
        <f t="shared" si="56"/>
        <v>1</v>
      </c>
      <c r="CN113" s="118" t="s">
        <v>657</v>
      </c>
      <c r="CO113" s="118" t="s">
        <v>567</v>
      </c>
      <c r="CP113" s="41">
        <v>6</v>
      </c>
      <c r="CQ113" s="41">
        <v>6</v>
      </c>
      <c r="CR113" s="118" t="s">
        <v>1068</v>
      </c>
      <c r="CS113" s="41">
        <v>1</v>
      </c>
      <c r="CT113" s="41">
        <f t="shared" si="125"/>
        <v>0.17</v>
      </c>
      <c r="CU113" s="46">
        <f t="shared" si="58"/>
        <v>8.027609682299558E-2</v>
      </c>
      <c r="CV113" t="b">
        <f t="shared" si="59"/>
        <v>1</v>
      </c>
      <c r="CW113" t="b">
        <f t="shared" si="60"/>
        <v>1</v>
      </c>
      <c r="DH113" s="41">
        <v>2</v>
      </c>
      <c r="DI113" s="41">
        <f t="shared" si="126"/>
        <v>0.17</v>
      </c>
      <c r="DJ113" s="46">
        <f t="shared" si="62"/>
        <v>0.15701495609220567</v>
      </c>
      <c r="DK113" t="b">
        <f t="shared" si="63"/>
        <v>1</v>
      </c>
      <c r="DL113" t="b">
        <f t="shared" si="64"/>
        <v>1</v>
      </c>
      <c r="DW113" s="41">
        <v>1</v>
      </c>
      <c r="DX113" s="41">
        <f t="shared" si="127"/>
        <v>0.16500000000000001</v>
      </c>
      <c r="DY113" s="46">
        <f t="shared" si="66"/>
        <v>0.29441290566751749</v>
      </c>
      <c r="DZ113" t="b">
        <f t="shared" si="67"/>
        <v>1</v>
      </c>
      <c r="EA113" t="b">
        <f t="shared" si="68"/>
        <v>1</v>
      </c>
      <c r="EL113" s="41">
        <v>2</v>
      </c>
      <c r="EM113" s="41">
        <f t="shared" si="128"/>
        <v>0.17499999999999999</v>
      </c>
      <c r="EN113" s="46">
        <f t="shared" si="70"/>
        <v>-2.5797798978437592E-2</v>
      </c>
      <c r="EO113" t="b">
        <f t="shared" si="71"/>
        <v>0</v>
      </c>
      <c r="EP113" t="b">
        <f t="shared" si="72"/>
        <v>1</v>
      </c>
      <c r="FA113" s="41">
        <v>1</v>
      </c>
      <c r="FB113" s="41">
        <f t="shared" si="129"/>
        <v>0.16600000000000001</v>
      </c>
      <c r="FC113" s="46">
        <f t="shared" si="74"/>
        <v>0.23454354256663251</v>
      </c>
      <c r="FD113" t="b">
        <f t="shared" si="75"/>
        <v>1</v>
      </c>
      <c r="FE113" t="b">
        <f t="shared" si="76"/>
        <v>1</v>
      </c>
      <c r="FP113" s="41">
        <v>2</v>
      </c>
      <c r="FQ113" s="41">
        <f t="shared" si="130"/>
        <v>0.17199999999999999</v>
      </c>
      <c r="FR113" s="46">
        <f t="shared" si="78"/>
        <v>7.9164588073540473E-2</v>
      </c>
      <c r="FS113" t="b">
        <f t="shared" si="79"/>
        <v>1</v>
      </c>
      <c r="FT113" t="b">
        <f t="shared" si="80"/>
        <v>1</v>
      </c>
    </row>
    <row r="114" spans="1:176">
      <c r="A114" s="41"/>
      <c r="B114" s="118" t="s">
        <v>658</v>
      </c>
      <c r="C114" s="118" t="s">
        <v>566</v>
      </c>
      <c r="D114" s="41">
        <v>6</v>
      </c>
      <c r="E114" s="41">
        <v>7</v>
      </c>
      <c r="F114" s="118" t="s">
        <v>1068</v>
      </c>
      <c r="G114" s="41">
        <v>1</v>
      </c>
      <c r="H114" s="41">
        <f t="shared" si="119"/>
        <v>0.17100000000000001</v>
      </c>
      <c r="I114" s="46">
        <f t="shared" si="36"/>
        <v>8.5909377788416785E-2</v>
      </c>
      <c r="J114" t="b">
        <f t="shared" si="37"/>
        <v>1</v>
      </c>
      <c r="K114" t="b">
        <f t="shared" si="38"/>
        <v>1</v>
      </c>
      <c r="V114" s="41">
        <v>2</v>
      </c>
      <c r="W114" s="41">
        <f t="shared" si="120"/>
        <v>0.16800000000000001</v>
      </c>
      <c r="X114" s="46">
        <f t="shared" si="81"/>
        <v>1.5624667118320125E-2</v>
      </c>
      <c r="Y114" t="b">
        <f t="shared" si="82"/>
        <v>0</v>
      </c>
      <c r="Z114" t="b">
        <f t="shared" si="40"/>
        <v>1</v>
      </c>
      <c r="AK114" s="41">
        <v>1</v>
      </c>
      <c r="AL114" s="41">
        <f t="shared" si="121"/>
        <v>0.17100000000000001</v>
      </c>
      <c r="AM114" s="46">
        <f t="shared" si="42"/>
        <v>-4.3802493886777056E-3</v>
      </c>
      <c r="AN114" t="b">
        <f t="shared" si="43"/>
        <v>0</v>
      </c>
      <c r="AO114" t="b">
        <f t="shared" si="44"/>
        <v>1</v>
      </c>
      <c r="AZ114" s="41">
        <v>2</v>
      </c>
      <c r="BA114" s="41">
        <f t="shared" si="122"/>
        <v>0.16900000000000001</v>
      </c>
      <c r="BB114" s="46">
        <f t="shared" si="46"/>
        <v>-6.5034195358844209E-3</v>
      </c>
      <c r="BC114" t="b">
        <f t="shared" si="47"/>
        <v>0</v>
      </c>
      <c r="BD114" t="b">
        <f t="shared" si="48"/>
        <v>1</v>
      </c>
      <c r="BO114" s="41">
        <v>1</v>
      </c>
      <c r="BP114" s="41">
        <f t="shared" si="123"/>
        <v>0.17</v>
      </c>
      <c r="BQ114" s="46">
        <f t="shared" si="50"/>
        <v>9.9893336493739673E-3</v>
      </c>
      <c r="BR114" t="b">
        <f t="shared" si="51"/>
        <v>1</v>
      </c>
      <c r="BS114" t="b">
        <f t="shared" si="52"/>
        <v>1</v>
      </c>
      <c r="CD114" s="41">
        <v>2</v>
      </c>
      <c r="CE114" s="41">
        <f t="shared" si="124"/>
        <v>0.17199999999999999</v>
      </c>
      <c r="CF114" s="46">
        <f t="shared" si="54"/>
        <v>-8.3138912512744731E-2</v>
      </c>
      <c r="CG114" t="b">
        <f t="shared" si="55"/>
        <v>0</v>
      </c>
      <c r="CH114" t="b">
        <f t="shared" si="56"/>
        <v>1</v>
      </c>
      <c r="CN114" s="118" t="s">
        <v>659</v>
      </c>
      <c r="CO114" s="118" t="s">
        <v>567</v>
      </c>
      <c r="CP114" s="41">
        <v>6</v>
      </c>
      <c r="CQ114" s="41">
        <v>7</v>
      </c>
      <c r="CR114" s="118" t="s">
        <v>1068</v>
      </c>
      <c r="CS114" s="41">
        <v>1</v>
      </c>
      <c r="CT114" s="41">
        <f t="shared" si="125"/>
        <v>0.16500000000000001</v>
      </c>
      <c r="CU114" s="46">
        <f t="shared" si="58"/>
        <v>0.27278870398386312</v>
      </c>
      <c r="CV114" t="b">
        <f t="shared" si="59"/>
        <v>1</v>
      </c>
      <c r="CW114" t="b">
        <f t="shared" si="60"/>
        <v>1</v>
      </c>
      <c r="DH114" s="41">
        <v>2</v>
      </c>
      <c r="DI114" s="41">
        <f t="shared" si="126"/>
        <v>0.15</v>
      </c>
      <c r="DJ114" s="46">
        <f t="shared" si="62"/>
        <v>0.91843403158921799</v>
      </c>
      <c r="DK114" t="b">
        <f t="shared" si="63"/>
        <v>1</v>
      </c>
      <c r="DL114" t="b">
        <f t="shared" si="64"/>
        <v>1</v>
      </c>
      <c r="DW114" s="41">
        <v>1</v>
      </c>
      <c r="DX114" s="41">
        <f t="shared" si="127"/>
        <v>0.13300000000000001</v>
      </c>
      <c r="DY114" s="46">
        <f t="shared" si="66"/>
        <v>1.5136630282386732</v>
      </c>
      <c r="DZ114" t="b">
        <f t="shared" si="67"/>
        <v>1</v>
      </c>
      <c r="EA114" t="b">
        <f t="shared" si="68"/>
        <v>1</v>
      </c>
      <c r="EL114" s="41">
        <v>2</v>
      </c>
      <c r="EM114" s="41">
        <f t="shared" si="128"/>
        <v>0.16400000000000001</v>
      </c>
      <c r="EN114" s="46">
        <f t="shared" si="70"/>
        <v>0.38455075951413792</v>
      </c>
      <c r="EO114" t="b">
        <f t="shared" si="71"/>
        <v>1</v>
      </c>
      <c r="EP114" t="b">
        <f t="shared" si="72"/>
        <v>1</v>
      </c>
      <c r="FA114" s="41">
        <v>1</v>
      </c>
      <c r="FB114" s="41">
        <f t="shared" si="129"/>
        <v>0.13200000000000001</v>
      </c>
      <c r="FC114" s="46">
        <f t="shared" si="74"/>
        <v>1.5191926222376897</v>
      </c>
      <c r="FD114" t="b">
        <f t="shared" si="75"/>
        <v>1</v>
      </c>
      <c r="FE114" t="b">
        <f t="shared" si="76"/>
        <v>1</v>
      </c>
      <c r="FP114" s="41">
        <v>2</v>
      </c>
      <c r="FQ114" s="41">
        <f t="shared" si="130"/>
        <v>0.14899999999999999</v>
      </c>
      <c r="FR114" s="46">
        <f t="shared" si="78"/>
        <v>0.94890919488483627</v>
      </c>
      <c r="FS114" t="b">
        <f t="shared" si="79"/>
        <v>1</v>
      </c>
      <c r="FT114" t="b">
        <f t="shared" si="80"/>
        <v>1</v>
      </c>
    </row>
    <row r="115" spans="1:176">
      <c r="A115" s="41"/>
      <c r="B115" s="118" t="s">
        <v>660</v>
      </c>
      <c r="C115" s="118" t="s">
        <v>566</v>
      </c>
      <c r="D115" s="41">
        <v>6</v>
      </c>
      <c r="E115" s="41">
        <v>8</v>
      </c>
      <c r="F115" s="118" t="s">
        <v>1068</v>
      </c>
      <c r="G115" s="41">
        <v>1</v>
      </c>
      <c r="H115" s="41">
        <f t="shared" si="119"/>
        <v>0.17399999999999999</v>
      </c>
      <c r="I115" s="46">
        <f t="shared" si="36"/>
        <v>-2.2782867962305955E-2</v>
      </c>
      <c r="J115" t="b">
        <f t="shared" si="37"/>
        <v>0</v>
      </c>
      <c r="K115" t="b">
        <f t="shared" si="38"/>
        <v>1</v>
      </c>
      <c r="V115" s="41">
        <v>2</v>
      </c>
      <c r="W115" s="41">
        <f t="shared" si="120"/>
        <v>0.16800000000000001</v>
      </c>
      <c r="X115" s="46">
        <f t="shared" si="81"/>
        <v>1.5624667118320125E-2</v>
      </c>
      <c r="Y115" t="b">
        <f t="shared" si="82"/>
        <v>0</v>
      </c>
      <c r="Z115" t="b">
        <f t="shared" si="40"/>
        <v>1</v>
      </c>
      <c r="AK115" s="41">
        <v>1</v>
      </c>
      <c r="AL115" s="41">
        <f t="shared" si="121"/>
        <v>0.22</v>
      </c>
      <c r="AM115" s="46">
        <f t="shared" si="42"/>
        <v>-1.8628020534317506</v>
      </c>
      <c r="AN115" t="b">
        <f t="shared" si="43"/>
        <v>0</v>
      </c>
      <c r="AO115" t="b">
        <f t="shared" si="44"/>
        <v>1</v>
      </c>
      <c r="AZ115" s="41">
        <v>2</v>
      </c>
      <c r="BA115" s="41">
        <f t="shared" si="122"/>
        <v>0.16800000000000001</v>
      </c>
      <c r="BB115" s="46">
        <f t="shared" si="46"/>
        <v>3.0713649577388799E-2</v>
      </c>
      <c r="BC115" t="b">
        <f t="shared" si="47"/>
        <v>1</v>
      </c>
      <c r="BD115" t="b">
        <f t="shared" si="48"/>
        <v>1</v>
      </c>
      <c r="BO115" s="41">
        <v>1</v>
      </c>
      <c r="BP115" s="41">
        <f t="shared" si="123"/>
        <v>0.16800000000000001</v>
      </c>
      <c r="BQ115" s="46">
        <f t="shared" si="50"/>
        <v>8.6656691653581308E-2</v>
      </c>
      <c r="BR115" t="b">
        <f t="shared" si="51"/>
        <v>1</v>
      </c>
      <c r="BS115" t="b">
        <f t="shared" si="52"/>
        <v>1</v>
      </c>
      <c r="CD115" s="41">
        <v>2</v>
      </c>
      <c r="CE115" s="41">
        <f t="shared" si="124"/>
        <v>0.16800000000000001</v>
      </c>
      <c r="CF115" s="46">
        <f t="shared" si="54"/>
        <v>6.5385900999818683E-2</v>
      </c>
      <c r="CG115" t="b">
        <f t="shared" si="55"/>
        <v>1</v>
      </c>
      <c r="CH115" t="b">
        <f t="shared" si="56"/>
        <v>1</v>
      </c>
      <c r="CN115" s="118" t="s">
        <v>661</v>
      </c>
      <c r="CO115" s="118" t="s">
        <v>567</v>
      </c>
      <c r="CP115" s="41">
        <v>6</v>
      </c>
      <c r="CQ115" s="41">
        <v>8</v>
      </c>
      <c r="CR115" s="118" t="s">
        <v>1068</v>
      </c>
      <c r="CS115" s="41">
        <v>1</v>
      </c>
      <c r="CT115" s="41">
        <f t="shared" si="125"/>
        <v>0.13600000000000001</v>
      </c>
      <c r="CU115" s="46">
        <f t="shared" si="58"/>
        <v>1.3893618255168938</v>
      </c>
      <c r="CV115" t="b">
        <f t="shared" si="59"/>
        <v>1</v>
      </c>
      <c r="CW115" t="b">
        <f t="shared" si="60"/>
        <v>1</v>
      </c>
      <c r="DH115" s="41">
        <v>2</v>
      </c>
      <c r="DI115" s="41">
        <f t="shared" si="126"/>
        <v>0.152</v>
      </c>
      <c r="DJ115" s="46">
        <f t="shared" si="62"/>
        <v>0.84229212403951681</v>
      </c>
      <c r="DK115" t="b">
        <f t="shared" si="63"/>
        <v>1</v>
      </c>
      <c r="DL115" t="b">
        <f t="shared" si="64"/>
        <v>1</v>
      </c>
      <c r="DW115" s="41">
        <v>1</v>
      </c>
      <c r="DX115" s="41">
        <f t="shared" si="127"/>
        <v>0.13700000000000001</v>
      </c>
      <c r="DY115" s="46">
        <f t="shared" si="66"/>
        <v>1.3612567629172787</v>
      </c>
      <c r="DZ115" t="b">
        <f t="shared" si="67"/>
        <v>1</v>
      </c>
      <c r="EA115" t="b">
        <f t="shared" si="68"/>
        <v>1</v>
      </c>
      <c r="EL115" s="41">
        <v>2</v>
      </c>
      <c r="EM115" s="41">
        <f t="shared" si="128"/>
        <v>0.156</v>
      </c>
      <c r="EN115" s="46">
        <f t="shared" si="70"/>
        <v>0.68298607478146633</v>
      </c>
      <c r="EO115" t="b">
        <f t="shared" si="71"/>
        <v>1</v>
      </c>
      <c r="EP115" t="b">
        <f t="shared" si="72"/>
        <v>1</v>
      </c>
      <c r="FA115" s="41">
        <v>1</v>
      </c>
      <c r="FB115" s="41">
        <f t="shared" si="129"/>
        <v>0.13700000000000001</v>
      </c>
      <c r="FC115" s="46">
        <f t="shared" si="74"/>
        <v>1.3302736399331223</v>
      </c>
      <c r="FD115" t="b">
        <f t="shared" si="75"/>
        <v>1</v>
      </c>
      <c r="FE115" t="b">
        <f t="shared" si="76"/>
        <v>1</v>
      </c>
      <c r="FP115" s="41">
        <v>2</v>
      </c>
      <c r="FQ115" s="41">
        <f t="shared" si="130"/>
        <v>0.155</v>
      </c>
      <c r="FR115" s="46">
        <f t="shared" si="78"/>
        <v>0.72201929745580229</v>
      </c>
      <c r="FS115" t="b">
        <f t="shared" si="79"/>
        <v>1</v>
      </c>
      <c r="FT115" t="b">
        <f t="shared" si="80"/>
        <v>1</v>
      </c>
    </row>
    <row r="116" spans="1:176">
      <c r="A116" s="41"/>
      <c r="B116" s="118" t="s">
        <v>662</v>
      </c>
      <c r="C116" s="118" t="s">
        <v>566</v>
      </c>
      <c r="D116" s="41">
        <v>7</v>
      </c>
      <c r="E116" s="41">
        <v>1</v>
      </c>
      <c r="F116" s="118" t="s">
        <v>1068</v>
      </c>
      <c r="G116" s="41">
        <v>1</v>
      </c>
      <c r="H116" s="41">
        <f>J30</f>
        <v>0.16900000000000001</v>
      </c>
      <c r="I116" s="46">
        <f t="shared" si="36"/>
        <v>0.15837087495556595</v>
      </c>
      <c r="J116" t="b">
        <f t="shared" si="37"/>
        <v>1</v>
      </c>
      <c r="K116" t="b">
        <f t="shared" si="38"/>
        <v>1</v>
      </c>
      <c r="V116" s="41">
        <v>2</v>
      </c>
      <c r="W116" s="41">
        <f>Y30</f>
        <v>0.16700000000000001</v>
      </c>
      <c r="X116" s="46">
        <f t="shared" si="81"/>
        <v>5.3373130003877049E-2</v>
      </c>
      <c r="Y116" t="b">
        <f t="shared" si="82"/>
        <v>0</v>
      </c>
      <c r="Z116" t="b">
        <f t="shared" si="40"/>
        <v>1</v>
      </c>
      <c r="AK116" s="41">
        <v>1</v>
      </c>
      <c r="AL116" s="41">
        <f>AN30</f>
        <v>0.16500000000000001</v>
      </c>
      <c r="AM116" s="46">
        <f t="shared" si="42"/>
        <v>0.2231816041676172</v>
      </c>
      <c r="AN116" t="b">
        <f t="shared" si="43"/>
        <v>1</v>
      </c>
      <c r="AO116" t="b">
        <f t="shared" si="44"/>
        <v>1</v>
      </c>
      <c r="AZ116" s="41">
        <v>2</v>
      </c>
      <c r="BA116" s="41">
        <f>BC30</f>
        <v>0.16700000000000001</v>
      </c>
      <c r="BB116" s="46">
        <f t="shared" si="46"/>
        <v>6.7930718690662015E-2</v>
      </c>
      <c r="BC116" t="b">
        <f t="shared" si="47"/>
        <v>1</v>
      </c>
      <c r="BD116" t="b">
        <f t="shared" si="48"/>
        <v>1</v>
      </c>
      <c r="BO116" s="41">
        <v>1</v>
      </c>
      <c r="BP116" s="41">
        <f>BR30</f>
        <v>0.16700000000000001</v>
      </c>
      <c r="BQ116" s="46">
        <f t="shared" si="50"/>
        <v>0.12499037065568498</v>
      </c>
      <c r="BR116" t="b">
        <f t="shared" si="51"/>
        <v>1</v>
      </c>
      <c r="BS116" t="b">
        <f t="shared" si="52"/>
        <v>1</v>
      </c>
      <c r="CD116" s="41">
        <v>2</v>
      </c>
      <c r="CE116" s="41">
        <f>CG30</f>
        <v>0.16700000000000001</v>
      </c>
      <c r="CF116" s="46">
        <f t="shared" si="54"/>
        <v>0.1025171043779598</v>
      </c>
      <c r="CG116" t="b">
        <f t="shared" si="55"/>
        <v>1</v>
      </c>
      <c r="CH116" t="b">
        <f t="shared" si="56"/>
        <v>1</v>
      </c>
      <c r="CN116" s="118" t="s">
        <v>663</v>
      </c>
      <c r="CO116" s="118" t="s">
        <v>567</v>
      </c>
      <c r="CP116" s="41">
        <v>7</v>
      </c>
      <c r="CQ116" s="41">
        <v>1</v>
      </c>
      <c r="CR116" s="118" t="s">
        <v>1068</v>
      </c>
      <c r="CS116" s="41">
        <v>1</v>
      </c>
      <c r="CT116" s="41">
        <f>CV30</f>
        <v>0.14000000000000001</v>
      </c>
      <c r="CU116" s="46">
        <f t="shared" si="58"/>
        <v>1.2353517397881997</v>
      </c>
      <c r="CV116" t="b">
        <f t="shared" si="59"/>
        <v>1</v>
      </c>
      <c r="CW116" t="b">
        <f t="shared" si="60"/>
        <v>1</v>
      </c>
      <c r="DH116" s="41">
        <v>2</v>
      </c>
      <c r="DI116" s="41">
        <f>DK30</f>
        <v>0.155</v>
      </c>
      <c r="DJ116" s="46">
        <f t="shared" si="62"/>
        <v>0.72807926271496493</v>
      </c>
      <c r="DK116" t="b">
        <f t="shared" si="63"/>
        <v>1</v>
      </c>
      <c r="DL116" t="b">
        <f t="shared" si="64"/>
        <v>1</v>
      </c>
      <c r="DW116" s="41">
        <v>1</v>
      </c>
      <c r="DX116" s="41">
        <f>DZ30</f>
        <v>0.13600000000000001</v>
      </c>
      <c r="DY116" s="46">
        <f t="shared" si="66"/>
        <v>1.3993583292476273</v>
      </c>
      <c r="DZ116" t="b">
        <f t="shared" si="67"/>
        <v>1</v>
      </c>
      <c r="EA116" t="b">
        <f t="shared" si="68"/>
        <v>1</v>
      </c>
      <c r="EL116" s="41">
        <v>2</v>
      </c>
      <c r="EM116" s="41">
        <f>EO30</f>
        <v>0.154</v>
      </c>
      <c r="EN116" s="46">
        <f t="shared" si="70"/>
        <v>0.75759490359829851</v>
      </c>
      <c r="EO116" t="b">
        <f t="shared" si="71"/>
        <v>1</v>
      </c>
      <c r="EP116" t="b">
        <f t="shared" si="72"/>
        <v>1</v>
      </c>
      <c r="FA116" s="41">
        <v>1</v>
      </c>
      <c r="FB116" s="41">
        <f>FD30</f>
        <v>0.13500000000000001</v>
      </c>
      <c r="FC116" s="46">
        <f t="shared" si="74"/>
        <v>1.4058412328549492</v>
      </c>
      <c r="FD116" t="b">
        <f t="shared" si="75"/>
        <v>1</v>
      </c>
      <c r="FE116" t="b">
        <f t="shared" si="76"/>
        <v>1</v>
      </c>
      <c r="FP116" s="41">
        <v>2</v>
      </c>
      <c r="FQ116" s="41">
        <f>FS30</f>
        <v>0.156</v>
      </c>
      <c r="FR116" s="46">
        <f t="shared" si="78"/>
        <v>0.68420431455096331</v>
      </c>
      <c r="FS116" t="b">
        <f t="shared" si="79"/>
        <v>1</v>
      </c>
      <c r="FT116" t="b">
        <f t="shared" si="80"/>
        <v>1</v>
      </c>
    </row>
    <row r="117" spans="1:176">
      <c r="A117" s="41"/>
      <c r="B117" s="118" t="s">
        <v>664</v>
      </c>
      <c r="C117" s="118" t="s">
        <v>566</v>
      </c>
      <c r="D117" s="41">
        <v>7</v>
      </c>
      <c r="E117" s="41">
        <v>2</v>
      </c>
      <c r="F117" s="118" t="s">
        <v>1068</v>
      </c>
      <c r="G117" s="41">
        <v>1</v>
      </c>
      <c r="H117" s="41">
        <f t="shared" ref="H117:H123" si="131">J31</f>
        <v>0.16700000000000001</v>
      </c>
      <c r="I117" s="46">
        <f t="shared" si="36"/>
        <v>0.23083237212271512</v>
      </c>
      <c r="J117" t="b">
        <f t="shared" si="37"/>
        <v>1</v>
      </c>
      <c r="K117" t="b">
        <f t="shared" si="38"/>
        <v>1</v>
      </c>
      <c r="V117" s="41">
        <v>2</v>
      </c>
      <c r="W117" s="41">
        <f t="shared" ref="W117:W123" si="132">Y31</f>
        <v>0.16700000000000001</v>
      </c>
      <c r="X117" s="46">
        <f t="shared" si="81"/>
        <v>5.3373130003877049E-2</v>
      </c>
      <c r="Y117" t="b">
        <f t="shared" si="82"/>
        <v>0</v>
      </c>
      <c r="Z117" t="b">
        <f t="shared" si="40"/>
        <v>1</v>
      </c>
      <c r="AK117" s="41">
        <v>1</v>
      </c>
      <c r="AL117" s="41">
        <f t="shared" ref="AL117:AL123" si="133">AN31</f>
        <v>0.17100000000000001</v>
      </c>
      <c r="AM117" s="46">
        <f t="shared" si="42"/>
        <v>-4.3802493886777056E-3</v>
      </c>
      <c r="AN117" t="b">
        <f t="shared" si="43"/>
        <v>0</v>
      </c>
      <c r="AO117" t="b">
        <f t="shared" si="44"/>
        <v>1</v>
      </c>
      <c r="AZ117" s="41">
        <v>2</v>
      </c>
      <c r="BA117" s="41">
        <f t="shared" ref="BA117:BA123" si="134">BC31</f>
        <v>0.16600000000000001</v>
      </c>
      <c r="BB117" s="46">
        <f t="shared" si="46"/>
        <v>0.10514778780393523</v>
      </c>
      <c r="BC117" t="b">
        <f t="shared" si="47"/>
        <v>1</v>
      </c>
      <c r="BD117" t="b">
        <f t="shared" si="48"/>
        <v>1</v>
      </c>
      <c r="BO117" s="41">
        <v>1</v>
      </c>
      <c r="BP117" s="41">
        <f t="shared" ref="BP117:BP123" si="135">BR31</f>
        <v>0.16900000000000001</v>
      </c>
      <c r="BQ117" s="46">
        <f t="shared" si="50"/>
        <v>4.8323012651477641E-2</v>
      </c>
      <c r="BR117" t="b">
        <f t="shared" si="51"/>
        <v>1</v>
      </c>
      <c r="BS117" t="b">
        <f t="shared" si="52"/>
        <v>1</v>
      </c>
      <c r="CD117" s="41">
        <v>2</v>
      </c>
      <c r="CE117" s="41">
        <f t="shared" ref="CE117:CE123" si="136">CG31</f>
        <v>0.16800000000000001</v>
      </c>
      <c r="CF117" s="46">
        <f t="shared" si="54"/>
        <v>6.5385900999818683E-2</v>
      </c>
      <c r="CG117" t="b">
        <f t="shared" si="55"/>
        <v>1</v>
      </c>
      <c r="CH117" t="b">
        <f t="shared" si="56"/>
        <v>1</v>
      </c>
      <c r="CN117" s="118" t="s">
        <v>665</v>
      </c>
      <c r="CO117" s="118" t="s">
        <v>567</v>
      </c>
      <c r="CP117" s="41">
        <v>7</v>
      </c>
      <c r="CQ117" s="41">
        <v>2</v>
      </c>
      <c r="CR117" s="118" t="s">
        <v>1068</v>
      </c>
      <c r="CS117" s="41">
        <v>1</v>
      </c>
      <c r="CT117" s="41">
        <f t="shared" ref="CT117:CT123" si="137">CV31</f>
        <v>0.13500000000000001</v>
      </c>
      <c r="CU117" s="46">
        <f t="shared" si="58"/>
        <v>1.4278643469490673</v>
      </c>
      <c r="CV117" t="b">
        <f t="shared" si="59"/>
        <v>1</v>
      </c>
      <c r="CW117" t="b">
        <f t="shared" si="60"/>
        <v>1</v>
      </c>
      <c r="DH117" s="41">
        <v>2</v>
      </c>
      <c r="DI117" s="41">
        <f t="shared" ref="DI117:DI123" si="138">DK31</f>
        <v>0.14399999999999999</v>
      </c>
      <c r="DJ117" s="46">
        <f t="shared" si="62"/>
        <v>1.1468597542383216</v>
      </c>
      <c r="DK117" t="b">
        <f t="shared" si="63"/>
        <v>1</v>
      </c>
      <c r="DL117" t="b">
        <f t="shared" si="64"/>
        <v>1</v>
      </c>
      <c r="DW117" s="41">
        <v>1</v>
      </c>
      <c r="DX117" s="41">
        <f t="shared" ref="DX117:DX123" si="139">DZ31</f>
        <v>0.13400000000000001</v>
      </c>
      <c r="DY117" s="46">
        <f t="shared" si="66"/>
        <v>1.4755614619083246</v>
      </c>
      <c r="DZ117" t="b">
        <f t="shared" si="67"/>
        <v>1</v>
      </c>
      <c r="EA117" t="b">
        <f t="shared" si="68"/>
        <v>1</v>
      </c>
      <c r="EL117" s="41">
        <v>2</v>
      </c>
      <c r="EM117" s="41">
        <f t="shared" ref="EM117:EM123" si="140">EO31</f>
        <v>0.158</v>
      </c>
      <c r="EN117" s="46">
        <f t="shared" si="70"/>
        <v>0.60837724596463427</v>
      </c>
      <c r="EO117" t="b">
        <f t="shared" si="71"/>
        <v>1</v>
      </c>
      <c r="EP117" t="b">
        <f t="shared" si="72"/>
        <v>1</v>
      </c>
      <c r="FA117" s="41">
        <v>1</v>
      </c>
      <c r="FB117" s="41">
        <f t="shared" ref="FB117:FB123" si="141">FD31</f>
        <v>0.13500000000000001</v>
      </c>
      <c r="FC117" s="46">
        <f t="shared" si="74"/>
        <v>1.4058412328549492</v>
      </c>
      <c r="FD117" t="b">
        <f t="shared" si="75"/>
        <v>1</v>
      </c>
      <c r="FE117" t="b">
        <f t="shared" si="76"/>
        <v>1</v>
      </c>
      <c r="FP117" s="41">
        <v>2</v>
      </c>
      <c r="FQ117" s="41">
        <f t="shared" ref="FQ117:FQ123" si="142">FS31</f>
        <v>0.155</v>
      </c>
      <c r="FR117" s="46">
        <f t="shared" si="78"/>
        <v>0.72201929745580229</v>
      </c>
      <c r="FS117" t="b">
        <f t="shared" si="79"/>
        <v>1</v>
      </c>
      <c r="FT117" t="b">
        <f t="shared" si="80"/>
        <v>1</v>
      </c>
    </row>
    <row r="118" spans="1:176">
      <c r="A118" s="41"/>
      <c r="B118" s="118" t="s">
        <v>666</v>
      </c>
      <c r="C118" s="118" t="s">
        <v>566</v>
      </c>
      <c r="D118" s="41">
        <v>7</v>
      </c>
      <c r="E118" s="41">
        <v>3</v>
      </c>
      <c r="F118" s="118" t="s">
        <v>1068</v>
      </c>
      <c r="G118" s="41">
        <v>1</v>
      </c>
      <c r="H118" s="41">
        <f t="shared" si="131"/>
        <v>0.111</v>
      </c>
      <c r="I118" s="46">
        <f t="shared" si="36"/>
        <v>2.2597542928028904</v>
      </c>
      <c r="J118" t="b">
        <f t="shared" si="37"/>
        <v>1</v>
      </c>
      <c r="K118" t="b">
        <f t="shared" si="38"/>
        <v>1</v>
      </c>
      <c r="V118" s="41">
        <v>2</v>
      </c>
      <c r="W118" s="41">
        <f t="shared" si="132"/>
        <v>0.124</v>
      </c>
      <c r="X118" s="46">
        <f t="shared" si="81"/>
        <v>1.6765570340828237</v>
      </c>
      <c r="Y118" t="b">
        <f t="shared" si="82"/>
        <v>1</v>
      </c>
      <c r="Z118" t="b">
        <f t="shared" si="40"/>
        <v>1</v>
      </c>
      <c r="AK118" s="41">
        <v>1</v>
      </c>
      <c r="AL118" s="41">
        <f t="shared" si="133"/>
        <v>0.105</v>
      </c>
      <c r="AM118" s="46">
        <f t="shared" si="42"/>
        <v>2.4988001397305646</v>
      </c>
      <c r="AN118" t="b">
        <f t="shared" si="43"/>
        <v>1</v>
      </c>
      <c r="AO118" t="b">
        <f t="shared" si="44"/>
        <v>1</v>
      </c>
      <c r="AZ118" s="41">
        <v>2</v>
      </c>
      <c r="BA118" s="41">
        <f t="shared" si="134"/>
        <v>0.126</v>
      </c>
      <c r="BB118" s="46">
        <f t="shared" si="46"/>
        <v>1.593830552334863</v>
      </c>
      <c r="BC118" t="b">
        <f t="shared" si="47"/>
        <v>1</v>
      </c>
      <c r="BD118" t="b">
        <f t="shared" si="48"/>
        <v>1</v>
      </c>
      <c r="BO118" s="41">
        <v>1</v>
      </c>
      <c r="BP118" s="41">
        <f t="shared" si="135"/>
        <v>9.2999999999999999E-2</v>
      </c>
      <c r="BQ118" s="46">
        <f t="shared" si="50"/>
        <v>2.9616826168113546</v>
      </c>
      <c r="BR118" t="b">
        <f t="shared" si="51"/>
        <v>1</v>
      </c>
      <c r="BS118" t="b">
        <f t="shared" si="52"/>
        <v>1</v>
      </c>
      <c r="CD118" s="41">
        <v>2</v>
      </c>
      <c r="CE118" s="41">
        <f t="shared" si="136"/>
        <v>0.127</v>
      </c>
      <c r="CF118" s="46">
        <f t="shared" si="54"/>
        <v>1.5877652395036033</v>
      </c>
      <c r="CG118" t="b">
        <f t="shared" si="55"/>
        <v>1</v>
      </c>
      <c r="CH118" t="b">
        <f t="shared" si="56"/>
        <v>1</v>
      </c>
      <c r="CN118" s="118" t="s">
        <v>667</v>
      </c>
      <c r="CO118" s="118" t="s">
        <v>567</v>
      </c>
      <c r="CP118" s="41">
        <v>7</v>
      </c>
      <c r="CQ118" s="41">
        <v>3</v>
      </c>
      <c r="CR118" s="118" t="s">
        <v>1068</v>
      </c>
      <c r="CS118" s="41">
        <v>1</v>
      </c>
      <c r="CT118" s="41">
        <f t="shared" si="137"/>
        <v>0.13600000000000001</v>
      </c>
      <c r="CU118" s="46">
        <f t="shared" si="58"/>
        <v>1.3893618255168938</v>
      </c>
      <c r="CV118" t="b">
        <f t="shared" si="59"/>
        <v>1</v>
      </c>
      <c r="CW118" t="b">
        <f t="shared" si="60"/>
        <v>1</v>
      </c>
      <c r="DH118" s="41">
        <v>2</v>
      </c>
      <c r="DI118" s="41">
        <f t="shared" si="138"/>
        <v>0.14699999999999999</v>
      </c>
      <c r="DJ118" s="46">
        <f t="shared" si="62"/>
        <v>1.0326468929137698</v>
      </c>
      <c r="DK118" t="b">
        <f t="shared" si="63"/>
        <v>1</v>
      </c>
      <c r="DL118" t="b">
        <f t="shared" si="64"/>
        <v>1</v>
      </c>
      <c r="DW118" s="41">
        <v>1</v>
      </c>
      <c r="DX118" s="41">
        <f t="shared" si="139"/>
        <v>0.14699999999999999</v>
      </c>
      <c r="DY118" s="46">
        <f t="shared" si="66"/>
        <v>0.98024109961379324</v>
      </c>
      <c r="DZ118" t="b">
        <f t="shared" si="67"/>
        <v>1</v>
      </c>
      <c r="EA118" t="b">
        <f t="shared" si="68"/>
        <v>1</v>
      </c>
      <c r="EL118" s="41">
        <v>2</v>
      </c>
      <c r="EM118" s="41">
        <f t="shared" si="140"/>
        <v>0.157</v>
      </c>
      <c r="EN118" s="46">
        <f t="shared" si="70"/>
        <v>0.6456816603730503</v>
      </c>
      <c r="EO118" t="b">
        <f t="shared" si="71"/>
        <v>1</v>
      </c>
      <c r="EP118" t="b">
        <f t="shared" si="72"/>
        <v>1</v>
      </c>
      <c r="FA118" s="41">
        <v>1</v>
      </c>
      <c r="FB118" s="41">
        <f t="shared" si="141"/>
        <v>0.14099999999999999</v>
      </c>
      <c r="FC118" s="46">
        <f t="shared" si="74"/>
        <v>1.1791384540894694</v>
      </c>
      <c r="FD118" t="b">
        <f t="shared" si="75"/>
        <v>1</v>
      </c>
      <c r="FE118" t="b">
        <f t="shared" si="76"/>
        <v>1</v>
      </c>
      <c r="FP118" s="41">
        <v>2</v>
      </c>
      <c r="FQ118" s="41">
        <f t="shared" si="142"/>
        <v>0.153</v>
      </c>
      <c r="FR118" s="46">
        <f t="shared" si="78"/>
        <v>0.79764926326548036</v>
      </c>
      <c r="FS118" t="b">
        <f t="shared" si="79"/>
        <v>1</v>
      </c>
      <c r="FT118" t="b">
        <f t="shared" si="80"/>
        <v>1</v>
      </c>
    </row>
    <row r="119" spans="1:176">
      <c r="A119" s="41"/>
      <c r="B119" s="118" t="s">
        <v>668</v>
      </c>
      <c r="C119" s="118" t="s">
        <v>566</v>
      </c>
      <c r="D119" s="41">
        <v>7</v>
      </c>
      <c r="E119" s="41">
        <v>4</v>
      </c>
      <c r="F119" s="118" t="s">
        <v>1068</v>
      </c>
      <c r="G119" s="41">
        <v>1</v>
      </c>
      <c r="H119" s="41">
        <f t="shared" si="131"/>
        <v>9.1999999999999998E-2</v>
      </c>
      <c r="I119" s="46">
        <f t="shared" si="36"/>
        <v>2.9481385158908067</v>
      </c>
      <c r="J119" t="b">
        <f t="shared" si="37"/>
        <v>1</v>
      </c>
      <c r="K119" t="b">
        <f t="shared" si="38"/>
        <v>1</v>
      </c>
      <c r="V119" s="41">
        <v>2</v>
      </c>
      <c r="W119" s="41">
        <f t="shared" si="132"/>
        <v>0.128</v>
      </c>
      <c r="X119" s="46">
        <f t="shared" si="81"/>
        <v>1.5255631825405962</v>
      </c>
      <c r="Y119" t="b">
        <f t="shared" si="82"/>
        <v>1</v>
      </c>
      <c r="Z119" t="b">
        <f t="shared" si="40"/>
        <v>1</v>
      </c>
      <c r="AK119" s="41">
        <v>1</v>
      </c>
      <c r="AL119" s="41">
        <f t="shared" si="133"/>
        <v>0.09</v>
      </c>
      <c r="AM119" s="46">
        <f t="shared" si="42"/>
        <v>3.0677047736213017</v>
      </c>
      <c r="AN119" t="b">
        <f t="shared" si="43"/>
        <v>1</v>
      </c>
      <c r="AO119" t="b">
        <f t="shared" si="44"/>
        <v>1</v>
      </c>
      <c r="AZ119" s="41">
        <v>2</v>
      </c>
      <c r="BA119" s="41">
        <f t="shared" si="134"/>
        <v>0.127</v>
      </c>
      <c r="BB119" s="46">
        <f t="shared" si="46"/>
        <v>1.5566134832215897</v>
      </c>
      <c r="BC119" t="b">
        <f t="shared" si="47"/>
        <v>1</v>
      </c>
      <c r="BD119" t="b">
        <f t="shared" si="48"/>
        <v>1</v>
      </c>
      <c r="BO119" s="41">
        <v>1</v>
      </c>
      <c r="BP119" s="41">
        <f t="shared" si="135"/>
        <v>9.4E-2</v>
      </c>
      <c r="BQ119" s="46">
        <f t="shared" si="50"/>
        <v>2.923348937809251</v>
      </c>
      <c r="BR119" t="b">
        <f t="shared" si="51"/>
        <v>1</v>
      </c>
      <c r="BS119" t="b">
        <f t="shared" si="52"/>
        <v>1</v>
      </c>
      <c r="CD119" s="41">
        <v>2</v>
      </c>
      <c r="CE119" s="41">
        <f t="shared" si="136"/>
        <v>0.126</v>
      </c>
      <c r="CF119" s="46">
        <f t="shared" si="54"/>
        <v>1.6248964428817443</v>
      </c>
      <c r="CG119" t="b">
        <f t="shared" si="55"/>
        <v>1</v>
      </c>
      <c r="CH119" t="b">
        <f t="shared" si="56"/>
        <v>1</v>
      </c>
      <c r="CN119" s="118" t="s">
        <v>669</v>
      </c>
      <c r="CO119" s="118" t="s">
        <v>567</v>
      </c>
      <c r="CP119" s="41">
        <v>7</v>
      </c>
      <c r="CQ119" s="41">
        <v>4</v>
      </c>
      <c r="CR119" s="118" t="s">
        <v>1068</v>
      </c>
      <c r="CS119" s="41">
        <v>1</v>
      </c>
      <c r="CT119" s="41">
        <f t="shared" si="137"/>
        <v>0.13800000000000001</v>
      </c>
      <c r="CU119" s="46">
        <f t="shared" si="58"/>
        <v>1.3123567826525466</v>
      </c>
      <c r="CV119" t="b">
        <f t="shared" si="59"/>
        <v>1</v>
      </c>
      <c r="CW119" t="b">
        <f t="shared" si="60"/>
        <v>1</v>
      </c>
      <c r="DH119" s="41">
        <v>2</v>
      </c>
      <c r="DI119" s="41">
        <f t="shared" si="138"/>
        <v>0.155</v>
      </c>
      <c r="DJ119" s="46">
        <f t="shared" si="62"/>
        <v>0.72807926271496493</v>
      </c>
      <c r="DK119" t="b">
        <f t="shared" si="63"/>
        <v>1</v>
      </c>
      <c r="DL119" t="b">
        <f t="shared" si="64"/>
        <v>1</v>
      </c>
      <c r="DW119" s="41">
        <v>1</v>
      </c>
      <c r="DX119" s="41">
        <f t="shared" si="139"/>
        <v>0.13400000000000001</v>
      </c>
      <c r="DY119" s="46">
        <f t="shared" si="66"/>
        <v>1.4755614619083246</v>
      </c>
      <c r="DZ119" t="b">
        <f t="shared" si="67"/>
        <v>1</v>
      </c>
      <c r="EA119" t="b">
        <f t="shared" si="68"/>
        <v>1</v>
      </c>
      <c r="EL119" s="41">
        <v>2</v>
      </c>
      <c r="EM119" s="41">
        <f t="shared" si="140"/>
        <v>0.159</v>
      </c>
      <c r="EN119" s="46">
        <f t="shared" si="70"/>
        <v>0.57107283155621824</v>
      </c>
      <c r="EO119" t="b">
        <f t="shared" si="71"/>
        <v>1</v>
      </c>
      <c r="EP119" t="b">
        <f t="shared" si="72"/>
        <v>1</v>
      </c>
      <c r="FA119" s="41">
        <v>1</v>
      </c>
      <c r="FB119" s="41">
        <f t="shared" si="141"/>
        <v>0.14199999999999999</v>
      </c>
      <c r="FC119" s="46">
        <f t="shared" si="74"/>
        <v>1.141354657628556</v>
      </c>
      <c r="FD119" t="b">
        <f t="shared" si="75"/>
        <v>1</v>
      </c>
      <c r="FE119" t="b">
        <f t="shared" si="76"/>
        <v>1</v>
      </c>
      <c r="FP119" s="41">
        <v>2</v>
      </c>
      <c r="FQ119" s="41">
        <f t="shared" si="142"/>
        <v>0.157</v>
      </c>
      <c r="FR119" s="46">
        <f t="shared" si="78"/>
        <v>0.64638933164612433</v>
      </c>
      <c r="FS119" t="b">
        <f t="shared" si="79"/>
        <v>1</v>
      </c>
      <c r="FT119" t="b">
        <f t="shared" si="80"/>
        <v>1</v>
      </c>
    </row>
    <row r="120" spans="1:176">
      <c r="A120" s="41"/>
      <c r="B120" s="118" t="s">
        <v>670</v>
      </c>
      <c r="C120" s="118" t="s">
        <v>566</v>
      </c>
      <c r="D120" s="41">
        <v>7</v>
      </c>
      <c r="E120" s="41">
        <v>5</v>
      </c>
      <c r="F120" s="118" t="s">
        <v>1068</v>
      </c>
      <c r="G120" s="41">
        <v>1</v>
      </c>
      <c r="H120" s="41">
        <f t="shared" si="131"/>
        <v>0.11799999999999999</v>
      </c>
      <c r="I120" s="46">
        <f t="shared" si="36"/>
        <v>2.0061390527178689</v>
      </c>
      <c r="J120" t="b">
        <f t="shared" si="37"/>
        <v>1</v>
      </c>
      <c r="K120" t="b">
        <f t="shared" si="38"/>
        <v>1</v>
      </c>
      <c r="V120" s="41">
        <v>2</v>
      </c>
      <c r="W120" s="41">
        <f t="shared" si="132"/>
        <v>0.14000000000000001</v>
      </c>
      <c r="X120" s="46">
        <f t="shared" si="81"/>
        <v>1.0725816279139131</v>
      </c>
      <c r="Y120" t="b">
        <f t="shared" si="82"/>
        <v>1</v>
      </c>
      <c r="Z120" t="b">
        <f t="shared" si="40"/>
        <v>1</v>
      </c>
      <c r="AK120" s="41">
        <v>1</v>
      </c>
      <c r="AL120" s="41">
        <f t="shared" si="133"/>
        <v>0.11899999999999999</v>
      </c>
      <c r="AM120" s="46">
        <f t="shared" si="42"/>
        <v>1.9678224814325438</v>
      </c>
      <c r="AN120" t="b">
        <f t="shared" si="43"/>
        <v>1</v>
      </c>
      <c r="AO120" t="b">
        <f t="shared" si="44"/>
        <v>1</v>
      </c>
      <c r="AZ120" s="41">
        <v>2</v>
      </c>
      <c r="BA120" s="41">
        <f t="shared" si="134"/>
        <v>0.13800000000000001</v>
      </c>
      <c r="BB120" s="46">
        <f t="shared" si="46"/>
        <v>1.1472257229755842</v>
      </c>
      <c r="BC120" t="b">
        <f t="shared" si="47"/>
        <v>1</v>
      </c>
      <c r="BD120" t="b">
        <f t="shared" si="48"/>
        <v>1</v>
      </c>
      <c r="BO120" s="41">
        <v>1</v>
      </c>
      <c r="BP120" s="41">
        <f t="shared" si="135"/>
        <v>0.11799999999999999</v>
      </c>
      <c r="BQ120" s="46">
        <f t="shared" si="50"/>
        <v>2.003340641758764</v>
      </c>
      <c r="BR120" t="b">
        <f t="shared" si="51"/>
        <v>1</v>
      </c>
      <c r="BS120" t="b">
        <f t="shared" si="52"/>
        <v>1</v>
      </c>
      <c r="CD120" s="41">
        <v>2</v>
      </c>
      <c r="CE120" s="41">
        <f t="shared" si="136"/>
        <v>0.14199999999999999</v>
      </c>
      <c r="CF120" s="46">
        <f t="shared" si="54"/>
        <v>1.0307971888314875</v>
      </c>
      <c r="CG120" t="b">
        <f t="shared" si="55"/>
        <v>1</v>
      </c>
      <c r="CH120" t="b">
        <f t="shared" si="56"/>
        <v>1</v>
      </c>
      <c r="CN120" s="118" t="s">
        <v>671</v>
      </c>
      <c r="CO120" s="118" t="s">
        <v>567</v>
      </c>
      <c r="CP120" s="41">
        <v>7</v>
      </c>
      <c r="CQ120" s="41">
        <v>5</v>
      </c>
      <c r="CR120" s="118" t="s">
        <v>1068</v>
      </c>
      <c r="CS120" s="41">
        <v>1</v>
      </c>
      <c r="CT120" s="41">
        <f t="shared" si="137"/>
        <v>0.13300000000000001</v>
      </c>
      <c r="CU120" s="46">
        <f t="shared" si="58"/>
        <v>1.5048693898134142</v>
      </c>
      <c r="CV120" t="b">
        <f t="shared" si="59"/>
        <v>1</v>
      </c>
      <c r="CW120" t="b">
        <f t="shared" si="60"/>
        <v>1</v>
      </c>
      <c r="DH120" s="41">
        <v>2</v>
      </c>
      <c r="DI120" s="41">
        <f t="shared" si="138"/>
        <v>0.14899999999999999</v>
      </c>
      <c r="DJ120" s="46">
        <f t="shared" si="62"/>
        <v>0.95650498536406858</v>
      </c>
      <c r="DK120" t="b">
        <f t="shared" si="63"/>
        <v>1</v>
      </c>
      <c r="DL120" t="b">
        <f t="shared" si="64"/>
        <v>1</v>
      </c>
      <c r="DW120" s="41">
        <v>1</v>
      </c>
      <c r="DX120" s="41">
        <f t="shared" si="139"/>
        <v>0.191</v>
      </c>
      <c r="DY120" s="46">
        <f t="shared" si="66"/>
        <v>-0.69622781892154628</v>
      </c>
      <c r="DZ120" t="b">
        <f t="shared" si="67"/>
        <v>0</v>
      </c>
      <c r="EA120" t="b">
        <f t="shared" si="68"/>
        <v>1</v>
      </c>
      <c r="EL120" s="41">
        <v>2</v>
      </c>
      <c r="EM120" s="41">
        <f t="shared" si="140"/>
        <v>0.154</v>
      </c>
      <c r="EN120" s="46">
        <f t="shared" si="70"/>
        <v>0.75759490359829851</v>
      </c>
      <c r="EO120" t="b">
        <f t="shared" si="71"/>
        <v>1</v>
      </c>
      <c r="EP120" t="b">
        <f t="shared" si="72"/>
        <v>1</v>
      </c>
      <c r="FA120" s="41">
        <v>1</v>
      </c>
      <c r="FB120" s="41">
        <f t="shared" si="141"/>
        <v>0.13300000000000001</v>
      </c>
      <c r="FC120" s="46">
        <f t="shared" si="74"/>
        <v>1.4814088257767764</v>
      </c>
      <c r="FD120" t="b">
        <f t="shared" si="75"/>
        <v>1</v>
      </c>
      <c r="FE120" t="b">
        <f t="shared" si="76"/>
        <v>1</v>
      </c>
      <c r="FP120" s="41">
        <v>2</v>
      </c>
      <c r="FQ120" s="41">
        <f t="shared" si="142"/>
        <v>0.156</v>
      </c>
      <c r="FR120" s="46">
        <f t="shared" si="78"/>
        <v>0.68420431455096331</v>
      </c>
      <c r="FS120" t="b">
        <f t="shared" si="79"/>
        <v>1</v>
      </c>
      <c r="FT120" t="b">
        <f t="shared" si="80"/>
        <v>1</v>
      </c>
    </row>
    <row r="121" spans="1:176">
      <c r="A121" s="41"/>
      <c r="B121" s="118" t="s">
        <v>672</v>
      </c>
      <c r="C121" s="118" t="s">
        <v>566</v>
      </c>
      <c r="D121" s="41">
        <v>7</v>
      </c>
      <c r="E121" s="41">
        <v>6</v>
      </c>
      <c r="F121" s="118" t="s">
        <v>1068</v>
      </c>
      <c r="G121" s="41">
        <v>1</v>
      </c>
      <c r="H121" s="41">
        <f t="shared" si="131"/>
        <v>0.124</v>
      </c>
      <c r="I121" s="46">
        <f t="shared" si="36"/>
        <v>1.7887545612164211</v>
      </c>
      <c r="J121" t="b">
        <f t="shared" si="37"/>
        <v>1</v>
      </c>
      <c r="K121" t="b">
        <f t="shared" si="38"/>
        <v>1</v>
      </c>
      <c r="V121" s="41">
        <v>2</v>
      </c>
      <c r="W121" s="41">
        <f t="shared" si="132"/>
        <v>0.14599999999999999</v>
      </c>
      <c r="X121" s="46">
        <f t="shared" si="81"/>
        <v>0.84609085060057243</v>
      </c>
      <c r="Y121" t="b">
        <f t="shared" si="82"/>
        <v>1</v>
      </c>
      <c r="Z121" t="b">
        <f t="shared" si="40"/>
        <v>1</v>
      </c>
      <c r="AK121" s="41">
        <v>1</v>
      </c>
      <c r="AL121" s="41">
        <f t="shared" si="133"/>
        <v>0.124</v>
      </c>
      <c r="AM121" s="46">
        <f t="shared" si="42"/>
        <v>1.7781876034689648</v>
      </c>
      <c r="AN121" t="b">
        <f t="shared" si="43"/>
        <v>1</v>
      </c>
      <c r="AO121" t="b">
        <f t="shared" si="44"/>
        <v>1</v>
      </c>
      <c r="AZ121" s="41">
        <v>2</v>
      </c>
      <c r="BA121" s="41">
        <f t="shared" si="134"/>
        <v>0.14499999999999999</v>
      </c>
      <c r="BB121" s="46">
        <f t="shared" si="46"/>
        <v>0.88670623918267288</v>
      </c>
      <c r="BC121" t="b">
        <f t="shared" si="47"/>
        <v>1</v>
      </c>
      <c r="BD121" t="b">
        <f t="shared" si="48"/>
        <v>1</v>
      </c>
      <c r="BO121" s="41">
        <v>1</v>
      </c>
      <c r="BP121" s="41">
        <f t="shared" si="135"/>
        <v>0.124</v>
      </c>
      <c r="BQ121" s="46">
        <f t="shared" si="50"/>
        <v>1.773338567746142</v>
      </c>
      <c r="BR121" t="b">
        <f t="shared" si="51"/>
        <v>1</v>
      </c>
      <c r="BS121" t="b">
        <f t="shared" si="52"/>
        <v>1</v>
      </c>
      <c r="CD121" s="41">
        <v>2</v>
      </c>
      <c r="CE121" s="41">
        <f t="shared" si="136"/>
        <v>0.14699999999999999</v>
      </c>
      <c r="CF121" s="46">
        <f t="shared" si="54"/>
        <v>0.84514117194078209</v>
      </c>
      <c r="CG121" t="b">
        <f t="shared" si="55"/>
        <v>1</v>
      </c>
      <c r="CH121" t="b">
        <f t="shared" si="56"/>
        <v>1</v>
      </c>
      <c r="CN121" s="118" t="s">
        <v>673</v>
      </c>
      <c r="CO121" s="118" t="s">
        <v>567</v>
      </c>
      <c r="CP121" s="41">
        <v>7</v>
      </c>
      <c r="CQ121" s="41">
        <v>6</v>
      </c>
      <c r="CR121" s="118" t="s">
        <v>1068</v>
      </c>
      <c r="CS121" s="41">
        <v>1</v>
      </c>
      <c r="CT121" s="41">
        <f t="shared" si="137"/>
        <v>0.14699999999999999</v>
      </c>
      <c r="CU121" s="46">
        <f t="shared" si="58"/>
        <v>0.96583408976298624</v>
      </c>
      <c r="CV121" t="b">
        <f t="shared" si="59"/>
        <v>1</v>
      </c>
      <c r="CW121" t="b">
        <f t="shared" si="60"/>
        <v>1</v>
      </c>
      <c r="DH121" s="41">
        <v>2</v>
      </c>
      <c r="DI121" s="41">
        <f t="shared" si="138"/>
        <v>0.152</v>
      </c>
      <c r="DJ121" s="46">
        <f t="shared" si="62"/>
        <v>0.84229212403951681</v>
      </c>
      <c r="DK121" t="b">
        <f t="shared" si="63"/>
        <v>1</v>
      </c>
      <c r="DL121" t="b">
        <f t="shared" si="64"/>
        <v>1</v>
      </c>
      <c r="DW121" s="41">
        <v>1</v>
      </c>
      <c r="DX121" s="41">
        <f t="shared" si="139"/>
        <v>0.13300000000000001</v>
      </c>
      <c r="DY121" s="46">
        <f t="shared" si="66"/>
        <v>1.5136630282386732</v>
      </c>
      <c r="DZ121" t="b">
        <f t="shared" si="67"/>
        <v>1</v>
      </c>
      <c r="EA121" t="b">
        <f t="shared" si="68"/>
        <v>1</v>
      </c>
      <c r="EL121" s="41">
        <v>2</v>
      </c>
      <c r="EM121" s="41">
        <f t="shared" si="140"/>
        <v>0.151</v>
      </c>
      <c r="EN121" s="46">
        <f t="shared" si="70"/>
        <v>0.8695081468235466</v>
      </c>
      <c r="EO121" t="b">
        <f t="shared" si="71"/>
        <v>1</v>
      </c>
      <c r="EP121" t="b">
        <f t="shared" si="72"/>
        <v>1</v>
      </c>
      <c r="FA121" s="41">
        <v>1</v>
      </c>
      <c r="FB121" s="41">
        <f t="shared" si="141"/>
        <v>0.13600000000000001</v>
      </c>
      <c r="FC121" s="46">
        <f t="shared" si="74"/>
        <v>1.3680574363940359</v>
      </c>
      <c r="FD121" t="b">
        <f t="shared" si="75"/>
        <v>1</v>
      </c>
      <c r="FE121" t="b">
        <f t="shared" si="76"/>
        <v>1</v>
      </c>
      <c r="FP121" s="41">
        <v>2</v>
      </c>
      <c r="FQ121" s="41">
        <f t="shared" si="142"/>
        <v>0.153</v>
      </c>
      <c r="FR121" s="46">
        <f t="shared" si="78"/>
        <v>0.79764926326548036</v>
      </c>
      <c r="FS121" t="b">
        <f t="shared" si="79"/>
        <v>1</v>
      </c>
      <c r="FT121" t="b">
        <f t="shared" si="80"/>
        <v>1</v>
      </c>
    </row>
    <row r="122" spans="1:176">
      <c r="A122" s="41"/>
      <c r="B122" s="118" t="s">
        <v>674</v>
      </c>
      <c r="C122" s="118" t="s">
        <v>566</v>
      </c>
      <c r="D122" s="41">
        <v>7</v>
      </c>
      <c r="E122" s="41">
        <v>7</v>
      </c>
      <c r="F122" s="118" t="s">
        <v>1068</v>
      </c>
      <c r="G122" s="41">
        <v>1</v>
      </c>
      <c r="H122" s="41">
        <f t="shared" si="131"/>
        <v>0.115</v>
      </c>
      <c r="I122" s="46">
        <f t="shared" si="36"/>
        <v>2.1148312984685917</v>
      </c>
      <c r="J122" t="b">
        <f t="shared" si="37"/>
        <v>1</v>
      </c>
      <c r="K122" t="b">
        <f t="shared" si="38"/>
        <v>1</v>
      </c>
      <c r="V122" s="41">
        <v>2</v>
      </c>
      <c r="W122" s="41">
        <f t="shared" si="132"/>
        <v>0.14099999999999999</v>
      </c>
      <c r="X122" s="46">
        <f t="shared" si="81"/>
        <v>1.0348331650283571</v>
      </c>
      <c r="Y122" t="b">
        <f t="shared" si="82"/>
        <v>1</v>
      </c>
      <c r="Z122" t="b">
        <f t="shared" si="40"/>
        <v>1</v>
      </c>
      <c r="AK122" s="41">
        <v>1</v>
      </c>
      <c r="AL122" s="41">
        <f t="shared" si="133"/>
        <v>0.114</v>
      </c>
      <c r="AM122" s="46">
        <f t="shared" si="42"/>
        <v>2.1574573593961226</v>
      </c>
      <c r="AN122" t="b">
        <f t="shared" si="43"/>
        <v>1</v>
      </c>
      <c r="AO122" t="b">
        <f t="shared" si="44"/>
        <v>1</v>
      </c>
      <c r="AZ122" s="41">
        <v>2</v>
      </c>
      <c r="BA122" s="41">
        <f t="shared" si="134"/>
        <v>0.14099999999999999</v>
      </c>
      <c r="BB122" s="46">
        <f t="shared" si="46"/>
        <v>1.0355745156357656</v>
      </c>
      <c r="BC122" t="b">
        <f t="shared" si="47"/>
        <v>1</v>
      </c>
      <c r="BD122" t="b">
        <f t="shared" si="48"/>
        <v>1</v>
      </c>
      <c r="BO122" s="41">
        <v>1</v>
      </c>
      <c r="BP122" s="41">
        <f t="shared" si="135"/>
        <v>0.114</v>
      </c>
      <c r="BQ122" s="46">
        <f t="shared" si="50"/>
        <v>2.156675357767178</v>
      </c>
      <c r="BR122" t="b">
        <f t="shared" si="51"/>
        <v>1</v>
      </c>
      <c r="BS122" t="b">
        <f t="shared" si="52"/>
        <v>1</v>
      </c>
      <c r="CD122" s="41">
        <v>2</v>
      </c>
      <c r="CE122" s="41">
        <f t="shared" si="136"/>
        <v>0.14299999999999999</v>
      </c>
      <c r="CF122" s="46">
        <f t="shared" si="54"/>
        <v>0.9936659854533465</v>
      </c>
      <c r="CG122" t="b">
        <f t="shared" si="55"/>
        <v>1</v>
      </c>
      <c r="CH122" t="b">
        <f t="shared" si="56"/>
        <v>1</v>
      </c>
      <c r="CN122" s="118" t="s">
        <v>675</v>
      </c>
      <c r="CO122" s="118" t="s">
        <v>567</v>
      </c>
      <c r="CP122" s="41">
        <v>7</v>
      </c>
      <c r="CQ122" s="41">
        <v>7</v>
      </c>
      <c r="CR122" s="118" t="s">
        <v>1068</v>
      </c>
      <c r="CS122" s="41">
        <v>1</v>
      </c>
      <c r="CT122" s="41">
        <f t="shared" si="137"/>
        <v>0.16900000000000001</v>
      </c>
      <c r="CU122" s="46">
        <f t="shared" si="58"/>
        <v>0.11877861825516908</v>
      </c>
      <c r="CV122" t="b">
        <f t="shared" si="59"/>
        <v>1</v>
      </c>
      <c r="CW122" t="b">
        <f t="shared" si="60"/>
        <v>1</v>
      </c>
      <c r="DH122" s="41">
        <v>2</v>
      </c>
      <c r="DI122" s="41">
        <f t="shared" si="138"/>
        <v>0.17</v>
      </c>
      <c r="DJ122" s="46">
        <f t="shared" si="62"/>
        <v>0.15701495609220567</v>
      </c>
      <c r="DK122" t="b">
        <f t="shared" si="63"/>
        <v>1</v>
      </c>
      <c r="DL122" t="b">
        <f t="shared" si="64"/>
        <v>1</v>
      </c>
      <c r="DW122" s="41">
        <v>1</v>
      </c>
      <c r="DX122" s="41">
        <f t="shared" si="139"/>
        <v>0.17299999999999999</v>
      </c>
      <c r="DY122" s="46">
        <f t="shared" si="66"/>
        <v>-1.0399624975270635E-2</v>
      </c>
      <c r="DZ122" t="b">
        <f t="shared" si="67"/>
        <v>1</v>
      </c>
      <c r="EA122" t="b">
        <f t="shared" si="68"/>
        <v>1</v>
      </c>
      <c r="EL122" s="41">
        <v>2</v>
      </c>
      <c r="EM122" s="41">
        <f t="shared" si="140"/>
        <v>0.17199999999999999</v>
      </c>
      <c r="EN122" s="46">
        <f t="shared" si="70"/>
        <v>8.6115444246810557E-2</v>
      </c>
      <c r="EO122" t="b">
        <f t="shared" si="71"/>
        <v>1</v>
      </c>
      <c r="EP122" t="b">
        <f t="shared" si="72"/>
        <v>1</v>
      </c>
      <c r="FA122" s="41">
        <v>1</v>
      </c>
      <c r="FB122" s="41">
        <f t="shared" si="141"/>
        <v>0.17599999999999999</v>
      </c>
      <c r="FC122" s="46">
        <f t="shared" si="74"/>
        <v>-0.1432944220425012</v>
      </c>
      <c r="FD122" t="b">
        <f t="shared" si="75"/>
        <v>0</v>
      </c>
      <c r="FE122" t="b">
        <f t="shared" si="76"/>
        <v>1</v>
      </c>
      <c r="FP122" s="41">
        <v>2</v>
      </c>
      <c r="FQ122" s="41">
        <f t="shared" si="142"/>
        <v>0.17499999999999999</v>
      </c>
      <c r="FR122" s="46">
        <f t="shared" si="78"/>
        <v>-3.4280360640976511E-2</v>
      </c>
      <c r="FS122" t="b">
        <f t="shared" si="79"/>
        <v>0</v>
      </c>
      <c r="FT122" t="b">
        <f t="shared" si="80"/>
        <v>1</v>
      </c>
    </row>
    <row r="123" spans="1:176">
      <c r="A123" s="41"/>
      <c r="B123" s="118" t="s">
        <v>676</v>
      </c>
      <c r="C123" s="118" t="s">
        <v>566</v>
      </c>
      <c r="D123" s="41">
        <v>7</v>
      </c>
      <c r="E123" s="41">
        <v>8</v>
      </c>
      <c r="F123" s="118" t="s">
        <v>1068</v>
      </c>
      <c r="G123" s="41">
        <v>1</v>
      </c>
      <c r="H123" s="41">
        <f t="shared" si="131"/>
        <v>0.14499999999999999</v>
      </c>
      <c r="I123" s="46">
        <f t="shared" si="36"/>
        <v>1.0279088409613559</v>
      </c>
      <c r="J123" t="b">
        <f t="shared" si="37"/>
        <v>1</v>
      </c>
      <c r="K123" t="b">
        <f t="shared" si="38"/>
        <v>1</v>
      </c>
      <c r="V123" s="41">
        <v>2</v>
      </c>
      <c r="W123" s="41">
        <f t="shared" si="132"/>
        <v>0.13800000000000001</v>
      </c>
      <c r="X123" s="46">
        <f t="shared" si="81"/>
        <v>1.1480785536850269</v>
      </c>
      <c r="Y123" t="b">
        <f t="shared" si="82"/>
        <v>1</v>
      </c>
      <c r="Z123" t="b">
        <f t="shared" si="40"/>
        <v>1</v>
      </c>
      <c r="AK123" s="41">
        <v>1</v>
      </c>
      <c r="AL123" s="41">
        <f t="shared" si="133"/>
        <v>0.11</v>
      </c>
      <c r="AM123" s="46">
        <f t="shared" si="42"/>
        <v>2.3091652617669856</v>
      </c>
      <c r="AN123" t="b">
        <f t="shared" si="43"/>
        <v>1</v>
      </c>
      <c r="AO123" t="b">
        <f t="shared" si="44"/>
        <v>1</v>
      </c>
      <c r="AZ123" s="41">
        <v>2</v>
      </c>
      <c r="BA123" s="41">
        <f t="shared" si="134"/>
        <v>0.13600000000000001</v>
      </c>
      <c r="BB123" s="46">
        <f t="shared" si="46"/>
        <v>1.2216598612021308</v>
      </c>
      <c r="BC123" t="b">
        <f t="shared" si="47"/>
        <v>1</v>
      </c>
      <c r="BD123" t="b">
        <f t="shared" si="48"/>
        <v>1</v>
      </c>
      <c r="BO123" s="41">
        <v>1</v>
      </c>
      <c r="BP123" s="41">
        <f t="shared" si="135"/>
        <v>0.112</v>
      </c>
      <c r="BQ123" s="46">
        <f t="shared" si="50"/>
        <v>2.2333427157713857</v>
      </c>
      <c r="BR123" t="b">
        <f t="shared" si="51"/>
        <v>1</v>
      </c>
      <c r="BS123" t="b">
        <f t="shared" si="52"/>
        <v>1</v>
      </c>
      <c r="CD123" s="41">
        <v>2</v>
      </c>
      <c r="CE123" s="41">
        <f t="shared" si="136"/>
        <v>0.13800000000000001</v>
      </c>
      <c r="CF123" s="46">
        <f t="shared" si="54"/>
        <v>1.1793220023440509</v>
      </c>
      <c r="CG123" t="b">
        <f t="shared" si="55"/>
        <v>1</v>
      </c>
      <c r="CH123" t="b">
        <f t="shared" si="56"/>
        <v>1</v>
      </c>
      <c r="CN123" s="118" t="s">
        <v>677</v>
      </c>
      <c r="CO123" s="118" t="s">
        <v>567</v>
      </c>
      <c r="CP123" s="41">
        <v>7</v>
      </c>
      <c r="CQ123" s="41">
        <v>8</v>
      </c>
      <c r="CR123" s="118" t="s">
        <v>1068</v>
      </c>
      <c r="CS123" s="41">
        <v>1</v>
      </c>
      <c r="CT123" s="41">
        <f t="shared" si="137"/>
        <v>0.22</v>
      </c>
      <c r="CU123" s="46">
        <f t="shared" si="58"/>
        <v>-1.8448499747856777</v>
      </c>
      <c r="CV123" t="b">
        <f t="shared" si="59"/>
        <v>0</v>
      </c>
      <c r="CW123" t="b">
        <f t="shared" si="60"/>
        <v>1</v>
      </c>
      <c r="DH123" s="41">
        <v>2</v>
      </c>
      <c r="DI123" s="41">
        <f t="shared" si="138"/>
        <v>0.17</v>
      </c>
      <c r="DJ123" s="46">
        <f t="shared" si="62"/>
        <v>0.15701495609220567</v>
      </c>
      <c r="DK123" t="b">
        <f t="shared" si="63"/>
        <v>1</v>
      </c>
      <c r="DL123" t="b">
        <f t="shared" si="64"/>
        <v>1</v>
      </c>
      <c r="DW123" s="41">
        <v>1</v>
      </c>
      <c r="DX123" s="41">
        <f t="shared" si="139"/>
        <v>0.16500000000000001</v>
      </c>
      <c r="DY123" s="46">
        <f t="shared" si="66"/>
        <v>0.29441290566751749</v>
      </c>
      <c r="DZ123" t="b">
        <f t="shared" si="67"/>
        <v>1</v>
      </c>
      <c r="EA123" t="b">
        <f t="shared" si="68"/>
        <v>1</v>
      </c>
      <c r="EL123" s="41">
        <v>2</v>
      </c>
      <c r="EM123" s="41">
        <f t="shared" si="140"/>
        <v>0.17199999999999999</v>
      </c>
      <c r="EN123" s="46">
        <f t="shared" si="70"/>
        <v>8.6115444246810557E-2</v>
      </c>
      <c r="EO123" t="b">
        <f t="shared" si="71"/>
        <v>1</v>
      </c>
      <c r="EP123" t="b">
        <f t="shared" si="72"/>
        <v>1</v>
      </c>
      <c r="FA123" s="41">
        <v>1</v>
      </c>
      <c r="FB123" s="41">
        <f t="shared" si="141"/>
        <v>0.17199999999999999</v>
      </c>
      <c r="FC123" s="46">
        <f t="shared" si="74"/>
        <v>7.8407638011527038E-3</v>
      </c>
      <c r="FD123" t="b">
        <f t="shared" si="75"/>
        <v>1</v>
      </c>
      <c r="FE123" t="b">
        <f t="shared" si="76"/>
        <v>1</v>
      </c>
      <c r="FP123" s="41">
        <v>2</v>
      </c>
      <c r="FQ123" s="41">
        <f t="shared" si="142"/>
        <v>0.17100000000000001</v>
      </c>
      <c r="FR123" s="46">
        <f t="shared" si="78"/>
        <v>0.11697957097837841</v>
      </c>
      <c r="FS123" t="b">
        <f t="shared" si="79"/>
        <v>1</v>
      </c>
      <c r="FT123" t="b">
        <f t="shared" si="80"/>
        <v>1</v>
      </c>
    </row>
    <row r="124" spans="1:176">
      <c r="A124" s="41"/>
      <c r="B124" s="118" t="s">
        <v>678</v>
      </c>
      <c r="C124" s="118" t="s">
        <v>566</v>
      </c>
      <c r="D124" s="41">
        <v>8</v>
      </c>
      <c r="E124" s="41">
        <v>1</v>
      </c>
      <c r="F124" s="118" t="s">
        <v>1068</v>
      </c>
      <c r="G124" s="41">
        <v>1</v>
      </c>
      <c r="H124" s="41">
        <f>K30</f>
        <v>0.104</v>
      </c>
      <c r="I124" s="46">
        <f t="shared" si="36"/>
        <v>2.5133695328879124</v>
      </c>
      <c r="J124" t="b">
        <f t="shared" si="37"/>
        <v>1</v>
      </c>
      <c r="K124" t="b">
        <f t="shared" si="38"/>
        <v>1</v>
      </c>
      <c r="V124" s="41">
        <v>2</v>
      </c>
      <c r="W124" s="41">
        <f>Z30</f>
        <v>0.18</v>
      </c>
      <c r="X124" s="46">
        <f t="shared" si="81"/>
        <v>-0.43735688750836194</v>
      </c>
      <c r="Y124" t="b">
        <f t="shared" si="82"/>
        <v>0</v>
      </c>
      <c r="Z124" t="b">
        <f t="shared" si="40"/>
        <v>1</v>
      </c>
      <c r="AK124" s="41">
        <v>1</v>
      </c>
      <c r="AL124" s="41">
        <f>AO30</f>
        <v>0.105</v>
      </c>
      <c r="AM124" s="46">
        <f t="shared" si="42"/>
        <v>2.4988001397305646</v>
      </c>
      <c r="AN124" t="b">
        <f t="shared" si="43"/>
        <v>1</v>
      </c>
      <c r="AO124" t="b">
        <f t="shared" si="44"/>
        <v>1</v>
      </c>
      <c r="AZ124" s="41">
        <v>2</v>
      </c>
      <c r="BA124" s="41">
        <f>BD30</f>
        <v>0.13300000000000001</v>
      </c>
      <c r="BB124" s="46">
        <f t="shared" si="46"/>
        <v>1.3333110685419505</v>
      </c>
      <c r="BC124" t="b">
        <f t="shared" si="47"/>
        <v>1</v>
      </c>
      <c r="BD124" t="b">
        <f t="shared" si="48"/>
        <v>1</v>
      </c>
      <c r="BO124" s="41">
        <v>1</v>
      </c>
      <c r="BP124" s="41">
        <f>BS30</f>
        <v>0.107</v>
      </c>
      <c r="BQ124" s="46">
        <f t="shared" si="50"/>
        <v>2.4250111107819037</v>
      </c>
      <c r="BR124" t="b">
        <f t="shared" si="51"/>
        <v>1</v>
      </c>
      <c r="BS124" t="b">
        <f t="shared" si="52"/>
        <v>1</v>
      </c>
      <c r="CD124" s="41">
        <v>2</v>
      </c>
      <c r="CE124" s="41">
        <f>CH30</f>
        <v>0.13400000000000001</v>
      </c>
      <c r="CF124" s="46">
        <f t="shared" si="54"/>
        <v>1.3278468158566155</v>
      </c>
      <c r="CG124" t="b">
        <f t="shared" si="55"/>
        <v>1</v>
      </c>
      <c r="CH124" t="b">
        <f t="shared" si="56"/>
        <v>1</v>
      </c>
      <c r="CN124" s="118" t="s">
        <v>679</v>
      </c>
      <c r="CO124" s="118" t="s">
        <v>567</v>
      </c>
      <c r="CP124" s="41">
        <v>8</v>
      </c>
      <c r="CQ124" s="41">
        <v>1</v>
      </c>
      <c r="CR124" s="118" t="s">
        <v>1068</v>
      </c>
      <c r="CS124" s="41">
        <v>1</v>
      </c>
      <c r="CT124" s="41">
        <f>CW30</f>
        <v>0.17199999999999999</v>
      </c>
      <c r="CU124" s="46">
        <f t="shared" si="58"/>
        <v>3.2710539586496374E-3</v>
      </c>
      <c r="CV124" t="b">
        <f t="shared" si="59"/>
        <v>1</v>
      </c>
      <c r="CW124" t="b">
        <f t="shared" si="60"/>
        <v>1</v>
      </c>
      <c r="DH124" s="41">
        <v>2</v>
      </c>
      <c r="DI124" s="41">
        <f>DL30</f>
        <v>0.17299999999999999</v>
      </c>
      <c r="DJ124" s="46">
        <f t="shared" si="62"/>
        <v>4.2802094767654862E-2</v>
      </c>
      <c r="DK124" t="b">
        <f t="shared" si="63"/>
        <v>0</v>
      </c>
      <c r="DL124" t="b">
        <f t="shared" si="64"/>
        <v>1</v>
      </c>
      <c r="DW124" s="41">
        <v>1</v>
      </c>
      <c r="DX124" s="41">
        <f>EA30</f>
        <v>0.17199999999999999</v>
      </c>
      <c r="DY124" s="46">
        <f t="shared" si="66"/>
        <v>2.7701941355078013E-2</v>
      </c>
      <c r="DZ124" t="b">
        <f t="shared" si="67"/>
        <v>1</v>
      </c>
      <c r="EA124" t="b">
        <f t="shared" si="68"/>
        <v>1</v>
      </c>
      <c r="EL124" s="41">
        <v>2</v>
      </c>
      <c r="EM124" s="41">
        <f>EP30</f>
        <v>0.17199999999999999</v>
      </c>
      <c r="EN124" s="46">
        <f t="shared" si="70"/>
        <v>8.6115444246810557E-2</v>
      </c>
      <c r="EO124" t="b">
        <f t="shared" si="71"/>
        <v>1</v>
      </c>
      <c r="EP124" t="b">
        <f t="shared" si="72"/>
        <v>1</v>
      </c>
      <c r="FA124" s="41">
        <v>1</v>
      </c>
      <c r="FB124" s="41">
        <f>FE30</f>
        <v>0.17199999999999999</v>
      </c>
      <c r="FC124" s="46">
        <f t="shared" si="74"/>
        <v>7.8407638011527038E-3</v>
      </c>
      <c r="FD124" t="b">
        <f t="shared" si="75"/>
        <v>1</v>
      </c>
      <c r="FE124" t="b">
        <f t="shared" si="76"/>
        <v>1</v>
      </c>
      <c r="FP124" s="41">
        <v>2</v>
      </c>
      <c r="FQ124" s="41">
        <f>FT30</f>
        <v>0.17199999999999999</v>
      </c>
      <c r="FR124" s="46">
        <f t="shared" si="78"/>
        <v>7.9164588073540473E-2</v>
      </c>
      <c r="FS124" t="b">
        <f t="shared" si="79"/>
        <v>1</v>
      </c>
      <c r="FT124" t="b">
        <f t="shared" si="80"/>
        <v>1</v>
      </c>
    </row>
    <row r="125" spans="1:176">
      <c r="A125" s="41"/>
      <c r="B125" s="118" t="s">
        <v>680</v>
      </c>
      <c r="C125" s="118" t="s">
        <v>566</v>
      </c>
      <c r="D125" s="41">
        <v>8</v>
      </c>
      <c r="E125" s="41">
        <v>2</v>
      </c>
      <c r="F125" s="118" t="s">
        <v>1068</v>
      </c>
      <c r="G125" s="41">
        <v>1</v>
      </c>
      <c r="H125" s="41">
        <f t="shared" ref="H125:H131" si="143">K31</f>
        <v>0.114</v>
      </c>
      <c r="I125" s="46">
        <f t="shared" si="36"/>
        <v>2.1510620470521666</v>
      </c>
      <c r="J125" t="b">
        <f t="shared" si="37"/>
        <v>1</v>
      </c>
      <c r="K125" t="b">
        <f t="shared" si="38"/>
        <v>1</v>
      </c>
      <c r="V125" s="41">
        <v>2</v>
      </c>
      <c r="W125" s="41">
        <f t="shared" ref="W125:W131" si="144">Z31</f>
        <v>0.14000000000000001</v>
      </c>
      <c r="X125" s="46">
        <f t="shared" si="81"/>
        <v>1.0725816279139131</v>
      </c>
      <c r="Y125" t="b">
        <f t="shared" si="82"/>
        <v>1</v>
      </c>
      <c r="Z125" t="b">
        <f t="shared" si="40"/>
        <v>1</v>
      </c>
      <c r="AK125" s="41">
        <v>1</v>
      </c>
      <c r="AL125" s="41">
        <f t="shared" ref="AL125:AL131" si="145">AO31</f>
        <v>0.114</v>
      </c>
      <c r="AM125" s="46">
        <f t="shared" si="42"/>
        <v>2.1574573593961226</v>
      </c>
      <c r="AN125" t="b">
        <f t="shared" si="43"/>
        <v>1</v>
      </c>
      <c r="AO125" t="b">
        <f t="shared" si="44"/>
        <v>1</v>
      </c>
      <c r="AZ125" s="41">
        <v>2</v>
      </c>
      <c r="BA125" s="41">
        <f t="shared" ref="BA125:BA131" si="146">BD31</f>
        <v>0.13900000000000001</v>
      </c>
      <c r="BB125" s="46">
        <f t="shared" si="46"/>
        <v>1.1100086538623111</v>
      </c>
      <c r="BC125" t="b">
        <f t="shared" si="47"/>
        <v>1</v>
      </c>
      <c r="BD125" t="b">
        <f t="shared" si="48"/>
        <v>1</v>
      </c>
      <c r="BO125" s="41">
        <v>1</v>
      </c>
      <c r="BP125" s="41">
        <f t="shared" ref="BP125:BP131" si="147">BS31</f>
        <v>0.111</v>
      </c>
      <c r="BQ125" s="46">
        <f t="shared" si="50"/>
        <v>2.2716763947734893</v>
      </c>
      <c r="BR125" t="b">
        <f t="shared" si="51"/>
        <v>1</v>
      </c>
      <c r="BS125" t="b">
        <f t="shared" si="52"/>
        <v>1</v>
      </c>
      <c r="CD125" s="41">
        <v>2</v>
      </c>
      <c r="CE125" s="41">
        <f t="shared" ref="CE125:CE131" si="148">CH31</f>
        <v>0.14099999999999999</v>
      </c>
      <c r="CF125" s="46">
        <f t="shared" si="54"/>
        <v>1.0679283922096288</v>
      </c>
      <c r="CG125" t="b">
        <f t="shared" si="55"/>
        <v>1</v>
      </c>
      <c r="CH125" t="b">
        <f t="shared" si="56"/>
        <v>1</v>
      </c>
      <c r="CN125" s="118" t="s">
        <v>681</v>
      </c>
      <c r="CO125" s="118" t="s">
        <v>567</v>
      </c>
      <c r="CP125" s="41">
        <v>8</v>
      </c>
      <c r="CQ125" s="41">
        <v>2</v>
      </c>
      <c r="CR125" s="118" t="s">
        <v>1068</v>
      </c>
      <c r="CS125" s="41">
        <v>1</v>
      </c>
      <c r="CT125" s="41">
        <f t="shared" ref="CT125:CT131" si="149">CW31</f>
        <v>0.17399999999999999</v>
      </c>
      <c r="CU125" s="46">
        <f t="shared" si="58"/>
        <v>-7.3733988905697379E-2</v>
      </c>
      <c r="CV125" t="b">
        <f t="shared" si="59"/>
        <v>0</v>
      </c>
      <c r="CW125" t="b">
        <f t="shared" si="60"/>
        <v>1</v>
      </c>
      <c r="DH125" s="41">
        <v>2</v>
      </c>
      <c r="DI125" s="41">
        <f t="shared" ref="DI125:DI131" si="150">DL31</f>
        <v>0.17199999999999999</v>
      </c>
      <c r="DJ125" s="46">
        <f t="shared" si="62"/>
        <v>8.0873048542505488E-2</v>
      </c>
      <c r="DK125" t="b">
        <f t="shared" si="63"/>
        <v>1</v>
      </c>
      <c r="DL125" t="b">
        <f t="shared" si="64"/>
        <v>1</v>
      </c>
      <c r="DW125" s="41">
        <v>1</v>
      </c>
      <c r="DX125" s="41">
        <f t="shared" ref="DX125:DX131" si="151">EA31</f>
        <v>0.17799999999999999</v>
      </c>
      <c r="DY125" s="46">
        <f t="shared" si="66"/>
        <v>-0.2009074566270139</v>
      </c>
      <c r="DZ125" t="b">
        <f t="shared" si="67"/>
        <v>0</v>
      </c>
      <c r="EA125" t="b">
        <f t="shared" si="68"/>
        <v>1</v>
      </c>
      <c r="EL125" s="41">
        <v>2</v>
      </c>
      <c r="EM125" s="41">
        <f t="shared" ref="EM125:EM131" si="152">EP31</f>
        <v>0.17299999999999999</v>
      </c>
      <c r="EN125" s="46">
        <f t="shared" si="70"/>
        <v>4.8811029838394512E-2</v>
      </c>
      <c r="EO125" t="b">
        <f t="shared" si="71"/>
        <v>1</v>
      </c>
      <c r="EP125" t="b">
        <f t="shared" si="72"/>
        <v>1</v>
      </c>
      <c r="FA125" s="41">
        <v>1</v>
      </c>
      <c r="FB125" s="41">
        <f t="shared" ref="FB125:FB131" si="153">FE31</f>
        <v>0.16400000000000001</v>
      </c>
      <c r="FC125" s="46">
        <f t="shared" si="74"/>
        <v>0.31011113548845948</v>
      </c>
      <c r="FD125" t="b">
        <f t="shared" si="75"/>
        <v>1</v>
      </c>
      <c r="FE125" t="b">
        <f t="shared" si="76"/>
        <v>1</v>
      </c>
      <c r="FP125" s="41">
        <v>2</v>
      </c>
      <c r="FQ125" s="41">
        <f t="shared" ref="FQ125:FQ131" si="154">FT31</f>
        <v>0.17299999999999999</v>
      </c>
      <c r="FR125" s="46">
        <f t="shared" si="78"/>
        <v>4.1349605168701474E-2</v>
      </c>
      <c r="FS125" t="b">
        <f t="shared" si="79"/>
        <v>0</v>
      </c>
      <c r="FT125" t="b">
        <f t="shared" si="80"/>
        <v>1</v>
      </c>
    </row>
    <row r="126" spans="1:176">
      <c r="A126" s="41"/>
      <c r="B126" s="118" t="s">
        <v>682</v>
      </c>
      <c r="C126" s="118" t="s">
        <v>566</v>
      </c>
      <c r="D126" s="41">
        <v>8</v>
      </c>
      <c r="E126" s="41">
        <v>3</v>
      </c>
      <c r="F126" s="118" t="s">
        <v>1068</v>
      </c>
      <c r="G126" s="41">
        <v>1</v>
      </c>
      <c r="H126" s="41">
        <f t="shared" si="143"/>
        <v>0.128</v>
      </c>
      <c r="I126" s="46">
        <f t="shared" si="36"/>
        <v>1.6438315668821228</v>
      </c>
      <c r="J126" t="b">
        <f t="shared" si="37"/>
        <v>1</v>
      </c>
      <c r="K126" t="b">
        <f t="shared" si="38"/>
        <v>1</v>
      </c>
      <c r="V126" s="41">
        <v>2</v>
      </c>
      <c r="W126" s="41">
        <f t="shared" si="144"/>
        <v>0.157</v>
      </c>
      <c r="X126" s="46">
        <f t="shared" si="81"/>
        <v>0.43085775885944633</v>
      </c>
      <c r="Y126" t="b">
        <f t="shared" si="82"/>
        <v>1</v>
      </c>
      <c r="Z126" t="b">
        <f t="shared" si="40"/>
        <v>1</v>
      </c>
      <c r="AK126" s="41">
        <v>1</v>
      </c>
      <c r="AL126" s="41">
        <f t="shared" si="145"/>
        <v>0.129</v>
      </c>
      <c r="AM126" s="46">
        <f t="shared" si="42"/>
        <v>1.5885527255053857</v>
      </c>
      <c r="AN126" t="b">
        <f t="shared" si="43"/>
        <v>1</v>
      </c>
      <c r="AO126" t="b">
        <f t="shared" si="44"/>
        <v>1</v>
      </c>
      <c r="AZ126" s="41">
        <v>2</v>
      </c>
      <c r="BA126" s="41">
        <f t="shared" si="146"/>
        <v>0.14299999999999999</v>
      </c>
      <c r="BB126" s="46">
        <f t="shared" si="46"/>
        <v>0.96114037740921932</v>
      </c>
      <c r="BC126" t="b">
        <f t="shared" si="47"/>
        <v>1</v>
      </c>
      <c r="BD126" t="b">
        <f t="shared" si="48"/>
        <v>1</v>
      </c>
      <c r="BO126" s="41">
        <v>1</v>
      </c>
      <c r="BP126" s="41">
        <f t="shared" si="147"/>
        <v>0.129</v>
      </c>
      <c r="BQ126" s="46">
        <f t="shared" si="50"/>
        <v>1.5816701727356235</v>
      </c>
      <c r="BR126" t="b">
        <f t="shared" si="51"/>
        <v>1</v>
      </c>
      <c r="BS126" t="b">
        <f t="shared" si="52"/>
        <v>1</v>
      </c>
      <c r="CD126" s="41">
        <v>2</v>
      </c>
      <c r="CE126" s="41">
        <f t="shared" si="148"/>
        <v>0.14799999999999999</v>
      </c>
      <c r="CF126" s="46">
        <f t="shared" si="54"/>
        <v>0.80800996856264096</v>
      </c>
      <c r="CG126" t="b">
        <f t="shared" si="55"/>
        <v>1</v>
      </c>
      <c r="CH126" t="b">
        <f t="shared" si="56"/>
        <v>1</v>
      </c>
      <c r="CN126" s="118" t="s">
        <v>683</v>
      </c>
      <c r="CO126" s="118" t="s">
        <v>567</v>
      </c>
      <c r="CP126" s="41">
        <v>8</v>
      </c>
      <c r="CQ126" s="41">
        <v>3</v>
      </c>
      <c r="CR126" s="118" t="s">
        <v>1068</v>
      </c>
      <c r="CS126" s="41">
        <v>1</v>
      </c>
      <c r="CT126" s="41">
        <f t="shared" si="149"/>
        <v>0.17100000000000001</v>
      </c>
      <c r="CU126" s="46">
        <f t="shared" si="58"/>
        <v>4.1773575390822076E-2</v>
      </c>
      <c r="CV126" t="b">
        <f t="shared" si="59"/>
        <v>1</v>
      </c>
      <c r="CW126" t="b">
        <f t="shared" si="60"/>
        <v>1</v>
      </c>
      <c r="DH126" s="41">
        <v>2</v>
      </c>
      <c r="DI126" s="41">
        <f t="shared" si="150"/>
        <v>0.16900000000000001</v>
      </c>
      <c r="DJ126" s="46">
        <f t="shared" si="62"/>
        <v>0.19508590986705629</v>
      </c>
      <c r="DK126" t="b">
        <f t="shared" si="63"/>
        <v>1</v>
      </c>
      <c r="DL126" t="b">
        <f t="shared" si="64"/>
        <v>1</v>
      </c>
      <c r="DW126" s="41">
        <v>1</v>
      </c>
      <c r="DX126" s="41">
        <f t="shared" si="151"/>
        <v>0.17</v>
      </c>
      <c r="DY126" s="46">
        <f t="shared" si="66"/>
        <v>0.10390507401577426</v>
      </c>
      <c r="DZ126" t="b">
        <f t="shared" si="67"/>
        <v>1</v>
      </c>
      <c r="EA126" t="b">
        <f t="shared" si="68"/>
        <v>1</v>
      </c>
      <c r="EL126" s="41">
        <v>2</v>
      </c>
      <c r="EM126" s="41">
        <f t="shared" si="152"/>
        <v>0.17399999999999999</v>
      </c>
      <c r="EN126" s="46">
        <f t="shared" si="70"/>
        <v>1.1506615429978459E-2</v>
      </c>
      <c r="EO126" t="b">
        <f t="shared" si="71"/>
        <v>1</v>
      </c>
      <c r="EP126" t="b">
        <f t="shared" si="72"/>
        <v>1</v>
      </c>
      <c r="FA126" s="41">
        <v>1</v>
      </c>
      <c r="FB126" s="41">
        <f t="shared" si="153"/>
        <v>0.18</v>
      </c>
      <c r="FC126" s="46">
        <f t="shared" si="74"/>
        <v>-0.29442960788615513</v>
      </c>
      <c r="FD126" t="b">
        <f t="shared" si="75"/>
        <v>0</v>
      </c>
      <c r="FE126" t="b">
        <f t="shared" si="76"/>
        <v>1</v>
      </c>
      <c r="FP126" s="41">
        <v>2</v>
      </c>
      <c r="FQ126" s="41">
        <f t="shared" si="154"/>
        <v>0.17199999999999999</v>
      </c>
      <c r="FR126" s="46">
        <f t="shared" si="78"/>
        <v>7.9164588073540473E-2</v>
      </c>
      <c r="FS126" t="b">
        <f t="shared" si="79"/>
        <v>1</v>
      </c>
      <c r="FT126" t="b">
        <f t="shared" si="80"/>
        <v>1</v>
      </c>
    </row>
    <row r="127" spans="1:176">
      <c r="A127" s="41"/>
      <c r="B127" s="118" t="s">
        <v>684</v>
      </c>
      <c r="C127" s="118" t="s">
        <v>566</v>
      </c>
      <c r="D127" s="41">
        <v>8</v>
      </c>
      <c r="E127" s="41">
        <v>4</v>
      </c>
      <c r="F127" s="118" t="s">
        <v>1068</v>
      </c>
      <c r="G127" s="41">
        <v>1</v>
      </c>
      <c r="H127" s="41">
        <f t="shared" si="143"/>
        <v>0.11600000000000001</v>
      </c>
      <c r="I127" s="46">
        <f t="shared" si="36"/>
        <v>2.0786005498850173</v>
      </c>
      <c r="J127" t="b">
        <f t="shared" si="37"/>
        <v>1</v>
      </c>
      <c r="K127" t="b">
        <f t="shared" si="38"/>
        <v>1</v>
      </c>
      <c r="V127" s="41">
        <v>2</v>
      </c>
      <c r="W127" s="41">
        <f t="shared" si="144"/>
        <v>0.13700000000000001</v>
      </c>
      <c r="X127" s="46">
        <f t="shared" si="81"/>
        <v>1.1858270165705838</v>
      </c>
      <c r="Y127" t="b">
        <f t="shared" si="82"/>
        <v>1</v>
      </c>
      <c r="Z127" t="b">
        <f t="shared" si="40"/>
        <v>1</v>
      </c>
      <c r="AK127" s="41">
        <v>1</v>
      </c>
      <c r="AL127" s="41">
        <f t="shared" si="145"/>
        <v>0.11600000000000001</v>
      </c>
      <c r="AM127" s="46">
        <f t="shared" si="42"/>
        <v>2.0816034082106909</v>
      </c>
      <c r="AN127" t="b">
        <f t="shared" si="43"/>
        <v>1</v>
      </c>
      <c r="AO127" t="b">
        <f t="shared" si="44"/>
        <v>1</v>
      </c>
      <c r="AZ127" s="41">
        <v>2</v>
      </c>
      <c r="BA127" s="41">
        <f t="shared" si="146"/>
        <v>0.14099999999999999</v>
      </c>
      <c r="BB127" s="46">
        <f t="shared" si="46"/>
        <v>1.0355745156357656</v>
      </c>
      <c r="BC127" t="b">
        <f t="shared" si="47"/>
        <v>1</v>
      </c>
      <c r="BD127" t="b">
        <f t="shared" si="48"/>
        <v>1</v>
      </c>
      <c r="BO127" s="41">
        <v>1</v>
      </c>
      <c r="BP127" s="41">
        <f t="shared" si="147"/>
        <v>0.115</v>
      </c>
      <c r="BQ127" s="46">
        <f t="shared" si="50"/>
        <v>2.1183416787650744</v>
      </c>
      <c r="BR127" t="b">
        <f t="shared" si="51"/>
        <v>1</v>
      </c>
      <c r="BS127" t="b">
        <f t="shared" si="52"/>
        <v>1</v>
      </c>
      <c r="CD127" s="41">
        <v>2</v>
      </c>
      <c r="CE127" s="41">
        <f t="shared" si="148"/>
        <v>0.14199999999999999</v>
      </c>
      <c r="CF127" s="46">
        <f t="shared" si="54"/>
        <v>1.0307971888314875</v>
      </c>
      <c r="CG127" t="b">
        <f t="shared" si="55"/>
        <v>1</v>
      </c>
      <c r="CH127" t="b">
        <f t="shared" si="56"/>
        <v>1</v>
      </c>
      <c r="CN127" s="118" t="s">
        <v>685</v>
      </c>
      <c r="CO127" s="118" t="s">
        <v>567</v>
      </c>
      <c r="CP127" s="41">
        <v>8</v>
      </c>
      <c r="CQ127" s="41">
        <v>4</v>
      </c>
      <c r="CR127" s="118" t="s">
        <v>1068</v>
      </c>
      <c r="CS127" s="41">
        <v>1</v>
      </c>
      <c r="CT127" s="41">
        <f t="shared" si="149"/>
        <v>0.14799999999999999</v>
      </c>
      <c r="CU127" s="46">
        <f t="shared" si="58"/>
        <v>0.92733156833081276</v>
      </c>
      <c r="CV127" t="b">
        <f t="shared" si="59"/>
        <v>1</v>
      </c>
      <c r="CW127" t="b">
        <f t="shared" si="60"/>
        <v>1</v>
      </c>
      <c r="DH127" s="41">
        <v>2</v>
      </c>
      <c r="DI127" s="41">
        <f t="shared" si="150"/>
        <v>0.159</v>
      </c>
      <c r="DJ127" s="46">
        <f t="shared" si="62"/>
        <v>0.57579544761556245</v>
      </c>
      <c r="DK127" t="b">
        <f t="shared" si="63"/>
        <v>1</v>
      </c>
      <c r="DL127" t="b">
        <f t="shared" si="64"/>
        <v>1</v>
      </c>
      <c r="DW127" s="41">
        <v>1</v>
      </c>
      <c r="DX127" s="41">
        <f t="shared" si="151"/>
        <v>0.14699999999999999</v>
      </c>
      <c r="DY127" s="46">
        <f t="shared" si="66"/>
        <v>0.98024109961379324</v>
      </c>
      <c r="DZ127" t="b">
        <f t="shared" si="67"/>
        <v>1</v>
      </c>
      <c r="EA127" t="b">
        <f t="shared" si="68"/>
        <v>1</v>
      </c>
      <c r="EL127" s="41">
        <v>2</v>
      </c>
      <c r="EM127" s="41">
        <f t="shared" si="152"/>
        <v>0.16300000000000001</v>
      </c>
      <c r="EN127" s="46">
        <f t="shared" si="70"/>
        <v>0.42185517392255401</v>
      </c>
      <c r="EO127" t="b">
        <f t="shared" si="71"/>
        <v>1</v>
      </c>
      <c r="EP127" t="b">
        <f t="shared" si="72"/>
        <v>1</v>
      </c>
      <c r="FA127" s="41">
        <v>1</v>
      </c>
      <c r="FB127" s="41">
        <f t="shared" si="153"/>
        <v>0.14399999999999999</v>
      </c>
      <c r="FC127" s="46">
        <f t="shared" si="74"/>
        <v>1.0657870647067291</v>
      </c>
      <c r="FD127" t="b">
        <f t="shared" si="75"/>
        <v>1</v>
      </c>
      <c r="FE127" t="b">
        <f t="shared" si="76"/>
        <v>1</v>
      </c>
      <c r="FP127" s="41">
        <v>2</v>
      </c>
      <c r="FQ127" s="41">
        <f t="shared" si="154"/>
        <v>0.16400000000000001</v>
      </c>
      <c r="FR127" s="46">
        <f t="shared" si="78"/>
        <v>0.38168445131225137</v>
      </c>
      <c r="FS127" t="b">
        <f t="shared" si="79"/>
        <v>1</v>
      </c>
      <c r="FT127" t="b">
        <f t="shared" si="80"/>
        <v>1</v>
      </c>
    </row>
    <row r="128" spans="1:176">
      <c r="A128" s="41"/>
      <c r="B128" s="118" t="s">
        <v>686</v>
      </c>
      <c r="C128" s="118" t="s">
        <v>566</v>
      </c>
      <c r="D128" s="41">
        <v>8</v>
      </c>
      <c r="E128" s="41">
        <v>5</v>
      </c>
      <c r="F128" s="118" t="s">
        <v>1068</v>
      </c>
      <c r="G128" s="41">
        <v>1</v>
      </c>
      <c r="H128" s="41">
        <f t="shared" si="143"/>
        <v>0.107</v>
      </c>
      <c r="I128" s="46">
        <f t="shared" si="36"/>
        <v>2.4046772871371886</v>
      </c>
      <c r="J128" t="b">
        <f t="shared" si="37"/>
        <v>1</v>
      </c>
      <c r="K128" t="b">
        <f t="shared" si="38"/>
        <v>1</v>
      </c>
      <c r="V128" s="41">
        <v>2</v>
      </c>
      <c r="W128" s="41">
        <f t="shared" si="144"/>
        <v>0.13500000000000001</v>
      </c>
      <c r="X128" s="46">
        <f t="shared" si="81"/>
        <v>1.2613239423416975</v>
      </c>
      <c r="Y128" t="b">
        <f t="shared" si="82"/>
        <v>1</v>
      </c>
      <c r="Z128" t="b">
        <f t="shared" si="40"/>
        <v>1</v>
      </c>
      <c r="AK128" s="41">
        <v>1</v>
      </c>
      <c r="AL128" s="41">
        <f t="shared" si="145"/>
        <v>0.109</v>
      </c>
      <c r="AM128" s="46">
        <f t="shared" si="42"/>
        <v>2.3470922373597016</v>
      </c>
      <c r="AN128" t="b">
        <f t="shared" si="43"/>
        <v>1</v>
      </c>
      <c r="AO128" t="b">
        <f t="shared" si="44"/>
        <v>1</v>
      </c>
      <c r="AZ128" s="41">
        <v>2</v>
      </c>
      <c r="BA128" s="41">
        <f t="shared" si="146"/>
        <v>0.13700000000000001</v>
      </c>
      <c r="BB128" s="46">
        <f t="shared" si="46"/>
        <v>1.1844427920888576</v>
      </c>
      <c r="BC128" t="b">
        <f t="shared" si="47"/>
        <v>1</v>
      </c>
      <c r="BD128" t="b">
        <f t="shared" si="48"/>
        <v>1</v>
      </c>
      <c r="BO128" s="41">
        <v>1</v>
      </c>
      <c r="BP128" s="41">
        <f t="shared" si="147"/>
        <v>0.11</v>
      </c>
      <c r="BQ128" s="46">
        <f t="shared" si="50"/>
        <v>2.3100100737755929</v>
      </c>
      <c r="BR128" t="b">
        <f t="shared" si="51"/>
        <v>1</v>
      </c>
      <c r="BS128" t="b">
        <f t="shared" si="52"/>
        <v>1</v>
      </c>
      <c r="CD128" s="41">
        <v>2</v>
      </c>
      <c r="CE128" s="41">
        <f t="shared" si="148"/>
        <v>0.13800000000000001</v>
      </c>
      <c r="CF128" s="46">
        <f t="shared" si="54"/>
        <v>1.1793220023440509</v>
      </c>
      <c r="CG128" t="b">
        <f t="shared" si="55"/>
        <v>1</v>
      </c>
      <c r="CH128" t="b">
        <f t="shared" si="56"/>
        <v>1</v>
      </c>
      <c r="CN128" s="118" t="s">
        <v>687</v>
      </c>
      <c r="CO128" s="118" t="s">
        <v>567</v>
      </c>
      <c r="CP128" s="41">
        <v>8</v>
      </c>
      <c r="CQ128" s="41">
        <v>5</v>
      </c>
      <c r="CR128" s="118" t="s">
        <v>1068</v>
      </c>
      <c r="CS128" s="41">
        <v>1</v>
      </c>
      <c r="CT128" s="41">
        <f t="shared" si="149"/>
        <v>0.184</v>
      </c>
      <c r="CU128" s="46">
        <f t="shared" si="58"/>
        <v>-0.45875920322743241</v>
      </c>
      <c r="CV128" t="b">
        <f t="shared" si="59"/>
        <v>0</v>
      </c>
      <c r="CW128" t="b">
        <f t="shared" si="60"/>
        <v>1</v>
      </c>
      <c r="DH128" s="41">
        <v>2</v>
      </c>
      <c r="DI128" s="41">
        <f t="shared" si="150"/>
        <v>0.159</v>
      </c>
      <c r="DJ128" s="46">
        <f t="shared" si="62"/>
        <v>0.57579544761556245</v>
      </c>
      <c r="DK128" t="b">
        <f t="shared" si="63"/>
        <v>1</v>
      </c>
      <c r="DL128" t="b">
        <f t="shared" si="64"/>
        <v>1</v>
      </c>
      <c r="DW128" s="41">
        <v>1</v>
      </c>
      <c r="DX128" s="41">
        <f t="shared" si="151"/>
        <v>0.14699999999999999</v>
      </c>
      <c r="DY128" s="46">
        <f t="shared" si="66"/>
        <v>0.98024109961379324</v>
      </c>
      <c r="DZ128" t="b">
        <f t="shared" si="67"/>
        <v>1</v>
      </c>
      <c r="EA128" t="b">
        <f t="shared" si="68"/>
        <v>1</v>
      </c>
      <c r="EL128" s="41">
        <v>2</v>
      </c>
      <c r="EM128" s="41">
        <f t="shared" si="152"/>
        <v>0.16400000000000001</v>
      </c>
      <c r="EN128" s="46">
        <f t="shared" si="70"/>
        <v>0.38455075951413792</v>
      </c>
      <c r="EO128" t="b">
        <f t="shared" si="71"/>
        <v>1</v>
      </c>
      <c r="EP128" t="b">
        <f t="shared" si="72"/>
        <v>1</v>
      </c>
      <c r="FA128" s="41">
        <v>1</v>
      </c>
      <c r="FB128" s="41">
        <f t="shared" si="153"/>
        <v>0.14699999999999999</v>
      </c>
      <c r="FC128" s="46">
        <f t="shared" si="74"/>
        <v>0.95243567532398865</v>
      </c>
      <c r="FD128" t="b">
        <f t="shared" si="75"/>
        <v>1</v>
      </c>
      <c r="FE128" t="b">
        <f t="shared" si="76"/>
        <v>1</v>
      </c>
      <c r="FP128" s="41">
        <v>2</v>
      </c>
      <c r="FQ128" s="41">
        <f t="shared" si="154"/>
        <v>0.16200000000000001</v>
      </c>
      <c r="FR128" s="46">
        <f t="shared" si="78"/>
        <v>0.45731441712192938</v>
      </c>
      <c r="FS128" t="b">
        <f t="shared" si="79"/>
        <v>1</v>
      </c>
      <c r="FT128" t="b">
        <f t="shared" si="80"/>
        <v>1</v>
      </c>
    </row>
    <row r="129" spans="1:176">
      <c r="A129" s="41"/>
      <c r="B129" s="118" t="s">
        <v>688</v>
      </c>
      <c r="C129" s="118" t="s">
        <v>566</v>
      </c>
      <c r="D129" s="41">
        <v>8</v>
      </c>
      <c r="E129" s="41">
        <v>6</v>
      </c>
      <c r="F129" s="118" t="s">
        <v>1068</v>
      </c>
      <c r="G129" s="41">
        <v>1</v>
      </c>
      <c r="H129" s="41">
        <f t="shared" si="143"/>
        <v>0.11600000000000001</v>
      </c>
      <c r="I129" s="46">
        <f t="shared" si="36"/>
        <v>2.0786005498850173</v>
      </c>
      <c r="J129" t="b">
        <f t="shared" si="37"/>
        <v>1</v>
      </c>
      <c r="K129" t="b">
        <f t="shared" si="38"/>
        <v>1</v>
      </c>
      <c r="V129" s="41">
        <v>2</v>
      </c>
      <c r="W129" s="41">
        <f t="shared" si="144"/>
        <v>0.21</v>
      </c>
      <c r="X129" s="46">
        <f t="shared" si="81"/>
        <v>-1.5698107740750686</v>
      </c>
      <c r="Y129" t="b">
        <f t="shared" si="82"/>
        <v>0</v>
      </c>
      <c r="Z129" t="b">
        <f t="shared" si="40"/>
        <v>1</v>
      </c>
      <c r="AK129" s="41">
        <v>1</v>
      </c>
      <c r="AL129" s="41">
        <f t="shared" si="145"/>
        <v>0.11600000000000001</v>
      </c>
      <c r="AM129" s="46">
        <f t="shared" si="42"/>
        <v>2.0816034082106909</v>
      </c>
      <c r="AN129" t="b">
        <f t="shared" si="43"/>
        <v>1</v>
      </c>
      <c r="AO129" t="b">
        <f t="shared" si="44"/>
        <v>1</v>
      </c>
      <c r="AZ129" s="41">
        <v>2</v>
      </c>
      <c r="BA129" s="41">
        <f t="shared" si="146"/>
        <v>0.14099999999999999</v>
      </c>
      <c r="BB129" s="46">
        <f t="shared" si="46"/>
        <v>1.0355745156357656</v>
      </c>
      <c r="BC129" t="b">
        <f t="shared" si="47"/>
        <v>1</v>
      </c>
      <c r="BD129" t="b">
        <f t="shared" si="48"/>
        <v>1</v>
      </c>
      <c r="BO129" s="41">
        <v>1</v>
      </c>
      <c r="BP129" s="41">
        <f t="shared" si="147"/>
        <v>0.11899999999999999</v>
      </c>
      <c r="BQ129" s="46">
        <f t="shared" si="50"/>
        <v>1.9650069627566602</v>
      </c>
      <c r="BR129" t="b">
        <f t="shared" si="51"/>
        <v>1</v>
      </c>
      <c r="BS129" t="b">
        <f t="shared" si="52"/>
        <v>1</v>
      </c>
      <c r="CD129" s="41">
        <v>2</v>
      </c>
      <c r="CE129" s="41">
        <f t="shared" si="148"/>
        <v>0.14299999999999999</v>
      </c>
      <c r="CF129" s="46">
        <f t="shared" si="54"/>
        <v>0.9936659854533465</v>
      </c>
      <c r="CG129" t="b">
        <f t="shared" si="55"/>
        <v>1</v>
      </c>
      <c r="CH129" t="b">
        <f t="shared" si="56"/>
        <v>1</v>
      </c>
      <c r="CN129" s="118" t="s">
        <v>689</v>
      </c>
      <c r="CO129" s="118" t="s">
        <v>567</v>
      </c>
      <c r="CP129" s="41">
        <v>8</v>
      </c>
      <c r="CQ129" s="41">
        <v>6</v>
      </c>
      <c r="CR129" s="118" t="s">
        <v>1068</v>
      </c>
      <c r="CS129" s="41">
        <v>1</v>
      </c>
      <c r="CT129" s="41">
        <f t="shared" si="149"/>
        <v>0.14799999999999999</v>
      </c>
      <c r="CU129" s="46">
        <f t="shared" si="58"/>
        <v>0.92733156833081276</v>
      </c>
      <c r="CV129" t="b">
        <f t="shared" si="59"/>
        <v>1</v>
      </c>
      <c r="CW129" t="b">
        <f t="shared" si="60"/>
        <v>1</v>
      </c>
      <c r="DH129" s="41">
        <v>2</v>
      </c>
      <c r="DI129" s="41">
        <f t="shared" si="150"/>
        <v>0.16</v>
      </c>
      <c r="DJ129" s="46">
        <f t="shared" si="62"/>
        <v>0.53772449384071186</v>
      </c>
      <c r="DK129" t="b">
        <f t="shared" si="63"/>
        <v>1</v>
      </c>
      <c r="DL129" t="b">
        <f t="shared" si="64"/>
        <v>1</v>
      </c>
      <c r="DW129" s="41">
        <v>1</v>
      </c>
      <c r="DX129" s="41">
        <f t="shared" si="151"/>
        <v>0.18099999999999999</v>
      </c>
      <c r="DY129" s="46">
        <f t="shared" si="66"/>
        <v>-0.31521215561805982</v>
      </c>
      <c r="DZ129" t="b">
        <f t="shared" si="67"/>
        <v>0</v>
      </c>
      <c r="EA129" t="b">
        <f t="shared" si="68"/>
        <v>1</v>
      </c>
      <c r="EL129" s="41">
        <v>2</v>
      </c>
      <c r="EM129" s="41">
        <f t="shared" si="152"/>
        <v>0.16300000000000001</v>
      </c>
      <c r="EN129" s="46">
        <f t="shared" si="70"/>
        <v>0.42185517392255401</v>
      </c>
      <c r="EO129" t="b">
        <f t="shared" si="71"/>
        <v>1</v>
      </c>
      <c r="EP129" t="b">
        <f t="shared" si="72"/>
        <v>1</v>
      </c>
      <c r="FA129" s="41">
        <v>1</v>
      </c>
      <c r="FB129" s="41">
        <f t="shared" si="153"/>
        <v>0.14799999999999999</v>
      </c>
      <c r="FC129" s="46">
        <f t="shared" si="74"/>
        <v>0.91465187886307509</v>
      </c>
      <c r="FD129" t="b">
        <f t="shared" si="75"/>
        <v>1</v>
      </c>
      <c r="FE129" t="b">
        <f t="shared" si="76"/>
        <v>1</v>
      </c>
      <c r="FP129" s="41">
        <v>2</v>
      </c>
      <c r="FQ129" s="41">
        <f t="shared" si="154"/>
        <v>0.184</v>
      </c>
      <c r="FR129" s="46">
        <f t="shared" si="78"/>
        <v>-0.37461520678452748</v>
      </c>
      <c r="FS129" t="b">
        <f t="shared" si="79"/>
        <v>0</v>
      </c>
      <c r="FT129" t="b">
        <f t="shared" si="80"/>
        <v>1</v>
      </c>
    </row>
    <row r="130" spans="1:176">
      <c r="A130" s="41"/>
      <c r="B130" s="118" t="s">
        <v>690</v>
      </c>
      <c r="C130" s="118" t="s">
        <v>566</v>
      </c>
      <c r="D130" s="41">
        <v>8</v>
      </c>
      <c r="E130" s="41">
        <v>7</v>
      </c>
      <c r="F130" s="118" t="s">
        <v>1068</v>
      </c>
      <c r="G130" s="41">
        <v>1</v>
      </c>
      <c r="H130" s="41">
        <f t="shared" si="143"/>
        <v>0.13600000000000001</v>
      </c>
      <c r="I130" s="46">
        <f t="shared" si="36"/>
        <v>1.3539855782135262</v>
      </c>
      <c r="J130" t="b">
        <f t="shared" si="37"/>
        <v>1</v>
      </c>
      <c r="K130" t="b">
        <f t="shared" si="38"/>
        <v>1</v>
      </c>
      <c r="V130" s="41">
        <v>2</v>
      </c>
      <c r="W130" s="41">
        <f t="shared" si="144"/>
        <v>0.14899999999999999</v>
      </c>
      <c r="X130" s="46">
        <f t="shared" si="81"/>
        <v>0.73284546194390165</v>
      </c>
      <c r="Y130" t="b">
        <f t="shared" si="82"/>
        <v>1</v>
      </c>
      <c r="Z130" t="b">
        <f t="shared" si="40"/>
        <v>1</v>
      </c>
      <c r="AK130" s="41">
        <v>1</v>
      </c>
      <c r="AL130" s="41">
        <f t="shared" si="145"/>
        <v>0.13500000000000001</v>
      </c>
      <c r="AM130" s="46">
        <f t="shared" si="42"/>
        <v>1.3609908719490906</v>
      </c>
      <c r="AN130" t="b">
        <f t="shared" si="43"/>
        <v>1</v>
      </c>
      <c r="AO130" t="b">
        <f t="shared" si="44"/>
        <v>1</v>
      </c>
      <c r="AZ130" s="41">
        <v>2</v>
      </c>
      <c r="BA130" s="41">
        <f t="shared" si="146"/>
        <v>0.151</v>
      </c>
      <c r="BB130" s="46">
        <f t="shared" si="46"/>
        <v>0.66340382450303348</v>
      </c>
      <c r="BC130" t="b">
        <f t="shared" si="47"/>
        <v>1</v>
      </c>
      <c r="BD130" t="b">
        <f t="shared" si="48"/>
        <v>1</v>
      </c>
      <c r="BO130" s="41">
        <v>1</v>
      </c>
      <c r="BP130" s="41">
        <f t="shared" si="147"/>
        <v>0.13400000000000001</v>
      </c>
      <c r="BQ130" s="46">
        <f t="shared" si="50"/>
        <v>1.3900017777251052</v>
      </c>
      <c r="BR130" t="b">
        <f t="shared" si="51"/>
        <v>1</v>
      </c>
      <c r="BS130" t="b">
        <f t="shared" si="52"/>
        <v>1</v>
      </c>
      <c r="CD130" s="41">
        <v>2</v>
      </c>
      <c r="CE130" s="41">
        <f t="shared" si="148"/>
        <v>0.159</v>
      </c>
      <c r="CF130" s="46">
        <f t="shared" si="54"/>
        <v>0.39956673140308868</v>
      </c>
      <c r="CG130" t="b">
        <f t="shared" si="55"/>
        <v>1</v>
      </c>
      <c r="CH130" t="b">
        <f t="shared" si="56"/>
        <v>1</v>
      </c>
      <c r="CN130" s="118" t="s">
        <v>691</v>
      </c>
      <c r="CO130" s="118" t="s">
        <v>567</v>
      </c>
      <c r="CP130" s="41">
        <v>8</v>
      </c>
      <c r="CQ130" s="41">
        <v>7</v>
      </c>
      <c r="CR130" s="118" t="s">
        <v>1068</v>
      </c>
      <c r="CS130" s="41">
        <v>1</v>
      </c>
      <c r="CT130" s="41">
        <f t="shared" si="149"/>
        <v>0.153</v>
      </c>
      <c r="CU130" s="46">
        <f t="shared" si="58"/>
        <v>0.73481896116994516</v>
      </c>
      <c r="CV130" t="b">
        <f t="shared" si="59"/>
        <v>1</v>
      </c>
      <c r="CW130" t="b">
        <f t="shared" si="60"/>
        <v>1</v>
      </c>
      <c r="DH130" s="41">
        <v>2</v>
      </c>
      <c r="DI130" s="41">
        <f t="shared" si="150"/>
        <v>0.16</v>
      </c>
      <c r="DJ130" s="46">
        <f t="shared" si="62"/>
        <v>0.53772449384071186</v>
      </c>
      <c r="DK130" t="b">
        <f t="shared" si="63"/>
        <v>1</v>
      </c>
      <c r="DL130" t="b">
        <f t="shared" si="64"/>
        <v>1</v>
      </c>
      <c r="DW130" s="41">
        <v>1</v>
      </c>
      <c r="DX130" s="41">
        <f t="shared" si="151"/>
        <v>0.153</v>
      </c>
      <c r="DY130" s="46">
        <f t="shared" si="66"/>
        <v>0.75163170163170134</v>
      </c>
      <c r="DZ130" t="b">
        <f t="shared" si="67"/>
        <v>1</v>
      </c>
      <c r="EA130" t="b">
        <f t="shared" si="68"/>
        <v>1</v>
      </c>
      <c r="EL130" s="41">
        <v>2</v>
      </c>
      <c r="EM130" s="41">
        <f t="shared" si="152"/>
        <v>0.16400000000000001</v>
      </c>
      <c r="EN130" s="46">
        <f t="shared" si="70"/>
        <v>0.38455075951413792</v>
      </c>
      <c r="EO130" t="b">
        <f t="shared" si="71"/>
        <v>1</v>
      </c>
      <c r="EP130" t="b">
        <f t="shared" si="72"/>
        <v>1</v>
      </c>
      <c r="FA130" s="41">
        <v>1</v>
      </c>
      <c r="FB130" s="41">
        <f t="shared" si="153"/>
        <v>0.153</v>
      </c>
      <c r="FC130" s="46">
        <f t="shared" si="74"/>
        <v>0.7257328965585077</v>
      </c>
      <c r="FD130" t="b">
        <f t="shared" si="75"/>
        <v>1</v>
      </c>
      <c r="FE130" t="b">
        <f t="shared" si="76"/>
        <v>1</v>
      </c>
      <c r="FP130" s="41">
        <v>2</v>
      </c>
      <c r="FQ130" s="41">
        <f t="shared" si="154"/>
        <v>0.16200000000000001</v>
      </c>
      <c r="FR130" s="46">
        <f t="shared" si="78"/>
        <v>0.45731441712192938</v>
      </c>
      <c r="FS130" t="b">
        <f t="shared" si="79"/>
        <v>1</v>
      </c>
      <c r="FT130" t="b">
        <f t="shared" si="80"/>
        <v>1</v>
      </c>
    </row>
    <row r="131" spans="1:176">
      <c r="A131" s="41"/>
      <c r="B131" s="118" t="s">
        <v>692</v>
      </c>
      <c r="C131" s="118" t="s">
        <v>566</v>
      </c>
      <c r="D131" s="41">
        <v>8</v>
      </c>
      <c r="E131" s="41">
        <v>8</v>
      </c>
      <c r="F131" s="118" t="s">
        <v>1068</v>
      </c>
      <c r="G131" s="41">
        <v>1</v>
      </c>
      <c r="H131" s="41">
        <f t="shared" si="143"/>
        <v>0.13400000000000001</v>
      </c>
      <c r="I131" s="46">
        <f t="shared" si="36"/>
        <v>1.4264470753806753</v>
      </c>
      <c r="J131" t="b">
        <f t="shared" si="37"/>
        <v>1</v>
      </c>
      <c r="K131" t="b">
        <f t="shared" si="38"/>
        <v>1</v>
      </c>
      <c r="V131" s="41">
        <v>2</v>
      </c>
      <c r="W131" s="41">
        <f t="shared" si="144"/>
        <v>0.14599999999999999</v>
      </c>
      <c r="X131" s="46">
        <f t="shared" si="81"/>
        <v>0.84609085060057243</v>
      </c>
      <c r="Y131" t="b">
        <f t="shared" si="82"/>
        <v>1</v>
      </c>
      <c r="Z131" t="b">
        <f t="shared" si="40"/>
        <v>1</v>
      </c>
      <c r="AK131" s="41">
        <v>1</v>
      </c>
      <c r="AL131" s="41">
        <f t="shared" si="145"/>
        <v>0.13200000000000001</v>
      </c>
      <c r="AM131" s="46">
        <f t="shared" si="42"/>
        <v>1.4747717987272382</v>
      </c>
      <c r="AN131" t="b">
        <f t="shared" si="43"/>
        <v>1</v>
      </c>
      <c r="AO131" t="b">
        <f t="shared" si="44"/>
        <v>1</v>
      </c>
      <c r="AZ131" s="41">
        <v>2</v>
      </c>
      <c r="BA131" s="41">
        <f t="shared" si="146"/>
        <v>0.14399999999999999</v>
      </c>
      <c r="BB131" s="46">
        <f t="shared" si="46"/>
        <v>0.92392330829594604</v>
      </c>
      <c r="BC131" t="b">
        <f t="shared" si="47"/>
        <v>1</v>
      </c>
      <c r="BD131" t="b">
        <f t="shared" si="48"/>
        <v>1</v>
      </c>
      <c r="BO131" s="41">
        <v>1</v>
      </c>
      <c r="BP131" s="41">
        <f t="shared" si="147"/>
        <v>0.13500000000000001</v>
      </c>
      <c r="BQ131" s="46">
        <f t="shared" si="50"/>
        <v>1.3516680987230014</v>
      </c>
      <c r="BR131" t="b">
        <f t="shared" si="51"/>
        <v>1</v>
      </c>
      <c r="BS131" t="b">
        <f t="shared" si="52"/>
        <v>1</v>
      </c>
      <c r="CD131" s="41">
        <v>2</v>
      </c>
      <c r="CE131" s="41">
        <f t="shared" si="148"/>
        <v>0.14899999999999999</v>
      </c>
      <c r="CF131" s="46">
        <f t="shared" si="54"/>
        <v>0.77087876518449983</v>
      </c>
      <c r="CG131" t="b">
        <f t="shared" si="55"/>
        <v>1</v>
      </c>
      <c r="CH131" t="b">
        <f t="shared" si="56"/>
        <v>1</v>
      </c>
      <c r="CN131" s="118" t="s">
        <v>693</v>
      </c>
      <c r="CO131" s="118" t="s">
        <v>567</v>
      </c>
      <c r="CP131" s="41">
        <v>8</v>
      </c>
      <c r="CQ131" s="41">
        <v>8</v>
      </c>
      <c r="CR131" s="118" t="s">
        <v>1068</v>
      </c>
      <c r="CS131" s="41">
        <v>1</v>
      </c>
      <c r="CT131" s="41">
        <f t="shared" si="149"/>
        <v>0.14599999999999999</v>
      </c>
      <c r="CU131" s="46">
        <f t="shared" si="58"/>
        <v>1.0043366111951597</v>
      </c>
      <c r="CV131" t="b">
        <f t="shared" si="59"/>
        <v>1</v>
      </c>
      <c r="CW131" t="b">
        <f t="shared" si="60"/>
        <v>1</v>
      </c>
      <c r="DH131" s="41">
        <v>2</v>
      </c>
      <c r="DI131" s="41">
        <f t="shared" si="150"/>
        <v>0.155</v>
      </c>
      <c r="DJ131" s="46">
        <f t="shared" si="62"/>
        <v>0.72807926271496493</v>
      </c>
      <c r="DK131" t="b">
        <f t="shared" si="63"/>
        <v>1</v>
      </c>
      <c r="DL131" t="b">
        <f t="shared" si="64"/>
        <v>1</v>
      </c>
      <c r="DW131" s="41">
        <v>1</v>
      </c>
      <c r="DX131" s="41">
        <f t="shared" si="151"/>
        <v>0.152</v>
      </c>
      <c r="DY131" s="46">
        <f t="shared" si="66"/>
        <v>0.7897332679620499</v>
      </c>
      <c r="DZ131" t="b">
        <f t="shared" si="67"/>
        <v>1</v>
      </c>
      <c r="EA131" t="b">
        <f t="shared" si="68"/>
        <v>1</v>
      </c>
      <c r="EL131" s="41">
        <v>2</v>
      </c>
      <c r="EM131" s="41">
        <f t="shared" si="152"/>
        <v>0.16200000000000001</v>
      </c>
      <c r="EN131" s="46">
        <f t="shared" si="70"/>
        <v>0.45915958833097004</v>
      </c>
      <c r="EO131" t="b">
        <f t="shared" si="71"/>
        <v>1</v>
      </c>
      <c r="EP131" t="b">
        <f t="shared" si="72"/>
        <v>1</v>
      </c>
      <c r="FA131" s="41">
        <v>1</v>
      </c>
      <c r="FB131" s="41">
        <f t="shared" si="153"/>
        <v>0.151</v>
      </c>
      <c r="FC131" s="46">
        <f t="shared" si="74"/>
        <v>0.80130048948033472</v>
      </c>
      <c r="FD131" t="b">
        <f t="shared" si="75"/>
        <v>1</v>
      </c>
      <c r="FE131" t="b">
        <f t="shared" si="76"/>
        <v>1</v>
      </c>
      <c r="FP131" s="41">
        <v>2</v>
      </c>
      <c r="FQ131" s="41">
        <f t="shared" si="154"/>
        <v>0.161</v>
      </c>
      <c r="FR131" s="46">
        <f t="shared" si="78"/>
        <v>0.49512940002676836</v>
      </c>
      <c r="FS131" t="b">
        <f t="shared" si="79"/>
        <v>1</v>
      </c>
      <c r="FT131" t="b">
        <f t="shared" si="80"/>
        <v>1</v>
      </c>
    </row>
    <row r="132" spans="1:176">
      <c r="A132" s="41"/>
      <c r="B132" s="118" t="s">
        <v>694</v>
      </c>
      <c r="C132" s="118" t="s">
        <v>566</v>
      </c>
      <c r="D132" s="41">
        <v>9</v>
      </c>
      <c r="E132" s="41">
        <v>1</v>
      </c>
      <c r="F132" s="118" t="s">
        <v>1068</v>
      </c>
      <c r="G132" s="41">
        <v>1</v>
      </c>
      <c r="H132" s="41">
        <f>L30</f>
        <v>0.13200000000000001</v>
      </c>
      <c r="I132" s="46">
        <f t="shared" si="36"/>
        <v>1.4989085725478244</v>
      </c>
      <c r="J132" t="b">
        <f t="shared" si="37"/>
        <v>1</v>
      </c>
      <c r="K132" t="b">
        <f t="shared" si="38"/>
        <v>1</v>
      </c>
      <c r="V132" s="41">
        <v>2</v>
      </c>
      <c r="W132" s="41">
        <f>AA30</f>
        <v>0.14899999999999999</v>
      </c>
      <c r="X132" s="46">
        <f t="shared" si="81"/>
        <v>0.73284546194390165</v>
      </c>
      <c r="Y132" t="b">
        <f t="shared" si="82"/>
        <v>1</v>
      </c>
      <c r="Z132" t="b">
        <f t="shared" si="40"/>
        <v>1</v>
      </c>
      <c r="AK132" s="41">
        <v>1</v>
      </c>
      <c r="AL132" s="41">
        <f>AP30</f>
        <v>0.13200000000000001</v>
      </c>
      <c r="AM132" s="46">
        <f t="shared" si="42"/>
        <v>1.4747717987272382</v>
      </c>
      <c r="AN132" t="b">
        <f t="shared" si="43"/>
        <v>1</v>
      </c>
      <c r="AO132" t="b">
        <f t="shared" si="44"/>
        <v>1</v>
      </c>
      <c r="AZ132" s="41">
        <v>2</v>
      </c>
      <c r="BA132" s="41">
        <f>BE30</f>
        <v>0.14799999999999999</v>
      </c>
      <c r="BB132" s="46">
        <f t="shared" si="46"/>
        <v>0.77505503184285318</v>
      </c>
      <c r="BC132" t="b">
        <f t="shared" si="47"/>
        <v>1</v>
      </c>
      <c r="BD132" t="b">
        <f t="shared" si="48"/>
        <v>1</v>
      </c>
      <c r="BO132" s="41">
        <v>1</v>
      </c>
      <c r="BP132" s="41">
        <f>BT30</f>
        <v>0.13500000000000001</v>
      </c>
      <c r="BQ132" s="46">
        <f t="shared" si="50"/>
        <v>1.3516680987230014</v>
      </c>
      <c r="BR132" t="b">
        <f t="shared" si="51"/>
        <v>1</v>
      </c>
      <c r="BS132" t="b">
        <f t="shared" si="52"/>
        <v>1</v>
      </c>
      <c r="CD132" s="41">
        <v>2</v>
      </c>
      <c r="CE132" s="41">
        <f>CI30</f>
        <v>0.14899999999999999</v>
      </c>
      <c r="CF132" s="46">
        <f t="shared" si="54"/>
        <v>0.77087876518449983</v>
      </c>
      <c r="CG132" t="b">
        <f t="shared" si="55"/>
        <v>1</v>
      </c>
      <c r="CH132" t="b">
        <f t="shared" si="56"/>
        <v>1</v>
      </c>
      <c r="CN132" s="118" t="s">
        <v>695</v>
      </c>
      <c r="CO132" s="118" t="s">
        <v>567</v>
      </c>
      <c r="CP132" s="41">
        <v>9</v>
      </c>
      <c r="CQ132" s="41">
        <v>1</v>
      </c>
      <c r="CR132" s="118" t="s">
        <v>1068</v>
      </c>
      <c r="CS132" s="41">
        <v>1</v>
      </c>
      <c r="CT132" s="41">
        <f>CX30</f>
        <v>0.14699999999999999</v>
      </c>
      <c r="CU132" s="46">
        <f t="shared" si="58"/>
        <v>0.96583408976298624</v>
      </c>
      <c r="CV132" t="b">
        <f t="shared" si="59"/>
        <v>1</v>
      </c>
      <c r="CW132" t="b">
        <f t="shared" si="60"/>
        <v>1</v>
      </c>
      <c r="DH132" s="41">
        <v>2</v>
      </c>
      <c r="DI132" s="41">
        <f>DM30</f>
        <v>0.159</v>
      </c>
      <c r="DJ132" s="46">
        <f t="shared" si="62"/>
        <v>0.57579544761556245</v>
      </c>
      <c r="DK132" t="b">
        <f t="shared" si="63"/>
        <v>1</v>
      </c>
      <c r="DL132" t="b">
        <f t="shared" si="64"/>
        <v>1</v>
      </c>
      <c r="DW132" s="41">
        <v>1</v>
      </c>
      <c r="DX132" s="41">
        <f>EB30</f>
        <v>0.13600000000000001</v>
      </c>
      <c r="DY132" s="46">
        <f t="shared" si="66"/>
        <v>1.3993583292476273</v>
      </c>
      <c r="DZ132" t="b">
        <f t="shared" si="67"/>
        <v>1</v>
      </c>
      <c r="EA132" t="b">
        <f t="shared" si="68"/>
        <v>1</v>
      </c>
      <c r="EL132" s="41">
        <v>2</v>
      </c>
      <c r="EM132" s="41">
        <f>EQ30</f>
        <v>0.159</v>
      </c>
      <c r="EN132" s="46">
        <f t="shared" si="70"/>
        <v>0.57107283155621824</v>
      </c>
      <c r="EO132" t="b">
        <f t="shared" si="71"/>
        <v>1</v>
      </c>
      <c r="EP132" t="b">
        <f t="shared" si="72"/>
        <v>1</v>
      </c>
      <c r="FA132" s="41">
        <v>1</v>
      </c>
      <c r="FB132" s="41">
        <f>FF30</f>
        <v>0.14499999999999999</v>
      </c>
      <c r="FC132" s="46">
        <f t="shared" si="74"/>
        <v>1.0280032682458156</v>
      </c>
      <c r="FD132" t="b">
        <f t="shared" si="75"/>
        <v>1</v>
      </c>
      <c r="FE132" t="b">
        <f t="shared" si="76"/>
        <v>1</v>
      </c>
      <c r="FP132" s="41">
        <v>2</v>
      </c>
      <c r="FQ132" s="41">
        <f>FU30</f>
        <v>0.157</v>
      </c>
      <c r="FR132" s="46">
        <f t="shared" si="78"/>
        <v>0.64638933164612433</v>
      </c>
      <c r="FS132" t="b">
        <f t="shared" si="79"/>
        <v>1</v>
      </c>
      <c r="FT132" t="b">
        <f t="shared" si="80"/>
        <v>1</v>
      </c>
    </row>
    <row r="133" spans="1:176">
      <c r="A133" s="41"/>
      <c r="B133" s="118" t="s">
        <v>696</v>
      </c>
      <c r="C133" s="118" t="s">
        <v>566</v>
      </c>
      <c r="D133" s="41">
        <v>9</v>
      </c>
      <c r="E133" s="41">
        <v>2</v>
      </c>
      <c r="F133" s="118" t="s">
        <v>1068</v>
      </c>
      <c r="G133" s="41">
        <v>1</v>
      </c>
      <c r="H133" s="41">
        <f t="shared" ref="H133:H139" si="155">L31</f>
        <v>0.124</v>
      </c>
      <c r="I133" s="46">
        <f t="shared" si="36"/>
        <v>1.7887545612164211</v>
      </c>
      <c r="J133" t="b">
        <f t="shared" si="37"/>
        <v>1</v>
      </c>
      <c r="K133" t="b">
        <f t="shared" si="38"/>
        <v>1</v>
      </c>
      <c r="V133" s="41">
        <v>2</v>
      </c>
      <c r="W133" s="41">
        <f t="shared" ref="W133:W139" si="156">AA31</f>
        <v>0.152</v>
      </c>
      <c r="X133" s="46">
        <f t="shared" si="81"/>
        <v>0.61960007328723088</v>
      </c>
      <c r="Y133" t="b">
        <f t="shared" si="82"/>
        <v>1</v>
      </c>
      <c r="Z133" t="b">
        <f t="shared" si="40"/>
        <v>1</v>
      </c>
      <c r="AK133" s="41">
        <v>1</v>
      </c>
      <c r="AL133" s="41">
        <f t="shared" ref="AL133:AL139" si="157">AP31</f>
        <v>0.126</v>
      </c>
      <c r="AM133" s="46">
        <f t="shared" si="42"/>
        <v>1.7023336522835331</v>
      </c>
      <c r="AN133" t="b">
        <f t="shared" si="43"/>
        <v>1</v>
      </c>
      <c r="AO133" t="b">
        <f t="shared" si="44"/>
        <v>1</v>
      </c>
      <c r="AZ133" s="41">
        <v>2</v>
      </c>
      <c r="BA133" s="41">
        <f t="shared" ref="BA133:BA139" si="158">BE31</f>
        <v>0.14499999999999999</v>
      </c>
      <c r="BB133" s="46">
        <f t="shared" si="46"/>
        <v>0.88670623918267288</v>
      </c>
      <c r="BC133" t="b">
        <f t="shared" si="47"/>
        <v>1</v>
      </c>
      <c r="BD133" t="b">
        <f t="shared" si="48"/>
        <v>1</v>
      </c>
      <c r="BO133" s="41">
        <v>1</v>
      </c>
      <c r="BP133" s="41">
        <f t="shared" ref="BP133:BP139" si="159">BT31</f>
        <v>0.126</v>
      </c>
      <c r="BQ133" s="46">
        <f t="shared" si="50"/>
        <v>1.6966712097419345</v>
      </c>
      <c r="BR133" t="b">
        <f t="shared" si="51"/>
        <v>1</v>
      </c>
      <c r="BS133" t="b">
        <f t="shared" si="52"/>
        <v>1</v>
      </c>
      <c r="CD133" s="41">
        <v>2</v>
      </c>
      <c r="CE133" s="41">
        <f t="shared" ref="CE133:CE139" si="160">CI31</f>
        <v>0.14599999999999999</v>
      </c>
      <c r="CF133" s="46">
        <f t="shared" si="54"/>
        <v>0.88227237531892311</v>
      </c>
      <c r="CG133" t="b">
        <f t="shared" si="55"/>
        <v>1</v>
      </c>
      <c r="CH133" t="b">
        <f t="shared" si="56"/>
        <v>1</v>
      </c>
      <c r="CN133" s="118" t="s">
        <v>697</v>
      </c>
      <c r="CO133" s="118" t="s">
        <v>567</v>
      </c>
      <c r="CP133" s="41">
        <v>9</v>
      </c>
      <c r="CQ133" s="41">
        <v>2</v>
      </c>
      <c r="CR133" s="118" t="s">
        <v>1068</v>
      </c>
      <c r="CS133" s="41">
        <v>1</v>
      </c>
      <c r="CT133" s="41">
        <f t="shared" ref="CT133:CT139" si="161">CX31</f>
        <v>0.156</v>
      </c>
      <c r="CU133" s="46">
        <f t="shared" si="58"/>
        <v>0.61931139687342462</v>
      </c>
      <c r="CV133" t="b">
        <f t="shared" si="59"/>
        <v>1</v>
      </c>
      <c r="CW133" t="b">
        <f t="shared" si="60"/>
        <v>1</v>
      </c>
      <c r="DH133" s="41">
        <v>2</v>
      </c>
      <c r="DI133" s="41">
        <f t="shared" ref="DI133:DI139" si="162">DM31</f>
        <v>0.16200000000000001</v>
      </c>
      <c r="DJ133" s="46">
        <f t="shared" si="62"/>
        <v>0.46158258629101062</v>
      </c>
      <c r="DK133" t="b">
        <f t="shared" si="63"/>
        <v>1</v>
      </c>
      <c r="DL133" t="b">
        <f t="shared" si="64"/>
        <v>1</v>
      </c>
      <c r="DW133" s="41">
        <v>1</v>
      </c>
      <c r="DX133" s="41">
        <f t="shared" ref="DX133:DX139" si="163">EB31</f>
        <v>0.157</v>
      </c>
      <c r="DY133" s="46">
        <f t="shared" si="66"/>
        <v>0.59922543631030667</v>
      </c>
      <c r="DZ133" t="b">
        <f t="shared" si="67"/>
        <v>1</v>
      </c>
      <c r="EA133" t="b">
        <f t="shared" si="68"/>
        <v>1</v>
      </c>
      <c r="EL133" s="41">
        <v>2</v>
      </c>
      <c r="EM133" s="41">
        <f t="shared" ref="EM133:EM139" si="164">EQ31</f>
        <v>0.16700000000000001</v>
      </c>
      <c r="EN133" s="46">
        <f t="shared" si="70"/>
        <v>0.27263751628888977</v>
      </c>
      <c r="EO133" t="b">
        <f t="shared" si="71"/>
        <v>1</v>
      </c>
      <c r="EP133" t="b">
        <f t="shared" si="72"/>
        <v>1</v>
      </c>
      <c r="FA133" s="41">
        <v>1</v>
      </c>
      <c r="FB133" s="41">
        <f t="shared" ref="FB133:FB139" si="165">FF31</f>
        <v>0.156</v>
      </c>
      <c r="FC133" s="46">
        <f t="shared" si="74"/>
        <v>0.61238150717576734</v>
      </c>
      <c r="FD133" t="b">
        <f t="shared" si="75"/>
        <v>1</v>
      </c>
      <c r="FE133" t="b">
        <f t="shared" si="76"/>
        <v>1</v>
      </c>
      <c r="FP133" s="41">
        <v>2</v>
      </c>
      <c r="FQ133" s="41">
        <f t="shared" ref="FQ133:FQ139" si="166">FU31</f>
        <v>0.16600000000000001</v>
      </c>
      <c r="FR133" s="46">
        <f t="shared" si="78"/>
        <v>0.30605448550257336</v>
      </c>
      <c r="FS133" t="b">
        <f t="shared" si="79"/>
        <v>1</v>
      </c>
      <c r="FT133" t="b">
        <f t="shared" si="80"/>
        <v>1</v>
      </c>
    </row>
    <row r="134" spans="1:176">
      <c r="A134" s="41"/>
      <c r="B134" s="118" t="s">
        <v>698</v>
      </c>
      <c r="C134" s="118" t="s">
        <v>566</v>
      </c>
      <c r="D134" s="41">
        <v>9</v>
      </c>
      <c r="E134" s="41">
        <v>3</v>
      </c>
      <c r="F134" s="118" t="s">
        <v>1068</v>
      </c>
      <c r="G134" s="41">
        <v>1</v>
      </c>
      <c r="H134" s="41">
        <f t="shared" si="155"/>
        <v>0.16800000000000001</v>
      </c>
      <c r="I134" s="46">
        <f t="shared" si="36"/>
        <v>0.19460162353914054</v>
      </c>
      <c r="J134" t="b">
        <f t="shared" si="37"/>
        <v>1</v>
      </c>
      <c r="K134" t="b">
        <f t="shared" si="38"/>
        <v>1</v>
      </c>
      <c r="V134" s="41">
        <v>2</v>
      </c>
      <c r="W134" s="41">
        <f t="shared" si="156"/>
        <v>0.17100000000000001</v>
      </c>
      <c r="X134" s="46">
        <f t="shared" si="81"/>
        <v>-9.7620721538350649E-2</v>
      </c>
      <c r="Y134" t="b">
        <f t="shared" si="82"/>
        <v>0</v>
      </c>
      <c r="Z134" t="b">
        <f t="shared" si="40"/>
        <v>1</v>
      </c>
      <c r="AK134" s="41">
        <v>1</v>
      </c>
      <c r="AL134" s="41">
        <f t="shared" si="157"/>
        <v>0.16800000000000001</v>
      </c>
      <c r="AM134" s="46">
        <f t="shared" si="42"/>
        <v>0.10940067738946975</v>
      </c>
      <c r="AN134" t="b">
        <f t="shared" si="43"/>
        <v>1</v>
      </c>
      <c r="AO134" t="b">
        <f t="shared" si="44"/>
        <v>1</v>
      </c>
      <c r="AZ134" s="41">
        <v>2</v>
      </c>
      <c r="BA134" s="41">
        <f t="shared" si="158"/>
        <v>0.16600000000000001</v>
      </c>
      <c r="BB134" s="46">
        <f t="shared" si="46"/>
        <v>0.10514778780393523</v>
      </c>
      <c r="BC134" t="b">
        <f t="shared" si="47"/>
        <v>1</v>
      </c>
      <c r="BD134" t="b">
        <f t="shared" si="48"/>
        <v>1</v>
      </c>
      <c r="BO134" s="41">
        <v>1</v>
      </c>
      <c r="BP134" s="41">
        <f t="shared" si="159"/>
        <v>0.16900000000000001</v>
      </c>
      <c r="BQ134" s="46">
        <f t="shared" si="50"/>
        <v>4.8323012651477641E-2</v>
      </c>
      <c r="BR134" t="b">
        <f t="shared" si="51"/>
        <v>1</v>
      </c>
      <c r="BS134" t="b">
        <f t="shared" si="52"/>
        <v>1</v>
      </c>
      <c r="CD134" s="41">
        <v>2</v>
      </c>
      <c r="CE134" s="41">
        <f t="shared" si="160"/>
        <v>0.16700000000000001</v>
      </c>
      <c r="CF134" s="46">
        <f t="shared" si="54"/>
        <v>0.1025171043779598</v>
      </c>
      <c r="CG134" t="b">
        <f t="shared" si="55"/>
        <v>1</v>
      </c>
      <c r="CH134" t="b">
        <f t="shared" si="56"/>
        <v>1</v>
      </c>
      <c r="CN134" s="118" t="s">
        <v>699</v>
      </c>
      <c r="CO134" s="118" t="s">
        <v>567</v>
      </c>
      <c r="CP134" s="41">
        <v>9</v>
      </c>
      <c r="CQ134" s="41">
        <v>3</v>
      </c>
      <c r="CR134" s="118" t="s">
        <v>1068</v>
      </c>
      <c r="CS134" s="41">
        <v>1</v>
      </c>
      <c r="CT134" s="41">
        <f t="shared" si="161"/>
        <v>0.14799999999999999</v>
      </c>
      <c r="CU134" s="46">
        <f t="shared" si="58"/>
        <v>0.92733156833081276</v>
      </c>
      <c r="CV134" t="b">
        <f t="shared" si="59"/>
        <v>1</v>
      </c>
      <c r="CW134" t="b">
        <f t="shared" si="60"/>
        <v>1</v>
      </c>
      <c r="DH134" s="41">
        <v>2</v>
      </c>
      <c r="DI134" s="41">
        <f t="shared" si="162"/>
        <v>0.156</v>
      </c>
      <c r="DJ134" s="46">
        <f t="shared" si="62"/>
        <v>0.69000830894011433</v>
      </c>
      <c r="DK134" t="b">
        <f t="shared" si="63"/>
        <v>1</v>
      </c>
      <c r="DL134" t="b">
        <f t="shared" si="64"/>
        <v>1</v>
      </c>
      <c r="DW134" s="41">
        <v>1</v>
      </c>
      <c r="DX134" s="41">
        <f t="shared" si="163"/>
        <v>0.14699999999999999</v>
      </c>
      <c r="DY134" s="46">
        <f t="shared" si="66"/>
        <v>0.98024109961379324</v>
      </c>
      <c r="DZ134" t="b">
        <f t="shared" si="67"/>
        <v>1</v>
      </c>
      <c r="EA134" t="b">
        <f t="shared" si="68"/>
        <v>1</v>
      </c>
      <c r="EL134" s="41">
        <v>2</v>
      </c>
      <c r="EM134" s="41">
        <f t="shared" si="164"/>
        <v>0.16600000000000001</v>
      </c>
      <c r="EN134" s="46">
        <f t="shared" si="70"/>
        <v>0.30994193069730586</v>
      </c>
      <c r="EO134" t="b">
        <f t="shared" si="71"/>
        <v>1</v>
      </c>
      <c r="EP134" t="b">
        <f t="shared" si="72"/>
        <v>1</v>
      </c>
      <c r="FA134" s="41">
        <v>1</v>
      </c>
      <c r="FB134" s="41">
        <f t="shared" si="165"/>
        <v>0.14599999999999999</v>
      </c>
      <c r="FC134" s="46">
        <f t="shared" si="74"/>
        <v>0.99021947178490211</v>
      </c>
      <c r="FD134" t="b">
        <f t="shared" si="75"/>
        <v>1</v>
      </c>
      <c r="FE134" t="b">
        <f t="shared" si="76"/>
        <v>1</v>
      </c>
      <c r="FP134" s="41">
        <v>2</v>
      </c>
      <c r="FQ134" s="41">
        <f t="shared" si="166"/>
        <v>0.161</v>
      </c>
      <c r="FR134" s="46">
        <f t="shared" si="78"/>
        <v>0.49512940002676836</v>
      </c>
      <c r="FS134" t="b">
        <f t="shared" si="79"/>
        <v>1</v>
      </c>
      <c r="FT134" t="b">
        <f t="shared" si="80"/>
        <v>1</v>
      </c>
    </row>
    <row r="135" spans="1:176">
      <c r="A135" s="41"/>
      <c r="B135" s="118" t="s">
        <v>700</v>
      </c>
      <c r="C135" s="118" t="s">
        <v>566</v>
      </c>
      <c r="D135" s="41">
        <v>9</v>
      </c>
      <c r="E135" s="41">
        <v>4</v>
      </c>
      <c r="F135" s="118" t="s">
        <v>1068</v>
      </c>
      <c r="G135" s="41">
        <v>1</v>
      </c>
      <c r="H135" s="41">
        <f t="shared" si="155"/>
        <v>0.16900000000000001</v>
      </c>
      <c r="I135" s="46">
        <f t="shared" si="36"/>
        <v>0.15837087495556595</v>
      </c>
      <c r="J135" t="b">
        <f t="shared" si="37"/>
        <v>1</v>
      </c>
      <c r="K135" t="b">
        <f t="shared" si="38"/>
        <v>1</v>
      </c>
      <c r="V135" s="41">
        <v>2</v>
      </c>
      <c r="W135" s="41">
        <f t="shared" si="156"/>
        <v>0.16300000000000001</v>
      </c>
      <c r="X135" s="46">
        <f t="shared" si="81"/>
        <v>0.20436698154610475</v>
      </c>
      <c r="Y135" t="b">
        <f t="shared" si="82"/>
        <v>1</v>
      </c>
      <c r="Z135" t="b">
        <f t="shared" si="40"/>
        <v>1</v>
      </c>
      <c r="AK135" s="41">
        <v>1</v>
      </c>
      <c r="AL135" s="41">
        <f t="shared" si="157"/>
        <v>0.17</v>
      </c>
      <c r="AM135" s="46">
        <f t="shared" si="42"/>
        <v>3.3546726204038112E-2</v>
      </c>
      <c r="AN135" t="b">
        <f t="shared" si="43"/>
        <v>0</v>
      </c>
      <c r="AO135" t="b">
        <f t="shared" si="44"/>
        <v>1</v>
      </c>
      <c r="AZ135" s="41">
        <v>2</v>
      </c>
      <c r="BA135" s="41">
        <f t="shared" si="158"/>
        <v>0.17</v>
      </c>
      <c r="BB135" s="46">
        <f t="shared" si="46"/>
        <v>-4.3720488649157639E-2</v>
      </c>
      <c r="BC135" t="b">
        <f t="shared" si="47"/>
        <v>0</v>
      </c>
      <c r="BD135" t="b">
        <f t="shared" si="48"/>
        <v>1</v>
      </c>
      <c r="BO135" s="41">
        <v>1</v>
      </c>
      <c r="BP135" s="41">
        <f t="shared" si="159"/>
        <v>0.16900000000000001</v>
      </c>
      <c r="BQ135" s="46">
        <f t="shared" si="50"/>
        <v>4.8323012651477641E-2</v>
      </c>
      <c r="BR135" t="b">
        <f t="shared" si="51"/>
        <v>1</v>
      </c>
      <c r="BS135" t="b">
        <f t="shared" si="52"/>
        <v>1</v>
      </c>
      <c r="CD135" s="41">
        <v>2</v>
      </c>
      <c r="CE135" s="41">
        <f t="shared" si="160"/>
        <v>0.16700000000000001</v>
      </c>
      <c r="CF135" s="46">
        <f t="shared" si="54"/>
        <v>0.1025171043779598</v>
      </c>
      <c r="CG135" t="b">
        <f t="shared" si="55"/>
        <v>1</v>
      </c>
      <c r="CH135" t="b">
        <f t="shared" si="56"/>
        <v>1</v>
      </c>
      <c r="CN135" s="118" t="s">
        <v>701</v>
      </c>
      <c r="CO135" s="118" t="s">
        <v>567</v>
      </c>
      <c r="CP135" s="41">
        <v>9</v>
      </c>
      <c r="CQ135" s="41">
        <v>4</v>
      </c>
      <c r="CR135" s="118" t="s">
        <v>1068</v>
      </c>
      <c r="CS135" s="41">
        <v>1</v>
      </c>
      <c r="CT135" s="41">
        <f t="shared" si="161"/>
        <v>0.17100000000000001</v>
      </c>
      <c r="CU135" s="46">
        <f t="shared" si="58"/>
        <v>4.1773575390822076E-2</v>
      </c>
      <c r="CV135" t="b">
        <f t="shared" si="59"/>
        <v>1</v>
      </c>
      <c r="CW135" t="b">
        <f t="shared" si="60"/>
        <v>1</v>
      </c>
      <c r="DH135" s="41">
        <v>2</v>
      </c>
      <c r="DI135" s="41">
        <f t="shared" si="162"/>
        <v>0.17599999999999999</v>
      </c>
      <c r="DJ135" s="46">
        <f t="shared" si="62"/>
        <v>-7.1410766556896987E-2</v>
      </c>
      <c r="DK135" t="b">
        <f t="shared" si="63"/>
        <v>0</v>
      </c>
      <c r="DL135" t="b">
        <f t="shared" si="64"/>
        <v>1</v>
      </c>
      <c r="DW135" s="41">
        <v>1</v>
      </c>
      <c r="DX135" s="41">
        <f t="shared" si="163"/>
        <v>0.17399999999999999</v>
      </c>
      <c r="DY135" s="46">
        <f t="shared" si="66"/>
        <v>-4.8501191305619286E-2</v>
      </c>
      <c r="DZ135" t="b">
        <f t="shared" si="67"/>
        <v>1</v>
      </c>
      <c r="EA135" t="b">
        <f t="shared" si="68"/>
        <v>1</v>
      </c>
      <c r="EL135" s="41">
        <v>2</v>
      </c>
      <c r="EM135" s="41">
        <f t="shared" si="164"/>
        <v>0.17699999999999999</v>
      </c>
      <c r="EN135" s="46">
        <f t="shared" si="70"/>
        <v>-0.1004066277952697</v>
      </c>
      <c r="EO135" t="b">
        <f t="shared" si="71"/>
        <v>0</v>
      </c>
      <c r="EP135" t="b">
        <f t="shared" si="72"/>
        <v>1</v>
      </c>
      <c r="FA135" s="41">
        <v>1</v>
      </c>
      <c r="FB135" s="41">
        <f t="shared" si="165"/>
        <v>0.17399999999999999</v>
      </c>
      <c r="FC135" s="46">
        <f t="shared" si="74"/>
        <v>-6.7726829120674251E-2</v>
      </c>
      <c r="FD135" t="b">
        <f t="shared" si="75"/>
        <v>1</v>
      </c>
      <c r="FE135" t="b">
        <f t="shared" si="76"/>
        <v>1</v>
      </c>
      <c r="FP135" s="41">
        <v>2</v>
      </c>
      <c r="FQ135" s="41">
        <f t="shared" si="166"/>
        <v>0.17299999999999999</v>
      </c>
      <c r="FR135" s="46">
        <f t="shared" si="78"/>
        <v>4.1349605168701474E-2</v>
      </c>
      <c r="FS135" t="b">
        <f t="shared" si="79"/>
        <v>0</v>
      </c>
      <c r="FT135" t="b">
        <f t="shared" si="80"/>
        <v>1</v>
      </c>
    </row>
    <row r="136" spans="1:176">
      <c r="A136" s="41"/>
      <c r="B136" s="118" t="s">
        <v>702</v>
      </c>
      <c r="C136" s="118" t="s">
        <v>566</v>
      </c>
      <c r="D136" s="41">
        <v>9</v>
      </c>
      <c r="E136" s="41">
        <v>5</v>
      </c>
      <c r="F136" s="118" t="s">
        <v>1068</v>
      </c>
      <c r="G136" s="41">
        <v>1</v>
      </c>
      <c r="H136" s="41">
        <f t="shared" si="155"/>
        <v>0.16800000000000001</v>
      </c>
      <c r="I136" s="46">
        <f t="shared" si="36"/>
        <v>0.19460162353914054</v>
      </c>
      <c r="J136" t="b">
        <f t="shared" si="37"/>
        <v>1</v>
      </c>
      <c r="K136" t="b">
        <f t="shared" si="38"/>
        <v>1</v>
      </c>
      <c r="V136" s="41">
        <v>2</v>
      </c>
      <c r="W136" s="41">
        <f t="shared" si="156"/>
        <v>0.16700000000000001</v>
      </c>
      <c r="X136" s="46">
        <f t="shared" si="81"/>
        <v>5.3373130003877049E-2</v>
      </c>
      <c r="Y136" t="b">
        <f t="shared" si="82"/>
        <v>0</v>
      </c>
      <c r="Z136" t="b">
        <f t="shared" si="40"/>
        <v>1</v>
      </c>
      <c r="AK136" s="41">
        <v>1</v>
      </c>
      <c r="AL136" s="41">
        <f t="shared" si="157"/>
        <v>0.16900000000000001</v>
      </c>
      <c r="AM136" s="46">
        <f t="shared" si="42"/>
        <v>7.1473701796753927E-2</v>
      </c>
      <c r="AN136" t="b">
        <f t="shared" si="43"/>
        <v>0</v>
      </c>
      <c r="AO136" t="b">
        <f t="shared" si="44"/>
        <v>1</v>
      </c>
      <c r="AZ136" s="41">
        <v>2</v>
      </c>
      <c r="BA136" s="41">
        <f t="shared" si="158"/>
        <v>0.16900000000000001</v>
      </c>
      <c r="BB136" s="46">
        <f t="shared" si="46"/>
        <v>-6.5034195358844209E-3</v>
      </c>
      <c r="BC136" t="b">
        <f t="shared" si="47"/>
        <v>0</v>
      </c>
      <c r="BD136" t="b">
        <f t="shared" si="48"/>
        <v>1</v>
      </c>
      <c r="BO136" s="41">
        <v>1</v>
      </c>
      <c r="BP136" s="41">
        <f t="shared" si="159"/>
        <v>0.17</v>
      </c>
      <c r="BQ136" s="46">
        <f t="shared" si="50"/>
        <v>9.9893336493739673E-3</v>
      </c>
      <c r="BR136" t="b">
        <f t="shared" si="51"/>
        <v>1</v>
      </c>
      <c r="BS136" t="b">
        <f t="shared" si="52"/>
        <v>1</v>
      </c>
      <c r="CD136" s="41">
        <v>2</v>
      </c>
      <c r="CE136" s="41">
        <f t="shared" si="160"/>
        <v>0.16800000000000001</v>
      </c>
      <c r="CF136" s="46">
        <f t="shared" si="54"/>
        <v>6.5385900999818683E-2</v>
      </c>
      <c r="CG136" t="b">
        <f t="shared" si="55"/>
        <v>1</v>
      </c>
      <c r="CH136" t="b">
        <f t="shared" si="56"/>
        <v>1</v>
      </c>
      <c r="CN136" s="118" t="s">
        <v>703</v>
      </c>
      <c r="CO136" s="118" t="s">
        <v>567</v>
      </c>
      <c r="CP136" s="41">
        <v>9</v>
      </c>
      <c r="CQ136" s="41">
        <v>5</v>
      </c>
      <c r="CR136" s="118" t="s">
        <v>1068</v>
      </c>
      <c r="CS136" s="41">
        <v>1</v>
      </c>
      <c r="CT136" s="41">
        <f t="shared" si="161"/>
        <v>0.16900000000000001</v>
      </c>
      <c r="CU136" s="46">
        <f t="shared" si="58"/>
        <v>0.11877861825516908</v>
      </c>
      <c r="CV136" t="b">
        <f t="shared" si="59"/>
        <v>1</v>
      </c>
      <c r="CW136" t="b">
        <f t="shared" si="60"/>
        <v>1</v>
      </c>
      <c r="DH136" s="41">
        <v>2</v>
      </c>
      <c r="DI136" s="41">
        <f t="shared" si="162"/>
        <v>0.17599999999999999</v>
      </c>
      <c r="DJ136" s="46">
        <f t="shared" si="62"/>
        <v>-7.1410766556896987E-2</v>
      </c>
      <c r="DK136" t="b">
        <f t="shared" si="63"/>
        <v>0</v>
      </c>
      <c r="DL136" t="b">
        <f t="shared" si="64"/>
        <v>1</v>
      </c>
      <c r="DW136" s="41">
        <v>1</v>
      </c>
      <c r="DX136" s="41">
        <f t="shared" si="163"/>
        <v>0.17199999999999999</v>
      </c>
      <c r="DY136" s="46">
        <f t="shared" si="66"/>
        <v>2.7701941355078013E-2</v>
      </c>
      <c r="DZ136" t="b">
        <f t="shared" si="67"/>
        <v>1</v>
      </c>
      <c r="EA136" t="b">
        <f t="shared" si="68"/>
        <v>1</v>
      </c>
      <c r="EL136" s="41">
        <v>2</v>
      </c>
      <c r="EM136" s="41">
        <f t="shared" si="164"/>
        <v>0.17599999999999999</v>
      </c>
      <c r="EN136" s="46">
        <f t="shared" si="70"/>
        <v>-6.3102213386853651E-2</v>
      </c>
      <c r="EO136" t="b">
        <f t="shared" si="71"/>
        <v>0</v>
      </c>
      <c r="EP136" t="b">
        <f t="shared" si="72"/>
        <v>1</v>
      </c>
      <c r="FA136" s="41">
        <v>1</v>
      </c>
      <c r="FB136" s="41">
        <f t="shared" si="165"/>
        <v>0.28299999999999997</v>
      </c>
      <c r="FC136" s="46">
        <f t="shared" si="74"/>
        <v>-4.186160643360239</v>
      </c>
      <c r="FD136" t="b">
        <f t="shared" si="75"/>
        <v>0</v>
      </c>
      <c r="FE136" t="b">
        <f t="shared" si="76"/>
        <v>1</v>
      </c>
      <c r="FP136" s="41">
        <v>2</v>
      </c>
      <c r="FQ136" s="41">
        <f t="shared" si="166"/>
        <v>0.17199999999999999</v>
      </c>
      <c r="FR136" s="46">
        <f t="shared" si="78"/>
        <v>7.9164588073540473E-2</v>
      </c>
      <c r="FS136" t="b">
        <f t="shared" si="79"/>
        <v>1</v>
      </c>
      <c r="FT136" t="b">
        <f t="shared" si="80"/>
        <v>1</v>
      </c>
    </row>
    <row r="137" spans="1:176">
      <c r="A137" s="41"/>
      <c r="B137" s="118" t="s">
        <v>704</v>
      </c>
      <c r="C137" s="118" t="s">
        <v>566</v>
      </c>
      <c r="D137" s="41">
        <v>9</v>
      </c>
      <c r="E137" s="41">
        <v>6</v>
      </c>
      <c r="F137" s="118" t="s">
        <v>1068</v>
      </c>
      <c r="G137" s="41">
        <v>1</v>
      </c>
      <c r="H137" s="41">
        <f t="shared" si="155"/>
        <v>0.17</v>
      </c>
      <c r="I137" s="46">
        <f t="shared" si="36"/>
        <v>0.12214012637199137</v>
      </c>
      <c r="J137" t="b">
        <f t="shared" si="37"/>
        <v>1</v>
      </c>
      <c r="K137" t="b">
        <f t="shared" si="38"/>
        <v>1</v>
      </c>
      <c r="V137" s="41">
        <v>2</v>
      </c>
      <c r="W137" s="41">
        <f t="shared" si="156"/>
        <v>0.16700000000000001</v>
      </c>
      <c r="X137" s="46">
        <f t="shared" si="81"/>
        <v>5.3373130003877049E-2</v>
      </c>
      <c r="Y137" t="b">
        <f t="shared" si="82"/>
        <v>0</v>
      </c>
      <c r="Z137" t="b">
        <f t="shared" si="40"/>
        <v>1</v>
      </c>
      <c r="AK137" s="41">
        <v>1</v>
      </c>
      <c r="AL137" s="41">
        <f t="shared" si="157"/>
        <v>0.16700000000000001</v>
      </c>
      <c r="AM137" s="46">
        <f t="shared" si="42"/>
        <v>0.14732765298218556</v>
      </c>
      <c r="AN137" t="b">
        <f t="shared" si="43"/>
        <v>1</v>
      </c>
      <c r="AO137" t="b">
        <f t="shared" si="44"/>
        <v>1</v>
      </c>
      <c r="AZ137" s="41">
        <v>2</v>
      </c>
      <c r="BA137" s="41">
        <f t="shared" si="158"/>
        <v>0.16900000000000001</v>
      </c>
      <c r="BB137" s="46">
        <f t="shared" si="46"/>
        <v>-6.5034195358844209E-3</v>
      </c>
      <c r="BC137" t="b">
        <f t="shared" si="47"/>
        <v>0</v>
      </c>
      <c r="BD137" t="b">
        <f t="shared" si="48"/>
        <v>1</v>
      </c>
      <c r="BO137" s="41">
        <v>1</v>
      </c>
      <c r="BP137" s="41">
        <f t="shared" si="159"/>
        <v>0.17</v>
      </c>
      <c r="BQ137" s="46">
        <f t="shared" si="50"/>
        <v>9.9893336493739673E-3</v>
      </c>
      <c r="BR137" t="b">
        <f t="shared" si="51"/>
        <v>1</v>
      </c>
      <c r="BS137" t="b">
        <f t="shared" si="52"/>
        <v>1</v>
      </c>
      <c r="CD137" s="41">
        <v>2</v>
      </c>
      <c r="CE137" s="41">
        <f t="shared" si="160"/>
        <v>0.16800000000000001</v>
      </c>
      <c r="CF137" s="46">
        <f t="shared" si="54"/>
        <v>6.5385900999818683E-2</v>
      </c>
      <c r="CG137" t="b">
        <f t="shared" si="55"/>
        <v>1</v>
      </c>
      <c r="CH137" t="b">
        <f t="shared" si="56"/>
        <v>1</v>
      </c>
      <c r="CN137" s="118" t="s">
        <v>705</v>
      </c>
      <c r="CO137" s="118" t="s">
        <v>567</v>
      </c>
      <c r="CP137" s="41">
        <v>9</v>
      </c>
      <c r="CQ137" s="41">
        <v>6</v>
      </c>
      <c r="CR137" s="118" t="s">
        <v>1068</v>
      </c>
      <c r="CS137" s="41">
        <v>1</v>
      </c>
      <c r="CT137" s="41">
        <f t="shared" si="161"/>
        <v>0.16500000000000001</v>
      </c>
      <c r="CU137" s="46">
        <f t="shared" si="58"/>
        <v>0.27278870398386312</v>
      </c>
      <c r="CV137" t="b">
        <f t="shared" si="59"/>
        <v>1</v>
      </c>
      <c r="CW137" t="b">
        <f t="shared" si="60"/>
        <v>1</v>
      </c>
      <c r="DH137" s="41">
        <v>2</v>
      </c>
      <c r="DI137" s="41">
        <f t="shared" si="162"/>
        <v>0.17499999999999999</v>
      </c>
      <c r="DJ137" s="46">
        <f t="shared" si="62"/>
        <v>-3.3339812782046369E-2</v>
      </c>
      <c r="DK137" t="b">
        <f t="shared" si="63"/>
        <v>0</v>
      </c>
      <c r="DL137" t="b">
        <f t="shared" si="64"/>
        <v>1</v>
      </c>
      <c r="DW137" s="41">
        <v>1</v>
      </c>
      <c r="DX137" s="41">
        <f t="shared" si="163"/>
        <v>0.17299999999999999</v>
      </c>
      <c r="DY137" s="46">
        <f t="shared" si="66"/>
        <v>-1.0399624975270635E-2</v>
      </c>
      <c r="DZ137" t="b">
        <f t="shared" si="67"/>
        <v>1</v>
      </c>
      <c r="EA137" t="b">
        <f t="shared" si="68"/>
        <v>1</v>
      </c>
      <c r="EL137" s="41">
        <v>2</v>
      </c>
      <c r="EM137" s="41">
        <f t="shared" si="164"/>
        <v>0.30099999999999999</v>
      </c>
      <c r="EN137" s="46">
        <f t="shared" si="70"/>
        <v>-4.7261540144388556</v>
      </c>
      <c r="EO137" t="b">
        <f t="shared" si="71"/>
        <v>0</v>
      </c>
      <c r="EP137" t="b">
        <f t="shared" si="72"/>
        <v>1</v>
      </c>
      <c r="FA137" s="41">
        <v>1</v>
      </c>
      <c r="FB137" s="41">
        <f t="shared" si="165"/>
        <v>0.17299999999999999</v>
      </c>
      <c r="FC137" s="46">
        <f t="shared" si="74"/>
        <v>-2.9943032659760775E-2</v>
      </c>
      <c r="FD137" t="b">
        <f t="shared" si="75"/>
        <v>1</v>
      </c>
      <c r="FE137" t="b">
        <f t="shared" si="76"/>
        <v>1</v>
      </c>
      <c r="FP137" s="41">
        <v>2</v>
      </c>
      <c r="FQ137" s="41">
        <f t="shared" si="166"/>
        <v>0.17199999999999999</v>
      </c>
      <c r="FR137" s="46">
        <f t="shared" si="78"/>
        <v>7.9164588073540473E-2</v>
      </c>
      <c r="FS137" t="b">
        <f t="shared" si="79"/>
        <v>1</v>
      </c>
      <c r="FT137" t="b">
        <f t="shared" si="80"/>
        <v>1</v>
      </c>
    </row>
    <row r="138" spans="1:176">
      <c r="A138" s="41"/>
      <c r="B138" s="118" t="s">
        <v>706</v>
      </c>
      <c r="C138" s="118" t="s">
        <v>566</v>
      </c>
      <c r="D138" s="41">
        <v>9</v>
      </c>
      <c r="E138" s="41">
        <v>7</v>
      </c>
      <c r="F138" s="118" t="s">
        <v>1068</v>
      </c>
      <c r="G138" s="41">
        <v>1</v>
      </c>
      <c r="H138" s="41">
        <f t="shared" si="155"/>
        <v>0.17100000000000001</v>
      </c>
      <c r="I138" s="46">
        <f t="shared" si="36"/>
        <v>8.5909377788416785E-2</v>
      </c>
      <c r="J138" t="b">
        <f t="shared" si="37"/>
        <v>1</v>
      </c>
      <c r="K138" t="b">
        <f t="shared" si="38"/>
        <v>1</v>
      </c>
      <c r="V138" s="41">
        <v>2</v>
      </c>
      <c r="W138" s="41">
        <f t="shared" si="156"/>
        <v>0.161</v>
      </c>
      <c r="X138" s="46">
        <f t="shared" si="81"/>
        <v>0.27986390731721861</v>
      </c>
      <c r="Y138" t="b">
        <f t="shared" si="82"/>
        <v>1</v>
      </c>
      <c r="Z138" t="b">
        <f t="shared" si="40"/>
        <v>1</v>
      </c>
      <c r="AK138" s="41">
        <v>1</v>
      </c>
      <c r="AL138" s="41">
        <f t="shared" si="157"/>
        <v>0.16800000000000001</v>
      </c>
      <c r="AM138" s="46">
        <f t="shared" si="42"/>
        <v>0.10940067738946975</v>
      </c>
      <c r="AN138" t="b">
        <f t="shared" si="43"/>
        <v>1</v>
      </c>
      <c r="AO138" t="b">
        <f t="shared" si="44"/>
        <v>1</v>
      </c>
      <c r="AZ138" s="41">
        <v>2</v>
      </c>
      <c r="BA138" s="41">
        <f t="shared" si="158"/>
        <v>0.17100000000000001</v>
      </c>
      <c r="BB138" s="46">
        <f t="shared" si="46"/>
        <v>-8.0937557762430862E-2</v>
      </c>
      <c r="BC138" t="b">
        <f t="shared" si="47"/>
        <v>0</v>
      </c>
      <c r="BD138" t="b">
        <f t="shared" si="48"/>
        <v>1</v>
      </c>
      <c r="BO138" s="41">
        <v>1</v>
      </c>
      <c r="BP138" s="41">
        <f t="shared" si="159"/>
        <v>0.16900000000000001</v>
      </c>
      <c r="BQ138" s="46">
        <f t="shared" si="50"/>
        <v>4.8323012651477641E-2</v>
      </c>
      <c r="BR138" t="b">
        <f t="shared" si="51"/>
        <v>1</v>
      </c>
      <c r="BS138" t="b">
        <f t="shared" si="52"/>
        <v>1</v>
      </c>
      <c r="CD138" s="41">
        <v>2</v>
      </c>
      <c r="CE138" s="41">
        <f t="shared" si="160"/>
        <v>0.17</v>
      </c>
      <c r="CF138" s="46">
        <f t="shared" si="54"/>
        <v>-8.8765057564635427E-3</v>
      </c>
      <c r="CG138" t="b">
        <f t="shared" si="55"/>
        <v>0</v>
      </c>
      <c r="CH138" t="b">
        <f t="shared" si="56"/>
        <v>1</v>
      </c>
      <c r="CN138" s="118" t="s">
        <v>707</v>
      </c>
      <c r="CO138" s="118" t="s">
        <v>567</v>
      </c>
      <c r="CP138" s="41">
        <v>9</v>
      </c>
      <c r="CQ138" s="41">
        <v>7</v>
      </c>
      <c r="CR138" s="118" t="s">
        <v>1068</v>
      </c>
      <c r="CS138" s="41">
        <v>1</v>
      </c>
      <c r="CT138" s="41">
        <f t="shared" si="161"/>
        <v>0.20899999999999999</v>
      </c>
      <c r="CU138" s="46">
        <f t="shared" si="58"/>
        <v>-1.421322239031769</v>
      </c>
      <c r="CV138" t="b">
        <f t="shared" si="59"/>
        <v>0</v>
      </c>
      <c r="CW138" t="b">
        <f t="shared" si="60"/>
        <v>1</v>
      </c>
      <c r="DH138" s="41">
        <v>2</v>
      </c>
      <c r="DI138" s="41">
        <f t="shared" si="162"/>
        <v>0.17199999999999999</v>
      </c>
      <c r="DJ138" s="46">
        <f t="shared" si="62"/>
        <v>8.0873048542505488E-2</v>
      </c>
      <c r="DK138" t="b">
        <f t="shared" si="63"/>
        <v>1</v>
      </c>
      <c r="DL138" t="b">
        <f t="shared" si="64"/>
        <v>1</v>
      </c>
      <c r="DW138" s="41">
        <v>1</v>
      </c>
      <c r="DX138" s="41">
        <f t="shared" si="163"/>
        <v>0.17299999999999999</v>
      </c>
      <c r="DY138" s="46">
        <f t="shared" si="66"/>
        <v>-1.0399624975270635E-2</v>
      </c>
      <c r="DZ138" t="b">
        <f t="shared" si="67"/>
        <v>1</v>
      </c>
      <c r="EA138" t="b">
        <f t="shared" si="68"/>
        <v>1</v>
      </c>
      <c r="EL138" s="41">
        <v>2</v>
      </c>
      <c r="EM138" s="41">
        <f t="shared" si="164"/>
        <v>0.17399999999999999</v>
      </c>
      <c r="EN138" s="46">
        <f t="shared" si="70"/>
        <v>1.1506615429978459E-2</v>
      </c>
      <c r="EO138" t="b">
        <f t="shared" si="71"/>
        <v>1</v>
      </c>
      <c r="EP138" t="b">
        <f t="shared" si="72"/>
        <v>1</v>
      </c>
      <c r="FA138" s="41">
        <v>1</v>
      </c>
      <c r="FB138" s="41">
        <f t="shared" si="165"/>
        <v>0.17100000000000001</v>
      </c>
      <c r="FC138" s="46">
        <f t="shared" si="74"/>
        <v>4.5624560262065135E-2</v>
      </c>
      <c r="FD138" t="b">
        <f t="shared" si="75"/>
        <v>1</v>
      </c>
      <c r="FE138" t="b">
        <f t="shared" si="76"/>
        <v>1</v>
      </c>
      <c r="FP138" s="41">
        <v>2</v>
      </c>
      <c r="FQ138" s="41">
        <f t="shared" si="166"/>
        <v>0.17199999999999999</v>
      </c>
      <c r="FR138" s="46">
        <f t="shared" si="78"/>
        <v>7.9164588073540473E-2</v>
      </c>
      <c r="FS138" t="b">
        <f t="shared" si="79"/>
        <v>1</v>
      </c>
      <c r="FT138" t="b">
        <f t="shared" si="80"/>
        <v>1</v>
      </c>
    </row>
    <row r="139" spans="1:176">
      <c r="A139" s="41"/>
      <c r="B139" s="118" t="s">
        <v>708</v>
      </c>
      <c r="C139" s="118" t="s">
        <v>566</v>
      </c>
      <c r="D139" s="41">
        <v>9</v>
      </c>
      <c r="E139" s="41">
        <v>8</v>
      </c>
      <c r="F139" s="118" t="s">
        <v>1068</v>
      </c>
      <c r="G139" s="41">
        <v>1</v>
      </c>
      <c r="H139" s="41">
        <f t="shared" si="155"/>
        <v>0.126</v>
      </c>
      <c r="I139" s="46">
        <f t="shared" si="36"/>
        <v>1.716293064049272</v>
      </c>
      <c r="J139" t="b">
        <f t="shared" si="37"/>
        <v>1</v>
      </c>
      <c r="K139" t="b">
        <f t="shared" si="38"/>
        <v>1</v>
      </c>
      <c r="V139" s="41">
        <v>2</v>
      </c>
      <c r="W139" s="41">
        <f t="shared" si="156"/>
        <v>0.14499999999999999</v>
      </c>
      <c r="X139" s="46">
        <f t="shared" si="81"/>
        <v>0.88383931348612943</v>
      </c>
      <c r="Y139" t="b">
        <f t="shared" si="82"/>
        <v>1</v>
      </c>
      <c r="Z139" t="b">
        <f t="shared" si="40"/>
        <v>1</v>
      </c>
      <c r="AK139" s="41">
        <v>1</v>
      </c>
      <c r="AL139" s="41">
        <f t="shared" si="157"/>
        <v>0.124</v>
      </c>
      <c r="AM139" s="46">
        <f t="shared" si="42"/>
        <v>1.7781876034689648</v>
      </c>
      <c r="AN139" t="b">
        <f t="shared" si="43"/>
        <v>1</v>
      </c>
      <c r="AO139" t="b">
        <f t="shared" si="44"/>
        <v>1</v>
      </c>
      <c r="AZ139" s="41">
        <v>2</v>
      </c>
      <c r="BA139" s="41">
        <f t="shared" si="158"/>
        <v>0.14599999999999999</v>
      </c>
      <c r="BB139" s="46">
        <f t="shared" si="46"/>
        <v>0.84948917006939961</v>
      </c>
      <c r="BC139" t="b">
        <f t="shared" si="47"/>
        <v>1</v>
      </c>
      <c r="BD139" t="b">
        <f t="shared" si="48"/>
        <v>1</v>
      </c>
      <c r="BO139" s="41">
        <v>1</v>
      </c>
      <c r="BP139" s="41">
        <f t="shared" si="159"/>
        <v>0.123</v>
      </c>
      <c r="BQ139" s="46">
        <f t="shared" si="50"/>
        <v>1.8116722467482456</v>
      </c>
      <c r="BR139" t="b">
        <f t="shared" si="51"/>
        <v>1</v>
      </c>
      <c r="BS139" t="b">
        <f t="shared" si="52"/>
        <v>1</v>
      </c>
      <c r="CD139" s="41">
        <v>2</v>
      </c>
      <c r="CE139" s="41">
        <f t="shared" si="160"/>
        <v>0.14399999999999999</v>
      </c>
      <c r="CF139" s="46">
        <f t="shared" si="54"/>
        <v>0.95653478207520537</v>
      </c>
      <c r="CG139" t="b">
        <f t="shared" si="55"/>
        <v>1</v>
      </c>
      <c r="CH139" t="b">
        <f t="shared" si="56"/>
        <v>1</v>
      </c>
      <c r="CN139" s="118" t="s">
        <v>709</v>
      </c>
      <c r="CO139" s="118" t="s">
        <v>567</v>
      </c>
      <c r="CP139" s="41">
        <v>9</v>
      </c>
      <c r="CQ139" s="41">
        <v>8</v>
      </c>
      <c r="CR139" s="118" t="s">
        <v>1068</v>
      </c>
      <c r="CS139" s="41">
        <v>1</v>
      </c>
      <c r="CT139" s="41">
        <f t="shared" si="161"/>
        <v>0.16300000000000001</v>
      </c>
      <c r="CU139" s="46">
        <f t="shared" si="58"/>
        <v>0.34979374684821013</v>
      </c>
      <c r="CV139" t="b">
        <f t="shared" si="59"/>
        <v>1</v>
      </c>
      <c r="CW139" t="b">
        <f t="shared" si="60"/>
        <v>1</v>
      </c>
      <c r="DH139" s="41">
        <v>2</v>
      </c>
      <c r="DI139" s="41">
        <f t="shared" si="162"/>
        <v>0.17399999999999999</v>
      </c>
      <c r="DJ139" s="46">
        <f t="shared" si="62"/>
        <v>4.7311409928042485E-3</v>
      </c>
      <c r="DK139" t="b">
        <f t="shared" si="63"/>
        <v>0</v>
      </c>
      <c r="DL139" t="b">
        <f t="shared" si="64"/>
        <v>1</v>
      </c>
      <c r="DW139" s="41">
        <v>1</v>
      </c>
      <c r="DX139" s="41">
        <f t="shared" si="163"/>
        <v>0.17299999999999999</v>
      </c>
      <c r="DY139" s="46">
        <f t="shared" si="66"/>
        <v>-1.0399624975270635E-2</v>
      </c>
      <c r="DZ139" t="b">
        <f t="shared" si="67"/>
        <v>1</v>
      </c>
      <c r="EA139" t="b">
        <f t="shared" si="68"/>
        <v>1</v>
      </c>
      <c r="EL139" s="41">
        <v>2</v>
      </c>
      <c r="EM139" s="41">
        <f t="shared" si="164"/>
        <v>0.17199999999999999</v>
      </c>
      <c r="EN139" s="46">
        <f t="shared" si="70"/>
        <v>8.6115444246810557E-2</v>
      </c>
      <c r="EO139" t="b">
        <f t="shared" si="71"/>
        <v>1</v>
      </c>
      <c r="EP139" t="b">
        <f t="shared" si="72"/>
        <v>1</v>
      </c>
      <c r="FA139" s="41">
        <v>1</v>
      </c>
      <c r="FB139" s="41">
        <f t="shared" si="165"/>
        <v>0.17</v>
      </c>
      <c r="FC139" s="46">
        <f t="shared" si="74"/>
        <v>8.340835672297861E-2</v>
      </c>
      <c r="FD139" t="b">
        <f t="shared" si="75"/>
        <v>1</v>
      </c>
      <c r="FE139" t="b">
        <f t="shared" si="76"/>
        <v>1</v>
      </c>
      <c r="FP139" s="41">
        <v>2</v>
      </c>
      <c r="FQ139" s="41">
        <f t="shared" si="166"/>
        <v>0.17299999999999999</v>
      </c>
      <c r="FR139" s="46">
        <f t="shared" si="78"/>
        <v>4.1349605168701474E-2</v>
      </c>
      <c r="FS139" t="b">
        <f t="shared" si="79"/>
        <v>0</v>
      </c>
      <c r="FT139" t="b">
        <f t="shared" si="80"/>
        <v>1</v>
      </c>
    </row>
    <row r="140" spans="1:176">
      <c r="A140" s="41"/>
      <c r="B140" s="118" t="s">
        <v>710</v>
      </c>
      <c r="C140" s="118" t="s">
        <v>566</v>
      </c>
      <c r="D140" s="41">
        <v>10</v>
      </c>
      <c r="E140" s="41">
        <v>1</v>
      </c>
      <c r="F140" s="118" t="s">
        <v>1068</v>
      </c>
      <c r="G140" s="41">
        <v>1</v>
      </c>
      <c r="H140" s="41">
        <f>M30</f>
        <v>0.112</v>
      </c>
      <c r="I140" s="46">
        <f t="shared" si="36"/>
        <v>2.2235235442193155</v>
      </c>
      <c r="J140" t="b">
        <f t="shared" si="37"/>
        <v>1</v>
      </c>
      <c r="K140" t="b">
        <f t="shared" si="38"/>
        <v>1</v>
      </c>
      <c r="V140" s="41">
        <v>2</v>
      </c>
      <c r="W140" s="41">
        <f>AB30</f>
        <v>0.14099999999999999</v>
      </c>
      <c r="X140" s="46">
        <f t="shared" si="81"/>
        <v>1.0348331650283571</v>
      </c>
      <c r="Y140" t="b">
        <f t="shared" si="82"/>
        <v>1</v>
      </c>
      <c r="Z140" t="b">
        <f t="shared" si="40"/>
        <v>1</v>
      </c>
      <c r="AK140" s="41">
        <v>1</v>
      </c>
      <c r="AL140" s="41">
        <f>AQ30</f>
        <v>0.11</v>
      </c>
      <c r="AM140" s="46">
        <f t="shared" si="42"/>
        <v>2.3091652617669856</v>
      </c>
      <c r="AN140" t="b">
        <f t="shared" si="43"/>
        <v>1</v>
      </c>
      <c r="AO140" t="b">
        <f t="shared" si="44"/>
        <v>1</v>
      </c>
      <c r="AZ140" s="41">
        <v>2</v>
      </c>
      <c r="BA140" s="41">
        <f>BF30</f>
        <v>0.13700000000000001</v>
      </c>
      <c r="BB140" s="46">
        <f t="shared" si="46"/>
        <v>1.1844427920888576</v>
      </c>
      <c r="BC140" t="b">
        <f t="shared" si="47"/>
        <v>1</v>
      </c>
      <c r="BD140" t="b">
        <f t="shared" si="48"/>
        <v>1</v>
      </c>
      <c r="BO140" s="41">
        <v>1</v>
      </c>
      <c r="BP140" s="41">
        <f>BU30</f>
        <v>0.114</v>
      </c>
      <c r="BQ140" s="46">
        <f t="shared" si="50"/>
        <v>2.156675357767178</v>
      </c>
      <c r="BR140" t="b">
        <f t="shared" si="51"/>
        <v>1</v>
      </c>
      <c r="BS140" t="b">
        <f t="shared" si="52"/>
        <v>1</v>
      </c>
      <c r="CD140" s="41">
        <v>2</v>
      </c>
      <c r="CE140" s="41">
        <f>CJ30</f>
        <v>0.14099999999999999</v>
      </c>
      <c r="CF140" s="46">
        <f t="shared" si="54"/>
        <v>1.0679283922096288</v>
      </c>
      <c r="CG140" t="b">
        <f t="shared" si="55"/>
        <v>1</v>
      </c>
      <c r="CH140" t="b">
        <f t="shared" si="56"/>
        <v>1</v>
      </c>
      <c r="CN140" s="118" t="s">
        <v>711</v>
      </c>
      <c r="CO140" s="118" t="s">
        <v>567</v>
      </c>
      <c r="CP140" s="41">
        <v>10</v>
      </c>
      <c r="CQ140" s="41">
        <v>1</v>
      </c>
      <c r="CR140" s="118" t="s">
        <v>1068</v>
      </c>
      <c r="CS140" s="41">
        <v>1</v>
      </c>
      <c r="CT140" s="41">
        <f>CY30</f>
        <v>9.7000000000000003E-2</v>
      </c>
      <c r="CU140" s="46">
        <f t="shared" si="58"/>
        <v>2.8909601613716593</v>
      </c>
      <c r="CV140" t="b">
        <f t="shared" si="59"/>
        <v>1</v>
      </c>
      <c r="CW140" t="b">
        <f t="shared" si="60"/>
        <v>1</v>
      </c>
      <c r="DH140" s="41">
        <v>2</v>
      </c>
      <c r="DI140" s="41">
        <f>DN30</f>
        <v>0.13500000000000001</v>
      </c>
      <c r="DJ140" s="46">
        <f t="shared" si="62"/>
        <v>1.4894983382119762</v>
      </c>
      <c r="DK140" t="b">
        <f t="shared" si="63"/>
        <v>1</v>
      </c>
      <c r="DL140" t="b">
        <f t="shared" si="64"/>
        <v>1</v>
      </c>
      <c r="DW140" s="41">
        <v>1</v>
      </c>
      <c r="DX140" s="41">
        <f>EC30</f>
        <v>9.8000000000000004E-2</v>
      </c>
      <c r="DY140" s="46">
        <f t="shared" si="66"/>
        <v>2.8472178498008751</v>
      </c>
      <c r="DZ140" t="b">
        <f t="shared" si="67"/>
        <v>1</v>
      </c>
      <c r="EA140" t="b">
        <f t="shared" si="68"/>
        <v>1</v>
      </c>
      <c r="EL140" s="41">
        <v>2</v>
      </c>
      <c r="EM140" s="41">
        <f>ER30</f>
        <v>0.13400000000000001</v>
      </c>
      <c r="EN140" s="46">
        <f t="shared" si="70"/>
        <v>1.5036831917666185</v>
      </c>
      <c r="EO140" t="b">
        <f t="shared" si="71"/>
        <v>1</v>
      </c>
      <c r="EP140" t="b">
        <f t="shared" si="72"/>
        <v>1</v>
      </c>
      <c r="FA140" s="41">
        <v>1</v>
      </c>
      <c r="FB140" s="41">
        <f>FG30</f>
        <v>9.9000000000000005E-2</v>
      </c>
      <c r="FC140" s="46">
        <f t="shared" si="74"/>
        <v>2.7660579054478336</v>
      </c>
      <c r="FD140" t="b">
        <f t="shared" si="75"/>
        <v>1</v>
      </c>
      <c r="FE140" t="b">
        <f t="shared" si="76"/>
        <v>1</v>
      </c>
      <c r="FP140" s="41">
        <v>2</v>
      </c>
      <c r="FQ140" s="41">
        <f>FV30</f>
        <v>0.13500000000000001</v>
      </c>
      <c r="FR140" s="46">
        <f t="shared" si="78"/>
        <v>1.4783189555525811</v>
      </c>
      <c r="FS140" t="b">
        <f t="shared" si="79"/>
        <v>1</v>
      </c>
      <c r="FT140" t="b">
        <f t="shared" si="80"/>
        <v>1</v>
      </c>
    </row>
    <row r="141" spans="1:176">
      <c r="A141" s="41"/>
      <c r="B141" s="118" t="s">
        <v>712</v>
      </c>
      <c r="C141" s="118" t="s">
        <v>566</v>
      </c>
      <c r="D141" s="41">
        <v>10</v>
      </c>
      <c r="E141" s="41">
        <v>2</v>
      </c>
      <c r="F141" s="118" t="s">
        <v>1068</v>
      </c>
      <c r="G141" s="41">
        <v>1</v>
      </c>
      <c r="H141" s="41">
        <f t="shared" ref="H141:H147" si="167">M31</f>
        <v>0.13500000000000001</v>
      </c>
      <c r="I141" s="46">
        <f t="shared" ref="I141:I155" si="168">IF(H141&gt;$G$55, (H141-$I$56)/$I$55, "NA")</f>
        <v>1.3902163267971008</v>
      </c>
      <c r="J141" t="b">
        <f t="shared" ref="J141:J155" si="169">H141&lt;$G$61</f>
        <v>1</v>
      </c>
      <c r="K141" t="b">
        <f t="shared" ref="K141:K154" si="170">H141&gt;$G$55</f>
        <v>1</v>
      </c>
      <c r="V141" s="41">
        <v>2</v>
      </c>
      <c r="W141" s="41">
        <f t="shared" ref="W141:W147" si="171">AB31</f>
        <v>0.154</v>
      </c>
      <c r="X141" s="46">
        <f t="shared" ref="X141:X155" si="172">IF(W141&gt;$V$55, (W141-$AB$56)/$AB$55, "NA")</f>
        <v>0.5441031475161171</v>
      </c>
      <c r="Y141" t="b">
        <f t="shared" ref="Y141:Y155" si="173">W141&lt;$Z$61</f>
        <v>1</v>
      </c>
      <c r="Z141" t="b">
        <f t="shared" ref="Z141:Z155" si="174">W141&gt;$Z$55</f>
        <v>1</v>
      </c>
      <c r="AK141" s="41">
        <v>1</v>
      </c>
      <c r="AL141" s="41">
        <f t="shared" ref="AL141:AL147" si="175">AQ31</f>
        <v>0.13600000000000001</v>
      </c>
      <c r="AM141" s="46">
        <f t="shared" ref="AM141:AM155" si="176">IF(AL141&gt;$AK$55, (AL141-$AM$56)/$AM$55, "NA")</f>
        <v>1.323063896356375</v>
      </c>
      <c r="AN141" t="b">
        <f t="shared" ref="AN141:AN155" si="177">AL141&lt;$AK$61</f>
        <v>1</v>
      </c>
      <c r="AO141" t="b">
        <f t="shared" ref="AO141:AO155" si="178">AL141&gt;$AK$55</f>
        <v>1</v>
      </c>
      <c r="AZ141" s="41">
        <v>2</v>
      </c>
      <c r="BA141" s="41">
        <f t="shared" ref="BA141:BA147" si="179">BF31</f>
        <v>0.153</v>
      </c>
      <c r="BB141" s="46">
        <f t="shared" ref="BB141:BB155" si="180">IF(BA141&gt;$BD$55, (BA141-$BF$56)/$BF$55, "NA")</f>
        <v>0.58896968627648705</v>
      </c>
      <c r="BC141" t="b">
        <f t="shared" ref="BC141:BC155" si="181">BA141&lt;$BD$61</f>
        <v>1</v>
      </c>
      <c r="BD141" t="b">
        <f t="shared" ref="BD141:BD155" si="182">BA141&gt;$BD$55</f>
        <v>1</v>
      </c>
      <c r="BO141" s="41">
        <v>1</v>
      </c>
      <c r="BP141" s="41">
        <f t="shared" ref="BP141:BP147" si="183">BU31</f>
        <v>0.14299999999999999</v>
      </c>
      <c r="BQ141" s="46">
        <f t="shared" ref="BQ141:BQ155" si="184">IF(BP141&gt;$BS$55, (BP141-$BU$56)/$BU$55, "NA")</f>
        <v>1.0449986667061733</v>
      </c>
      <c r="BR141" t="b">
        <f t="shared" ref="BR141:BR155" si="185">BP141&lt;$BS$61</f>
        <v>1</v>
      </c>
      <c r="BS141" t="b">
        <f t="shared" ref="BS141:BS155" si="186">BP141&gt;$BS$55</f>
        <v>1</v>
      </c>
      <c r="CD141" s="41">
        <v>2</v>
      </c>
      <c r="CE141" s="41">
        <f t="shared" ref="CE141:CE147" si="187">CJ31</f>
        <v>0.157</v>
      </c>
      <c r="CF141" s="46">
        <f t="shared" ref="CF141:CF155" si="188">IF(CE141&gt;$CH$55, (CE141-$CJ$56)/$CJ$55, "NA")</f>
        <v>0.47382913815937094</v>
      </c>
      <c r="CG141" t="b">
        <f t="shared" ref="CG141:CG155" si="189">CE141&lt;$CH$68</f>
        <v>1</v>
      </c>
      <c r="CH141" t="b">
        <f t="shared" ref="CH141:CH155" si="190">CE141&gt;$CH$55</f>
        <v>1</v>
      </c>
      <c r="CN141" s="118" t="s">
        <v>713</v>
      </c>
      <c r="CO141" s="118" t="s">
        <v>567</v>
      </c>
      <c r="CP141" s="41">
        <v>10</v>
      </c>
      <c r="CQ141" s="41">
        <v>2</v>
      </c>
      <c r="CR141" s="118" t="s">
        <v>1068</v>
      </c>
      <c r="CS141" s="41">
        <v>1</v>
      </c>
      <c r="CT141" s="41">
        <f t="shared" ref="CT141:CT147" si="191">CY31</f>
        <v>9.7000000000000003E-2</v>
      </c>
      <c r="CU141" s="46">
        <f t="shared" ref="CU141:CU155" si="192">IF(CT141&gt;$CW$55, (CT141-$CY$56)/$CY$55, "NA")</f>
        <v>2.8909601613716593</v>
      </c>
      <c r="CV141" t="b">
        <f t="shared" ref="CV141:CV155" si="193">CT141&lt;$CW$60</f>
        <v>1</v>
      </c>
      <c r="CW141" t="b">
        <f t="shared" ref="CW141:CW155" si="194">CT141&gt;$CW$55</f>
        <v>1</v>
      </c>
      <c r="DH141" s="41">
        <v>2</v>
      </c>
      <c r="DI141" s="41">
        <f t="shared" ref="DI141:DI147" si="195">DN31</f>
        <v>0.14000000000000001</v>
      </c>
      <c r="DJ141" s="46">
        <f t="shared" ref="DJ141:DJ155" si="196">IF(DI141&gt;$DH$55, (DI141-$DJ$56)/$DJ$55, "NA")</f>
        <v>1.2991435693377231</v>
      </c>
      <c r="DK141" t="b">
        <f t="shared" ref="DK141:DK155" si="197">DI141&lt;$DH$62</f>
        <v>1</v>
      </c>
      <c r="DL141" t="b">
        <f t="shared" ref="DL141:DL155" si="198">DI141&gt;$DH$55</f>
        <v>1</v>
      </c>
      <c r="DW141" s="41">
        <v>1</v>
      </c>
      <c r="DX141" s="41">
        <f t="shared" ref="DX141:DX147" si="199">EC31</f>
        <v>0.1</v>
      </c>
      <c r="DY141" s="46">
        <f t="shared" ref="DY141:DY155" si="200">IF(DX141&gt;$DW$55, (DX141-$EC$56)/$EC$55, "NA")</f>
        <v>2.7710147171401776</v>
      </c>
      <c r="DZ141" t="b">
        <f t="shared" ref="DZ141:DZ155" si="201">DX141&lt;$EA$61</f>
        <v>1</v>
      </c>
      <c r="EA141" t="b">
        <f t="shared" ref="EA141:EA155" si="202">DX141&gt;$EA$55</f>
        <v>1</v>
      </c>
      <c r="EL141" s="41">
        <v>2</v>
      </c>
      <c r="EM141" s="41">
        <f t="shared" ref="EM141:EM147" si="203">ER31</f>
        <v>0.13600000000000001</v>
      </c>
      <c r="EN141" s="46">
        <f t="shared" ref="EN141:EN155" si="204">IF(EM141&gt;$EL$55, (EM141-$ER$56)/$ER$55, "NA")</f>
        <v>1.4290743629497864</v>
      </c>
      <c r="EO141" t="b">
        <f t="shared" ref="EO141:EO155" si="205">EM141&lt;$EP$62</f>
        <v>1</v>
      </c>
      <c r="EP141" t="b">
        <f t="shared" ref="EP141:EP155" si="206">EM141&gt;$EP$55</f>
        <v>1</v>
      </c>
      <c r="FA141" s="41">
        <v>1</v>
      </c>
      <c r="FB141" s="41">
        <f t="shared" ref="FB141:FB147" si="207">FG31</f>
        <v>0.10299999999999999</v>
      </c>
      <c r="FC141" s="46">
        <f t="shared" ref="FC141:FC155" si="208">IF(FB141&gt;$FA$55, (FB141-$FC$56)/$FC$55, "NA")</f>
        <v>2.6149227196041802</v>
      </c>
      <c r="FD141" t="b">
        <f t="shared" ref="FD141:FD155" si="209">FB141&lt;$FA$62</f>
        <v>1</v>
      </c>
      <c r="FE141" t="b">
        <f t="shared" ref="FE141:FE155" si="210">FB141&gt;$FA$55</f>
        <v>1</v>
      </c>
      <c r="FP141" s="41">
        <v>2</v>
      </c>
      <c r="FQ141" s="41">
        <f t="shared" ref="FQ141:FQ147" si="211">FV31</f>
        <v>0.13700000000000001</v>
      </c>
      <c r="FR141" s="46">
        <f t="shared" ref="FR141:FR155" si="212">IF(FQ141&gt;$FP$55, (FQ141-$FV$56)/$FV$55, "NA")</f>
        <v>1.4026889897429031</v>
      </c>
      <c r="FS141" t="b">
        <f t="shared" ref="FS141:FS155" si="213">FQ141&lt;$FT$61</f>
        <v>1</v>
      </c>
      <c r="FT141" t="b">
        <f t="shared" ref="FT141:FT155" si="214">FQ141&gt;$FT$55</f>
        <v>1</v>
      </c>
    </row>
    <row r="142" spans="1:176">
      <c r="A142" s="41"/>
      <c r="B142" s="118" t="s">
        <v>714</v>
      </c>
      <c r="C142" s="118" t="s">
        <v>566</v>
      </c>
      <c r="D142" s="41">
        <v>10</v>
      </c>
      <c r="E142" s="41">
        <v>3</v>
      </c>
      <c r="F142" s="118" t="s">
        <v>1068</v>
      </c>
      <c r="G142" s="41">
        <v>1</v>
      </c>
      <c r="H142" s="41">
        <f t="shared" si="167"/>
        <v>0.14000000000000001</v>
      </c>
      <c r="I142" s="46">
        <f t="shared" si="168"/>
        <v>1.2090625838792279</v>
      </c>
      <c r="J142" t="b">
        <f t="shared" si="169"/>
        <v>1</v>
      </c>
      <c r="K142" t="b">
        <f t="shared" si="170"/>
        <v>1</v>
      </c>
      <c r="V142" s="41">
        <v>2</v>
      </c>
      <c r="W142" s="41">
        <f t="shared" si="171"/>
        <v>0.155</v>
      </c>
      <c r="X142" s="46">
        <f t="shared" si="172"/>
        <v>0.5063546846305601</v>
      </c>
      <c r="Y142" t="b">
        <f t="shared" si="173"/>
        <v>1</v>
      </c>
      <c r="Z142" t="b">
        <f t="shared" si="174"/>
        <v>1</v>
      </c>
      <c r="AK142" s="41">
        <v>1</v>
      </c>
      <c r="AL142" s="41">
        <f t="shared" si="175"/>
        <v>0.14099999999999999</v>
      </c>
      <c r="AM142" s="46">
        <f t="shared" si="176"/>
        <v>1.1334290183927969</v>
      </c>
      <c r="AN142" t="b">
        <f t="shared" si="177"/>
        <v>1</v>
      </c>
      <c r="AO142" t="b">
        <f t="shared" si="178"/>
        <v>1</v>
      </c>
      <c r="AZ142" s="41">
        <v>2</v>
      </c>
      <c r="BA142" s="41">
        <f t="shared" si="179"/>
        <v>0.156</v>
      </c>
      <c r="BB142" s="46">
        <f t="shared" si="180"/>
        <v>0.4773184789366674</v>
      </c>
      <c r="BC142" t="b">
        <f t="shared" si="181"/>
        <v>1</v>
      </c>
      <c r="BD142" t="b">
        <f t="shared" si="182"/>
        <v>1</v>
      </c>
      <c r="BO142" s="41">
        <v>1</v>
      </c>
      <c r="BP142" s="41">
        <f t="shared" si="183"/>
        <v>0.14099999999999999</v>
      </c>
      <c r="BQ142" s="46">
        <f t="shared" si="184"/>
        <v>1.1216660247103805</v>
      </c>
      <c r="BR142" t="b">
        <f t="shared" si="185"/>
        <v>1</v>
      </c>
      <c r="BS142" t="b">
        <f t="shared" si="186"/>
        <v>1</v>
      </c>
      <c r="CD142" s="41">
        <v>2</v>
      </c>
      <c r="CE142" s="41">
        <f t="shared" si="187"/>
        <v>0.156</v>
      </c>
      <c r="CF142" s="46">
        <f t="shared" si="188"/>
        <v>0.51096034153751202</v>
      </c>
      <c r="CG142" t="b">
        <f t="shared" si="189"/>
        <v>1</v>
      </c>
      <c r="CH142" t="b">
        <f t="shared" si="190"/>
        <v>1</v>
      </c>
      <c r="CN142" s="118" t="s">
        <v>715</v>
      </c>
      <c r="CO142" s="118" t="s">
        <v>567</v>
      </c>
      <c r="CP142" s="41">
        <v>10</v>
      </c>
      <c r="CQ142" s="41">
        <v>3</v>
      </c>
      <c r="CR142" s="118" t="s">
        <v>1068</v>
      </c>
      <c r="CS142" s="41">
        <v>1</v>
      </c>
      <c r="CT142" s="41">
        <f t="shared" si="191"/>
        <v>9.2999999999999999E-2</v>
      </c>
      <c r="CU142" s="46">
        <f t="shared" si="192"/>
        <v>3.0449702471003532</v>
      </c>
      <c r="CV142" t="b">
        <f t="shared" si="193"/>
        <v>1</v>
      </c>
      <c r="CW142" t="b">
        <f t="shared" si="194"/>
        <v>1</v>
      </c>
      <c r="DH142" s="41">
        <v>2</v>
      </c>
      <c r="DI142" s="41">
        <f t="shared" si="195"/>
        <v>0.13500000000000001</v>
      </c>
      <c r="DJ142" s="46">
        <f t="shared" si="196"/>
        <v>1.4894983382119762</v>
      </c>
      <c r="DK142" t="b">
        <f t="shared" si="197"/>
        <v>1</v>
      </c>
      <c r="DL142" t="b">
        <f t="shared" si="198"/>
        <v>1</v>
      </c>
      <c r="DW142" s="41">
        <v>1</v>
      </c>
      <c r="DX142" s="41">
        <f t="shared" si="199"/>
        <v>0.10100000000000001</v>
      </c>
      <c r="DY142" s="46">
        <f t="shared" si="200"/>
        <v>2.732913150809829</v>
      </c>
      <c r="DZ142" t="b">
        <f t="shared" si="201"/>
        <v>1</v>
      </c>
      <c r="EA142" t="b">
        <f t="shared" si="202"/>
        <v>1</v>
      </c>
      <c r="EL142" s="41">
        <v>2</v>
      </c>
      <c r="EM142" s="41">
        <f t="shared" si="203"/>
        <v>0.13600000000000001</v>
      </c>
      <c r="EN142" s="46">
        <f t="shared" si="204"/>
        <v>1.4290743629497864</v>
      </c>
      <c r="EO142" t="b">
        <f t="shared" si="205"/>
        <v>1</v>
      </c>
      <c r="EP142" t="b">
        <f t="shared" si="206"/>
        <v>1</v>
      </c>
      <c r="FA142" s="41">
        <v>1</v>
      </c>
      <c r="FB142" s="41">
        <f t="shared" si="207"/>
        <v>0.1</v>
      </c>
      <c r="FC142" s="46">
        <f t="shared" si="208"/>
        <v>2.7282741089869198</v>
      </c>
      <c r="FD142" t="b">
        <f t="shared" si="209"/>
        <v>1</v>
      </c>
      <c r="FE142" t="b">
        <f t="shared" si="210"/>
        <v>1</v>
      </c>
      <c r="FP142" s="41">
        <v>2</v>
      </c>
      <c r="FQ142" s="41">
        <f t="shared" si="211"/>
        <v>0.127</v>
      </c>
      <c r="FR142" s="46">
        <f t="shared" si="212"/>
        <v>1.7808388187912931</v>
      </c>
      <c r="FS142" t="b">
        <f t="shared" si="213"/>
        <v>1</v>
      </c>
      <c r="FT142" t="b">
        <f t="shared" si="214"/>
        <v>1</v>
      </c>
    </row>
    <row r="143" spans="1:176">
      <c r="A143" s="41"/>
      <c r="B143" s="118" t="s">
        <v>716</v>
      </c>
      <c r="C143" s="118" t="s">
        <v>566</v>
      </c>
      <c r="D143" s="41">
        <v>10</v>
      </c>
      <c r="E143" s="41">
        <v>4</v>
      </c>
      <c r="F143" s="118" t="s">
        <v>1068</v>
      </c>
      <c r="G143" s="41">
        <v>1</v>
      </c>
      <c r="H143" s="41">
        <f t="shared" si="167"/>
        <v>0.13500000000000001</v>
      </c>
      <c r="I143" s="46">
        <f t="shared" si="168"/>
        <v>1.3902163267971008</v>
      </c>
      <c r="J143" t="b">
        <f t="shared" si="169"/>
        <v>1</v>
      </c>
      <c r="K143" t="b">
        <f t="shared" si="170"/>
        <v>1</v>
      </c>
      <c r="V143" s="41">
        <v>2</v>
      </c>
      <c r="W143" s="41">
        <f t="shared" si="171"/>
        <v>0.151</v>
      </c>
      <c r="X143" s="46">
        <f t="shared" si="172"/>
        <v>0.65734853617278788</v>
      </c>
      <c r="Y143" t="b">
        <f t="shared" si="173"/>
        <v>1</v>
      </c>
      <c r="Z143" t="b">
        <f t="shared" si="174"/>
        <v>1</v>
      </c>
      <c r="AK143" s="41">
        <v>1</v>
      </c>
      <c r="AL143" s="41">
        <f t="shared" si="175"/>
        <v>0.13600000000000001</v>
      </c>
      <c r="AM143" s="46">
        <f t="shared" si="176"/>
        <v>1.323063896356375</v>
      </c>
      <c r="AN143" t="b">
        <f t="shared" si="177"/>
        <v>1</v>
      </c>
      <c r="AO143" t="b">
        <f t="shared" si="178"/>
        <v>1</v>
      </c>
      <c r="AZ143" s="41">
        <v>2</v>
      </c>
      <c r="BA143" s="41">
        <f t="shared" si="179"/>
        <v>0.14699999999999999</v>
      </c>
      <c r="BB143" s="46">
        <f t="shared" si="180"/>
        <v>0.81227210095612634</v>
      </c>
      <c r="BC143" t="b">
        <f t="shared" si="181"/>
        <v>1</v>
      </c>
      <c r="BD143" t="b">
        <f t="shared" si="182"/>
        <v>1</v>
      </c>
      <c r="BO143" s="41">
        <v>1</v>
      </c>
      <c r="BP143" s="41">
        <f t="shared" si="183"/>
        <v>0.13300000000000001</v>
      </c>
      <c r="BQ143" s="46">
        <f t="shared" si="184"/>
        <v>1.4283354567272089</v>
      </c>
      <c r="BR143" t="b">
        <f t="shared" si="185"/>
        <v>1</v>
      </c>
      <c r="BS143" t="b">
        <f t="shared" si="186"/>
        <v>1</v>
      </c>
      <c r="CD143" s="41">
        <v>2</v>
      </c>
      <c r="CE143" s="41">
        <f t="shared" si="187"/>
        <v>0.36599999999999999</v>
      </c>
      <c r="CF143" s="46">
        <f t="shared" si="188"/>
        <v>-7.2865923678721147</v>
      </c>
      <c r="CG143" t="b">
        <f t="shared" si="189"/>
        <v>0</v>
      </c>
      <c r="CH143" t="b">
        <f t="shared" si="190"/>
        <v>1</v>
      </c>
      <c r="CN143" s="118" t="s">
        <v>717</v>
      </c>
      <c r="CO143" s="118" t="s">
        <v>567</v>
      </c>
      <c r="CP143" s="41">
        <v>10</v>
      </c>
      <c r="CQ143" s="41">
        <v>4</v>
      </c>
      <c r="CR143" s="118" t="s">
        <v>1068</v>
      </c>
      <c r="CS143" s="41">
        <v>1</v>
      </c>
      <c r="CT143" s="41">
        <f t="shared" si="191"/>
        <v>7.0999999999999994E-2</v>
      </c>
      <c r="CU143" s="46">
        <f t="shared" si="192"/>
        <v>3.8920257186081701</v>
      </c>
      <c r="CV143" t="b">
        <f t="shared" si="193"/>
        <v>1</v>
      </c>
      <c r="CW143" t="b">
        <f t="shared" si="194"/>
        <v>1</v>
      </c>
      <c r="DH143" s="41">
        <v>2</v>
      </c>
      <c r="DI143" s="41">
        <f t="shared" si="195"/>
        <v>0.13300000000000001</v>
      </c>
      <c r="DJ143" s="46">
        <f t="shared" si="196"/>
        <v>1.5656402457616774</v>
      </c>
      <c r="DK143" t="b">
        <f t="shared" si="197"/>
        <v>1</v>
      </c>
      <c r="DL143" t="b">
        <f t="shared" si="198"/>
        <v>1</v>
      </c>
      <c r="DW143" s="41">
        <v>1</v>
      </c>
      <c r="DX143" s="41">
        <f t="shared" si="199"/>
        <v>7.3999999999999996E-2</v>
      </c>
      <c r="DY143" s="46">
        <f t="shared" si="200"/>
        <v>3.7616554417292418</v>
      </c>
      <c r="DZ143" t="b">
        <f t="shared" si="201"/>
        <v>1</v>
      </c>
      <c r="EA143" t="b">
        <f t="shared" si="202"/>
        <v>1</v>
      </c>
      <c r="EL143" s="41">
        <v>2</v>
      </c>
      <c r="EM143" s="41">
        <f t="shared" si="203"/>
        <v>0.123</v>
      </c>
      <c r="EN143" s="46">
        <f t="shared" si="204"/>
        <v>1.914031750259195</v>
      </c>
      <c r="EO143" t="b">
        <f t="shared" si="205"/>
        <v>1</v>
      </c>
      <c r="EP143" t="b">
        <f t="shared" si="206"/>
        <v>1</v>
      </c>
      <c r="FA143" s="41">
        <v>1</v>
      </c>
      <c r="FB143" s="41">
        <f t="shared" si="207"/>
        <v>7.5999999999999998E-2</v>
      </c>
      <c r="FC143" s="46">
        <f t="shared" si="208"/>
        <v>3.6350852240488432</v>
      </c>
      <c r="FD143" t="b">
        <f t="shared" si="209"/>
        <v>1</v>
      </c>
      <c r="FE143" t="b">
        <f t="shared" si="210"/>
        <v>1</v>
      </c>
      <c r="FP143" s="41">
        <v>2</v>
      </c>
      <c r="FQ143" s="41">
        <f t="shared" si="211"/>
        <v>0.124</v>
      </c>
      <c r="FR143" s="46">
        <f t="shared" si="212"/>
        <v>1.8942837675058102</v>
      </c>
      <c r="FS143" t="b">
        <f t="shared" si="213"/>
        <v>1</v>
      </c>
      <c r="FT143" t="b">
        <f t="shared" si="214"/>
        <v>1</v>
      </c>
    </row>
    <row r="144" spans="1:176">
      <c r="A144" s="41"/>
      <c r="B144" s="118" t="s">
        <v>718</v>
      </c>
      <c r="C144" s="118" t="s">
        <v>566</v>
      </c>
      <c r="D144" s="41">
        <v>10</v>
      </c>
      <c r="E144" s="41">
        <v>5</v>
      </c>
      <c r="F144" s="118" t="s">
        <v>1068</v>
      </c>
      <c r="G144" s="41">
        <v>1</v>
      </c>
      <c r="H144" s="41">
        <f t="shared" si="167"/>
        <v>0.14599999999999999</v>
      </c>
      <c r="I144" s="46">
        <f t="shared" si="168"/>
        <v>0.99167809237778137</v>
      </c>
      <c r="J144" t="b">
        <f t="shared" si="169"/>
        <v>1</v>
      </c>
      <c r="K144" t="b">
        <f t="shared" si="170"/>
        <v>1</v>
      </c>
      <c r="V144" s="41">
        <v>2</v>
      </c>
      <c r="W144" s="41">
        <f t="shared" si="171"/>
        <v>0.158</v>
      </c>
      <c r="X144" s="46">
        <f t="shared" si="172"/>
        <v>0.39310929597388938</v>
      </c>
      <c r="Y144" t="b">
        <f t="shared" si="173"/>
        <v>1</v>
      </c>
      <c r="Z144" t="b">
        <f t="shared" si="174"/>
        <v>1</v>
      </c>
      <c r="AK144" s="41">
        <v>1</v>
      </c>
      <c r="AL144" s="41">
        <f t="shared" si="175"/>
        <v>0.14299999999999999</v>
      </c>
      <c r="AM144" s="46">
        <f t="shared" si="176"/>
        <v>1.0575750672073652</v>
      </c>
      <c r="AN144" t="b">
        <f t="shared" si="177"/>
        <v>1</v>
      </c>
      <c r="AO144" t="b">
        <f t="shared" si="178"/>
        <v>1</v>
      </c>
      <c r="AZ144" s="41">
        <v>2</v>
      </c>
      <c r="BA144" s="41">
        <f t="shared" si="179"/>
        <v>0.156</v>
      </c>
      <c r="BB144" s="46">
        <f t="shared" si="180"/>
        <v>0.4773184789366674</v>
      </c>
      <c r="BC144" t="b">
        <f t="shared" si="181"/>
        <v>1</v>
      </c>
      <c r="BD144" t="b">
        <f t="shared" si="182"/>
        <v>1</v>
      </c>
      <c r="BO144" s="41">
        <v>1</v>
      </c>
      <c r="BP144" s="41">
        <f t="shared" si="183"/>
        <v>0.14499999999999999</v>
      </c>
      <c r="BQ144" s="46">
        <f t="shared" si="184"/>
        <v>0.96833130870196582</v>
      </c>
      <c r="BR144" t="b">
        <f t="shared" si="185"/>
        <v>1</v>
      </c>
      <c r="BS144" t="b">
        <f t="shared" si="186"/>
        <v>1</v>
      </c>
      <c r="CD144" s="41">
        <v>2</v>
      </c>
      <c r="CE144" s="41">
        <f t="shared" si="187"/>
        <v>0.159</v>
      </c>
      <c r="CF144" s="46">
        <f t="shared" si="188"/>
        <v>0.39956673140308868</v>
      </c>
      <c r="CG144" t="b">
        <f t="shared" si="189"/>
        <v>1</v>
      </c>
      <c r="CH144" t="b">
        <f t="shared" si="190"/>
        <v>1</v>
      </c>
      <c r="CN144" s="118" t="s">
        <v>719</v>
      </c>
      <c r="CO144" s="118" t="s">
        <v>567</v>
      </c>
      <c r="CP144" s="41">
        <v>10</v>
      </c>
      <c r="CQ144" s="41">
        <v>5</v>
      </c>
      <c r="CR144" s="118" t="s">
        <v>1068</v>
      </c>
      <c r="CS144" s="41">
        <v>1</v>
      </c>
      <c r="CT144" s="41">
        <f t="shared" si="191"/>
        <v>6.3E-2</v>
      </c>
      <c r="CU144" s="46" t="str">
        <f t="shared" si="192"/>
        <v>NA</v>
      </c>
      <c r="CV144" t="b">
        <f t="shared" si="193"/>
        <v>1</v>
      </c>
      <c r="CW144" t="b">
        <f t="shared" si="194"/>
        <v>0</v>
      </c>
      <c r="DH144" s="41">
        <v>2</v>
      </c>
      <c r="DI144" s="41">
        <f t="shared" si="195"/>
        <v>0.11600000000000001</v>
      </c>
      <c r="DJ144" s="46">
        <f t="shared" si="196"/>
        <v>2.2128464599341373</v>
      </c>
      <c r="DK144" t="b">
        <f t="shared" si="197"/>
        <v>1</v>
      </c>
      <c r="DL144" t="b">
        <f t="shared" si="198"/>
        <v>1</v>
      </c>
      <c r="DW144" s="41">
        <v>1</v>
      </c>
      <c r="DX144" s="41">
        <f t="shared" si="199"/>
        <v>7.8E-2</v>
      </c>
      <c r="DY144" s="46">
        <f t="shared" si="200"/>
        <v>3.6092491764078476</v>
      </c>
      <c r="DZ144" t="b">
        <f t="shared" si="201"/>
        <v>1</v>
      </c>
      <c r="EA144" t="b">
        <f t="shared" si="202"/>
        <v>1</v>
      </c>
      <c r="EL144" s="41">
        <v>2</v>
      </c>
      <c r="EM144" s="41">
        <f t="shared" si="203"/>
        <v>0.11799999999999999</v>
      </c>
      <c r="EN144" s="46">
        <f t="shared" si="204"/>
        <v>2.1005538223012752</v>
      </c>
      <c r="EO144" t="b">
        <f t="shared" si="205"/>
        <v>1</v>
      </c>
      <c r="EP144" t="b">
        <f t="shared" si="206"/>
        <v>1</v>
      </c>
      <c r="FA144" s="41">
        <v>1</v>
      </c>
      <c r="FB144" s="41">
        <f t="shared" si="207"/>
        <v>6.6000000000000003E-2</v>
      </c>
      <c r="FC144" s="46" t="str">
        <f t="shared" si="208"/>
        <v>NA</v>
      </c>
      <c r="FD144" t="b">
        <f t="shared" si="209"/>
        <v>1</v>
      </c>
      <c r="FE144" t="b">
        <f t="shared" si="210"/>
        <v>0</v>
      </c>
      <c r="FP144" s="41">
        <v>2</v>
      </c>
      <c r="FQ144" s="41">
        <f t="shared" si="211"/>
        <v>0.127</v>
      </c>
      <c r="FR144" s="46">
        <f t="shared" si="212"/>
        <v>1.7808388187912931</v>
      </c>
      <c r="FS144" t="b">
        <f t="shared" si="213"/>
        <v>1</v>
      </c>
      <c r="FT144" t="b">
        <f t="shared" si="214"/>
        <v>1</v>
      </c>
    </row>
    <row r="145" spans="1:176">
      <c r="A145" s="41"/>
      <c r="B145" s="118" t="s">
        <v>720</v>
      </c>
      <c r="C145" s="118" t="s">
        <v>566</v>
      </c>
      <c r="D145" s="41">
        <v>10</v>
      </c>
      <c r="E145" s="41">
        <v>6</v>
      </c>
      <c r="F145" s="118" t="s">
        <v>1068</v>
      </c>
      <c r="G145" s="41">
        <v>1</v>
      </c>
      <c r="H145" s="41">
        <f t="shared" si="167"/>
        <v>0.13200000000000001</v>
      </c>
      <c r="I145" s="46">
        <f t="shared" si="168"/>
        <v>1.4989085725478244</v>
      </c>
      <c r="J145" t="b">
        <f t="shared" si="169"/>
        <v>1</v>
      </c>
      <c r="K145" t="b">
        <f t="shared" si="170"/>
        <v>1</v>
      </c>
      <c r="V145" s="41">
        <v>2</v>
      </c>
      <c r="W145" s="41">
        <f t="shared" si="171"/>
        <v>0.154</v>
      </c>
      <c r="X145" s="46">
        <f t="shared" si="172"/>
        <v>0.5441031475161171</v>
      </c>
      <c r="Y145" t="b">
        <f t="shared" si="173"/>
        <v>1</v>
      </c>
      <c r="Z145" t="b">
        <f t="shared" si="174"/>
        <v>1</v>
      </c>
      <c r="AK145" s="41">
        <v>1</v>
      </c>
      <c r="AL145" s="41">
        <f t="shared" si="175"/>
        <v>0.13300000000000001</v>
      </c>
      <c r="AM145" s="46">
        <f t="shared" si="176"/>
        <v>1.4368448231345223</v>
      </c>
      <c r="AN145" t="b">
        <f t="shared" si="177"/>
        <v>1</v>
      </c>
      <c r="AO145" t="b">
        <f t="shared" si="178"/>
        <v>1</v>
      </c>
      <c r="AZ145" s="41">
        <v>2</v>
      </c>
      <c r="BA145" s="41">
        <f t="shared" si="179"/>
        <v>0.14899999999999999</v>
      </c>
      <c r="BB145" s="46">
        <f t="shared" si="180"/>
        <v>0.73783796272957991</v>
      </c>
      <c r="BC145" t="b">
        <f t="shared" si="181"/>
        <v>1</v>
      </c>
      <c r="BD145" t="b">
        <f t="shared" si="182"/>
        <v>1</v>
      </c>
      <c r="BO145" s="41">
        <v>1</v>
      </c>
      <c r="BP145" s="41">
        <f t="shared" si="183"/>
        <v>0.13300000000000001</v>
      </c>
      <c r="BQ145" s="46">
        <f t="shared" si="184"/>
        <v>1.4283354567272089</v>
      </c>
      <c r="BR145" t="b">
        <f t="shared" si="185"/>
        <v>1</v>
      </c>
      <c r="BS145" t="b">
        <f t="shared" si="186"/>
        <v>1</v>
      </c>
      <c r="CD145" s="41">
        <v>2</v>
      </c>
      <c r="CE145" s="41">
        <f t="shared" si="187"/>
        <v>0.152</v>
      </c>
      <c r="CF145" s="46">
        <f t="shared" si="188"/>
        <v>0.65948515505007643</v>
      </c>
      <c r="CG145" t="b">
        <f t="shared" si="189"/>
        <v>1</v>
      </c>
      <c r="CH145" t="b">
        <f t="shared" si="190"/>
        <v>1</v>
      </c>
      <c r="CN145" s="118" t="s">
        <v>721</v>
      </c>
      <c r="CO145" s="118" t="s">
        <v>567</v>
      </c>
      <c r="CP145" s="41">
        <v>10</v>
      </c>
      <c r="CQ145" s="41">
        <v>6</v>
      </c>
      <c r="CR145" s="118" t="s">
        <v>1068</v>
      </c>
      <c r="CS145" s="41">
        <v>1</v>
      </c>
      <c r="CT145" s="41">
        <f t="shared" si="191"/>
        <v>9.0999999999999998E-2</v>
      </c>
      <c r="CU145" s="46">
        <f t="shared" si="192"/>
        <v>3.1219752899647006</v>
      </c>
      <c r="CV145" t="b">
        <f t="shared" si="193"/>
        <v>1</v>
      </c>
      <c r="CW145" t="b">
        <f t="shared" si="194"/>
        <v>1</v>
      </c>
      <c r="DH145" s="41">
        <v>2</v>
      </c>
      <c r="DI145" s="41">
        <f t="shared" si="195"/>
        <v>0.13900000000000001</v>
      </c>
      <c r="DJ145" s="46">
        <f t="shared" si="196"/>
        <v>1.3372145231125738</v>
      </c>
      <c r="DK145" t="b">
        <f t="shared" si="197"/>
        <v>1</v>
      </c>
      <c r="DL145" t="b">
        <f t="shared" si="198"/>
        <v>1</v>
      </c>
      <c r="DW145" s="41">
        <v>1</v>
      </c>
      <c r="DX145" s="41">
        <f t="shared" si="199"/>
        <v>9.4E-2</v>
      </c>
      <c r="DY145" s="46">
        <f t="shared" si="200"/>
        <v>2.9996241151222693</v>
      </c>
      <c r="DZ145" t="b">
        <f t="shared" si="201"/>
        <v>1</v>
      </c>
      <c r="EA145" t="b">
        <f t="shared" si="202"/>
        <v>1</v>
      </c>
      <c r="EL145" s="41">
        <v>2</v>
      </c>
      <c r="EM145" s="41">
        <f t="shared" si="203"/>
        <v>0.13500000000000001</v>
      </c>
      <c r="EN145" s="46">
        <f t="shared" si="204"/>
        <v>1.4663787773582024</v>
      </c>
      <c r="EO145" t="b">
        <f t="shared" si="205"/>
        <v>1</v>
      </c>
      <c r="EP145" t="b">
        <f t="shared" si="206"/>
        <v>1</v>
      </c>
      <c r="FA145" s="41">
        <v>1</v>
      </c>
      <c r="FB145" s="41">
        <f t="shared" si="207"/>
        <v>9.7000000000000003E-2</v>
      </c>
      <c r="FC145" s="46">
        <f t="shared" si="208"/>
        <v>2.8416254983696603</v>
      </c>
      <c r="FD145" t="b">
        <f t="shared" si="209"/>
        <v>1</v>
      </c>
      <c r="FE145" t="b">
        <f t="shared" si="210"/>
        <v>1</v>
      </c>
      <c r="FP145" s="41">
        <v>2</v>
      </c>
      <c r="FQ145" s="41">
        <f t="shared" si="211"/>
        <v>0.13400000000000001</v>
      </c>
      <c r="FR145" s="46">
        <f t="shared" si="212"/>
        <v>1.5161339384574202</v>
      </c>
      <c r="FS145" t="b">
        <f t="shared" si="213"/>
        <v>1</v>
      </c>
      <c r="FT145" t="b">
        <f t="shared" si="214"/>
        <v>1</v>
      </c>
    </row>
    <row r="146" spans="1:176">
      <c r="A146" s="41"/>
      <c r="B146" s="118" t="s">
        <v>722</v>
      </c>
      <c r="C146" s="118" t="s">
        <v>566</v>
      </c>
      <c r="D146" s="41">
        <v>10</v>
      </c>
      <c r="E146" s="41">
        <v>7</v>
      </c>
      <c r="F146" s="118" t="s">
        <v>1068</v>
      </c>
      <c r="G146" s="41">
        <v>1</v>
      </c>
      <c r="H146" s="41">
        <f t="shared" si="167"/>
        <v>0.128</v>
      </c>
      <c r="I146" s="46">
        <f t="shared" si="168"/>
        <v>1.6438315668821228</v>
      </c>
      <c r="J146" t="b">
        <f t="shared" si="169"/>
        <v>1</v>
      </c>
      <c r="K146" t="b">
        <f t="shared" si="170"/>
        <v>1</v>
      </c>
      <c r="V146" s="41">
        <v>2</v>
      </c>
      <c r="W146" s="41">
        <f t="shared" si="171"/>
        <v>0.153</v>
      </c>
      <c r="X146" s="46">
        <f t="shared" si="172"/>
        <v>0.58185161040167399</v>
      </c>
      <c r="Y146" t="b">
        <f t="shared" si="173"/>
        <v>1</v>
      </c>
      <c r="Z146" t="b">
        <f t="shared" si="174"/>
        <v>1</v>
      </c>
      <c r="AK146" s="41">
        <v>1</v>
      </c>
      <c r="AL146" s="41">
        <f t="shared" si="175"/>
        <v>0.14299999999999999</v>
      </c>
      <c r="AM146" s="46">
        <f t="shared" si="176"/>
        <v>1.0575750672073652</v>
      </c>
      <c r="AN146" t="b">
        <f t="shared" si="177"/>
        <v>1</v>
      </c>
      <c r="AO146" t="b">
        <f t="shared" si="178"/>
        <v>1</v>
      </c>
      <c r="AZ146" s="41">
        <v>2</v>
      </c>
      <c r="BA146" s="41">
        <f t="shared" si="179"/>
        <v>0.151</v>
      </c>
      <c r="BB146" s="46">
        <f t="shared" si="180"/>
        <v>0.66340382450303348</v>
      </c>
      <c r="BC146" t="b">
        <f t="shared" si="181"/>
        <v>1</v>
      </c>
      <c r="BD146" t="b">
        <f t="shared" si="182"/>
        <v>1</v>
      </c>
      <c r="BO146" s="41">
        <v>1</v>
      </c>
      <c r="BP146" s="41">
        <f t="shared" si="183"/>
        <v>0.13100000000000001</v>
      </c>
      <c r="BQ146" s="46">
        <f t="shared" si="184"/>
        <v>1.5050028147314163</v>
      </c>
      <c r="BR146" t="b">
        <f t="shared" si="185"/>
        <v>1</v>
      </c>
      <c r="BS146" t="b">
        <f t="shared" si="186"/>
        <v>1</v>
      </c>
      <c r="CD146" s="41">
        <v>2</v>
      </c>
      <c r="CE146" s="41">
        <f t="shared" si="187"/>
        <v>0.14899999999999999</v>
      </c>
      <c r="CF146" s="46">
        <f t="shared" si="188"/>
        <v>0.77087876518449983</v>
      </c>
      <c r="CG146" t="b">
        <f t="shared" si="189"/>
        <v>1</v>
      </c>
      <c r="CH146" t="b">
        <f t="shared" si="190"/>
        <v>1</v>
      </c>
      <c r="CN146" s="118" t="s">
        <v>723</v>
      </c>
      <c r="CO146" s="118" t="s">
        <v>567</v>
      </c>
      <c r="CP146" s="41">
        <v>10</v>
      </c>
      <c r="CQ146" s="41">
        <v>7</v>
      </c>
      <c r="CR146" s="118" t="s">
        <v>1068</v>
      </c>
      <c r="CS146" s="41">
        <v>1</v>
      </c>
      <c r="CT146" s="41">
        <f t="shared" si="191"/>
        <v>9.4E-2</v>
      </c>
      <c r="CU146" s="46">
        <f t="shared" si="192"/>
        <v>3.00646772566818</v>
      </c>
      <c r="CV146" t="b">
        <f t="shared" si="193"/>
        <v>1</v>
      </c>
      <c r="CW146" t="b">
        <f t="shared" si="194"/>
        <v>1</v>
      </c>
      <c r="DH146" s="41">
        <v>2</v>
      </c>
      <c r="DI146" s="41">
        <f t="shared" si="195"/>
        <v>0.13400000000000001</v>
      </c>
      <c r="DJ146" s="46">
        <f t="shared" si="196"/>
        <v>1.5275692919868269</v>
      </c>
      <c r="DK146" t="b">
        <f t="shared" si="197"/>
        <v>1</v>
      </c>
      <c r="DL146" t="b">
        <f t="shared" si="198"/>
        <v>1</v>
      </c>
      <c r="DW146" s="41">
        <v>1</v>
      </c>
      <c r="DX146" s="41">
        <f t="shared" si="199"/>
        <v>9.5000000000000001E-2</v>
      </c>
      <c r="DY146" s="46">
        <f t="shared" si="200"/>
        <v>2.9615225487919208</v>
      </c>
      <c r="DZ146" t="b">
        <f t="shared" si="201"/>
        <v>1</v>
      </c>
      <c r="EA146" t="b">
        <f t="shared" si="202"/>
        <v>1</v>
      </c>
      <c r="EL146" s="41">
        <v>2</v>
      </c>
      <c r="EM146" s="41">
        <f t="shared" si="203"/>
        <v>0.13200000000000001</v>
      </c>
      <c r="EN146" s="46">
        <f t="shared" si="204"/>
        <v>1.5782920205834505</v>
      </c>
      <c r="EO146" t="b">
        <f t="shared" si="205"/>
        <v>1</v>
      </c>
      <c r="EP146" t="b">
        <f t="shared" si="206"/>
        <v>1</v>
      </c>
      <c r="FA146" s="41">
        <v>1</v>
      </c>
      <c r="FB146" s="41">
        <f t="shared" si="207"/>
        <v>9.6000000000000002E-2</v>
      </c>
      <c r="FC146" s="46">
        <f t="shared" si="208"/>
        <v>2.8794092948305741</v>
      </c>
      <c r="FD146" t="b">
        <f t="shared" si="209"/>
        <v>1</v>
      </c>
      <c r="FE146" t="b">
        <f t="shared" si="210"/>
        <v>1</v>
      </c>
      <c r="FP146" s="41">
        <v>2</v>
      </c>
      <c r="FQ146" s="41">
        <f t="shared" si="211"/>
        <v>0.13300000000000001</v>
      </c>
      <c r="FR146" s="46">
        <f t="shared" si="212"/>
        <v>1.553948921362259</v>
      </c>
      <c r="FS146" t="b">
        <f t="shared" si="213"/>
        <v>1</v>
      </c>
      <c r="FT146" t="b">
        <f t="shared" si="214"/>
        <v>1</v>
      </c>
    </row>
    <row r="147" spans="1:176">
      <c r="A147" s="41"/>
      <c r="B147" s="118" t="s">
        <v>724</v>
      </c>
      <c r="C147" s="118" t="s">
        <v>566</v>
      </c>
      <c r="D147" s="41">
        <v>10</v>
      </c>
      <c r="E147" s="41">
        <v>8</v>
      </c>
      <c r="F147" s="118" t="s">
        <v>1068</v>
      </c>
      <c r="G147" s="41">
        <v>1</v>
      </c>
      <c r="H147" s="41">
        <f t="shared" si="167"/>
        <v>0.13400000000000001</v>
      </c>
      <c r="I147" s="46">
        <f t="shared" si="168"/>
        <v>1.4264470753806753</v>
      </c>
      <c r="J147" t="b">
        <f t="shared" si="169"/>
        <v>1</v>
      </c>
      <c r="K147" t="b">
        <f t="shared" si="170"/>
        <v>1</v>
      </c>
      <c r="V147" s="41">
        <v>2</v>
      </c>
      <c r="W147" s="41">
        <f t="shared" si="171"/>
        <v>0.151</v>
      </c>
      <c r="X147" s="46">
        <f t="shared" si="172"/>
        <v>0.65734853617278788</v>
      </c>
      <c r="Y147" t="b">
        <f t="shared" si="173"/>
        <v>1</v>
      </c>
      <c r="Z147" t="b">
        <f t="shared" si="174"/>
        <v>1</v>
      </c>
      <c r="AK147" s="41">
        <v>1</v>
      </c>
      <c r="AL147" s="41">
        <f t="shared" si="175"/>
        <v>0.13200000000000001</v>
      </c>
      <c r="AM147" s="46">
        <f t="shared" si="176"/>
        <v>1.4747717987272382</v>
      </c>
      <c r="AN147" t="b">
        <f t="shared" si="177"/>
        <v>1</v>
      </c>
      <c r="AO147" t="b">
        <f t="shared" si="178"/>
        <v>1</v>
      </c>
      <c r="AZ147" s="41">
        <v>2</v>
      </c>
      <c r="BA147" s="41">
        <f t="shared" si="179"/>
        <v>0.14899999999999999</v>
      </c>
      <c r="BB147" s="46">
        <f t="shared" si="180"/>
        <v>0.73783796272957991</v>
      </c>
      <c r="BC147" t="b">
        <f t="shared" si="181"/>
        <v>1</v>
      </c>
      <c r="BD147" t="b">
        <f t="shared" si="182"/>
        <v>1</v>
      </c>
      <c r="BO147" s="41">
        <v>1</v>
      </c>
      <c r="BP147" s="41">
        <f t="shared" si="183"/>
        <v>0.13300000000000001</v>
      </c>
      <c r="BQ147" s="46">
        <f t="shared" si="184"/>
        <v>1.4283354567272089</v>
      </c>
      <c r="BR147" t="b">
        <f t="shared" si="185"/>
        <v>1</v>
      </c>
      <c r="BS147" t="b">
        <f t="shared" si="186"/>
        <v>1</v>
      </c>
      <c r="CD147" s="41">
        <v>2</v>
      </c>
      <c r="CE147" s="41">
        <f t="shared" si="187"/>
        <v>0.15</v>
      </c>
      <c r="CF147" s="46">
        <f t="shared" si="188"/>
        <v>0.73374756180635869</v>
      </c>
      <c r="CG147" t="b">
        <f t="shared" si="189"/>
        <v>1</v>
      </c>
      <c r="CH147" t="b">
        <f t="shared" si="190"/>
        <v>1</v>
      </c>
      <c r="CN147" s="118" t="s">
        <v>725</v>
      </c>
      <c r="CO147" s="118" t="s">
        <v>567</v>
      </c>
      <c r="CP147" s="41">
        <v>10</v>
      </c>
      <c r="CQ147" s="41">
        <v>8</v>
      </c>
      <c r="CR147" s="118" t="s">
        <v>1068</v>
      </c>
      <c r="CS147" s="41">
        <v>1</v>
      </c>
      <c r="CT147" s="41">
        <f t="shared" si="191"/>
        <v>0.10100000000000001</v>
      </c>
      <c r="CU147" s="46">
        <f t="shared" si="192"/>
        <v>2.7369500756429654</v>
      </c>
      <c r="CV147" t="b">
        <f t="shared" si="193"/>
        <v>1</v>
      </c>
      <c r="CW147" t="b">
        <f t="shared" si="194"/>
        <v>1</v>
      </c>
      <c r="DH147" s="41">
        <v>2</v>
      </c>
      <c r="DI147" s="41">
        <f t="shared" si="195"/>
        <v>0.14099999999999999</v>
      </c>
      <c r="DJ147" s="46">
        <f t="shared" si="196"/>
        <v>1.2610726155628735</v>
      </c>
      <c r="DK147" t="b">
        <f t="shared" si="197"/>
        <v>1</v>
      </c>
      <c r="DL147" t="b">
        <f t="shared" si="198"/>
        <v>1</v>
      </c>
      <c r="DW147" s="41">
        <v>1</v>
      </c>
      <c r="DX147" s="41">
        <f t="shared" si="199"/>
        <v>0.105</v>
      </c>
      <c r="DY147" s="46">
        <f t="shared" si="200"/>
        <v>2.5805068854884348</v>
      </c>
      <c r="DZ147" t="b">
        <f t="shared" si="201"/>
        <v>1</v>
      </c>
      <c r="EA147" t="b">
        <f t="shared" si="202"/>
        <v>1</v>
      </c>
      <c r="EL147" s="41">
        <v>2</v>
      </c>
      <c r="EM147" s="41">
        <f t="shared" si="203"/>
        <v>0.13800000000000001</v>
      </c>
      <c r="EN147" s="46">
        <f t="shared" si="204"/>
        <v>1.3544655341329543</v>
      </c>
      <c r="EO147" t="b">
        <f t="shared" si="205"/>
        <v>1</v>
      </c>
      <c r="EP147" t="b">
        <f t="shared" si="206"/>
        <v>1</v>
      </c>
      <c r="FA147" s="41">
        <v>1</v>
      </c>
      <c r="FB147" s="41">
        <f t="shared" si="207"/>
        <v>0.106</v>
      </c>
      <c r="FC147" s="46">
        <f t="shared" si="208"/>
        <v>2.5015713302214397</v>
      </c>
      <c r="FD147" t="b">
        <f t="shared" si="209"/>
        <v>1</v>
      </c>
      <c r="FE147" t="b">
        <f t="shared" si="210"/>
        <v>1</v>
      </c>
      <c r="FP147" s="41">
        <v>2</v>
      </c>
      <c r="FQ147" s="41">
        <f t="shared" si="211"/>
        <v>0.13900000000000001</v>
      </c>
      <c r="FR147" s="46">
        <f t="shared" si="212"/>
        <v>1.3270590239332252</v>
      </c>
      <c r="FS147" t="b">
        <f t="shared" si="213"/>
        <v>1</v>
      </c>
      <c r="FT147" t="b">
        <f t="shared" si="214"/>
        <v>1</v>
      </c>
    </row>
    <row r="148" spans="1:176">
      <c r="A148" s="41"/>
      <c r="B148" s="118" t="s">
        <v>726</v>
      </c>
      <c r="C148" s="118" t="s">
        <v>566</v>
      </c>
      <c r="D148" s="41">
        <v>11</v>
      </c>
      <c r="E148" s="41">
        <v>1</v>
      </c>
      <c r="F148" s="118" t="s">
        <v>1068</v>
      </c>
      <c r="G148" s="41">
        <v>1</v>
      </c>
      <c r="H148" s="41">
        <f>N30</f>
        <v>0.14299999999999999</v>
      </c>
      <c r="I148" s="46">
        <f t="shared" si="168"/>
        <v>1.100370338128505</v>
      </c>
      <c r="J148" t="b">
        <f t="shared" si="169"/>
        <v>1</v>
      </c>
      <c r="K148" t="b">
        <f t="shared" si="170"/>
        <v>1</v>
      </c>
      <c r="V148" s="41">
        <v>2</v>
      </c>
      <c r="W148" s="41">
        <f>AC30</f>
        <v>0.153</v>
      </c>
      <c r="X148" s="46">
        <f t="shared" si="172"/>
        <v>0.58185161040167399</v>
      </c>
      <c r="Y148" t="b">
        <f t="shared" si="173"/>
        <v>1</v>
      </c>
      <c r="Z148" t="b">
        <f t="shared" si="174"/>
        <v>1</v>
      </c>
      <c r="AK148" s="41">
        <v>1</v>
      </c>
      <c r="AL148" s="41">
        <f>AR30</f>
        <v>0.14499999999999999</v>
      </c>
      <c r="AM148" s="46">
        <f t="shared" si="176"/>
        <v>0.98172111602193357</v>
      </c>
      <c r="AN148" t="b">
        <f t="shared" si="177"/>
        <v>1</v>
      </c>
      <c r="AO148" t="b">
        <f t="shared" si="178"/>
        <v>1</v>
      </c>
      <c r="AZ148" s="41">
        <v>2</v>
      </c>
      <c r="BA148" s="41">
        <f>BG30</f>
        <v>0.154</v>
      </c>
      <c r="BB148" s="46">
        <f t="shared" si="180"/>
        <v>0.55175261716321389</v>
      </c>
      <c r="BC148" t="b">
        <f t="shared" si="181"/>
        <v>1</v>
      </c>
      <c r="BD148" t="b">
        <f t="shared" si="182"/>
        <v>1</v>
      </c>
      <c r="BO148" s="41">
        <v>1</v>
      </c>
      <c r="BP148" s="41">
        <f>BV30</f>
        <v>0.14399999999999999</v>
      </c>
      <c r="BQ148" s="46">
        <f t="shared" si="184"/>
        <v>1.0066649877040694</v>
      </c>
      <c r="BR148" t="b">
        <f t="shared" si="185"/>
        <v>1</v>
      </c>
      <c r="BS148" t="b">
        <f t="shared" si="186"/>
        <v>1</v>
      </c>
      <c r="CD148" s="41">
        <v>2</v>
      </c>
      <c r="CE148" s="41">
        <f>CK30</f>
        <v>0.157</v>
      </c>
      <c r="CF148" s="46">
        <f t="shared" si="188"/>
        <v>0.47382913815937094</v>
      </c>
      <c r="CG148" t="b">
        <f t="shared" si="189"/>
        <v>1</v>
      </c>
      <c r="CH148" t="b">
        <f t="shared" si="190"/>
        <v>1</v>
      </c>
      <c r="CN148" s="118" t="s">
        <v>727</v>
      </c>
      <c r="CO148" s="118" t="s">
        <v>567</v>
      </c>
      <c r="CP148" s="41">
        <v>11</v>
      </c>
      <c r="CQ148" s="41">
        <v>1</v>
      </c>
      <c r="CR148" s="118" t="s">
        <v>1068</v>
      </c>
      <c r="CS148" s="41">
        <v>1</v>
      </c>
      <c r="CT148" s="41">
        <f>CZ30</f>
        <v>0.17199999999999999</v>
      </c>
      <c r="CU148" s="46">
        <f t="shared" si="192"/>
        <v>3.2710539586496374E-3</v>
      </c>
      <c r="CV148" t="b">
        <f t="shared" si="193"/>
        <v>1</v>
      </c>
      <c r="CW148" t="b">
        <f t="shared" si="194"/>
        <v>1</v>
      </c>
      <c r="DH148" s="41">
        <v>2</v>
      </c>
      <c r="DI148" s="41">
        <f>DO30</f>
        <v>0.17100000000000001</v>
      </c>
      <c r="DJ148" s="46">
        <f t="shared" si="196"/>
        <v>0.11894400231735504</v>
      </c>
      <c r="DK148" t="b">
        <f t="shared" si="197"/>
        <v>1</v>
      </c>
      <c r="DL148" t="b">
        <f t="shared" si="198"/>
        <v>1</v>
      </c>
      <c r="DW148" s="41">
        <v>1</v>
      </c>
      <c r="DX148" s="41">
        <f>ED30</f>
        <v>0.17299999999999999</v>
      </c>
      <c r="DY148" s="46">
        <f t="shared" si="200"/>
        <v>-1.0399624975270635E-2</v>
      </c>
      <c r="DZ148" t="b">
        <f t="shared" si="201"/>
        <v>1</v>
      </c>
      <c r="EA148" t="b">
        <f t="shared" si="202"/>
        <v>1</v>
      </c>
      <c r="EL148" s="41">
        <v>2</v>
      </c>
      <c r="EM148" s="41">
        <f>ES30</f>
        <v>0.17100000000000001</v>
      </c>
      <c r="EN148" s="46">
        <f t="shared" si="204"/>
        <v>0.12341985865522558</v>
      </c>
      <c r="EO148" t="b">
        <f t="shared" si="205"/>
        <v>1</v>
      </c>
      <c r="EP148" t="b">
        <f t="shared" si="206"/>
        <v>1</v>
      </c>
      <c r="FA148" s="41">
        <v>1</v>
      </c>
      <c r="FB148" s="41">
        <f>FH30</f>
        <v>0.17100000000000001</v>
      </c>
      <c r="FC148" s="46">
        <f t="shared" si="208"/>
        <v>4.5624560262065135E-2</v>
      </c>
      <c r="FD148" t="b">
        <f t="shared" si="209"/>
        <v>1</v>
      </c>
      <c r="FE148" t="b">
        <f t="shared" si="210"/>
        <v>1</v>
      </c>
      <c r="FP148" s="41">
        <v>2</v>
      </c>
      <c r="FQ148" s="41">
        <f>FW30</f>
        <v>0.17299999999999999</v>
      </c>
      <c r="FR148" s="46">
        <f t="shared" si="212"/>
        <v>4.1349605168701474E-2</v>
      </c>
      <c r="FS148" t="b">
        <f t="shared" si="213"/>
        <v>0</v>
      </c>
      <c r="FT148" t="b">
        <f t="shared" si="214"/>
        <v>1</v>
      </c>
    </row>
    <row r="149" spans="1:176">
      <c r="A149" s="41"/>
      <c r="B149" s="118" t="s">
        <v>728</v>
      </c>
      <c r="C149" s="118" t="s">
        <v>566</v>
      </c>
      <c r="D149" s="41">
        <v>11</v>
      </c>
      <c r="E149" s="41">
        <v>2</v>
      </c>
      <c r="F149" s="118" t="s">
        <v>1068</v>
      </c>
      <c r="G149" s="41">
        <v>1</v>
      </c>
      <c r="H149" s="41">
        <f t="shared" ref="H149:H155" si="215">N31</f>
        <v>0.14499999999999999</v>
      </c>
      <c r="I149" s="46">
        <f t="shared" si="168"/>
        <v>1.0279088409613559</v>
      </c>
      <c r="J149" t="b">
        <f t="shared" si="169"/>
        <v>1</v>
      </c>
      <c r="K149" t="b">
        <f t="shared" si="170"/>
        <v>1</v>
      </c>
      <c r="V149" s="41">
        <v>2</v>
      </c>
      <c r="W149" s="41">
        <f t="shared" ref="W149:W155" si="216">AC31</f>
        <v>0.17599999999999999</v>
      </c>
      <c r="X149" s="46">
        <f t="shared" si="172"/>
        <v>-0.28636303596613422</v>
      </c>
      <c r="Y149" t="b">
        <f t="shared" si="173"/>
        <v>0</v>
      </c>
      <c r="Z149" t="b">
        <f t="shared" si="174"/>
        <v>1</v>
      </c>
      <c r="AK149" s="41">
        <v>1</v>
      </c>
      <c r="AL149" s="41">
        <f t="shared" ref="AL149:AL155" si="217">AR31</f>
        <v>0.152</v>
      </c>
      <c r="AM149" s="46">
        <f t="shared" si="176"/>
        <v>0.71623228687292284</v>
      </c>
      <c r="AN149" t="b">
        <f t="shared" si="177"/>
        <v>1</v>
      </c>
      <c r="AO149" t="b">
        <f t="shared" si="178"/>
        <v>1</v>
      </c>
      <c r="AZ149" s="41">
        <v>2</v>
      </c>
      <c r="BA149" s="41">
        <f t="shared" ref="BA149:BA155" si="218">BG31</f>
        <v>0.155</v>
      </c>
      <c r="BB149" s="46">
        <f t="shared" si="180"/>
        <v>0.51453554804994062</v>
      </c>
      <c r="BC149" t="b">
        <f t="shared" si="181"/>
        <v>1</v>
      </c>
      <c r="BD149" t="b">
        <f t="shared" si="182"/>
        <v>1</v>
      </c>
      <c r="BO149" s="41">
        <v>1</v>
      </c>
      <c r="BP149" s="41">
        <f t="shared" ref="BP149:BP155" si="219">BV31</f>
        <v>0.14299999999999999</v>
      </c>
      <c r="BQ149" s="46">
        <f t="shared" si="184"/>
        <v>1.0449986667061733</v>
      </c>
      <c r="BR149" t="b">
        <f t="shared" si="185"/>
        <v>1</v>
      </c>
      <c r="BS149" t="b">
        <f t="shared" si="186"/>
        <v>1</v>
      </c>
      <c r="CD149" s="41">
        <v>2</v>
      </c>
      <c r="CE149" s="41">
        <f t="shared" ref="CE149:CE155" si="220">CK31</f>
        <v>0.156</v>
      </c>
      <c r="CF149" s="46">
        <f t="shared" si="188"/>
        <v>0.51096034153751202</v>
      </c>
      <c r="CG149" t="b">
        <f t="shared" si="189"/>
        <v>1</v>
      </c>
      <c r="CH149" t="b">
        <f t="shared" si="190"/>
        <v>1</v>
      </c>
      <c r="CN149" s="118" t="s">
        <v>729</v>
      </c>
      <c r="CO149" s="118" t="s">
        <v>567</v>
      </c>
      <c r="CP149" s="41">
        <v>11</v>
      </c>
      <c r="CQ149" s="41">
        <v>2</v>
      </c>
      <c r="CR149" s="118" t="s">
        <v>1068</v>
      </c>
      <c r="CS149" s="41">
        <v>1</v>
      </c>
      <c r="CT149" s="41">
        <f t="shared" ref="CT149:CT155" si="221">CZ31</f>
        <v>0.16</v>
      </c>
      <c r="CU149" s="46">
        <f t="shared" si="192"/>
        <v>0.46530131114473067</v>
      </c>
      <c r="CV149" t="b">
        <f t="shared" si="193"/>
        <v>1</v>
      </c>
      <c r="CW149" t="b">
        <f t="shared" si="194"/>
        <v>1</v>
      </c>
      <c r="DH149" s="41">
        <v>2</v>
      </c>
      <c r="DI149" s="41">
        <f t="shared" ref="DI149:DI155" si="222">DO31</f>
        <v>0.17199999999999999</v>
      </c>
      <c r="DJ149" s="46">
        <f t="shared" si="196"/>
        <v>8.0873048542505488E-2</v>
      </c>
      <c r="DK149" t="b">
        <f t="shared" si="197"/>
        <v>1</v>
      </c>
      <c r="DL149" t="b">
        <f t="shared" si="198"/>
        <v>1</v>
      </c>
      <c r="DW149" s="41">
        <v>1</v>
      </c>
      <c r="DX149" s="41">
        <f t="shared" ref="DX149:DX155" si="223">ED31</f>
        <v>0.17</v>
      </c>
      <c r="DY149" s="46">
        <f t="shared" si="200"/>
        <v>0.10390507401577426</v>
      </c>
      <c r="DZ149" t="b">
        <f t="shared" si="201"/>
        <v>1</v>
      </c>
      <c r="EA149" t="b">
        <f t="shared" si="202"/>
        <v>1</v>
      </c>
      <c r="EL149" s="41">
        <v>2</v>
      </c>
      <c r="EM149" s="41">
        <f t="shared" ref="EM149:EM155" si="224">ES31</f>
        <v>0.17299999999999999</v>
      </c>
      <c r="EN149" s="46">
        <f t="shared" si="204"/>
        <v>4.8811029838394512E-2</v>
      </c>
      <c r="EO149" t="b">
        <f t="shared" si="205"/>
        <v>1</v>
      </c>
      <c r="EP149" t="b">
        <f t="shared" si="206"/>
        <v>1</v>
      </c>
      <c r="FA149" s="41">
        <v>1</v>
      </c>
      <c r="FB149" s="41">
        <f t="shared" ref="FB149:FB155" si="225">FH31</f>
        <v>0.17100000000000001</v>
      </c>
      <c r="FC149" s="46">
        <f t="shared" si="208"/>
        <v>4.5624560262065135E-2</v>
      </c>
      <c r="FD149" t="b">
        <f t="shared" si="209"/>
        <v>1</v>
      </c>
      <c r="FE149" t="b">
        <f t="shared" si="210"/>
        <v>1</v>
      </c>
      <c r="FP149" s="41">
        <v>2</v>
      </c>
      <c r="FQ149" s="41">
        <f t="shared" ref="FQ149:FQ155" si="226">FW31</f>
        <v>0.17399999999999999</v>
      </c>
      <c r="FR149" s="46">
        <f t="shared" si="212"/>
        <v>3.5346222638624829E-3</v>
      </c>
      <c r="FS149" t="b">
        <f t="shared" si="213"/>
        <v>0</v>
      </c>
      <c r="FT149" t="b">
        <f t="shared" si="214"/>
        <v>1</v>
      </c>
    </row>
    <row r="150" spans="1:176">
      <c r="A150" s="41"/>
      <c r="B150" s="118" t="s">
        <v>730</v>
      </c>
      <c r="C150" s="118" t="s">
        <v>566</v>
      </c>
      <c r="D150" s="41">
        <v>11</v>
      </c>
      <c r="E150" s="41">
        <v>3</v>
      </c>
      <c r="F150" s="118" t="s">
        <v>1068</v>
      </c>
      <c r="G150" s="41">
        <v>1</v>
      </c>
      <c r="H150" s="41">
        <f t="shared" si="215"/>
        <v>0.13500000000000001</v>
      </c>
      <c r="I150" s="46">
        <f t="shared" si="168"/>
        <v>1.3902163267971008</v>
      </c>
      <c r="J150" t="b">
        <f t="shared" si="169"/>
        <v>1</v>
      </c>
      <c r="K150" t="b">
        <f t="shared" si="170"/>
        <v>1</v>
      </c>
      <c r="V150" s="41">
        <v>2</v>
      </c>
      <c r="W150" s="41">
        <f t="shared" si="216"/>
        <v>0.161</v>
      </c>
      <c r="X150" s="46">
        <f t="shared" si="172"/>
        <v>0.27986390731721861</v>
      </c>
      <c r="Y150" t="b">
        <f t="shared" si="173"/>
        <v>1</v>
      </c>
      <c r="Z150" t="b">
        <f t="shared" si="174"/>
        <v>1</v>
      </c>
      <c r="AK150" s="41">
        <v>1</v>
      </c>
      <c r="AL150" s="41">
        <f t="shared" si="217"/>
        <v>0.14699999999999999</v>
      </c>
      <c r="AM150" s="46">
        <f t="shared" si="176"/>
        <v>0.90586716483650198</v>
      </c>
      <c r="AN150" t="b">
        <f t="shared" si="177"/>
        <v>1</v>
      </c>
      <c r="AO150" t="b">
        <f t="shared" si="178"/>
        <v>1</v>
      </c>
      <c r="AZ150" s="41">
        <v>2</v>
      </c>
      <c r="BA150" s="41">
        <f t="shared" si="218"/>
        <v>0.156</v>
      </c>
      <c r="BB150" s="46">
        <f t="shared" si="180"/>
        <v>0.4773184789366674</v>
      </c>
      <c r="BC150" t="b">
        <f t="shared" si="181"/>
        <v>1</v>
      </c>
      <c r="BD150" t="b">
        <f t="shared" si="182"/>
        <v>1</v>
      </c>
      <c r="BO150" s="41">
        <v>1</v>
      </c>
      <c r="BP150" s="41">
        <f t="shared" si="219"/>
        <v>0.16700000000000001</v>
      </c>
      <c r="BQ150" s="46">
        <f t="shared" si="184"/>
        <v>0.12499037065568498</v>
      </c>
      <c r="BR150" t="b">
        <f t="shared" si="185"/>
        <v>1</v>
      </c>
      <c r="BS150" t="b">
        <f t="shared" si="186"/>
        <v>1</v>
      </c>
      <c r="CD150" s="41">
        <v>2</v>
      </c>
      <c r="CE150" s="41">
        <f t="shared" si="220"/>
        <v>0.16200000000000001</v>
      </c>
      <c r="CF150" s="46">
        <f t="shared" si="188"/>
        <v>0.28817312126866534</v>
      </c>
      <c r="CG150" t="b">
        <f t="shared" si="189"/>
        <v>1</v>
      </c>
      <c r="CH150" t="b">
        <f t="shared" si="190"/>
        <v>1</v>
      </c>
      <c r="CN150" s="118" t="s">
        <v>731</v>
      </c>
      <c r="CO150" s="118" t="s">
        <v>567</v>
      </c>
      <c r="CP150" s="41">
        <v>11</v>
      </c>
      <c r="CQ150" s="41">
        <v>3</v>
      </c>
      <c r="CR150" s="118" t="s">
        <v>1068</v>
      </c>
      <c r="CS150" s="41">
        <v>1</v>
      </c>
      <c r="CT150" s="41">
        <f t="shared" si="221"/>
        <v>0.25700000000000001</v>
      </c>
      <c r="CU150" s="46">
        <f t="shared" si="192"/>
        <v>-3.2694432677760963</v>
      </c>
      <c r="CV150" t="b">
        <f t="shared" si="193"/>
        <v>0</v>
      </c>
      <c r="CW150" t="b">
        <f t="shared" si="194"/>
        <v>1</v>
      </c>
      <c r="DH150" s="41">
        <v>2</v>
      </c>
      <c r="DI150" s="41">
        <f t="shared" si="222"/>
        <v>0.17299999999999999</v>
      </c>
      <c r="DJ150" s="46">
        <f t="shared" si="196"/>
        <v>4.2802094767654862E-2</v>
      </c>
      <c r="DK150" t="b">
        <f t="shared" si="197"/>
        <v>0</v>
      </c>
      <c r="DL150" t="b">
        <f t="shared" si="198"/>
        <v>1</v>
      </c>
      <c r="DW150" s="41">
        <v>1</v>
      </c>
      <c r="DX150" s="41">
        <f t="shared" si="223"/>
        <v>0.17</v>
      </c>
      <c r="DY150" s="46">
        <f t="shared" si="200"/>
        <v>0.10390507401577426</v>
      </c>
      <c r="DZ150" t="b">
        <f t="shared" si="201"/>
        <v>1</v>
      </c>
      <c r="EA150" t="b">
        <f t="shared" si="202"/>
        <v>1</v>
      </c>
      <c r="EL150" s="41">
        <v>2</v>
      </c>
      <c r="EM150" s="41">
        <f t="shared" si="224"/>
        <v>0.17</v>
      </c>
      <c r="EN150" s="46">
        <f t="shared" si="204"/>
        <v>0.16072427306364162</v>
      </c>
      <c r="EO150" t="b">
        <f t="shared" si="205"/>
        <v>1</v>
      </c>
      <c r="EP150" t="b">
        <f t="shared" si="206"/>
        <v>1</v>
      </c>
      <c r="FA150" s="41">
        <v>1</v>
      </c>
      <c r="FB150" s="41">
        <f t="shared" si="225"/>
        <v>0.17</v>
      </c>
      <c r="FC150" s="46">
        <f t="shared" si="208"/>
        <v>8.340835672297861E-2</v>
      </c>
      <c r="FD150" t="b">
        <f t="shared" si="209"/>
        <v>1</v>
      </c>
      <c r="FE150" t="b">
        <f t="shared" si="210"/>
        <v>1</v>
      </c>
      <c r="FP150" s="41">
        <v>2</v>
      </c>
      <c r="FQ150" s="41">
        <f t="shared" si="226"/>
        <v>0.17100000000000001</v>
      </c>
      <c r="FR150" s="46">
        <f t="shared" si="212"/>
        <v>0.11697957097837841</v>
      </c>
      <c r="FS150" t="b">
        <f t="shared" si="213"/>
        <v>1</v>
      </c>
      <c r="FT150" t="b">
        <f t="shared" si="214"/>
        <v>1</v>
      </c>
    </row>
    <row r="151" spans="1:176">
      <c r="A151" s="41"/>
      <c r="B151" s="118" t="s">
        <v>732</v>
      </c>
      <c r="C151" s="118" t="s">
        <v>566</v>
      </c>
      <c r="D151" s="41">
        <v>11</v>
      </c>
      <c r="E151" s="41">
        <v>4</v>
      </c>
      <c r="F151" s="118" t="s">
        <v>1068</v>
      </c>
      <c r="G151" s="41">
        <v>1</v>
      </c>
      <c r="H151" s="41">
        <f t="shared" si="215"/>
        <v>0.14199999999999999</v>
      </c>
      <c r="I151" s="46">
        <f t="shared" si="168"/>
        <v>1.1366010867120797</v>
      </c>
      <c r="J151" t="b">
        <f t="shared" si="169"/>
        <v>1</v>
      </c>
      <c r="K151" t="b">
        <f t="shared" si="170"/>
        <v>1</v>
      </c>
      <c r="V151" s="41">
        <v>2</v>
      </c>
      <c r="W151" s="41">
        <f t="shared" si="216"/>
        <v>0.152</v>
      </c>
      <c r="X151" s="46">
        <f t="shared" si="172"/>
        <v>0.61960007328723088</v>
      </c>
      <c r="Y151" t="b">
        <f t="shared" si="173"/>
        <v>1</v>
      </c>
      <c r="Z151" t="b">
        <f t="shared" si="174"/>
        <v>1</v>
      </c>
      <c r="AK151" s="41">
        <v>1</v>
      </c>
      <c r="AL151" s="41">
        <f t="shared" si="217"/>
        <v>0.14799999999999999</v>
      </c>
      <c r="AM151" s="46">
        <f t="shared" si="176"/>
        <v>0.86794018924378613</v>
      </c>
      <c r="AN151" t="b">
        <f t="shared" si="177"/>
        <v>1</v>
      </c>
      <c r="AO151" t="b">
        <f t="shared" si="178"/>
        <v>1</v>
      </c>
      <c r="AZ151" s="41">
        <v>2</v>
      </c>
      <c r="BA151" s="41">
        <f t="shared" si="218"/>
        <v>0.156</v>
      </c>
      <c r="BB151" s="46">
        <f t="shared" si="180"/>
        <v>0.4773184789366674</v>
      </c>
      <c r="BC151" t="b">
        <f t="shared" si="181"/>
        <v>1</v>
      </c>
      <c r="BD151" t="b">
        <f t="shared" si="182"/>
        <v>1</v>
      </c>
      <c r="BO151" s="41">
        <v>1</v>
      </c>
      <c r="BP151" s="41">
        <f t="shared" si="219"/>
        <v>0.14099999999999999</v>
      </c>
      <c r="BQ151" s="46">
        <f t="shared" si="184"/>
        <v>1.1216660247103805</v>
      </c>
      <c r="BR151" t="b">
        <f t="shared" si="185"/>
        <v>1</v>
      </c>
      <c r="BS151" t="b">
        <f t="shared" si="186"/>
        <v>1</v>
      </c>
      <c r="CD151" s="41">
        <v>2</v>
      </c>
      <c r="CE151" s="41">
        <f t="shared" si="220"/>
        <v>0.153</v>
      </c>
      <c r="CF151" s="46">
        <f t="shared" si="188"/>
        <v>0.62235395167193541</v>
      </c>
      <c r="CG151" t="b">
        <f t="shared" si="189"/>
        <v>1</v>
      </c>
      <c r="CH151" t="b">
        <f t="shared" si="190"/>
        <v>1</v>
      </c>
      <c r="CN151" s="118" t="s">
        <v>733</v>
      </c>
      <c r="CO151" s="118" t="s">
        <v>567</v>
      </c>
      <c r="CP151" s="41">
        <v>11</v>
      </c>
      <c r="CQ151" s="41">
        <v>4</v>
      </c>
      <c r="CR151" s="118" t="s">
        <v>1068</v>
      </c>
      <c r="CS151" s="41">
        <v>1</v>
      </c>
      <c r="CT151" s="41">
        <f t="shared" si="221"/>
        <v>0.17100000000000001</v>
      </c>
      <c r="CU151" s="46">
        <f t="shared" si="192"/>
        <v>4.1773575390822076E-2</v>
      </c>
      <c r="CV151" t="b">
        <f t="shared" si="193"/>
        <v>1</v>
      </c>
      <c r="CW151" t="b">
        <f t="shared" si="194"/>
        <v>1</v>
      </c>
      <c r="DH151" s="41">
        <v>2</v>
      </c>
      <c r="DI151" s="41">
        <f t="shared" si="222"/>
        <v>0.17599999999999999</v>
      </c>
      <c r="DJ151" s="46">
        <f t="shared" si="196"/>
        <v>-7.1410766556896987E-2</v>
      </c>
      <c r="DK151" t="b">
        <f t="shared" si="197"/>
        <v>0</v>
      </c>
      <c r="DL151" t="b">
        <f t="shared" si="198"/>
        <v>1</v>
      </c>
      <c r="DW151" s="41">
        <v>1</v>
      </c>
      <c r="DX151" s="41">
        <f t="shared" si="223"/>
        <v>0.16700000000000001</v>
      </c>
      <c r="DY151" s="46">
        <f t="shared" si="200"/>
        <v>0.21820977300682021</v>
      </c>
      <c r="DZ151" t="b">
        <f t="shared" si="201"/>
        <v>1</v>
      </c>
      <c r="EA151" t="b">
        <f t="shared" si="202"/>
        <v>1</v>
      </c>
      <c r="EL151" s="41">
        <v>2</v>
      </c>
      <c r="EM151" s="41">
        <f t="shared" si="224"/>
        <v>0.17499999999999999</v>
      </c>
      <c r="EN151" s="46">
        <f t="shared" si="204"/>
        <v>-2.5797798978437592E-2</v>
      </c>
      <c r="EO151" t="b">
        <f t="shared" si="205"/>
        <v>0</v>
      </c>
      <c r="EP151" t="b">
        <f t="shared" si="206"/>
        <v>1</v>
      </c>
      <c r="FA151" s="41">
        <v>1</v>
      </c>
      <c r="FB151" s="41">
        <f t="shared" si="225"/>
        <v>0.17100000000000001</v>
      </c>
      <c r="FC151" s="46">
        <f t="shared" si="208"/>
        <v>4.5624560262065135E-2</v>
      </c>
      <c r="FD151" t="b">
        <f t="shared" si="209"/>
        <v>1</v>
      </c>
      <c r="FE151" t="b">
        <f t="shared" si="210"/>
        <v>1</v>
      </c>
      <c r="FP151" s="41">
        <v>2</v>
      </c>
      <c r="FQ151" s="41">
        <f t="shared" si="226"/>
        <v>0.17399999999999999</v>
      </c>
      <c r="FR151" s="46">
        <f t="shared" si="212"/>
        <v>3.5346222638624829E-3</v>
      </c>
      <c r="FS151" t="b">
        <f t="shared" si="213"/>
        <v>0</v>
      </c>
      <c r="FT151" t="b">
        <f t="shared" si="214"/>
        <v>1</v>
      </c>
    </row>
    <row r="152" spans="1:176">
      <c r="A152" s="41"/>
      <c r="B152" s="118" t="s">
        <v>734</v>
      </c>
      <c r="C152" s="118" t="s">
        <v>566</v>
      </c>
      <c r="D152" s="41">
        <v>11</v>
      </c>
      <c r="E152" s="41">
        <v>5</v>
      </c>
      <c r="F152" s="118" t="s">
        <v>1068</v>
      </c>
      <c r="G152" s="41">
        <v>1</v>
      </c>
      <c r="H152" s="41">
        <f t="shared" si="215"/>
        <v>0.14199999999999999</v>
      </c>
      <c r="I152" s="46">
        <f t="shared" si="168"/>
        <v>1.1366010867120797</v>
      </c>
      <c r="J152" t="b">
        <f t="shared" si="169"/>
        <v>1</v>
      </c>
      <c r="K152" t="b">
        <f t="shared" si="170"/>
        <v>1</v>
      </c>
      <c r="V152" s="41">
        <v>2</v>
      </c>
      <c r="W152" s="41">
        <f t="shared" si="216"/>
        <v>0.156</v>
      </c>
      <c r="X152" s="46">
        <f t="shared" si="172"/>
        <v>0.46860622174500322</v>
      </c>
      <c r="Y152" t="b">
        <f t="shared" si="173"/>
        <v>1</v>
      </c>
      <c r="Z152" t="b">
        <f t="shared" si="174"/>
        <v>1</v>
      </c>
      <c r="AK152" s="41">
        <v>1</v>
      </c>
      <c r="AL152" s="41">
        <f t="shared" si="217"/>
        <v>0.14599999999999999</v>
      </c>
      <c r="AM152" s="46">
        <f t="shared" si="176"/>
        <v>0.94379414042921772</v>
      </c>
      <c r="AN152" t="b">
        <f t="shared" si="177"/>
        <v>1</v>
      </c>
      <c r="AO152" t="b">
        <f t="shared" si="178"/>
        <v>1</v>
      </c>
      <c r="AZ152" s="41">
        <v>2</v>
      </c>
      <c r="BA152" s="41">
        <f t="shared" si="218"/>
        <v>0.154</v>
      </c>
      <c r="BB152" s="46">
        <f t="shared" si="180"/>
        <v>0.55175261716321389</v>
      </c>
      <c r="BC152" t="b">
        <f t="shared" si="181"/>
        <v>1</v>
      </c>
      <c r="BD152" t="b">
        <f t="shared" si="182"/>
        <v>1</v>
      </c>
      <c r="BO152" s="41">
        <v>1</v>
      </c>
      <c r="BP152" s="41">
        <f t="shared" si="219"/>
        <v>0.154</v>
      </c>
      <c r="BQ152" s="46">
        <f t="shared" si="184"/>
        <v>0.62332819768303271</v>
      </c>
      <c r="BR152" t="b">
        <f t="shared" si="185"/>
        <v>1</v>
      </c>
      <c r="BS152" t="b">
        <f t="shared" si="186"/>
        <v>1</v>
      </c>
      <c r="CD152" s="41">
        <v>2</v>
      </c>
      <c r="CE152" s="41">
        <f t="shared" si="220"/>
        <v>0.157</v>
      </c>
      <c r="CF152" s="46">
        <f t="shared" si="188"/>
        <v>0.47382913815937094</v>
      </c>
      <c r="CG152" t="b">
        <f t="shared" si="189"/>
        <v>1</v>
      </c>
      <c r="CH152" t="b">
        <f t="shared" si="190"/>
        <v>1</v>
      </c>
      <c r="CN152" s="118" t="s">
        <v>735</v>
      </c>
      <c r="CO152" s="118" t="s">
        <v>567</v>
      </c>
      <c r="CP152" s="41">
        <v>11</v>
      </c>
      <c r="CQ152" s="41">
        <v>5</v>
      </c>
      <c r="CR152" s="118" t="s">
        <v>1068</v>
      </c>
      <c r="CS152" s="41">
        <v>1</v>
      </c>
      <c r="CT152" s="41">
        <f t="shared" si="221"/>
        <v>0.17</v>
      </c>
      <c r="CU152" s="46">
        <f t="shared" si="192"/>
        <v>8.027609682299558E-2</v>
      </c>
      <c r="CV152" t="b">
        <f t="shared" si="193"/>
        <v>1</v>
      </c>
      <c r="CW152" t="b">
        <f t="shared" si="194"/>
        <v>1</v>
      </c>
      <c r="DH152" s="41">
        <v>2</v>
      </c>
      <c r="DI152" s="41">
        <f t="shared" si="222"/>
        <v>0.17299999999999999</v>
      </c>
      <c r="DJ152" s="46">
        <f t="shared" si="196"/>
        <v>4.2802094767654862E-2</v>
      </c>
      <c r="DK152" t="b">
        <f t="shared" si="197"/>
        <v>0</v>
      </c>
      <c r="DL152" t="b">
        <f t="shared" si="198"/>
        <v>1</v>
      </c>
      <c r="DW152" s="41">
        <v>1</v>
      </c>
      <c r="DX152" s="41">
        <f t="shared" si="223"/>
        <v>0.17100000000000001</v>
      </c>
      <c r="DY152" s="46">
        <f t="shared" si="200"/>
        <v>6.5803507685425602E-2</v>
      </c>
      <c r="DZ152" t="b">
        <f t="shared" si="201"/>
        <v>1</v>
      </c>
      <c r="EA152" t="b">
        <f t="shared" si="202"/>
        <v>1</v>
      </c>
      <c r="EL152" s="41">
        <v>2</v>
      </c>
      <c r="EM152" s="41">
        <f t="shared" si="224"/>
        <v>0.17299999999999999</v>
      </c>
      <c r="EN152" s="46">
        <f t="shared" si="204"/>
        <v>4.8811029838394512E-2</v>
      </c>
      <c r="EO152" t="b">
        <f t="shared" si="205"/>
        <v>1</v>
      </c>
      <c r="EP152" t="b">
        <f t="shared" si="206"/>
        <v>1</v>
      </c>
      <c r="FA152" s="41">
        <v>1</v>
      </c>
      <c r="FB152" s="41">
        <f t="shared" si="225"/>
        <v>0.17100000000000001</v>
      </c>
      <c r="FC152" s="46">
        <f t="shared" si="208"/>
        <v>4.5624560262065135E-2</v>
      </c>
      <c r="FD152" t="b">
        <f t="shared" si="209"/>
        <v>1</v>
      </c>
      <c r="FE152" t="b">
        <f t="shared" si="210"/>
        <v>1</v>
      </c>
      <c r="FP152" s="41">
        <v>2</v>
      </c>
      <c r="FQ152" s="41">
        <f t="shared" si="226"/>
        <v>0.17599999999999999</v>
      </c>
      <c r="FR152" s="46">
        <f t="shared" si="212"/>
        <v>-7.209534354581551E-2</v>
      </c>
      <c r="FS152" t="b">
        <f t="shared" si="213"/>
        <v>0</v>
      </c>
      <c r="FT152" t="b">
        <f t="shared" si="214"/>
        <v>1</v>
      </c>
    </row>
    <row r="153" spans="1:176">
      <c r="A153" s="41"/>
      <c r="B153" s="118" t="s">
        <v>736</v>
      </c>
      <c r="C153" s="118" t="s">
        <v>566</v>
      </c>
      <c r="D153" s="41">
        <v>11</v>
      </c>
      <c r="E153" s="41">
        <v>6</v>
      </c>
      <c r="F153" s="118" t="s">
        <v>1068</v>
      </c>
      <c r="G153" s="41">
        <v>1</v>
      </c>
      <c r="H153" s="41">
        <f t="shared" si="215"/>
        <v>0.14899999999999999</v>
      </c>
      <c r="I153" s="46">
        <f t="shared" si="168"/>
        <v>0.88298584662705759</v>
      </c>
      <c r="J153" t="b">
        <f t="shared" si="169"/>
        <v>1</v>
      </c>
      <c r="K153" t="b">
        <f t="shared" si="170"/>
        <v>1</v>
      </c>
      <c r="V153" s="41">
        <v>2</v>
      </c>
      <c r="W153" s="41">
        <f t="shared" si="216"/>
        <v>0.156</v>
      </c>
      <c r="X153" s="46">
        <f t="shared" si="172"/>
        <v>0.46860622174500322</v>
      </c>
      <c r="Y153" t="b">
        <f t="shared" si="173"/>
        <v>1</v>
      </c>
      <c r="Z153" t="b">
        <f t="shared" si="174"/>
        <v>1</v>
      </c>
      <c r="AK153" s="41">
        <v>1</v>
      </c>
      <c r="AL153" s="41">
        <f t="shared" si="217"/>
        <v>0.14699999999999999</v>
      </c>
      <c r="AM153" s="46">
        <f t="shared" si="176"/>
        <v>0.90586716483650198</v>
      </c>
      <c r="AN153" t="b">
        <f t="shared" si="177"/>
        <v>1</v>
      </c>
      <c r="AO153" t="b">
        <f t="shared" si="178"/>
        <v>1</v>
      </c>
      <c r="AZ153" s="41">
        <v>2</v>
      </c>
      <c r="BA153" s="41">
        <f t="shared" si="218"/>
        <v>0.155</v>
      </c>
      <c r="BB153" s="46">
        <f t="shared" si="180"/>
        <v>0.51453554804994062</v>
      </c>
      <c r="BC153" t="b">
        <f t="shared" si="181"/>
        <v>1</v>
      </c>
      <c r="BD153" t="b">
        <f t="shared" si="182"/>
        <v>1</v>
      </c>
      <c r="BO153" s="41">
        <v>1</v>
      </c>
      <c r="BP153" s="41">
        <f t="shared" si="219"/>
        <v>0.14399999999999999</v>
      </c>
      <c r="BQ153" s="46">
        <f t="shared" si="184"/>
        <v>1.0066649877040694</v>
      </c>
      <c r="BR153" t="b">
        <f t="shared" si="185"/>
        <v>1</v>
      </c>
      <c r="BS153" t="b">
        <f t="shared" si="186"/>
        <v>1</v>
      </c>
      <c r="CD153" s="41">
        <v>2</v>
      </c>
      <c r="CE153" s="41">
        <f t="shared" si="220"/>
        <v>0.156</v>
      </c>
      <c r="CF153" s="46">
        <f t="shared" si="188"/>
        <v>0.51096034153751202</v>
      </c>
      <c r="CG153" t="b">
        <f t="shared" si="189"/>
        <v>1</v>
      </c>
      <c r="CH153" t="b">
        <f t="shared" si="190"/>
        <v>1</v>
      </c>
      <c r="CN153" s="118" t="s">
        <v>737</v>
      </c>
      <c r="CO153" s="118" t="s">
        <v>567</v>
      </c>
      <c r="CP153" s="41">
        <v>11</v>
      </c>
      <c r="CQ153" s="41">
        <v>6</v>
      </c>
      <c r="CR153" s="118" t="s">
        <v>1068</v>
      </c>
      <c r="CS153" s="41">
        <v>1</v>
      </c>
      <c r="CT153" s="41">
        <f t="shared" si="221"/>
        <v>0.114</v>
      </c>
      <c r="CU153" s="46">
        <f t="shared" si="192"/>
        <v>2.2364172970247105</v>
      </c>
      <c r="CV153" t="b">
        <f t="shared" si="193"/>
        <v>1</v>
      </c>
      <c r="CW153" t="b">
        <f t="shared" si="194"/>
        <v>1</v>
      </c>
      <c r="DH153" s="41">
        <v>2</v>
      </c>
      <c r="DI153" s="41">
        <f t="shared" si="222"/>
        <v>0.14599999999999999</v>
      </c>
      <c r="DJ153" s="46">
        <f t="shared" si="196"/>
        <v>1.0707178466886205</v>
      </c>
      <c r="DK153" t="b">
        <f t="shared" si="197"/>
        <v>1</v>
      </c>
      <c r="DL153" t="b">
        <f t="shared" si="198"/>
        <v>1</v>
      </c>
      <c r="DW153" s="41">
        <v>1</v>
      </c>
      <c r="DX153" s="41">
        <f t="shared" si="223"/>
        <v>0.113</v>
      </c>
      <c r="DY153" s="46">
        <f t="shared" si="200"/>
        <v>2.2756943548456459</v>
      </c>
      <c r="DZ153" t="b">
        <f t="shared" si="201"/>
        <v>1</v>
      </c>
      <c r="EA153" t="b">
        <f t="shared" si="202"/>
        <v>1</v>
      </c>
      <c r="EL153" s="41">
        <v>2</v>
      </c>
      <c r="EM153" s="41">
        <f t="shared" si="224"/>
        <v>0.13900000000000001</v>
      </c>
      <c r="EN153" s="46">
        <f t="shared" si="204"/>
        <v>1.3171611197245383</v>
      </c>
      <c r="EO153" t="b">
        <f t="shared" si="205"/>
        <v>1</v>
      </c>
      <c r="EP153" t="b">
        <f t="shared" si="206"/>
        <v>1</v>
      </c>
      <c r="FA153" s="41">
        <v>1</v>
      </c>
      <c r="FB153" s="41">
        <f t="shared" si="225"/>
        <v>0.108</v>
      </c>
      <c r="FC153" s="46">
        <f t="shared" si="208"/>
        <v>2.4260037372996126</v>
      </c>
      <c r="FD153" t="b">
        <f t="shared" si="209"/>
        <v>1</v>
      </c>
      <c r="FE153" t="b">
        <f t="shared" si="210"/>
        <v>1</v>
      </c>
      <c r="FP153" s="41">
        <v>2</v>
      </c>
      <c r="FQ153" s="41">
        <f t="shared" si="226"/>
        <v>0.14000000000000001</v>
      </c>
      <c r="FR153" s="46">
        <f t="shared" si="212"/>
        <v>1.2892440410283861</v>
      </c>
      <c r="FS153" t="b">
        <f t="shared" si="213"/>
        <v>1</v>
      </c>
      <c r="FT153" t="b">
        <f t="shared" si="214"/>
        <v>1</v>
      </c>
    </row>
    <row r="154" spans="1:176">
      <c r="A154" s="41"/>
      <c r="B154" s="118" t="s">
        <v>738</v>
      </c>
      <c r="C154" s="118" t="s">
        <v>566</v>
      </c>
      <c r="D154" s="41">
        <v>11</v>
      </c>
      <c r="E154" s="41">
        <v>7</v>
      </c>
      <c r="F154" s="118" t="s">
        <v>1068</v>
      </c>
      <c r="G154" s="41">
        <v>1</v>
      </c>
      <c r="H154" s="41">
        <f t="shared" si="215"/>
        <v>0.129</v>
      </c>
      <c r="I154" s="46">
        <f t="shared" si="168"/>
        <v>1.6076008182985482</v>
      </c>
      <c r="J154" t="b">
        <f t="shared" si="169"/>
        <v>1</v>
      </c>
      <c r="K154" t="b">
        <f t="shared" si="170"/>
        <v>1</v>
      </c>
      <c r="V154" s="41">
        <v>2</v>
      </c>
      <c r="W154" s="41">
        <f t="shared" si="216"/>
        <v>0.151</v>
      </c>
      <c r="X154" s="46">
        <f t="shared" si="172"/>
        <v>0.65734853617278788</v>
      </c>
      <c r="Y154" t="b">
        <f t="shared" si="173"/>
        <v>1</v>
      </c>
      <c r="Z154" t="b">
        <f t="shared" si="174"/>
        <v>1</v>
      </c>
      <c r="AK154" s="41">
        <v>1</v>
      </c>
      <c r="AL154" s="41">
        <f t="shared" si="217"/>
        <v>0.13300000000000001</v>
      </c>
      <c r="AM154" s="46">
        <f t="shared" si="176"/>
        <v>1.4368448231345223</v>
      </c>
      <c r="AN154" t="b">
        <f t="shared" si="177"/>
        <v>1</v>
      </c>
      <c r="AO154" t="b">
        <f t="shared" si="178"/>
        <v>1</v>
      </c>
      <c r="AZ154" s="41">
        <v>2</v>
      </c>
      <c r="BA154" s="41">
        <f t="shared" si="218"/>
        <v>0.14899999999999999</v>
      </c>
      <c r="BB154" s="46">
        <f t="shared" si="180"/>
        <v>0.73783796272957991</v>
      </c>
      <c r="BC154" t="b">
        <f t="shared" si="181"/>
        <v>1</v>
      </c>
      <c r="BD154" t="b">
        <f t="shared" si="182"/>
        <v>1</v>
      </c>
      <c r="BO154" s="41">
        <v>1</v>
      </c>
      <c r="BP154" s="41">
        <f t="shared" si="219"/>
        <v>0.128</v>
      </c>
      <c r="BQ154" s="46">
        <f t="shared" si="184"/>
        <v>1.6200038517377271</v>
      </c>
      <c r="BR154" t="b">
        <f t="shared" si="185"/>
        <v>1</v>
      </c>
      <c r="BS154" t="b">
        <f t="shared" si="186"/>
        <v>1</v>
      </c>
      <c r="CD154" s="41">
        <v>2</v>
      </c>
      <c r="CE154" s="41">
        <f t="shared" si="220"/>
        <v>0.14799999999999999</v>
      </c>
      <c r="CF154" s="46">
        <f t="shared" si="188"/>
        <v>0.80800996856264096</v>
      </c>
      <c r="CG154" t="b">
        <f t="shared" si="189"/>
        <v>1</v>
      </c>
      <c r="CH154" t="b">
        <f t="shared" si="190"/>
        <v>1</v>
      </c>
      <c r="CN154" s="118" t="s">
        <v>739</v>
      </c>
      <c r="CO154" s="118" t="s">
        <v>567</v>
      </c>
      <c r="CP154" s="41">
        <v>11</v>
      </c>
      <c r="CQ154" s="41">
        <v>7</v>
      </c>
      <c r="CR154" s="118" t="s">
        <v>1068</v>
      </c>
      <c r="CS154" s="41">
        <v>1</v>
      </c>
      <c r="CT154" s="41">
        <f t="shared" si="221"/>
        <v>0.13100000000000001</v>
      </c>
      <c r="CU154" s="46">
        <f t="shared" si="192"/>
        <v>1.5818744326777612</v>
      </c>
      <c r="CV154" t="b">
        <f t="shared" si="193"/>
        <v>1</v>
      </c>
      <c r="CW154" t="b">
        <f t="shared" si="194"/>
        <v>1</v>
      </c>
      <c r="DH154" s="41">
        <v>2</v>
      </c>
      <c r="DI154" s="41">
        <f t="shared" si="222"/>
        <v>0.152</v>
      </c>
      <c r="DJ154" s="46">
        <f t="shared" si="196"/>
        <v>0.84229212403951681</v>
      </c>
      <c r="DK154" t="b">
        <f t="shared" si="197"/>
        <v>1</v>
      </c>
      <c r="DL154" t="b">
        <f t="shared" si="198"/>
        <v>1</v>
      </c>
      <c r="DW154" s="41">
        <v>1</v>
      </c>
      <c r="DX154" s="41">
        <f t="shared" si="223"/>
        <v>0.128</v>
      </c>
      <c r="DY154" s="46">
        <f t="shared" si="200"/>
        <v>1.7041708598904164</v>
      </c>
      <c r="DZ154" t="b">
        <f t="shared" si="201"/>
        <v>1</v>
      </c>
      <c r="EA154" t="b">
        <f t="shared" si="202"/>
        <v>1</v>
      </c>
      <c r="EL154" s="41">
        <v>2</v>
      </c>
      <c r="EM154" s="41">
        <f t="shared" si="224"/>
        <v>0.151</v>
      </c>
      <c r="EN154" s="46">
        <f t="shared" si="204"/>
        <v>0.8695081468235466</v>
      </c>
      <c r="EO154" t="b">
        <f t="shared" si="205"/>
        <v>1</v>
      </c>
      <c r="EP154" t="b">
        <f t="shared" si="206"/>
        <v>1</v>
      </c>
      <c r="FA154" s="41">
        <v>1</v>
      </c>
      <c r="FB154" s="41">
        <f t="shared" si="225"/>
        <v>0.13200000000000001</v>
      </c>
      <c r="FC154" s="46">
        <f t="shared" si="208"/>
        <v>1.5191926222376897</v>
      </c>
      <c r="FD154" t="b">
        <f t="shared" si="209"/>
        <v>1</v>
      </c>
      <c r="FE154" t="b">
        <f t="shared" si="210"/>
        <v>1</v>
      </c>
      <c r="FP154" s="41">
        <v>2</v>
      </c>
      <c r="FQ154" s="41">
        <f t="shared" si="226"/>
        <v>0.152</v>
      </c>
      <c r="FR154" s="46">
        <f t="shared" si="212"/>
        <v>0.83546424617031934</v>
      </c>
      <c r="FS154" t="b">
        <f t="shared" si="213"/>
        <v>1</v>
      </c>
      <c r="FT154" t="b">
        <f t="shared" si="214"/>
        <v>1</v>
      </c>
    </row>
    <row r="155" spans="1:176">
      <c r="A155" s="41"/>
      <c r="B155" s="118" t="s">
        <v>740</v>
      </c>
      <c r="C155" s="118" t="s">
        <v>566</v>
      </c>
      <c r="D155" s="41">
        <v>11</v>
      </c>
      <c r="E155" s="41">
        <v>8</v>
      </c>
      <c r="F155" s="118" t="s">
        <v>1068</v>
      </c>
      <c r="G155" s="41">
        <v>1</v>
      </c>
      <c r="H155" s="41">
        <f t="shared" si="215"/>
        <v>0.16800000000000001</v>
      </c>
      <c r="I155" s="46">
        <f t="shared" si="168"/>
        <v>0.19460162353914054</v>
      </c>
      <c r="J155" t="b">
        <f t="shared" si="169"/>
        <v>1</v>
      </c>
      <c r="K155" t="b">
        <f>H155&gt;$G$55</f>
        <v>1</v>
      </c>
      <c r="V155" s="41">
        <v>2</v>
      </c>
      <c r="W155" s="41">
        <f t="shared" si="216"/>
        <v>0.16500000000000001</v>
      </c>
      <c r="X155" s="46">
        <f t="shared" si="172"/>
        <v>0.12887005577499089</v>
      </c>
      <c r="Y155" t="b">
        <f t="shared" si="173"/>
        <v>1</v>
      </c>
      <c r="Z155" t="b">
        <f t="shared" si="174"/>
        <v>1</v>
      </c>
      <c r="AK155" s="41">
        <v>1</v>
      </c>
      <c r="AL155" s="41">
        <f t="shared" si="217"/>
        <v>0.17100000000000001</v>
      </c>
      <c r="AM155" s="46">
        <f t="shared" si="176"/>
        <v>-4.3802493886777056E-3</v>
      </c>
      <c r="AN155" t="b">
        <f t="shared" si="177"/>
        <v>0</v>
      </c>
      <c r="AO155" t="b">
        <f t="shared" si="178"/>
        <v>1</v>
      </c>
      <c r="AZ155" s="41">
        <v>2</v>
      </c>
      <c r="BA155" s="41">
        <f t="shared" si="218"/>
        <v>0.17100000000000001</v>
      </c>
      <c r="BB155" s="46">
        <f t="shared" si="180"/>
        <v>-8.0937557762430862E-2</v>
      </c>
      <c r="BC155" t="b">
        <f t="shared" si="181"/>
        <v>0</v>
      </c>
      <c r="BD155" t="b">
        <f t="shared" si="182"/>
        <v>1</v>
      </c>
      <c r="BO155" s="41">
        <v>1</v>
      </c>
      <c r="BP155" s="41">
        <f t="shared" si="219"/>
        <v>0.16800000000000001</v>
      </c>
      <c r="BQ155" s="46">
        <f t="shared" si="184"/>
        <v>8.6656691653581308E-2</v>
      </c>
      <c r="BR155" t="b">
        <f t="shared" si="185"/>
        <v>1</v>
      </c>
      <c r="BS155" t="b">
        <f t="shared" si="186"/>
        <v>1</v>
      </c>
      <c r="CD155" s="41">
        <v>2</v>
      </c>
      <c r="CE155" s="41">
        <f t="shared" si="220"/>
        <v>0.16600000000000001</v>
      </c>
      <c r="CF155" s="46">
        <f t="shared" si="188"/>
        <v>0.1396483077561009</v>
      </c>
      <c r="CG155" t="b">
        <f t="shared" si="189"/>
        <v>1</v>
      </c>
      <c r="CH155" t="b">
        <f t="shared" si="190"/>
        <v>1</v>
      </c>
      <c r="CN155" s="118" t="s">
        <v>741</v>
      </c>
      <c r="CO155" s="118" t="s">
        <v>567</v>
      </c>
      <c r="CP155" s="41">
        <v>11</v>
      </c>
      <c r="CQ155" s="41">
        <v>8</v>
      </c>
      <c r="CR155" s="118" t="s">
        <v>1068</v>
      </c>
      <c r="CS155" s="41">
        <v>1</v>
      </c>
      <c r="CT155" s="41">
        <f t="shared" si="221"/>
        <v>0.112</v>
      </c>
      <c r="CU155" s="46">
        <f t="shared" si="192"/>
        <v>2.3134223398890574</v>
      </c>
      <c r="CV155" t="b">
        <f t="shared" si="193"/>
        <v>1</v>
      </c>
      <c r="CW155" t="b">
        <f t="shared" si="194"/>
        <v>1</v>
      </c>
      <c r="DH155" s="41">
        <v>2</v>
      </c>
      <c r="DI155" s="41">
        <f t="shared" si="222"/>
        <v>0.14299999999999999</v>
      </c>
      <c r="DJ155" s="46">
        <f t="shared" si="196"/>
        <v>1.1849307080131724</v>
      </c>
      <c r="DK155" t="b">
        <f t="shared" si="197"/>
        <v>1</v>
      </c>
      <c r="DL155" t="b">
        <f t="shared" si="198"/>
        <v>1</v>
      </c>
      <c r="DW155" s="41">
        <v>1</v>
      </c>
      <c r="DX155" s="41">
        <f t="shared" si="223"/>
        <v>0.11600000000000001</v>
      </c>
      <c r="DY155" s="46">
        <f t="shared" si="200"/>
        <v>2.1613896558545997</v>
      </c>
      <c r="DZ155" t="b">
        <f t="shared" si="201"/>
        <v>1</v>
      </c>
      <c r="EA155" t="b">
        <f t="shared" si="202"/>
        <v>1</v>
      </c>
      <c r="EL155" s="41">
        <v>2</v>
      </c>
      <c r="EM155" s="41">
        <f t="shared" si="224"/>
        <v>0.14099999999999999</v>
      </c>
      <c r="EN155" s="46">
        <f t="shared" si="204"/>
        <v>1.2425522909077071</v>
      </c>
      <c r="EO155" t="b">
        <f t="shared" si="205"/>
        <v>1</v>
      </c>
      <c r="EP155" t="b">
        <f t="shared" si="206"/>
        <v>1</v>
      </c>
      <c r="FA155" s="41">
        <v>1</v>
      </c>
      <c r="FB155" s="41">
        <f t="shared" si="225"/>
        <v>0.115</v>
      </c>
      <c r="FC155" s="46">
        <f t="shared" si="208"/>
        <v>2.1615171620732183</v>
      </c>
      <c r="FD155" t="b">
        <f t="shared" si="209"/>
        <v>1</v>
      </c>
      <c r="FE155" t="b">
        <f t="shared" si="210"/>
        <v>1</v>
      </c>
      <c r="FP155" s="41">
        <v>2</v>
      </c>
      <c r="FQ155" s="41">
        <f t="shared" si="226"/>
        <v>0.14099999999999999</v>
      </c>
      <c r="FR155" s="46">
        <f t="shared" si="212"/>
        <v>1.2514290581235483</v>
      </c>
      <c r="FS155" t="b">
        <f t="shared" si="213"/>
        <v>1</v>
      </c>
      <c r="FT155" t="b">
        <f t="shared" si="214"/>
        <v>1</v>
      </c>
    </row>
    <row r="158" spans="1:176">
      <c r="A158" s="41"/>
      <c r="B158" s="41"/>
      <c r="C158" s="41"/>
      <c r="D158" s="41" t="s">
        <v>1072</v>
      </c>
      <c r="E158" s="41" t="s">
        <v>1073</v>
      </c>
      <c r="F158" s="41" t="s">
        <v>1072</v>
      </c>
      <c r="G158" s="41" t="s">
        <v>1073</v>
      </c>
      <c r="H158" s="41" t="s">
        <v>1072</v>
      </c>
      <c r="I158" s="41" t="s">
        <v>1073</v>
      </c>
      <c r="J158" s="41"/>
      <c r="K158" s="41"/>
      <c r="L158" s="41"/>
      <c r="M158" s="41" t="s">
        <v>996</v>
      </c>
      <c r="N158" s="41"/>
      <c r="O158" s="41"/>
      <c r="P158" s="41"/>
      <c r="Q158" s="41"/>
      <c r="R158" s="41"/>
      <c r="S158" s="41"/>
      <c r="T158" s="41"/>
      <c r="U158" s="41"/>
      <c r="V158" s="41"/>
      <c r="W158" s="41"/>
    </row>
    <row r="159" spans="1:176">
      <c r="A159" s="41"/>
      <c r="B159" s="41"/>
      <c r="C159" s="41"/>
      <c r="D159" s="41" t="s">
        <v>577</v>
      </c>
      <c r="E159" s="41" t="s">
        <v>577</v>
      </c>
      <c r="F159" s="41" t="s">
        <v>579</v>
      </c>
      <c r="G159" s="41" t="s">
        <v>579</v>
      </c>
      <c r="H159" s="137" t="s">
        <v>1069</v>
      </c>
      <c r="I159" s="137" t="s">
        <v>1069</v>
      </c>
      <c r="J159" s="137"/>
      <c r="K159" s="137"/>
      <c r="L159" s="41"/>
      <c r="M159" s="41" t="s">
        <v>577</v>
      </c>
      <c r="N159" s="41" t="s">
        <v>579</v>
      </c>
      <c r="O159" t="s">
        <v>1069</v>
      </c>
      <c r="P159" s="41"/>
      <c r="Q159" s="41" t="s">
        <v>577</v>
      </c>
      <c r="R159" s="41" t="s">
        <v>579</v>
      </c>
      <c r="S159" s="137" t="s">
        <v>1069</v>
      </c>
      <c r="T159" s="41" t="s">
        <v>1070</v>
      </c>
      <c r="U159" s="41" t="s">
        <v>1071</v>
      </c>
      <c r="V159" s="41"/>
      <c r="W159" s="41"/>
      <c r="X159" s="41"/>
      <c r="Y159" s="41"/>
    </row>
    <row r="160" spans="1:176" ht="75">
      <c r="A160" s="95" t="s">
        <v>757</v>
      </c>
      <c r="B160" s="41" t="s">
        <v>214</v>
      </c>
      <c r="C160" s="41" t="s">
        <v>581</v>
      </c>
      <c r="D160" s="191" t="s">
        <v>929</v>
      </c>
      <c r="E160" s="191" t="s">
        <v>929</v>
      </c>
      <c r="F160" s="191" t="s">
        <v>929</v>
      </c>
      <c r="G160" s="191" t="s">
        <v>929</v>
      </c>
      <c r="H160" s="191" t="s">
        <v>929</v>
      </c>
      <c r="I160" s="191" t="s">
        <v>929</v>
      </c>
      <c r="J160" s="159"/>
      <c r="K160" s="159"/>
      <c r="L160" s="41"/>
      <c r="M160" s="191" t="s">
        <v>929</v>
      </c>
      <c r="N160" s="191" t="s">
        <v>929</v>
      </c>
      <c r="O160" s="191" t="s">
        <v>929</v>
      </c>
      <c r="P160" s="41" t="s">
        <v>981</v>
      </c>
      <c r="Q160" s="189" t="s">
        <v>997</v>
      </c>
      <c r="R160" s="189" t="s">
        <v>997</v>
      </c>
      <c r="S160" s="189" t="s">
        <v>997</v>
      </c>
      <c r="T160" s="189" t="s">
        <v>743</v>
      </c>
      <c r="U160" s="189" t="s">
        <v>744</v>
      </c>
      <c r="V160" s="189" t="s">
        <v>746</v>
      </c>
      <c r="W160" s="189" t="s">
        <v>933</v>
      </c>
      <c r="X160" s="189" t="s">
        <v>745</v>
      </c>
      <c r="Y160" s="189" t="s">
        <v>747</v>
      </c>
      <c r="Z160" s="137" t="s">
        <v>28</v>
      </c>
      <c r="AA160" s="15" t="s">
        <v>1089</v>
      </c>
    </row>
    <row r="161" spans="2:27">
      <c r="B161" t="str">
        <f>B76</f>
        <v>BRF-ONE-COM-1</v>
      </c>
      <c r="C161" t="str">
        <f>C76</f>
        <v>A</v>
      </c>
      <c r="D161">
        <f>I76</f>
        <v>1.716293064049272</v>
      </c>
      <c r="E161">
        <f>X76</f>
        <v>0.35536083308833244</v>
      </c>
      <c r="F161">
        <f>AM76</f>
        <v>-1.1042625415774354</v>
      </c>
      <c r="G161">
        <f>BB76</f>
        <v>1.1100086538623111</v>
      </c>
      <c r="H161">
        <f>BQ76</f>
        <v>1.5433364937335199</v>
      </c>
      <c r="I161">
        <f>CF76</f>
        <v>0.84514117194078209</v>
      </c>
      <c r="M161">
        <f>D161</f>
        <v>1.716293064049272</v>
      </c>
      <c r="N161">
        <f>F161</f>
        <v>-1.1042625415774354</v>
      </c>
      <c r="O161">
        <f>H161</f>
        <v>1.5433364937335199</v>
      </c>
      <c r="P161">
        <v>1</v>
      </c>
      <c r="Q161" s="41">
        <f xml:space="preserve"> M161*P161</f>
        <v>1.716293064049272</v>
      </c>
      <c r="R161" s="41"/>
      <c r="S161" s="41">
        <f xml:space="preserve"> O161*P161</f>
        <v>1.5433364937335199</v>
      </c>
      <c r="T161">
        <f>AVERAGE(Q161:S161)</f>
        <v>1.6298147788913959</v>
      </c>
      <c r="U161" s="137">
        <f>STDEV(Q161:S161)</f>
        <v>0.12229876372103622</v>
      </c>
      <c r="X161" s="189">
        <f>T161-$W$177</f>
        <v>1.5551307497685589</v>
      </c>
      <c r="Y161" s="190">
        <f>IF(X161 &gt; 0, X161, 0)</f>
        <v>1.5551307497685589</v>
      </c>
      <c r="Z161" t="s">
        <v>1076</v>
      </c>
      <c r="AA161">
        <v>1.5551307497685589</v>
      </c>
    </row>
    <row r="162" spans="2:27">
      <c r="B162" t="str">
        <f t="shared" ref="B162:C162" si="227">B77</f>
        <v>BRF-ONE-COM-2</v>
      </c>
      <c r="C162" t="str">
        <f t="shared" si="227"/>
        <v>A</v>
      </c>
      <c r="D162">
        <f t="shared" ref="D162:D205" si="228">I77</f>
        <v>1.4264470753806753</v>
      </c>
      <c r="E162">
        <f t="shared" ref="E162:E225" si="229">X77</f>
        <v>-1.8340500142739671</v>
      </c>
      <c r="F162">
        <f t="shared" ref="F162:F225" si="230">AM77</f>
        <v>1.2092829695782275</v>
      </c>
      <c r="G162">
        <f t="shared" ref="G162:G225" si="231">BB77</f>
        <v>0.84948917006939961</v>
      </c>
      <c r="H162">
        <f t="shared" ref="H162:H225" si="232">BQ77</f>
        <v>1.3900017777251052</v>
      </c>
      <c r="I162">
        <f t="shared" ref="I162:I225" si="233">CF77</f>
        <v>0.80800996856264096</v>
      </c>
      <c r="M162">
        <f t="shared" ref="M162:M225" si="234">D162</f>
        <v>1.4264470753806753</v>
      </c>
      <c r="N162">
        <f t="shared" ref="N162:N225" si="235">F162</f>
        <v>1.2092829695782275</v>
      </c>
      <c r="O162">
        <f t="shared" ref="O162:O225" si="236">H162</f>
        <v>1.3900017777251052</v>
      </c>
      <c r="P162">
        <v>1</v>
      </c>
      <c r="Q162" s="41">
        <f t="shared" ref="Q162:Q225" si="237" xml:space="preserve"> M162*P162</f>
        <v>1.4264470753806753</v>
      </c>
      <c r="R162" s="41">
        <f t="shared" ref="R162:R225" si="238" xml:space="preserve"> N162*P162</f>
        <v>1.2092829695782275</v>
      </c>
      <c r="S162" s="41">
        <f t="shared" ref="S162:S225" si="239" xml:space="preserve"> O162*P162</f>
        <v>1.3900017777251052</v>
      </c>
      <c r="T162">
        <f t="shared" ref="T162:T225" si="240">AVERAGE(Q162:S162)</f>
        <v>1.3419106075613361</v>
      </c>
      <c r="U162" s="137">
        <f t="shared" ref="U162:U225" si="241">STDEV(Q162:S162)</f>
        <v>0.11629545433091805</v>
      </c>
      <c r="X162" s="189">
        <f t="shared" ref="X162:X175" si="242">T162-$W$177</f>
        <v>1.2672265784384991</v>
      </c>
      <c r="Y162" s="190">
        <f t="shared" ref="Y162:Y225" si="243">IF(X162 &gt; 0, X162, 0)</f>
        <v>1.2672265784384991</v>
      </c>
      <c r="AA162">
        <v>1.2672265784384991</v>
      </c>
    </row>
    <row r="163" spans="2:27">
      <c r="B163" t="str">
        <f t="shared" ref="B163:C163" si="244">B78</f>
        <v>BRF-ONE-COM-3</v>
      </c>
      <c r="C163" t="str">
        <f t="shared" si="244"/>
        <v>A</v>
      </c>
      <c r="D163">
        <f t="shared" si="228"/>
        <v>1.2815240810463771</v>
      </c>
      <c r="E163">
        <f t="shared" si="229"/>
        <v>0.77059392482945865</v>
      </c>
      <c r="F163">
        <f t="shared" si="230"/>
        <v>1.1334290183927969</v>
      </c>
      <c r="G163">
        <f t="shared" si="231"/>
        <v>0.62618675538976032</v>
      </c>
      <c r="H163">
        <f t="shared" si="232"/>
        <v>1.0449986667061733</v>
      </c>
      <c r="I163">
        <f t="shared" si="233"/>
        <v>0.69661635842821756</v>
      </c>
      <c r="M163">
        <f t="shared" si="234"/>
        <v>1.2815240810463771</v>
      </c>
      <c r="N163">
        <f t="shared" si="235"/>
        <v>1.1334290183927969</v>
      </c>
      <c r="O163">
        <f t="shared" si="236"/>
        <v>1.0449986667061733</v>
      </c>
      <c r="P163">
        <v>1</v>
      </c>
      <c r="Q163" s="41">
        <f t="shared" si="237"/>
        <v>1.2815240810463771</v>
      </c>
      <c r="R163" s="41">
        <f t="shared" si="238"/>
        <v>1.1334290183927969</v>
      </c>
      <c r="S163" s="41">
        <f t="shared" si="239"/>
        <v>1.0449986667061733</v>
      </c>
      <c r="T163">
        <f t="shared" si="240"/>
        <v>1.1533172553817825</v>
      </c>
      <c r="U163" s="137">
        <f t="shared" si="241"/>
        <v>0.11951035262728836</v>
      </c>
      <c r="X163" s="189">
        <f t="shared" si="242"/>
        <v>1.0786332262589455</v>
      </c>
      <c r="Y163" s="190">
        <f t="shared" si="243"/>
        <v>1.0786332262589455</v>
      </c>
      <c r="AA163">
        <v>1.0786332262589455</v>
      </c>
    </row>
    <row r="164" spans="2:27">
      <c r="B164" t="str">
        <f t="shared" ref="B164:C164" si="245">B79</f>
        <v>BRF-ONE-COM-4</v>
      </c>
      <c r="C164" t="str">
        <f t="shared" si="245"/>
        <v>A</v>
      </c>
      <c r="D164">
        <f t="shared" si="228"/>
        <v>1.2090625838792279</v>
      </c>
      <c r="E164">
        <f t="shared" si="229"/>
        <v>0.65734853617278788</v>
      </c>
      <c r="F164">
        <f t="shared" si="230"/>
        <v>-3.5315889795112456</v>
      </c>
      <c r="G164">
        <f t="shared" si="231"/>
        <v>0.66340382450303348</v>
      </c>
      <c r="H164">
        <f t="shared" si="232"/>
        <v>1.0449986667061733</v>
      </c>
      <c r="I164">
        <f t="shared" si="233"/>
        <v>0.65948515505007643</v>
      </c>
      <c r="M164">
        <f t="shared" si="234"/>
        <v>1.2090625838792279</v>
      </c>
      <c r="N164">
        <f t="shared" si="235"/>
        <v>-3.5315889795112456</v>
      </c>
      <c r="O164">
        <f t="shared" si="236"/>
        <v>1.0449986667061733</v>
      </c>
      <c r="P164">
        <v>1</v>
      </c>
      <c r="Q164" s="41">
        <f t="shared" si="237"/>
        <v>1.2090625838792279</v>
      </c>
      <c r="R164" s="41"/>
      <c r="S164" s="41">
        <f t="shared" si="239"/>
        <v>1.0449986667061733</v>
      </c>
      <c r="T164">
        <f t="shared" si="240"/>
        <v>1.1270306252927007</v>
      </c>
      <c r="U164" s="137">
        <f t="shared" si="241"/>
        <v>0.11601070838109503</v>
      </c>
      <c r="X164" s="189">
        <f t="shared" si="242"/>
        <v>1.0523465961698637</v>
      </c>
      <c r="Y164" s="190">
        <f t="shared" si="243"/>
        <v>1.0523465961698637</v>
      </c>
      <c r="Z164" t="s">
        <v>1076</v>
      </c>
      <c r="AA164">
        <v>1.0523465961698637</v>
      </c>
    </row>
    <row r="165" spans="2:27">
      <c r="B165" t="str">
        <f t="shared" ref="B165:C165" si="246">B80</f>
        <v>BRF-ONE-COM-5</v>
      </c>
      <c r="C165" t="str">
        <f t="shared" si="246"/>
        <v>A</v>
      </c>
      <c r="D165">
        <f t="shared" si="228"/>
        <v>1.3177548296299515</v>
      </c>
      <c r="E165">
        <f t="shared" si="229"/>
        <v>0.80834238771501554</v>
      </c>
      <c r="F165">
        <f t="shared" si="230"/>
        <v>1.2092829695782275</v>
      </c>
      <c r="G165">
        <f t="shared" si="231"/>
        <v>0.58896968627648705</v>
      </c>
      <c r="H165">
        <f t="shared" si="232"/>
        <v>1.1599997037124832</v>
      </c>
      <c r="I165">
        <f t="shared" si="233"/>
        <v>0.65948515505007643</v>
      </c>
      <c r="M165">
        <f t="shared" si="234"/>
        <v>1.3177548296299515</v>
      </c>
      <c r="N165">
        <f t="shared" si="235"/>
        <v>1.2092829695782275</v>
      </c>
      <c r="O165">
        <f t="shared" si="236"/>
        <v>1.1599997037124832</v>
      </c>
      <c r="P165">
        <v>1</v>
      </c>
      <c r="Q165" s="41">
        <f t="shared" si="237"/>
        <v>1.3177548296299515</v>
      </c>
      <c r="R165" s="41">
        <f t="shared" si="238"/>
        <v>1.2092829695782275</v>
      </c>
      <c r="S165" s="41">
        <f t="shared" si="239"/>
        <v>1.1599997037124832</v>
      </c>
      <c r="T165">
        <f t="shared" si="240"/>
        <v>1.229012500973554</v>
      </c>
      <c r="U165" s="137">
        <f t="shared" si="241"/>
        <v>8.0706943599162861E-2</v>
      </c>
      <c r="X165" s="189">
        <f t="shared" si="242"/>
        <v>1.154328471850717</v>
      </c>
      <c r="Y165" s="190">
        <f t="shared" si="243"/>
        <v>1.154328471850717</v>
      </c>
      <c r="AA165">
        <v>1.154328471850717</v>
      </c>
    </row>
    <row r="166" spans="2:27">
      <c r="B166" t="str">
        <f t="shared" ref="B166:C166" si="247">B81</f>
        <v>BRF-ONE-COM-6</v>
      </c>
      <c r="C166" t="str">
        <f t="shared" si="247"/>
        <v>A</v>
      </c>
      <c r="D166">
        <f t="shared" si="228"/>
        <v>0.88298584662705759</v>
      </c>
      <c r="E166">
        <f t="shared" si="229"/>
        <v>0.69509699905834477</v>
      </c>
      <c r="F166">
        <f t="shared" si="230"/>
        <v>1.1713559939855116</v>
      </c>
      <c r="G166">
        <f t="shared" si="231"/>
        <v>0.58896968627648705</v>
      </c>
      <c r="H166">
        <f t="shared" si="232"/>
        <v>-2.3666987644810518</v>
      </c>
      <c r="I166">
        <f t="shared" si="233"/>
        <v>0.65948515505007643</v>
      </c>
      <c r="M166">
        <f t="shared" si="234"/>
        <v>0.88298584662705759</v>
      </c>
      <c r="N166">
        <f t="shared" si="235"/>
        <v>1.1713559939855116</v>
      </c>
      <c r="O166">
        <f t="shared" si="236"/>
        <v>-2.3666987644810518</v>
      </c>
      <c r="P166">
        <v>1</v>
      </c>
      <c r="Q166" s="41">
        <f t="shared" si="237"/>
        <v>0.88298584662705759</v>
      </c>
      <c r="R166" s="41">
        <f t="shared" si="238"/>
        <v>1.1713559939855116</v>
      </c>
      <c r="S166" s="41"/>
      <c r="T166">
        <f t="shared" si="240"/>
        <v>1.0271709203062847</v>
      </c>
      <c r="U166" s="137">
        <f t="shared" si="241"/>
        <v>0.20390848668892619</v>
      </c>
      <c r="X166" s="189">
        <f t="shared" si="242"/>
        <v>0.95248689118344754</v>
      </c>
      <c r="Y166" s="190">
        <f t="shared" si="243"/>
        <v>0.95248689118344754</v>
      </c>
      <c r="Z166" t="s">
        <v>1077</v>
      </c>
      <c r="AA166">
        <v>0.95248689118344754</v>
      </c>
    </row>
    <row r="167" spans="2:27">
      <c r="B167" t="str">
        <f t="shared" ref="B167:C167" si="248">B82</f>
        <v>BRF-ONE-COM-7</v>
      </c>
      <c r="C167" t="str">
        <f t="shared" si="248"/>
        <v>A</v>
      </c>
      <c r="D167">
        <f t="shared" si="228"/>
        <v>0.95544734379420682</v>
      </c>
      <c r="E167">
        <f t="shared" si="229"/>
        <v>0.43085775885944633</v>
      </c>
      <c r="F167">
        <f t="shared" si="230"/>
        <v>0.86794018924378613</v>
      </c>
      <c r="G167">
        <f t="shared" si="231"/>
        <v>0.40288434071012097</v>
      </c>
      <c r="H167">
        <f t="shared" si="232"/>
        <v>0.85333027169565479</v>
      </c>
      <c r="I167">
        <f t="shared" si="233"/>
        <v>0.36243552802494761</v>
      </c>
      <c r="M167">
        <f t="shared" si="234"/>
        <v>0.95544734379420682</v>
      </c>
      <c r="N167">
        <f t="shared" si="235"/>
        <v>0.86794018924378613</v>
      </c>
      <c r="O167">
        <f t="shared" si="236"/>
        <v>0.85333027169565479</v>
      </c>
      <c r="P167">
        <v>1</v>
      </c>
      <c r="Q167" s="41">
        <f t="shared" si="237"/>
        <v>0.95544734379420682</v>
      </c>
      <c r="R167" s="41">
        <f t="shared" si="238"/>
        <v>0.86794018924378613</v>
      </c>
      <c r="S167" s="41">
        <f t="shared" si="239"/>
        <v>0.85333027169565479</v>
      </c>
      <c r="T167">
        <f t="shared" si="240"/>
        <v>0.89223926824454924</v>
      </c>
      <c r="U167" s="137">
        <f t="shared" si="241"/>
        <v>5.5225067077453276E-2</v>
      </c>
      <c r="X167" s="189">
        <f t="shared" si="242"/>
        <v>0.81755523912171213</v>
      </c>
      <c r="Y167" s="190">
        <f t="shared" si="243"/>
        <v>0.81755523912171213</v>
      </c>
      <c r="AA167">
        <v>0.81755523912171213</v>
      </c>
    </row>
    <row r="168" spans="2:27">
      <c r="B168" t="str">
        <f t="shared" ref="B168:C168" si="249">B83</f>
        <v>BRF-ONE-COM-8</v>
      </c>
      <c r="C168" t="str">
        <f t="shared" si="249"/>
        <v>A</v>
      </c>
      <c r="D168">
        <f t="shared" si="228"/>
        <v>0.88298584662705759</v>
      </c>
      <c r="E168">
        <f t="shared" si="229"/>
        <v>0.65734853617278788</v>
      </c>
      <c r="F168">
        <f t="shared" si="230"/>
        <v>0.98172111602193357</v>
      </c>
      <c r="G168">
        <f t="shared" si="231"/>
        <v>0.58896968627648705</v>
      </c>
      <c r="H168">
        <f t="shared" si="232"/>
        <v>0.96833130870196582</v>
      </c>
      <c r="I168">
        <f t="shared" si="233"/>
        <v>0.51096034153751202</v>
      </c>
      <c r="M168">
        <f t="shared" si="234"/>
        <v>0.88298584662705759</v>
      </c>
      <c r="N168">
        <f t="shared" si="235"/>
        <v>0.98172111602193357</v>
      </c>
      <c r="O168">
        <f t="shared" si="236"/>
        <v>0.96833130870196582</v>
      </c>
      <c r="P168">
        <v>1</v>
      </c>
      <c r="Q168" s="41">
        <f t="shared" si="237"/>
        <v>0.88298584662705759</v>
      </c>
      <c r="R168" s="41">
        <f t="shared" si="238"/>
        <v>0.98172111602193357</v>
      </c>
      <c r="S168" s="41">
        <f t="shared" si="239"/>
        <v>0.96833130870196582</v>
      </c>
      <c r="T168">
        <f t="shared" si="240"/>
        <v>0.94434609045031903</v>
      </c>
      <c r="U168" s="137">
        <f t="shared" si="241"/>
        <v>5.3559605828964352E-2</v>
      </c>
      <c r="X168" s="189">
        <f t="shared" si="242"/>
        <v>0.86966206132748192</v>
      </c>
      <c r="Y168" s="190">
        <f t="shared" si="243"/>
        <v>0.86966206132748192</v>
      </c>
      <c r="AA168">
        <v>0.86966206132748192</v>
      </c>
    </row>
    <row r="169" spans="2:27">
      <c r="B169" t="str">
        <f t="shared" ref="B169:C169" si="250">B84</f>
        <v>LWR-BHO-NCS-1</v>
      </c>
      <c r="C169" t="str">
        <f t="shared" si="250"/>
        <v>A</v>
      </c>
      <c r="D169">
        <f t="shared" si="228"/>
        <v>0.84675509804348303</v>
      </c>
      <c r="E169">
        <f t="shared" si="229"/>
        <v>0.12887005577499089</v>
      </c>
      <c r="F169">
        <f t="shared" si="230"/>
        <v>0.90586716483650198</v>
      </c>
      <c r="G169">
        <f t="shared" si="231"/>
        <v>0.51453554804994062</v>
      </c>
      <c r="H169">
        <f t="shared" si="232"/>
        <v>-0.18167906136114334</v>
      </c>
      <c r="I169">
        <f t="shared" si="233"/>
        <v>0.80800996856264096</v>
      </c>
      <c r="M169">
        <f t="shared" si="234"/>
        <v>0.84675509804348303</v>
      </c>
      <c r="N169">
        <f t="shared" si="235"/>
        <v>0.90586716483650198</v>
      </c>
      <c r="O169">
        <f t="shared" si="236"/>
        <v>-0.18167906136114334</v>
      </c>
      <c r="P169">
        <v>1</v>
      </c>
      <c r="Q169" s="41">
        <f t="shared" si="237"/>
        <v>0.84675509804348303</v>
      </c>
      <c r="R169" s="41">
        <f t="shared" si="238"/>
        <v>0.90586716483650198</v>
      </c>
      <c r="S169" s="41">
        <f t="shared" si="239"/>
        <v>-0.18167906136114334</v>
      </c>
      <c r="T169">
        <f t="shared" si="240"/>
        <v>0.52364773383961383</v>
      </c>
      <c r="U169" s="137">
        <f t="shared" si="241"/>
        <v>0.61154556259633175</v>
      </c>
      <c r="X169" s="189">
        <f t="shared" si="242"/>
        <v>0.44896370471677671</v>
      </c>
      <c r="Y169" s="190">
        <f t="shared" si="243"/>
        <v>0.44896370471677671</v>
      </c>
      <c r="AA169">
        <v>0.44896370471677671</v>
      </c>
    </row>
    <row r="170" spans="2:27">
      <c r="B170" t="str">
        <f t="shared" ref="B170:C170" si="251">B85</f>
        <v>LWR-BHO-NCS-2</v>
      </c>
      <c r="C170" t="str">
        <f t="shared" si="251"/>
        <v>A</v>
      </c>
      <c r="D170">
        <f t="shared" si="228"/>
        <v>1.3177548296299515</v>
      </c>
      <c r="E170">
        <f t="shared" si="229"/>
        <v>0.5063546846305601</v>
      </c>
      <c r="F170">
        <f t="shared" si="230"/>
        <v>1.323063896356375</v>
      </c>
      <c r="G170">
        <f t="shared" si="231"/>
        <v>0.66340382450303348</v>
      </c>
      <c r="H170">
        <f t="shared" si="232"/>
        <v>0.54666083967882539</v>
      </c>
      <c r="I170">
        <f t="shared" si="233"/>
        <v>0.73374756180635869</v>
      </c>
      <c r="M170">
        <f t="shared" si="234"/>
        <v>1.3177548296299515</v>
      </c>
      <c r="N170">
        <f t="shared" si="235"/>
        <v>1.323063896356375</v>
      </c>
      <c r="O170">
        <f t="shared" si="236"/>
        <v>0.54666083967882539</v>
      </c>
      <c r="P170">
        <v>1</v>
      </c>
      <c r="Q170" s="41">
        <f t="shared" si="237"/>
        <v>1.3177548296299515</v>
      </c>
      <c r="R170" s="41">
        <f t="shared" si="238"/>
        <v>1.323063896356375</v>
      </c>
      <c r="S170" s="41">
        <f t="shared" si="239"/>
        <v>0.54666083967882539</v>
      </c>
      <c r="T170">
        <f t="shared" si="240"/>
        <v>1.0624931885550506</v>
      </c>
      <c r="U170" s="137">
        <f t="shared" si="241"/>
        <v>0.44673180506624938</v>
      </c>
      <c r="X170" s="189">
        <f t="shared" si="242"/>
        <v>0.98780915943221348</v>
      </c>
      <c r="Y170" s="190">
        <f t="shared" si="243"/>
        <v>0.98780915943221348</v>
      </c>
      <c r="AA170">
        <v>0.98780915943221348</v>
      </c>
    </row>
    <row r="171" spans="2:27">
      <c r="B171" s="201" t="str">
        <f t="shared" ref="B171:C171" si="252">B86</f>
        <v>LWR-BHO-NCS-3</v>
      </c>
      <c r="C171" t="str">
        <f t="shared" si="252"/>
        <v>A</v>
      </c>
      <c r="D171">
        <f t="shared" si="228"/>
        <v>0.91921659521063215</v>
      </c>
      <c r="E171">
        <f t="shared" si="229"/>
        <v>0.46860622174500322</v>
      </c>
      <c r="F171">
        <f t="shared" si="230"/>
        <v>0.98172111602193357</v>
      </c>
      <c r="G171">
        <f t="shared" si="231"/>
        <v>0.40288434071012097</v>
      </c>
      <c r="H171">
        <f t="shared" si="232"/>
        <v>-0.18167906136114334</v>
      </c>
      <c r="I171">
        <f t="shared" si="233"/>
        <v>0.54809154491565315</v>
      </c>
      <c r="M171">
        <f t="shared" si="234"/>
        <v>0.91921659521063215</v>
      </c>
      <c r="N171">
        <f t="shared" si="235"/>
        <v>0.98172111602193357</v>
      </c>
      <c r="O171">
        <f t="shared" si="236"/>
        <v>-0.18167906136114334</v>
      </c>
      <c r="P171">
        <v>1</v>
      </c>
      <c r="Q171" s="41">
        <f t="shared" si="237"/>
        <v>0.91921659521063215</v>
      </c>
      <c r="R171" s="41">
        <f t="shared" si="238"/>
        <v>0.98172111602193357</v>
      </c>
      <c r="S171" s="41"/>
      <c r="T171">
        <f t="shared" si="240"/>
        <v>0.9504688556162828</v>
      </c>
      <c r="U171" s="137">
        <f t="shared" si="241"/>
        <v>4.4197370520486924E-2</v>
      </c>
      <c r="X171" s="189">
        <f t="shared" si="242"/>
        <v>0.87578482649344569</v>
      </c>
      <c r="Y171" s="190">
        <f t="shared" si="243"/>
        <v>0.87578482649344569</v>
      </c>
      <c r="Z171" t="s">
        <v>1077</v>
      </c>
      <c r="AA171" s="201">
        <v>0.87578482649344569</v>
      </c>
    </row>
    <row r="172" spans="2:27">
      <c r="B172" t="str">
        <f t="shared" ref="B172:C172" si="253">B87</f>
        <v>LWR-BHO-NCS-4</v>
      </c>
      <c r="C172" t="str">
        <f t="shared" si="253"/>
        <v>A</v>
      </c>
      <c r="D172">
        <f t="shared" si="228"/>
        <v>1.4264470753806753</v>
      </c>
      <c r="E172">
        <f t="shared" si="229"/>
        <v>0.69509699905834477</v>
      </c>
      <c r="F172">
        <f t="shared" si="230"/>
        <v>1.512698774319954</v>
      </c>
      <c r="G172">
        <f t="shared" si="231"/>
        <v>0.66340382450303348</v>
      </c>
      <c r="H172">
        <f t="shared" si="232"/>
        <v>0.239991407661996</v>
      </c>
      <c r="I172">
        <f t="shared" si="233"/>
        <v>0.80800996856264096</v>
      </c>
      <c r="M172">
        <f t="shared" si="234"/>
        <v>1.4264470753806753</v>
      </c>
      <c r="N172">
        <f t="shared" si="235"/>
        <v>1.512698774319954</v>
      </c>
      <c r="O172">
        <f t="shared" si="236"/>
        <v>0.239991407661996</v>
      </c>
      <c r="P172">
        <v>1</v>
      </c>
      <c r="Q172" s="41">
        <f t="shared" si="237"/>
        <v>1.4264470753806753</v>
      </c>
      <c r="R172" s="41">
        <f t="shared" si="238"/>
        <v>1.512698774319954</v>
      </c>
      <c r="S172" s="41">
        <f t="shared" si="239"/>
        <v>0.239991407661996</v>
      </c>
      <c r="T172">
        <f t="shared" si="240"/>
        <v>1.0597124191208751</v>
      </c>
      <c r="U172" s="137">
        <f t="shared" si="241"/>
        <v>0.71120794523321651</v>
      </c>
      <c r="X172" s="189">
        <f t="shared" si="242"/>
        <v>0.98502838999803799</v>
      </c>
      <c r="Y172" s="190">
        <f t="shared" si="243"/>
        <v>0.98502838999803799</v>
      </c>
      <c r="AA172">
        <v>0.98502838999803799</v>
      </c>
    </row>
    <row r="173" spans="2:27">
      <c r="B173" t="str">
        <f t="shared" ref="B173:C173" si="254">B88</f>
        <v>LWR-BHO-NCS-5</v>
      </c>
      <c r="C173" t="str">
        <f t="shared" si="254"/>
        <v>A</v>
      </c>
      <c r="D173">
        <f t="shared" si="228"/>
        <v>1.6800623154656975</v>
      </c>
      <c r="E173">
        <f t="shared" si="229"/>
        <v>0.88383931348612943</v>
      </c>
      <c r="F173">
        <f t="shared" si="230"/>
        <v>1.6644066766908172</v>
      </c>
      <c r="G173">
        <f t="shared" si="231"/>
        <v>0.73783796272957991</v>
      </c>
      <c r="H173">
        <f t="shared" si="232"/>
        <v>0.77666291369144747</v>
      </c>
      <c r="I173">
        <f t="shared" si="233"/>
        <v>0.91940357869706424</v>
      </c>
      <c r="M173">
        <f t="shared" si="234"/>
        <v>1.6800623154656975</v>
      </c>
      <c r="N173">
        <f t="shared" si="235"/>
        <v>1.6644066766908172</v>
      </c>
      <c r="O173">
        <f t="shared" si="236"/>
        <v>0.77666291369144747</v>
      </c>
      <c r="P173">
        <v>1</v>
      </c>
      <c r="Q173" s="41">
        <f t="shared" si="237"/>
        <v>1.6800623154656975</v>
      </c>
      <c r="R173" s="41">
        <f t="shared" si="238"/>
        <v>1.6644066766908172</v>
      </c>
      <c r="S173" s="41">
        <f t="shared" si="239"/>
        <v>0.77666291369144747</v>
      </c>
      <c r="T173">
        <f t="shared" si="240"/>
        <v>1.373710635282654</v>
      </c>
      <c r="U173" s="137">
        <f t="shared" si="241"/>
        <v>0.51711774398999388</v>
      </c>
      <c r="X173" s="189">
        <f t="shared" si="242"/>
        <v>1.299026606159817</v>
      </c>
      <c r="Y173" s="190">
        <f t="shared" si="243"/>
        <v>1.299026606159817</v>
      </c>
      <c r="AA173">
        <v>1.299026606159817</v>
      </c>
    </row>
    <row r="174" spans="2:27">
      <c r="B174" t="str">
        <f t="shared" ref="B174:C174" si="255">B89</f>
        <v>LWR-BHO-NCS-6</v>
      </c>
      <c r="C174" t="str">
        <f t="shared" si="255"/>
        <v>A</v>
      </c>
      <c r="D174">
        <f t="shared" si="228"/>
        <v>1.969908304134294</v>
      </c>
      <c r="E174">
        <f t="shared" si="229"/>
        <v>0.92158777637168632</v>
      </c>
      <c r="F174">
        <f t="shared" si="230"/>
        <v>1.8919685302471121</v>
      </c>
      <c r="G174">
        <f t="shared" si="231"/>
        <v>0.84948917006939961</v>
      </c>
      <c r="H174">
        <f t="shared" si="232"/>
        <v>0.66166187668513643</v>
      </c>
      <c r="I174">
        <f t="shared" si="233"/>
        <v>0.95653478207520537</v>
      </c>
      <c r="M174">
        <f t="shared" si="234"/>
        <v>1.969908304134294</v>
      </c>
      <c r="N174">
        <f t="shared" si="235"/>
        <v>1.8919685302471121</v>
      </c>
      <c r="O174">
        <f t="shared" si="236"/>
        <v>0.66166187668513643</v>
      </c>
      <c r="P174">
        <v>1</v>
      </c>
      <c r="Q174" s="41">
        <f t="shared" si="237"/>
        <v>1.969908304134294</v>
      </c>
      <c r="R174" s="41">
        <f t="shared" si="238"/>
        <v>1.8919685302471121</v>
      </c>
      <c r="S174" s="41">
        <f t="shared" si="239"/>
        <v>0.66166187668513643</v>
      </c>
      <c r="T174">
        <f t="shared" si="240"/>
        <v>1.507846237022181</v>
      </c>
      <c r="U174" s="137">
        <f t="shared" si="241"/>
        <v>0.73385259476795173</v>
      </c>
      <c r="X174" s="189">
        <f t="shared" si="242"/>
        <v>1.433162207899344</v>
      </c>
      <c r="Y174" s="190">
        <f t="shared" si="243"/>
        <v>1.433162207899344</v>
      </c>
      <c r="AA174">
        <v>1.433162207899344</v>
      </c>
    </row>
    <row r="175" spans="2:27">
      <c r="B175" t="str">
        <f t="shared" ref="B175:C175" si="256">B90</f>
        <v>LWR-BHO-NCS-7</v>
      </c>
      <c r="C175" t="str">
        <f t="shared" si="256"/>
        <v>A</v>
      </c>
      <c r="D175">
        <f t="shared" si="228"/>
        <v>1.2090625838792279</v>
      </c>
      <c r="E175">
        <f t="shared" si="229"/>
        <v>0.61960007328723088</v>
      </c>
      <c r="F175">
        <f t="shared" si="230"/>
        <v>1.2472099451709433</v>
      </c>
      <c r="G175">
        <f t="shared" si="231"/>
        <v>0.36566727159684775</v>
      </c>
      <c r="H175">
        <f t="shared" si="232"/>
        <v>0.54666083967882539</v>
      </c>
      <c r="I175">
        <f t="shared" si="233"/>
        <v>0.65948515505007643</v>
      </c>
      <c r="M175">
        <f t="shared" si="234"/>
        <v>1.2090625838792279</v>
      </c>
      <c r="N175">
        <f t="shared" si="235"/>
        <v>1.2472099451709433</v>
      </c>
      <c r="O175">
        <f t="shared" si="236"/>
        <v>0.54666083967882539</v>
      </c>
      <c r="P175">
        <v>1</v>
      </c>
      <c r="Q175" s="41">
        <f t="shared" si="237"/>
        <v>1.2090625838792279</v>
      </c>
      <c r="R175" s="41">
        <f t="shared" si="238"/>
        <v>1.2472099451709433</v>
      </c>
      <c r="S175" s="41">
        <f t="shared" si="239"/>
        <v>0.54666083967882539</v>
      </c>
      <c r="T175">
        <f t="shared" si="240"/>
        <v>1.0009777895763321</v>
      </c>
      <c r="U175" s="137">
        <f t="shared" si="241"/>
        <v>0.39391207587037824</v>
      </c>
      <c r="X175" s="189">
        <f t="shared" si="242"/>
        <v>0.92629376045349499</v>
      </c>
      <c r="Y175" s="190">
        <f t="shared" si="243"/>
        <v>0.92629376045349499</v>
      </c>
      <c r="AA175">
        <v>0.92629376045349499</v>
      </c>
    </row>
    <row r="176" spans="2:27">
      <c r="B176" t="str">
        <f t="shared" ref="B176:C176" si="257">B91</f>
        <v>LWR-BHO-NCS-8</v>
      </c>
      <c r="C176" t="str">
        <f t="shared" si="257"/>
        <v>A</v>
      </c>
      <c r="D176">
        <f t="shared" si="228"/>
        <v>1.1366010867120797</v>
      </c>
      <c r="E176">
        <f t="shared" si="229"/>
        <v>0.73284546194390165</v>
      </c>
      <c r="F176">
        <f t="shared" si="230"/>
        <v>1.1713559939855116</v>
      </c>
      <c r="G176">
        <f t="shared" si="231"/>
        <v>0.4773184789366674</v>
      </c>
      <c r="H176">
        <f t="shared" si="232"/>
        <v>0.16332404965778866</v>
      </c>
      <c r="I176">
        <f t="shared" si="233"/>
        <v>0.73374756180635869</v>
      </c>
      <c r="M176">
        <f t="shared" si="234"/>
        <v>1.1366010867120797</v>
      </c>
      <c r="N176">
        <f t="shared" si="235"/>
        <v>1.1713559939855116</v>
      </c>
      <c r="O176">
        <f t="shared" si="236"/>
        <v>0.16332404965778866</v>
      </c>
      <c r="P176">
        <v>1</v>
      </c>
      <c r="Q176" s="41">
        <f t="shared" si="237"/>
        <v>1.1366010867120797</v>
      </c>
      <c r="R176" s="41">
        <f t="shared" si="238"/>
        <v>1.1713559939855116</v>
      </c>
      <c r="S176" s="41">
        <f t="shared" si="239"/>
        <v>0.16332404965778866</v>
      </c>
      <c r="T176">
        <f t="shared" si="240"/>
        <v>0.8237603767851267</v>
      </c>
      <c r="U176" s="137">
        <f t="shared" si="241"/>
        <v>0.57221856185987396</v>
      </c>
      <c r="X176" s="189">
        <f>T176-$W$177</f>
        <v>0.74907634766228959</v>
      </c>
      <c r="Y176" s="190">
        <f t="shared" si="243"/>
        <v>0.74907634766228959</v>
      </c>
      <c r="AA176">
        <v>0.74907634766228959</v>
      </c>
    </row>
    <row r="177" spans="2:27" s="176" customFormat="1">
      <c r="B177" s="176" t="str">
        <f t="shared" ref="B177:C177" si="258">B92</f>
        <v>Blank-1</v>
      </c>
      <c r="C177" s="176" t="str">
        <f t="shared" si="258"/>
        <v>A</v>
      </c>
      <c r="D177" s="176">
        <f t="shared" si="228"/>
        <v>0.19460162353914054</v>
      </c>
      <c r="E177" s="176">
        <f t="shared" si="229"/>
        <v>0.20436698154610475</v>
      </c>
      <c r="F177" s="176">
        <f t="shared" si="230"/>
        <v>3.3546726204038112E-2</v>
      </c>
      <c r="G177" s="176">
        <f t="shared" si="231"/>
        <v>0.17958192603048168</v>
      </c>
      <c r="H177" s="176">
        <f t="shared" si="232"/>
        <v>9.9893336493739673E-3</v>
      </c>
      <c r="I177" s="176">
        <f t="shared" si="233"/>
        <v>0.1025171043779598</v>
      </c>
      <c r="M177" s="176">
        <f t="shared" si="234"/>
        <v>0.19460162353914054</v>
      </c>
      <c r="N177" s="176">
        <f t="shared" si="235"/>
        <v>3.3546726204038112E-2</v>
      </c>
      <c r="O177" s="176">
        <f t="shared" si="236"/>
        <v>9.9893336493739673E-3</v>
      </c>
      <c r="P177" s="176">
        <v>1</v>
      </c>
      <c r="Q177" s="139">
        <f t="shared" si="237"/>
        <v>0.19460162353914054</v>
      </c>
      <c r="R177" s="139">
        <f t="shared" si="238"/>
        <v>3.3546726204038112E-2</v>
      </c>
      <c r="S177" s="139">
        <f t="shared" si="239"/>
        <v>9.9893336493739673E-3</v>
      </c>
      <c r="T177" s="176">
        <f t="shared" si="240"/>
        <v>7.9379227797517535E-2</v>
      </c>
      <c r="U177" s="139">
        <f t="shared" si="241"/>
        <v>0.1004782963944106</v>
      </c>
      <c r="V177" s="139">
        <f>AVERAGE(T177:T181)</f>
        <v>7.4684029122837087E-2</v>
      </c>
      <c r="W177" s="160">
        <f>IF(V177 &gt; 0, V177, 0)</f>
        <v>7.4684029122837087E-2</v>
      </c>
      <c r="X177" s="192"/>
      <c r="Y177" s="192"/>
    </row>
    <row r="178" spans="2:27" s="176" customFormat="1">
      <c r="B178" s="176" t="str">
        <f t="shared" ref="B178:C178" si="259">B93</f>
        <v>Blank-2</v>
      </c>
      <c r="C178" s="176" t="str">
        <f t="shared" si="259"/>
        <v>A</v>
      </c>
      <c r="D178" s="176">
        <f t="shared" si="228"/>
        <v>0.23083237212271512</v>
      </c>
      <c r="E178" s="176">
        <f t="shared" si="229"/>
        <v>5.3373130003877049E-2</v>
      </c>
      <c r="F178" s="176">
        <f t="shared" si="230"/>
        <v>-4.2307224981392472E-2</v>
      </c>
      <c r="G178" s="176">
        <f t="shared" si="231"/>
        <v>6.7930718690662015E-2</v>
      </c>
      <c r="H178" s="176">
        <f t="shared" si="232"/>
        <v>9.9893336493739673E-3</v>
      </c>
      <c r="I178" s="176">
        <f t="shared" si="233"/>
        <v>6.5385900999818683E-2</v>
      </c>
      <c r="M178" s="176">
        <f t="shared" si="234"/>
        <v>0.23083237212271512</v>
      </c>
      <c r="N178" s="176">
        <f t="shared" si="235"/>
        <v>-4.2307224981392472E-2</v>
      </c>
      <c r="O178" s="176">
        <f t="shared" si="236"/>
        <v>9.9893336493739673E-3</v>
      </c>
      <c r="P178" s="176">
        <v>1</v>
      </c>
      <c r="Q178" s="139">
        <f t="shared" si="237"/>
        <v>0.23083237212271512</v>
      </c>
      <c r="R178" s="139">
        <f t="shared" si="238"/>
        <v>-4.2307224981392472E-2</v>
      </c>
      <c r="S178" s="139">
        <f t="shared" si="239"/>
        <v>9.9893336493739673E-3</v>
      </c>
      <c r="T178" s="176">
        <f t="shared" si="240"/>
        <v>6.6171493596898875E-2</v>
      </c>
      <c r="U178" s="139">
        <f t="shared" si="241"/>
        <v>0.14497805419726639</v>
      </c>
      <c r="X178" s="192"/>
      <c r="Y178" s="192"/>
    </row>
    <row r="179" spans="2:27" s="176" customFormat="1">
      <c r="B179" s="176" t="str">
        <f t="shared" ref="B179:C179" si="260">B94</f>
        <v>Blank-3</v>
      </c>
      <c r="C179" s="176" t="str">
        <f t="shared" si="260"/>
        <v>A</v>
      </c>
      <c r="D179" s="176">
        <f t="shared" si="228"/>
        <v>0.23083237212271512</v>
      </c>
      <c r="E179" s="176">
        <f t="shared" si="229"/>
        <v>9.1121592889433972E-2</v>
      </c>
      <c r="F179" s="176">
        <f t="shared" si="230"/>
        <v>0.14732765298218556</v>
      </c>
      <c r="G179" s="176">
        <f t="shared" si="231"/>
        <v>6.7930718690662015E-2</v>
      </c>
      <c r="H179" s="176">
        <f t="shared" si="232"/>
        <v>0.12499037065568498</v>
      </c>
      <c r="I179" s="176">
        <f t="shared" si="233"/>
        <v>0.1025171043779598</v>
      </c>
      <c r="M179" s="176">
        <f t="shared" si="234"/>
        <v>0.23083237212271512</v>
      </c>
      <c r="N179" s="176">
        <f t="shared" si="235"/>
        <v>0.14732765298218556</v>
      </c>
      <c r="O179" s="176">
        <f t="shared" si="236"/>
        <v>0.12499037065568498</v>
      </c>
      <c r="P179" s="176">
        <v>1</v>
      </c>
      <c r="Q179" s="139">
        <f t="shared" si="237"/>
        <v>0.23083237212271512</v>
      </c>
      <c r="R179" s="139">
        <f t="shared" si="238"/>
        <v>0.14732765298218556</v>
      </c>
      <c r="S179" s="139">
        <f t="shared" si="239"/>
        <v>0.12499037065568498</v>
      </c>
      <c r="T179" s="176">
        <f t="shared" si="240"/>
        <v>0.16771679858686186</v>
      </c>
      <c r="U179" s="139">
        <f t="shared" si="241"/>
        <v>5.578906938194278E-2</v>
      </c>
      <c r="X179" s="192"/>
      <c r="Y179" s="192"/>
    </row>
    <row r="180" spans="2:27" s="176" customFormat="1">
      <c r="B180" s="176" t="str">
        <f t="shared" ref="B180:C180" si="261">B95</f>
        <v>Blank-4</v>
      </c>
      <c r="C180" s="176" t="str">
        <f t="shared" si="261"/>
        <v>A</v>
      </c>
      <c r="D180" s="176">
        <f t="shared" si="228"/>
        <v>0.23083237212271512</v>
      </c>
      <c r="E180" s="176">
        <f t="shared" si="229"/>
        <v>5.3373130003877049E-2</v>
      </c>
      <c r="F180" s="176">
        <f t="shared" si="230"/>
        <v>0.10940067738946975</v>
      </c>
      <c r="G180" s="176">
        <f t="shared" si="231"/>
        <v>6.7930718690662015E-2</v>
      </c>
      <c r="H180" s="176">
        <f t="shared" si="232"/>
        <v>8.6656691653581308E-2</v>
      </c>
      <c r="I180" s="176">
        <f t="shared" si="233"/>
        <v>2.8254697621677569E-2</v>
      </c>
      <c r="M180" s="176">
        <f t="shared" si="234"/>
        <v>0.23083237212271512</v>
      </c>
      <c r="N180" s="176">
        <f t="shared" si="235"/>
        <v>0.10940067738946975</v>
      </c>
      <c r="O180" s="176">
        <f t="shared" si="236"/>
        <v>8.6656691653581308E-2</v>
      </c>
      <c r="P180" s="176">
        <v>1</v>
      </c>
      <c r="Q180" s="139">
        <f t="shared" si="237"/>
        <v>0.23083237212271512</v>
      </c>
      <c r="R180" s="139">
        <f t="shared" si="238"/>
        <v>0.10940067738946975</v>
      </c>
      <c r="S180" s="139">
        <f t="shared" si="239"/>
        <v>8.6656691653581308E-2</v>
      </c>
      <c r="T180" s="176">
        <f t="shared" si="240"/>
        <v>0.14229658038858872</v>
      </c>
      <c r="U180" s="139">
        <f t="shared" si="241"/>
        <v>7.7512979785839889E-2</v>
      </c>
      <c r="X180" s="192"/>
      <c r="Y180" s="192"/>
    </row>
    <row r="181" spans="2:27" s="176" customFormat="1">
      <c r="B181" s="176" t="str">
        <f t="shared" ref="B181:C181" si="262">B96</f>
        <v>Blank-5</v>
      </c>
      <c r="C181" s="176" t="str">
        <f t="shared" si="262"/>
        <v>A</v>
      </c>
      <c r="D181" s="176">
        <f t="shared" si="228"/>
        <v>1.3447880621268626E-2</v>
      </c>
      <c r="E181" s="176">
        <f t="shared" si="229"/>
        <v>-2.21237957672368E-2</v>
      </c>
      <c r="F181" s="176">
        <f t="shared" si="230"/>
        <v>-0.26986907853768738</v>
      </c>
      <c r="G181" s="176">
        <f t="shared" si="231"/>
        <v>3.0713649577388799E-2</v>
      </c>
      <c r="H181" s="176">
        <f t="shared" si="232"/>
        <v>9.9893336493739673E-3</v>
      </c>
      <c r="I181" s="176">
        <f t="shared" si="233"/>
        <v>2.8254697621677569E-2</v>
      </c>
      <c r="M181" s="176">
        <f t="shared" si="234"/>
        <v>1.3447880621268626E-2</v>
      </c>
      <c r="N181" s="176">
        <f t="shared" si="235"/>
        <v>-0.26986907853768738</v>
      </c>
      <c r="O181" s="176">
        <f t="shared" si="236"/>
        <v>9.9893336493739673E-3</v>
      </c>
      <c r="P181" s="176">
        <v>1</v>
      </c>
      <c r="Q181" s="139">
        <f t="shared" si="237"/>
        <v>1.3447880621268626E-2</v>
      </c>
      <c r="R181" s="139">
        <f t="shared" si="238"/>
        <v>-0.26986907853768738</v>
      </c>
      <c r="S181" s="139">
        <f t="shared" si="239"/>
        <v>9.9893336493739673E-3</v>
      </c>
      <c r="T181" s="176">
        <f t="shared" si="240"/>
        <v>-8.2143954755681606E-2</v>
      </c>
      <c r="U181" s="139">
        <f t="shared" si="241"/>
        <v>0.16258392282454082</v>
      </c>
      <c r="X181" s="192"/>
      <c r="Y181" s="192"/>
    </row>
    <row r="182" spans="2:27">
      <c r="B182" t="str">
        <f t="shared" ref="B182:C182" si="263">B97</f>
        <v>MHC-ONE-NCD-1</v>
      </c>
      <c r="C182" t="str">
        <f t="shared" si="263"/>
        <v>A</v>
      </c>
      <c r="D182">
        <f t="shared" si="228"/>
        <v>1.8612160583835704</v>
      </c>
      <c r="E182">
        <f t="shared" si="229"/>
        <v>0.88383931348612943</v>
      </c>
      <c r="F182">
        <f t="shared" si="230"/>
        <v>1.7402606278762489</v>
      </c>
      <c r="G182">
        <f t="shared" si="231"/>
        <v>0.88670623918267288</v>
      </c>
      <c r="H182">
        <f t="shared" si="232"/>
        <v>1.8116722467482456</v>
      </c>
      <c r="I182">
        <f t="shared" si="233"/>
        <v>0.91940357869706424</v>
      </c>
      <c r="M182">
        <f t="shared" si="234"/>
        <v>1.8612160583835704</v>
      </c>
      <c r="N182">
        <f t="shared" si="235"/>
        <v>1.7402606278762489</v>
      </c>
      <c r="O182">
        <f t="shared" si="236"/>
        <v>1.8116722467482456</v>
      </c>
      <c r="P182">
        <v>1</v>
      </c>
      <c r="Q182" s="41">
        <f t="shared" si="237"/>
        <v>1.8612160583835704</v>
      </c>
      <c r="R182" s="41">
        <f t="shared" si="238"/>
        <v>1.7402606278762489</v>
      </c>
      <c r="S182" s="41">
        <f t="shared" si="239"/>
        <v>1.8116722467482456</v>
      </c>
      <c r="T182">
        <f t="shared" si="240"/>
        <v>1.804382977669355</v>
      </c>
      <c r="U182" s="137">
        <f t="shared" si="241"/>
        <v>6.0806283598664558E-2</v>
      </c>
      <c r="X182" s="189">
        <f>T182-$W$198</f>
        <v>1.804382977669355</v>
      </c>
      <c r="Y182" s="190">
        <f t="shared" si="243"/>
        <v>1.804382977669355</v>
      </c>
      <c r="AA182">
        <v>1.804382977669355</v>
      </c>
    </row>
    <row r="183" spans="2:27">
      <c r="B183" t="str">
        <f t="shared" ref="B183:C183" si="264">B98</f>
        <v>MHC-ONE-NCD-2</v>
      </c>
      <c r="C183" t="str">
        <f t="shared" si="264"/>
        <v>A</v>
      </c>
      <c r="D183">
        <f t="shared" si="228"/>
        <v>2.9119077673072322</v>
      </c>
      <c r="E183">
        <f t="shared" si="229"/>
        <v>1.4500662567694822</v>
      </c>
      <c r="F183">
        <f t="shared" si="230"/>
        <v>2.8022159444722909</v>
      </c>
      <c r="G183">
        <f t="shared" si="231"/>
        <v>1.4077452067684968</v>
      </c>
      <c r="H183">
        <f t="shared" si="232"/>
        <v>2.7700142218008366</v>
      </c>
      <c r="I183">
        <f t="shared" si="233"/>
        <v>1.4021092226128977</v>
      </c>
      <c r="M183">
        <f t="shared" si="234"/>
        <v>2.9119077673072322</v>
      </c>
      <c r="N183">
        <f t="shared" si="235"/>
        <v>2.8022159444722909</v>
      </c>
      <c r="O183">
        <f t="shared" si="236"/>
        <v>2.7700142218008366</v>
      </c>
      <c r="P183">
        <v>1</v>
      </c>
      <c r="Q183" s="41">
        <f t="shared" si="237"/>
        <v>2.9119077673072322</v>
      </c>
      <c r="R183" s="41">
        <f t="shared" si="238"/>
        <v>2.8022159444722909</v>
      </c>
      <c r="S183" s="41">
        <f t="shared" si="239"/>
        <v>2.7700142218008366</v>
      </c>
      <c r="T183">
        <f t="shared" si="240"/>
        <v>2.8280459778601199</v>
      </c>
      <c r="U183" s="137">
        <f t="shared" si="241"/>
        <v>7.438976766132667E-2</v>
      </c>
      <c r="X183" s="189">
        <f t="shared" ref="X183:X197" si="265">T183-$W$198</f>
        <v>2.8280459778601199</v>
      </c>
      <c r="Y183" s="190">
        <f t="shared" si="243"/>
        <v>2.8280459778601199</v>
      </c>
      <c r="AA183">
        <v>2.8280459778601199</v>
      </c>
    </row>
    <row r="184" spans="2:27">
      <c r="B184" t="str">
        <f t="shared" ref="B184:C184" si="266">B99</f>
        <v>MHC-ONE-NCD-3</v>
      </c>
      <c r="C184" t="str">
        <f t="shared" si="266"/>
        <v>A</v>
      </c>
      <c r="D184">
        <f t="shared" si="228"/>
        <v>1.8974468069671449</v>
      </c>
      <c r="E184">
        <f t="shared" si="229"/>
        <v>1.0348331650283571</v>
      </c>
      <c r="F184">
        <f t="shared" si="230"/>
        <v>2.0057494570252596</v>
      </c>
      <c r="G184">
        <f t="shared" si="231"/>
        <v>1.1100086538623111</v>
      </c>
      <c r="H184">
        <f t="shared" si="232"/>
        <v>2.0416743207608672</v>
      </c>
      <c r="I184">
        <f t="shared" si="233"/>
        <v>1.0307971888314875</v>
      </c>
      <c r="M184">
        <f t="shared" si="234"/>
        <v>1.8974468069671449</v>
      </c>
      <c r="N184">
        <f t="shared" si="235"/>
        <v>2.0057494570252596</v>
      </c>
      <c r="O184">
        <f t="shared" si="236"/>
        <v>2.0416743207608672</v>
      </c>
      <c r="P184">
        <v>1</v>
      </c>
      <c r="Q184" s="41">
        <f t="shared" si="237"/>
        <v>1.8974468069671449</v>
      </c>
      <c r="R184" s="41">
        <f t="shared" si="238"/>
        <v>2.0057494570252596</v>
      </c>
      <c r="S184" s="41">
        <f t="shared" si="239"/>
        <v>2.0416743207608672</v>
      </c>
      <c r="T184">
        <f t="shared" si="240"/>
        <v>1.9816235282510906</v>
      </c>
      <c r="U184" s="137">
        <f t="shared" si="241"/>
        <v>7.5079552896856028E-2</v>
      </c>
      <c r="X184" s="189">
        <f t="shared" si="265"/>
        <v>1.9816235282510906</v>
      </c>
      <c r="Y184" s="190">
        <f t="shared" si="243"/>
        <v>1.9816235282510906</v>
      </c>
      <c r="AA184">
        <v>1.9816235282510906</v>
      </c>
    </row>
    <row r="185" spans="2:27">
      <c r="B185" t="str">
        <f t="shared" ref="B185:C185" si="267">B100</f>
        <v>MHC-ONE-NCD-4</v>
      </c>
      <c r="C185" t="str">
        <f t="shared" si="267"/>
        <v>A</v>
      </c>
      <c r="D185">
        <f t="shared" si="228"/>
        <v>1.4626778239642499</v>
      </c>
      <c r="E185">
        <f t="shared" si="229"/>
        <v>2.3937778289084046</v>
      </c>
      <c r="F185">
        <f t="shared" si="230"/>
        <v>1.6264797010981014</v>
      </c>
      <c r="G185">
        <f t="shared" si="231"/>
        <v>0.73783796272957991</v>
      </c>
      <c r="H185">
        <f t="shared" si="232"/>
        <v>1.3133344197208978</v>
      </c>
      <c r="I185">
        <f t="shared" si="233"/>
        <v>0.88227237531892311</v>
      </c>
      <c r="M185">
        <f t="shared" si="234"/>
        <v>1.4626778239642499</v>
      </c>
      <c r="N185">
        <f t="shared" si="235"/>
        <v>1.6264797010981014</v>
      </c>
      <c r="O185">
        <f t="shared" si="236"/>
        <v>1.3133344197208978</v>
      </c>
      <c r="P185">
        <v>1</v>
      </c>
      <c r="Q185" s="41">
        <f t="shared" si="237"/>
        <v>1.4626778239642499</v>
      </c>
      <c r="R185" s="41">
        <f t="shared" si="238"/>
        <v>1.6264797010981014</v>
      </c>
      <c r="S185" s="41">
        <f t="shared" si="239"/>
        <v>1.3133344197208978</v>
      </c>
      <c r="T185">
        <f t="shared" si="240"/>
        <v>1.4674973149277495</v>
      </c>
      <c r="U185" s="137">
        <f t="shared" si="241"/>
        <v>0.15662826191994356</v>
      </c>
      <c r="X185" s="189">
        <f t="shared" si="265"/>
        <v>1.4674973149277495</v>
      </c>
      <c r="Y185" s="190">
        <f t="shared" si="243"/>
        <v>1.4674973149277495</v>
      </c>
      <c r="AA185">
        <v>1.4674973149277495</v>
      </c>
    </row>
    <row r="186" spans="2:27">
      <c r="B186" t="str">
        <f t="shared" ref="B186:C186" si="268">B101</f>
        <v>MHC-ONE-NCD-5</v>
      </c>
      <c r="C186" t="str">
        <f t="shared" si="268"/>
        <v>A</v>
      </c>
      <c r="D186">
        <f t="shared" si="228"/>
        <v>1.4626778239642499</v>
      </c>
      <c r="E186">
        <f t="shared" si="229"/>
        <v>0.46860622174500322</v>
      </c>
      <c r="F186">
        <f t="shared" si="230"/>
        <v>1.4747717987272382</v>
      </c>
      <c r="G186">
        <f t="shared" si="231"/>
        <v>0.70062089361630675</v>
      </c>
      <c r="H186">
        <f t="shared" si="232"/>
        <v>1.3133344197208978</v>
      </c>
      <c r="I186">
        <f t="shared" si="233"/>
        <v>0.80800996856264096</v>
      </c>
      <c r="M186">
        <f t="shared" si="234"/>
        <v>1.4626778239642499</v>
      </c>
      <c r="N186">
        <f t="shared" si="235"/>
        <v>1.4747717987272382</v>
      </c>
      <c r="O186">
        <f t="shared" si="236"/>
        <v>1.3133344197208978</v>
      </c>
      <c r="P186">
        <v>1</v>
      </c>
      <c r="Q186" s="41">
        <f t="shared" si="237"/>
        <v>1.4626778239642499</v>
      </c>
      <c r="R186" s="41">
        <f t="shared" si="238"/>
        <v>1.4747717987272382</v>
      </c>
      <c r="S186" s="41">
        <f t="shared" si="239"/>
        <v>1.3133344197208978</v>
      </c>
      <c r="T186">
        <f t="shared" si="240"/>
        <v>1.4169280141374621</v>
      </c>
      <c r="U186" s="137">
        <f t="shared" si="241"/>
        <v>8.9918244308369616E-2</v>
      </c>
      <c r="X186" s="189">
        <f t="shared" si="265"/>
        <v>1.4169280141374621</v>
      </c>
      <c r="Y186" s="190">
        <f t="shared" si="243"/>
        <v>1.4169280141374621</v>
      </c>
      <c r="AA186">
        <v>1.4169280141374621</v>
      </c>
    </row>
    <row r="187" spans="2:27">
      <c r="B187" t="str">
        <f t="shared" ref="B187:C187" si="269">B102</f>
        <v>MHC-ONE-NCD-6</v>
      </c>
      <c r="C187" t="str">
        <f t="shared" si="269"/>
        <v>A</v>
      </c>
      <c r="D187">
        <f t="shared" si="228"/>
        <v>1.7887545612164211</v>
      </c>
      <c r="E187">
        <f t="shared" si="229"/>
        <v>0.92158777637168632</v>
      </c>
      <c r="F187">
        <f t="shared" si="230"/>
        <v>1.7402606278762489</v>
      </c>
      <c r="G187">
        <f t="shared" si="231"/>
        <v>0.96114037740921932</v>
      </c>
      <c r="H187">
        <f t="shared" si="232"/>
        <v>1.5816701727356235</v>
      </c>
      <c r="I187">
        <f t="shared" si="233"/>
        <v>0.95653478207520537</v>
      </c>
      <c r="M187">
        <f t="shared" si="234"/>
        <v>1.7887545612164211</v>
      </c>
      <c r="N187">
        <f t="shared" si="235"/>
        <v>1.7402606278762489</v>
      </c>
      <c r="O187">
        <f t="shared" si="236"/>
        <v>1.5816701727356235</v>
      </c>
      <c r="P187">
        <v>1</v>
      </c>
      <c r="Q187" s="41">
        <f t="shared" si="237"/>
        <v>1.7887545612164211</v>
      </c>
      <c r="R187" s="41">
        <f t="shared" si="238"/>
        <v>1.7402606278762489</v>
      </c>
      <c r="S187" s="41">
        <f t="shared" si="239"/>
        <v>1.5816701727356235</v>
      </c>
      <c r="T187">
        <f t="shared" si="240"/>
        <v>1.703561787276098</v>
      </c>
      <c r="U187" s="137">
        <f t="shared" si="241"/>
        <v>0.1083101549447832</v>
      </c>
      <c r="X187" s="189">
        <f t="shared" si="265"/>
        <v>1.703561787276098</v>
      </c>
      <c r="Y187" s="190">
        <f t="shared" si="243"/>
        <v>1.703561787276098</v>
      </c>
      <c r="AA187">
        <v>1.703561787276098</v>
      </c>
    </row>
    <row r="188" spans="2:27">
      <c r="B188" t="str">
        <f t="shared" ref="B188:C188" si="270">B103</f>
        <v>MHC-ONE-NCD-7</v>
      </c>
      <c r="C188" t="str">
        <f t="shared" si="270"/>
        <v>A</v>
      </c>
      <c r="D188">
        <f t="shared" si="228"/>
        <v>1.7887545612164211</v>
      </c>
      <c r="E188">
        <f t="shared" si="229"/>
        <v>0.80834238771501554</v>
      </c>
      <c r="F188">
        <f t="shared" si="230"/>
        <v>1.6264797010981014</v>
      </c>
      <c r="G188">
        <f t="shared" si="231"/>
        <v>1.0355745156357656</v>
      </c>
      <c r="H188">
        <f t="shared" si="232"/>
        <v>1.3900017777251052</v>
      </c>
      <c r="I188">
        <f t="shared" si="233"/>
        <v>0.91940357869706424</v>
      </c>
      <c r="M188">
        <f t="shared" si="234"/>
        <v>1.7887545612164211</v>
      </c>
      <c r="N188">
        <f t="shared" si="235"/>
        <v>1.6264797010981014</v>
      </c>
      <c r="O188">
        <f t="shared" si="236"/>
        <v>1.3900017777251052</v>
      </c>
      <c r="P188">
        <v>1</v>
      </c>
      <c r="Q188" s="41">
        <f t="shared" si="237"/>
        <v>1.7887545612164211</v>
      </c>
      <c r="R188" s="41">
        <f t="shared" si="238"/>
        <v>1.6264797010981014</v>
      </c>
      <c r="S188" s="41">
        <f t="shared" si="239"/>
        <v>1.3900017777251052</v>
      </c>
      <c r="T188">
        <f t="shared" si="240"/>
        <v>1.6017453466798759</v>
      </c>
      <c r="U188" s="137">
        <f t="shared" si="241"/>
        <v>0.20052378113800542</v>
      </c>
      <c r="X188" s="189">
        <f t="shared" si="265"/>
        <v>1.6017453466798759</v>
      </c>
      <c r="Y188" s="190">
        <f t="shared" si="243"/>
        <v>1.6017453466798759</v>
      </c>
      <c r="AA188">
        <v>1.6017453466798759</v>
      </c>
    </row>
    <row r="189" spans="2:27">
      <c r="B189" t="str">
        <f t="shared" ref="B189:C189" si="271">B104</f>
        <v>MHC-ONE-NCD-8</v>
      </c>
      <c r="C189" t="str">
        <f t="shared" si="271"/>
        <v>A</v>
      </c>
      <c r="D189">
        <f t="shared" si="228"/>
        <v>1.8249853097999957</v>
      </c>
      <c r="E189">
        <f t="shared" si="229"/>
        <v>1.0348331650283571</v>
      </c>
      <c r="F189">
        <f t="shared" si="230"/>
        <v>1.8540415546543965</v>
      </c>
      <c r="G189">
        <f t="shared" si="231"/>
        <v>0.92392330829594604</v>
      </c>
      <c r="H189">
        <f t="shared" si="232"/>
        <v>1.5816701727356235</v>
      </c>
      <c r="I189">
        <f t="shared" si="233"/>
        <v>0.91940357869706424</v>
      </c>
      <c r="M189">
        <f t="shared" si="234"/>
        <v>1.8249853097999957</v>
      </c>
      <c r="N189">
        <f t="shared" si="235"/>
        <v>1.8540415546543965</v>
      </c>
      <c r="O189">
        <f t="shared" si="236"/>
        <v>1.5816701727356235</v>
      </c>
      <c r="P189">
        <v>1</v>
      </c>
      <c r="Q189" s="41">
        <f t="shared" si="237"/>
        <v>1.8249853097999957</v>
      </c>
      <c r="R189" s="41">
        <f t="shared" si="238"/>
        <v>1.8540415546543965</v>
      </c>
      <c r="S189" s="41">
        <f t="shared" si="239"/>
        <v>1.5816701727356235</v>
      </c>
      <c r="T189">
        <f t="shared" si="240"/>
        <v>1.7535656790633383</v>
      </c>
      <c r="U189" s="137">
        <f t="shared" si="241"/>
        <v>0.14957310975909363</v>
      </c>
      <c r="X189" s="189">
        <f t="shared" si="265"/>
        <v>1.7535656790633383</v>
      </c>
      <c r="Y189" s="190">
        <f t="shared" si="243"/>
        <v>1.7535656790633383</v>
      </c>
      <c r="AA189">
        <v>1.7535656790633383</v>
      </c>
    </row>
    <row r="190" spans="2:27">
      <c r="B190" t="str">
        <f t="shared" ref="B190:C190" si="272">B105</f>
        <v>SFA-ONE-PRO-1</v>
      </c>
      <c r="C190" t="str">
        <f t="shared" si="272"/>
        <v>A</v>
      </c>
      <c r="D190">
        <f t="shared" si="228"/>
        <v>1.1728318352956542</v>
      </c>
      <c r="E190">
        <f t="shared" si="229"/>
        <v>0.5063546846305601</v>
      </c>
      <c r="F190">
        <f t="shared" si="230"/>
        <v>1.1713559939855116</v>
      </c>
      <c r="G190">
        <f t="shared" si="231"/>
        <v>0.55175261716321389</v>
      </c>
      <c r="H190">
        <f t="shared" si="232"/>
        <v>1.0449986667061733</v>
      </c>
      <c r="I190">
        <f t="shared" si="233"/>
        <v>0.58522274829379428</v>
      </c>
      <c r="M190">
        <f t="shared" si="234"/>
        <v>1.1728318352956542</v>
      </c>
      <c r="N190">
        <f t="shared" si="235"/>
        <v>1.1713559939855116</v>
      </c>
      <c r="O190">
        <f t="shared" si="236"/>
        <v>1.0449986667061733</v>
      </c>
      <c r="P190">
        <v>1</v>
      </c>
      <c r="Q190" s="41">
        <f t="shared" si="237"/>
        <v>1.1728318352956542</v>
      </c>
      <c r="R190" s="41">
        <f t="shared" si="238"/>
        <v>1.1713559939855116</v>
      </c>
      <c r="S190" s="41">
        <f t="shared" si="239"/>
        <v>1.0449986667061733</v>
      </c>
      <c r="T190">
        <f t="shared" si="240"/>
        <v>1.1297288319957797</v>
      </c>
      <c r="U190" s="137">
        <f t="shared" si="241"/>
        <v>7.3382185913177855E-2</v>
      </c>
      <c r="X190" s="189">
        <f t="shared" si="265"/>
        <v>1.1297288319957797</v>
      </c>
      <c r="Y190" s="190">
        <f t="shared" si="243"/>
        <v>1.1297288319957797</v>
      </c>
      <c r="AA190">
        <v>1.1297288319957797</v>
      </c>
    </row>
    <row r="191" spans="2:27">
      <c r="B191" t="str">
        <f t="shared" ref="B191:C191" si="273">B106</f>
        <v>SFA-ONE-PRO-2</v>
      </c>
      <c r="C191" t="str">
        <f t="shared" si="273"/>
        <v>A</v>
      </c>
      <c r="D191">
        <f t="shared" si="228"/>
        <v>2.0061390527178689</v>
      </c>
      <c r="E191">
        <f t="shared" si="229"/>
        <v>1.0348331650283571</v>
      </c>
      <c r="F191">
        <f t="shared" si="230"/>
        <v>1.9678224814325438</v>
      </c>
      <c r="G191">
        <f t="shared" si="231"/>
        <v>0.99835744652249248</v>
      </c>
      <c r="H191">
        <f t="shared" si="232"/>
        <v>1.888339604752453</v>
      </c>
      <c r="I191">
        <f t="shared" si="233"/>
        <v>0.9936659854533465</v>
      </c>
      <c r="M191">
        <f t="shared" si="234"/>
        <v>2.0061390527178689</v>
      </c>
      <c r="N191">
        <f t="shared" si="235"/>
        <v>1.9678224814325438</v>
      </c>
      <c r="O191">
        <f t="shared" si="236"/>
        <v>1.888339604752453</v>
      </c>
      <c r="P191">
        <v>1</v>
      </c>
      <c r="Q191" s="41">
        <f t="shared" si="237"/>
        <v>2.0061390527178689</v>
      </c>
      <c r="R191" s="41">
        <f t="shared" si="238"/>
        <v>1.9678224814325438</v>
      </c>
      <c r="S191" s="41">
        <f t="shared" si="239"/>
        <v>1.888339604752453</v>
      </c>
      <c r="T191">
        <f t="shared" si="240"/>
        <v>1.9541003796342886</v>
      </c>
      <c r="U191" s="137">
        <f t="shared" si="241"/>
        <v>6.0086600366141864E-2</v>
      </c>
      <c r="X191" s="189">
        <f t="shared" si="265"/>
        <v>1.9541003796342886</v>
      </c>
      <c r="Y191" s="190">
        <f t="shared" si="243"/>
        <v>1.9541003796342886</v>
      </c>
      <c r="AA191">
        <v>1.9541003796342886</v>
      </c>
    </row>
    <row r="192" spans="2:27">
      <c r="B192" t="str">
        <f t="shared" ref="B192:C192" si="274">B107</f>
        <v>SFA-ONE-PRO-3</v>
      </c>
      <c r="C192" t="str">
        <f t="shared" si="274"/>
        <v>A</v>
      </c>
      <c r="D192">
        <f t="shared" si="228"/>
        <v>1.100370338128505</v>
      </c>
      <c r="E192">
        <f t="shared" si="229"/>
        <v>0.58185161040167399</v>
      </c>
      <c r="F192">
        <f t="shared" si="230"/>
        <v>1.095502042800081</v>
      </c>
      <c r="G192">
        <f t="shared" si="231"/>
        <v>-0.60197652534825485</v>
      </c>
      <c r="H192">
        <f t="shared" si="232"/>
        <v>0.96833130870196582</v>
      </c>
      <c r="I192">
        <f t="shared" si="233"/>
        <v>0.62235395167193541</v>
      </c>
      <c r="M192">
        <f t="shared" si="234"/>
        <v>1.100370338128505</v>
      </c>
      <c r="N192">
        <f t="shared" si="235"/>
        <v>1.095502042800081</v>
      </c>
      <c r="O192">
        <f t="shared" si="236"/>
        <v>0.96833130870196582</v>
      </c>
      <c r="P192">
        <v>1</v>
      </c>
      <c r="Q192" s="41">
        <f t="shared" si="237"/>
        <v>1.100370338128505</v>
      </c>
      <c r="R192" s="41">
        <f t="shared" si="238"/>
        <v>1.095502042800081</v>
      </c>
      <c r="S192" s="41">
        <f t="shared" si="239"/>
        <v>0.96833130870196582</v>
      </c>
      <c r="T192">
        <f t="shared" si="240"/>
        <v>1.0547345632101839</v>
      </c>
      <c r="U192" s="137">
        <f t="shared" si="241"/>
        <v>7.4866994510666224E-2</v>
      </c>
      <c r="X192" s="189">
        <f t="shared" si="265"/>
        <v>1.0547345632101839</v>
      </c>
      <c r="Y192" s="190">
        <f t="shared" si="243"/>
        <v>1.0547345632101839</v>
      </c>
      <c r="AA192">
        <v>1.0547345632101839</v>
      </c>
    </row>
    <row r="193" spans="2:27">
      <c r="B193" t="str">
        <f t="shared" ref="B193:C193" si="275">B108</f>
        <v>SFA-ONE-PRO-4</v>
      </c>
      <c r="C193" t="str">
        <f t="shared" si="275"/>
        <v>A</v>
      </c>
      <c r="D193">
        <f t="shared" si="228"/>
        <v>1.4264470753806753</v>
      </c>
      <c r="E193">
        <f t="shared" si="229"/>
        <v>0.69509699905834477</v>
      </c>
      <c r="F193">
        <f t="shared" si="230"/>
        <v>1.3609908719490906</v>
      </c>
      <c r="G193">
        <f t="shared" si="231"/>
        <v>0.70062089361630675</v>
      </c>
      <c r="H193">
        <f t="shared" si="232"/>
        <v>1.3133344197208978</v>
      </c>
      <c r="I193">
        <f t="shared" si="233"/>
        <v>0.65948515505007643</v>
      </c>
      <c r="M193">
        <f t="shared" si="234"/>
        <v>1.4264470753806753</v>
      </c>
      <c r="N193">
        <f t="shared" si="235"/>
        <v>1.3609908719490906</v>
      </c>
      <c r="O193">
        <f t="shared" si="236"/>
        <v>1.3133344197208978</v>
      </c>
      <c r="P193">
        <v>1</v>
      </c>
      <c r="Q193" s="41">
        <f t="shared" si="237"/>
        <v>1.4264470753806753</v>
      </c>
      <c r="R193" s="41">
        <f t="shared" si="238"/>
        <v>1.3609908719490906</v>
      </c>
      <c r="S193" s="41">
        <f t="shared" si="239"/>
        <v>1.3133344197208978</v>
      </c>
      <c r="T193">
        <f t="shared" si="240"/>
        <v>1.3669241223502213</v>
      </c>
      <c r="U193" s="137">
        <f t="shared" si="241"/>
        <v>5.6789266704578373E-2</v>
      </c>
      <c r="X193" s="189">
        <f t="shared" si="265"/>
        <v>1.3669241223502213</v>
      </c>
      <c r="Y193" s="190">
        <f t="shared" si="243"/>
        <v>1.3669241223502213</v>
      </c>
      <c r="AA193">
        <v>1.3669241223502213</v>
      </c>
    </row>
    <row r="194" spans="2:27">
      <c r="B194" t="str">
        <f t="shared" ref="B194:C194" si="276">B109</f>
        <v>SFA-ONE-PRO-5</v>
      </c>
      <c r="C194" t="str">
        <f t="shared" si="276"/>
        <v>A</v>
      </c>
      <c r="D194">
        <f t="shared" si="228"/>
        <v>1.5351393211313991</v>
      </c>
      <c r="E194">
        <f t="shared" si="229"/>
        <v>0.58185161040167399</v>
      </c>
      <c r="F194">
        <f t="shared" si="230"/>
        <v>1.2472099451709433</v>
      </c>
      <c r="G194">
        <f t="shared" si="231"/>
        <v>0.62618675538976032</v>
      </c>
      <c r="H194">
        <f t="shared" si="232"/>
        <v>1.1983333827145868</v>
      </c>
      <c r="I194">
        <f t="shared" si="233"/>
        <v>0.58522274829379428</v>
      </c>
      <c r="M194">
        <f t="shared" si="234"/>
        <v>1.5351393211313991</v>
      </c>
      <c r="N194">
        <f t="shared" si="235"/>
        <v>1.2472099451709433</v>
      </c>
      <c r="O194">
        <f t="shared" si="236"/>
        <v>1.1983333827145868</v>
      </c>
      <c r="P194">
        <v>1</v>
      </c>
      <c r="Q194" s="41">
        <f t="shared" si="237"/>
        <v>1.5351393211313991</v>
      </c>
      <c r="R194" s="41">
        <f t="shared" si="238"/>
        <v>1.2472099451709433</v>
      </c>
      <c r="S194" s="41">
        <f t="shared" si="239"/>
        <v>1.1983333827145868</v>
      </c>
      <c r="T194">
        <f t="shared" si="240"/>
        <v>1.3268942163389763</v>
      </c>
      <c r="U194" s="137">
        <f t="shared" si="241"/>
        <v>0.18199381127360681</v>
      </c>
      <c r="X194" s="189">
        <f t="shared" si="265"/>
        <v>1.3268942163389763</v>
      </c>
      <c r="Y194" s="190">
        <f t="shared" si="243"/>
        <v>1.3268942163389763</v>
      </c>
      <c r="AA194">
        <v>1.3268942163389763</v>
      </c>
    </row>
    <row r="195" spans="2:27">
      <c r="B195" t="str">
        <f t="shared" ref="B195:C195" si="277">B110</f>
        <v>SFA-ONE-PRO-6</v>
      </c>
      <c r="C195" t="str">
        <f t="shared" si="277"/>
        <v>A</v>
      </c>
      <c r="D195">
        <f t="shared" si="228"/>
        <v>0.84675509804348303</v>
      </c>
      <c r="E195">
        <f t="shared" si="229"/>
        <v>0.39310929597388938</v>
      </c>
      <c r="F195">
        <f t="shared" si="230"/>
        <v>0.79208623805835454</v>
      </c>
      <c r="G195">
        <f t="shared" si="231"/>
        <v>0.44010140982339419</v>
      </c>
      <c r="H195">
        <f t="shared" si="232"/>
        <v>0.69999555568724015</v>
      </c>
      <c r="I195">
        <f t="shared" si="233"/>
        <v>0.36243552802494761</v>
      </c>
      <c r="M195">
        <f t="shared" si="234"/>
        <v>0.84675509804348303</v>
      </c>
      <c r="N195">
        <f t="shared" si="235"/>
        <v>0.79208623805835454</v>
      </c>
      <c r="O195">
        <f t="shared" si="236"/>
        <v>0.69999555568724015</v>
      </c>
      <c r="P195">
        <v>1</v>
      </c>
      <c r="Q195" s="41">
        <f t="shared" si="237"/>
        <v>0.84675509804348303</v>
      </c>
      <c r="R195" s="41">
        <f t="shared" si="238"/>
        <v>0.79208623805835454</v>
      </c>
      <c r="S195" s="41">
        <f t="shared" si="239"/>
        <v>0.69999555568724015</v>
      </c>
      <c r="T195">
        <f t="shared" si="240"/>
        <v>0.77961229726302594</v>
      </c>
      <c r="U195" s="137">
        <f t="shared" si="241"/>
        <v>7.4170683004658164E-2</v>
      </c>
      <c r="X195" s="189">
        <f t="shared" si="265"/>
        <v>0.77961229726302594</v>
      </c>
      <c r="Y195" s="190">
        <f t="shared" si="243"/>
        <v>0.77961229726302594</v>
      </c>
      <c r="AA195">
        <v>0.77961229726302594</v>
      </c>
    </row>
    <row r="196" spans="2:27">
      <c r="B196" t="str">
        <f t="shared" ref="B196:C196" si="278">B111</f>
        <v>SFA-ONE-PRO-7</v>
      </c>
      <c r="C196" t="str">
        <f t="shared" si="278"/>
        <v>A</v>
      </c>
      <c r="D196">
        <f t="shared" si="228"/>
        <v>1.6438315668821228</v>
      </c>
      <c r="E196">
        <f t="shared" si="229"/>
        <v>0.80834238771501554</v>
      </c>
      <c r="F196">
        <f t="shared" si="230"/>
        <v>1.7781876034689648</v>
      </c>
      <c r="G196">
        <f t="shared" si="231"/>
        <v>0.81227210095612634</v>
      </c>
      <c r="H196">
        <f t="shared" si="232"/>
        <v>1.5816701727356235</v>
      </c>
      <c r="I196">
        <f t="shared" si="233"/>
        <v>0.77087876518449983</v>
      </c>
      <c r="M196">
        <f t="shared" si="234"/>
        <v>1.6438315668821228</v>
      </c>
      <c r="N196">
        <f t="shared" si="235"/>
        <v>1.7781876034689648</v>
      </c>
      <c r="O196">
        <f t="shared" si="236"/>
        <v>1.5816701727356235</v>
      </c>
      <c r="P196">
        <v>1</v>
      </c>
      <c r="Q196" s="41">
        <f t="shared" si="237"/>
        <v>1.6438315668821228</v>
      </c>
      <c r="R196" s="41">
        <f t="shared" si="238"/>
        <v>1.7781876034689648</v>
      </c>
      <c r="S196" s="41">
        <f t="shared" si="239"/>
        <v>1.5816701727356235</v>
      </c>
      <c r="T196">
        <f t="shared" si="240"/>
        <v>1.6678964476955702</v>
      </c>
      <c r="U196" s="137">
        <f t="shared" si="241"/>
        <v>0.10044458179480102</v>
      </c>
      <c r="X196" s="189">
        <f t="shared" si="265"/>
        <v>1.6678964476955702</v>
      </c>
      <c r="Y196" s="190">
        <f t="shared" si="243"/>
        <v>1.6678964476955702</v>
      </c>
      <c r="AA196">
        <v>1.6678964476955702</v>
      </c>
    </row>
    <row r="197" spans="2:27">
      <c r="B197" t="str">
        <f t="shared" ref="B197:C197" si="279">B112</f>
        <v>SFA-ONE-PRO-8</v>
      </c>
      <c r="C197" t="str">
        <f t="shared" si="279"/>
        <v>A</v>
      </c>
      <c r="D197">
        <f t="shared" si="228"/>
        <v>1.1366010867120797</v>
      </c>
      <c r="E197">
        <f t="shared" si="229"/>
        <v>0.61960007328723088</v>
      </c>
      <c r="F197">
        <f t="shared" si="230"/>
        <v>1.2092829695782275</v>
      </c>
      <c r="G197">
        <f t="shared" si="231"/>
        <v>0.62618675538976032</v>
      </c>
      <c r="H197">
        <f t="shared" si="232"/>
        <v>1.1599997037124832</v>
      </c>
      <c r="I197">
        <f t="shared" si="233"/>
        <v>0.69661635842821756</v>
      </c>
      <c r="M197">
        <f t="shared" si="234"/>
        <v>1.1366010867120797</v>
      </c>
      <c r="N197">
        <f t="shared" si="235"/>
        <v>1.2092829695782275</v>
      </c>
      <c r="O197">
        <f t="shared" si="236"/>
        <v>1.1599997037124832</v>
      </c>
      <c r="P197">
        <v>1</v>
      </c>
      <c r="Q197" s="41">
        <f t="shared" si="237"/>
        <v>1.1366010867120797</v>
      </c>
      <c r="R197" s="41">
        <f t="shared" si="238"/>
        <v>1.2092829695782275</v>
      </c>
      <c r="S197" s="41">
        <f t="shared" si="239"/>
        <v>1.1599997037124832</v>
      </c>
      <c r="T197">
        <f t="shared" si="240"/>
        <v>1.1686279200009302</v>
      </c>
      <c r="U197" s="137">
        <f t="shared" si="241"/>
        <v>3.7101194205608409E-2</v>
      </c>
      <c r="X197" s="189">
        <f t="shared" si="265"/>
        <v>1.1686279200009302</v>
      </c>
      <c r="Y197" s="190">
        <f t="shared" si="243"/>
        <v>1.1686279200009302</v>
      </c>
      <c r="AA197">
        <v>1.1686279200009302</v>
      </c>
    </row>
    <row r="198" spans="2:27" s="176" customFormat="1">
      <c r="B198" s="176" t="str">
        <f t="shared" ref="B198:C198" si="280">B113</f>
        <v>Blank-6</v>
      </c>
      <c r="C198" s="176" t="str">
        <f t="shared" si="280"/>
        <v>A</v>
      </c>
      <c r="D198" s="176">
        <f t="shared" si="228"/>
        <v>0.12214012637199137</v>
      </c>
      <c r="E198" s="176">
        <f t="shared" si="229"/>
        <v>-2.21237957672368E-2</v>
      </c>
      <c r="F198" s="176">
        <f t="shared" si="230"/>
        <v>3.3546726204038112E-2</v>
      </c>
      <c r="G198" s="176">
        <f t="shared" si="231"/>
        <v>3.0713649577388799E-2</v>
      </c>
      <c r="H198" s="176">
        <f t="shared" si="232"/>
        <v>9.9893336493739673E-3</v>
      </c>
      <c r="I198" s="176">
        <f t="shared" si="233"/>
        <v>-8.8765057564635427E-3</v>
      </c>
      <c r="M198" s="176">
        <f t="shared" si="234"/>
        <v>0.12214012637199137</v>
      </c>
      <c r="N198" s="176">
        <f t="shared" si="235"/>
        <v>3.3546726204038112E-2</v>
      </c>
      <c r="O198" s="176">
        <f t="shared" si="236"/>
        <v>9.9893336493739673E-3</v>
      </c>
      <c r="P198" s="176">
        <v>1</v>
      </c>
      <c r="Q198" s="139">
        <f t="shared" si="237"/>
        <v>0.12214012637199137</v>
      </c>
      <c r="R198" s="139">
        <f t="shared" si="238"/>
        <v>3.3546726204038112E-2</v>
      </c>
      <c r="S198" s="139">
        <f t="shared" si="239"/>
        <v>9.9893336493739673E-3</v>
      </c>
      <c r="T198" s="176">
        <f t="shared" si="240"/>
        <v>5.5225395408467819E-2</v>
      </c>
      <c r="U198" s="139">
        <f t="shared" si="241"/>
        <v>5.9134791797504367E-2</v>
      </c>
      <c r="V198" s="139">
        <f>AVERAGE(T198:T202)</f>
        <v>-5.0694373086771716E-2</v>
      </c>
      <c r="W198" s="160">
        <f>IF(V198 &gt; 0, V198, 0)</f>
        <v>0</v>
      </c>
      <c r="X198" s="192"/>
      <c r="Y198" s="192"/>
    </row>
    <row r="199" spans="2:27" s="176" customFormat="1">
      <c r="B199" s="176" t="str">
        <f t="shared" ref="B199:C199" si="281">B114</f>
        <v>Blank-7</v>
      </c>
      <c r="C199" s="176" t="str">
        <f t="shared" si="281"/>
        <v>A</v>
      </c>
      <c r="D199" s="176">
        <f t="shared" si="228"/>
        <v>8.5909377788416785E-2</v>
      </c>
      <c r="E199" s="176">
        <f t="shared" si="229"/>
        <v>1.5624667118320125E-2</v>
      </c>
      <c r="F199" s="176">
        <f t="shared" si="230"/>
        <v>-4.3802493886777056E-3</v>
      </c>
      <c r="G199" s="176">
        <f t="shared" si="231"/>
        <v>-6.5034195358844209E-3</v>
      </c>
      <c r="H199" s="176">
        <f t="shared" si="232"/>
        <v>9.9893336493739673E-3</v>
      </c>
      <c r="I199" s="176">
        <f t="shared" si="233"/>
        <v>-8.3138912512744731E-2</v>
      </c>
      <c r="M199" s="176">
        <f t="shared" si="234"/>
        <v>8.5909377788416785E-2</v>
      </c>
      <c r="N199" s="176">
        <f t="shared" si="235"/>
        <v>-4.3802493886777056E-3</v>
      </c>
      <c r="O199" s="176">
        <f t="shared" si="236"/>
        <v>9.9893336493739673E-3</v>
      </c>
      <c r="P199" s="176">
        <v>1</v>
      </c>
      <c r="Q199" s="139">
        <f t="shared" si="237"/>
        <v>8.5909377788416785E-2</v>
      </c>
      <c r="R199" s="139">
        <f t="shared" si="238"/>
        <v>-4.3802493886777056E-3</v>
      </c>
      <c r="S199" s="139">
        <f t="shared" si="239"/>
        <v>9.9893336493739673E-3</v>
      </c>
      <c r="T199" s="176">
        <f t="shared" si="240"/>
        <v>3.0506154016371013E-2</v>
      </c>
      <c r="U199" s="139">
        <f t="shared" si="241"/>
        <v>4.8515555571624645E-2</v>
      </c>
      <c r="X199" s="192"/>
      <c r="Y199" s="192"/>
    </row>
    <row r="200" spans="2:27" s="176" customFormat="1">
      <c r="B200" s="176" t="str">
        <f t="shared" ref="B200:C200" si="282">B115</f>
        <v>Blank-8</v>
      </c>
      <c r="C200" s="176" t="str">
        <f t="shared" si="282"/>
        <v>A</v>
      </c>
      <c r="D200" s="176">
        <f t="shared" si="228"/>
        <v>-2.2782867962305955E-2</v>
      </c>
      <c r="E200" s="176">
        <f t="shared" si="229"/>
        <v>1.5624667118320125E-2</v>
      </c>
      <c r="F200" s="176">
        <f t="shared" si="230"/>
        <v>-1.8628020534317506</v>
      </c>
      <c r="G200" s="176">
        <f t="shared" si="231"/>
        <v>3.0713649577388799E-2</v>
      </c>
      <c r="H200" s="176">
        <f t="shared" si="232"/>
        <v>8.6656691653581308E-2</v>
      </c>
      <c r="I200" s="176">
        <f t="shared" si="233"/>
        <v>6.5385900999818683E-2</v>
      </c>
      <c r="M200" s="176">
        <f t="shared" si="234"/>
        <v>-2.2782867962305955E-2</v>
      </c>
      <c r="N200" s="176">
        <f t="shared" si="235"/>
        <v>-1.8628020534317506</v>
      </c>
      <c r="O200" s="176">
        <f t="shared" si="236"/>
        <v>8.6656691653581308E-2</v>
      </c>
      <c r="P200" s="176">
        <v>1</v>
      </c>
      <c r="Q200" s="139">
        <f t="shared" si="237"/>
        <v>-2.2782867962305955E-2</v>
      </c>
      <c r="R200" s="139">
        <f t="shared" si="238"/>
        <v>-1.8628020534317506</v>
      </c>
      <c r="S200" s="139">
        <f t="shared" si="239"/>
        <v>8.6656691653581308E-2</v>
      </c>
      <c r="T200" s="176">
        <f t="shared" si="240"/>
        <v>-0.59964274324682509</v>
      </c>
      <c r="U200" s="139">
        <f t="shared" si="241"/>
        <v>1.0952957757986528</v>
      </c>
      <c r="X200" s="192"/>
      <c r="Y200" s="192"/>
    </row>
    <row r="201" spans="2:27" s="176" customFormat="1">
      <c r="B201" s="176" t="str">
        <f t="shared" ref="B201:C201" si="283">B116</f>
        <v>Blank-9</v>
      </c>
      <c r="C201" s="176" t="str">
        <f t="shared" si="283"/>
        <v>A</v>
      </c>
      <c r="D201" s="176">
        <f t="shared" si="228"/>
        <v>0.15837087495556595</v>
      </c>
      <c r="E201" s="176">
        <f t="shared" si="229"/>
        <v>5.3373130003877049E-2</v>
      </c>
      <c r="F201" s="176">
        <f t="shared" si="230"/>
        <v>0.2231816041676172</v>
      </c>
      <c r="G201" s="176">
        <f t="shared" si="231"/>
        <v>6.7930718690662015E-2</v>
      </c>
      <c r="H201" s="176">
        <f t="shared" si="232"/>
        <v>0.12499037065568498</v>
      </c>
      <c r="I201" s="176">
        <f t="shared" si="233"/>
        <v>0.1025171043779598</v>
      </c>
      <c r="M201" s="176">
        <f t="shared" si="234"/>
        <v>0.15837087495556595</v>
      </c>
      <c r="N201" s="176">
        <f t="shared" si="235"/>
        <v>0.2231816041676172</v>
      </c>
      <c r="O201" s="176">
        <f t="shared" si="236"/>
        <v>0.12499037065568498</v>
      </c>
      <c r="P201" s="176">
        <v>1</v>
      </c>
      <c r="Q201" s="139">
        <f t="shared" si="237"/>
        <v>0.15837087495556595</v>
      </c>
      <c r="R201" s="139">
        <f t="shared" si="238"/>
        <v>0.2231816041676172</v>
      </c>
      <c r="S201" s="139">
        <f t="shared" si="239"/>
        <v>0.12499037065568498</v>
      </c>
      <c r="T201" s="176">
        <f t="shared" si="240"/>
        <v>0.16884761659295602</v>
      </c>
      <c r="U201" s="139">
        <f t="shared" si="241"/>
        <v>4.9926958360700983E-2</v>
      </c>
      <c r="X201" s="192"/>
      <c r="Y201" s="192"/>
    </row>
    <row r="202" spans="2:27" s="176" customFormat="1">
      <c r="B202" s="176" t="str">
        <f t="shared" ref="B202:C202" si="284">B117</f>
        <v>Blank-10</v>
      </c>
      <c r="C202" s="176" t="str">
        <f t="shared" si="284"/>
        <v>A</v>
      </c>
      <c r="D202" s="176">
        <f t="shared" si="228"/>
        <v>0.23083237212271512</v>
      </c>
      <c r="E202" s="176">
        <f t="shared" si="229"/>
        <v>5.3373130003877049E-2</v>
      </c>
      <c r="F202" s="176">
        <f t="shared" si="230"/>
        <v>-4.3802493886777056E-3</v>
      </c>
      <c r="G202" s="176">
        <f t="shared" si="231"/>
        <v>0.10514778780393523</v>
      </c>
      <c r="H202" s="176">
        <f t="shared" si="232"/>
        <v>4.8323012651477641E-2</v>
      </c>
      <c r="I202" s="176">
        <f t="shared" si="233"/>
        <v>6.5385900999818683E-2</v>
      </c>
      <c r="M202" s="176">
        <f t="shared" si="234"/>
        <v>0.23083237212271512</v>
      </c>
      <c r="N202" s="176">
        <f t="shared" si="235"/>
        <v>-4.3802493886777056E-3</v>
      </c>
      <c r="O202" s="176">
        <f t="shared" si="236"/>
        <v>4.8323012651477641E-2</v>
      </c>
      <c r="P202" s="176">
        <v>1</v>
      </c>
      <c r="Q202" s="139">
        <f t="shared" si="237"/>
        <v>0.23083237212271512</v>
      </c>
      <c r="R202" s="139">
        <f t="shared" si="238"/>
        <v>-4.3802493886777056E-3</v>
      </c>
      <c r="S202" s="139">
        <f t="shared" si="239"/>
        <v>4.8323012651477641E-2</v>
      </c>
      <c r="T202" s="176">
        <f t="shared" si="240"/>
        <v>9.1591711795171685E-2</v>
      </c>
      <c r="U202" s="139">
        <f t="shared" si="241"/>
        <v>0.12343167978179696</v>
      </c>
      <c r="X202" s="192"/>
      <c r="Y202" s="192"/>
    </row>
    <row r="203" spans="2:27">
      <c r="B203" t="str">
        <f t="shared" ref="B203:C203" si="285">B118</f>
        <v>CGF-MON-PRO-1</v>
      </c>
      <c r="C203" t="str">
        <f t="shared" si="285"/>
        <v>A</v>
      </c>
      <c r="D203">
        <f t="shared" si="228"/>
        <v>2.2597542928028904</v>
      </c>
      <c r="E203">
        <f t="shared" si="229"/>
        <v>1.6765570340828237</v>
      </c>
      <c r="F203">
        <f t="shared" si="230"/>
        <v>2.4988001397305646</v>
      </c>
      <c r="G203">
        <f t="shared" si="231"/>
        <v>1.593830552334863</v>
      </c>
      <c r="H203">
        <f t="shared" si="232"/>
        <v>2.9616826168113546</v>
      </c>
      <c r="I203">
        <f t="shared" si="233"/>
        <v>1.5877652395036033</v>
      </c>
      <c r="M203">
        <f t="shared" si="234"/>
        <v>2.2597542928028904</v>
      </c>
      <c r="N203">
        <f t="shared" si="235"/>
        <v>2.4988001397305646</v>
      </c>
      <c r="O203">
        <f t="shared" si="236"/>
        <v>2.9616826168113546</v>
      </c>
      <c r="P203">
        <v>1</v>
      </c>
      <c r="Q203" s="41">
        <f t="shared" si="237"/>
        <v>2.2597542928028904</v>
      </c>
      <c r="R203" s="41">
        <f t="shared" si="238"/>
        <v>2.4988001397305646</v>
      </c>
      <c r="S203" s="41">
        <f t="shared" si="239"/>
        <v>2.9616826168113546</v>
      </c>
      <c r="T203">
        <f t="shared" si="240"/>
        <v>2.573412349781603</v>
      </c>
      <c r="U203" s="137">
        <f t="shared" si="241"/>
        <v>0.35686282998914154</v>
      </c>
      <c r="X203" s="189">
        <f>T203-$W$219</f>
        <v>2.4806309653009797</v>
      </c>
      <c r="Y203" s="190">
        <f t="shared" si="243"/>
        <v>2.4806309653009797</v>
      </c>
      <c r="AA203">
        <v>2.4806309653009797</v>
      </c>
    </row>
    <row r="204" spans="2:27">
      <c r="B204" t="str">
        <f t="shared" ref="B204:C204" si="286">B119</f>
        <v>CGF-MON-PRO-2</v>
      </c>
      <c r="C204" t="str">
        <f t="shared" si="286"/>
        <v>A</v>
      </c>
      <c r="D204">
        <f t="shared" si="228"/>
        <v>2.9481385158908067</v>
      </c>
      <c r="E204">
        <f t="shared" si="229"/>
        <v>1.5255631825405962</v>
      </c>
      <c r="F204">
        <f t="shared" si="230"/>
        <v>3.0677047736213017</v>
      </c>
      <c r="G204">
        <f t="shared" si="231"/>
        <v>1.5566134832215897</v>
      </c>
      <c r="H204">
        <f t="shared" si="232"/>
        <v>2.923348937809251</v>
      </c>
      <c r="I204">
        <f t="shared" si="233"/>
        <v>1.6248964428817443</v>
      </c>
      <c r="M204">
        <f t="shared" si="234"/>
        <v>2.9481385158908067</v>
      </c>
      <c r="N204">
        <f t="shared" si="235"/>
        <v>3.0677047736213017</v>
      </c>
      <c r="O204">
        <f t="shared" si="236"/>
        <v>2.923348937809251</v>
      </c>
      <c r="P204">
        <v>1</v>
      </c>
      <c r="Q204" s="41">
        <f t="shared" si="237"/>
        <v>2.9481385158908067</v>
      </c>
      <c r="R204" s="41">
        <f t="shared" si="238"/>
        <v>3.0677047736213017</v>
      </c>
      <c r="S204" s="41">
        <f t="shared" si="239"/>
        <v>2.923348937809251</v>
      </c>
      <c r="T204">
        <f t="shared" si="240"/>
        <v>2.9797307424404536</v>
      </c>
      <c r="U204" s="137">
        <f t="shared" si="241"/>
        <v>7.7189399641544518E-2</v>
      </c>
      <c r="X204" s="189">
        <f t="shared" ref="X204:X217" si="287">T204-$W$219</f>
        <v>2.8869493579598302</v>
      </c>
      <c r="Y204" s="190">
        <f t="shared" si="243"/>
        <v>2.8869493579598302</v>
      </c>
      <c r="AA204">
        <v>2.8869493579598302</v>
      </c>
    </row>
    <row r="205" spans="2:27">
      <c r="B205" t="str">
        <f t="shared" ref="B205:C205" si="288">B120</f>
        <v>CGF-MON-PRO-3</v>
      </c>
      <c r="C205" t="str">
        <f t="shared" si="288"/>
        <v>A</v>
      </c>
      <c r="D205">
        <f t="shared" si="228"/>
        <v>2.0061390527178689</v>
      </c>
      <c r="E205">
        <f t="shared" si="229"/>
        <v>1.0725816279139131</v>
      </c>
      <c r="F205">
        <f t="shared" si="230"/>
        <v>1.9678224814325438</v>
      </c>
      <c r="G205">
        <f t="shared" si="231"/>
        <v>1.1472257229755842</v>
      </c>
      <c r="H205">
        <f t="shared" si="232"/>
        <v>2.003340641758764</v>
      </c>
      <c r="I205">
        <f t="shared" si="233"/>
        <v>1.0307971888314875</v>
      </c>
      <c r="M205">
        <f t="shared" si="234"/>
        <v>2.0061390527178689</v>
      </c>
      <c r="N205">
        <f t="shared" si="235"/>
        <v>1.9678224814325438</v>
      </c>
      <c r="O205">
        <f t="shared" si="236"/>
        <v>2.003340641758764</v>
      </c>
      <c r="P205">
        <v>1</v>
      </c>
      <c r="Q205" s="41">
        <f t="shared" si="237"/>
        <v>2.0061390527178689</v>
      </c>
      <c r="R205" s="41">
        <f t="shared" si="238"/>
        <v>1.9678224814325438</v>
      </c>
      <c r="S205" s="41">
        <f t="shared" si="239"/>
        <v>2.003340641758764</v>
      </c>
      <c r="T205">
        <f t="shared" si="240"/>
        <v>1.9924340586363922</v>
      </c>
      <c r="U205" s="137">
        <f t="shared" si="241"/>
        <v>2.1360128167212701E-2</v>
      </c>
      <c r="X205" s="189">
        <f t="shared" si="287"/>
        <v>1.8996526741557687</v>
      </c>
      <c r="Y205" s="190">
        <f t="shared" si="243"/>
        <v>1.8996526741557687</v>
      </c>
      <c r="AA205">
        <v>1.8996526741557687</v>
      </c>
    </row>
    <row r="206" spans="2:27">
      <c r="B206" t="str">
        <f>B121</f>
        <v>CGF-MON-PRO-4</v>
      </c>
      <c r="C206" t="str">
        <f>C121</f>
        <v>A</v>
      </c>
      <c r="D206">
        <f>I121</f>
        <v>1.7887545612164211</v>
      </c>
      <c r="E206">
        <f t="shared" si="229"/>
        <v>0.84609085060057243</v>
      </c>
      <c r="F206">
        <f t="shared" si="230"/>
        <v>1.7781876034689648</v>
      </c>
      <c r="G206">
        <f t="shared" si="231"/>
        <v>0.88670623918267288</v>
      </c>
      <c r="H206">
        <f t="shared" si="232"/>
        <v>1.773338567746142</v>
      </c>
      <c r="I206">
        <f t="shared" si="233"/>
        <v>0.84514117194078209</v>
      </c>
      <c r="M206">
        <f t="shared" si="234"/>
        <v>1.7887545612164211</v>
      </c>
      <c r="N206">
        <f t="shared" si="235"/>
        <v>1.7781876034689648</v>
      </c>
      <c r="O206">
        <f t="shared" si="236"/>
        <v>1.773338567746142</v>
      </c>
      <c r="P206">
        <v>1</v>
      </c>
      <c r="Q206" s="41">
        <f t="shared" si="237"/>
        <v>1.7887545612164211</v>
      </c>
      <c r="R206" s="41">
        <f t="shared" si="238"/>
        <v>1.7781876034689648</v>
      </c>
      <c r="S206" s="41">
        <f t="shared" si="239"/>
        <v>1.773338567746142</v>
      </c>
      <c r="T206">
        <f t="shared" si="240"/>
        <v>1.780093577477176</v>
      </c>
      <c r="U206" s="137">
        <f t="shared" si="241"/>
        <v>7.8827511922490903E-3</v>
      </c>
      <c r="X206" s="189">
        <f t="shared" si="287"/>
        <v>1.6873121929965524</v>
      </c>
      <c r="Y206" s="190">
        <f t="shared" si="243"/>
        <v>1.6873121929965524</v>
      </c>
      <c r="AA206">
        <v>1.6873121929965524</v>
      </c>
    </row>
    <row r="207" spans="2:27">
      <c r="B207" t="str">
        <f t="shared" ref="B207:C207" si="289">B122</f>
        <v>CGF-MON-PRO-5</v>
      </c>
      <c r="C207" t="str">
        <f t="shared" si="289"/>
        <v>A</v>
      </c>
      <c r="D207">
        <f t="shared" ref="D207:D219" si="290">I122</f>
        <v>2.1148312984685917</v>
      </c>
      <c r="E207">
        <f t="shared" si="229"/>
        <v>1.0348331650283571</v>
      </c>
      <c r="F207">
        <f t="shared" si="230"/>
        <v>2.1574573593961226</v>
      </c>
      <c r="G207">
        <f t="shared" si="231"/>
        <v>1.0355745156357656</v>
      </c>
      <c r="H207">
        <f t="shared" si="232"/>
        <v>2.156675357767178</v>
      </c>
      <c r="I207">
        <f t="shared" si="233"/>
        <v>0.9936659854533465</v>
      </c>
      <c r="M207">
        <f t="shared" si="234"/>
        <v>2.1148312984685917</v>
      </c>
      <c r="N207">
        <f t="shared" si="235"/>
        <v>2.1574573593961226</v>
      </c>
      <c r="O207">
        <f t="shared" si="236"/>
        <v>2.156675357767178</v>
      </c>
      <c r="P207">
        <v>1</v>
      </c>
      <c r="Q207" s="41">
        <f t="shared" si="237"/>
        <v>2.1148312984685917</v>
      </c>
      <c r="R207" s="41">
        <f t="shared" si="238"/>
        <v>2.1574573593961226</v>
      </c>
      <c r="S207" s="41">
        <f t="shared" si="239"/>
        <v>2.156675357767178</v>
      </c>
      <c r="T207">
        <f t="shared" si="240"/>
        <v>2.1429880052106309</v>
      </c>
      <c r="U207" s="137">
        <f t="shared" si="241"/>
        <v>2.4387557945698617E-2</v>
      </c>
      <c r="X207" s="189">
        <f t="shared" si="287"/>
        <v>2.0502066207300076</v>
      </c>
      <c r="Y207" s="190">
        <f t="shared" si="243"/>
        <v>2.0502066207300076</v>
      </c>
      <c r="AA207">
        <v>2.0502066207300076</v>
      </c>
    </row>
    <row r="208" spans="2:27">
      <c r="B208" t="str">
        <f t="shared" ref="B208:C208" si="291">B123</f>
        <v>CGF-MON-PRO-6</v>
      </c>
      <c r="C208" t="str">
        <f t="shared" si="291"/>
        <v>A</v>
      </c>
      <c r="D208">
        <f t="shared" si="290"/>
        <v>1.0279088409613559</v>
      </c>
      <c r="E208">
        <f t="shared" si="229"/>
        <v>1.1480785536850269</v>
      </c>
      <c r="F208">
        <f t="shared" si="230"/>
        <v>2.3091652617669856</v>
      </c>
      <c r="G208">
        <f t="shared" si="231"/>
        <v>1.2216598612021308</v>
      </c>
      <c r="H208">
        <f t="shared" si="232"/>
        <v>2.2333427157713857</v>
      </c>
      <c r="I208">
        <f t="shared" si="233"/>
        <v>1.1793220023440509</v>
      </c>
      <c r="M208">
        <f t="shared" si="234"/>
        <v>1.0279088409613559</v>
      </c>
      <c r="N208">
        <f t="shared" si="235"/>
        <v>2.3091652617669856</v>
      </c>
      <c r="O208">
        <f t="shared" si="236"/>
        <v>2.2333427157713857</v>
      </c>
      <c r="P208">
        <v>1</v>
      </c>
      <c r="Q208" s="41">
        <f t="shared" si="237"/>
        <v>1.0279088409613559</v>
      </c>
      <c r="R208" s="41">
        <f t="shared" si="238"/>
        <v>2.3091652617669856</v>
      </c>
      <c r="S208" s="41">
        <f t="shared" si="239"/>
        <v>2.2333427157713857</v>
      </c>
      <c r="T208">
        <f t="shared" si="240"/>
        <v>1.8568056061665759</v>
      </c>
      <c r="U208" s="137">
        <f t="shared" si="241"/>
        <v>0.71884605455276129</v>
      </c>
      <c r="X208" s="189">
        <f t="shared" si="287"/>
        <v>1.7640242216859523</v>
      </c>
      <c r="Y208" s="190">
        <f t="shared" si="243"/>
        <v>1.7640242216859523</v>
      </c>
      <c r="AA208">
        <v>1.7640242216859523</v>
      </c>
    </row>
    <row r="209" spans="2:27">
      <c r="B209" t="str">
        <f t="shared" ref="B209:C209" si="292">B124</f>
        <v>CGF-MON-PRO-7</v>
      </c>
      <c r="C209" t="str">
        <f t="shared" si="292"/>
        <v>A</v>
      </c>
      <c r="D209">
        <f t="shared" si="290"/>
        <v>2.5133695328879124</v>
      </c>
      <c r="E209">
        <f t="shared" si="229"/>
        <v>-0.43735688750836194</v>
      </c>
      <c r="F209">
        <f t="shared" si="230"/>
        <v>2.4988001397305646</v>
      </c>
      <c r="G209">
        <f t="shared" si="231"/>
        <v>1.3333110685419505</v>
      </c>
      <c r="H209">
        <f t="shared" si="232"/>
        <v>2.4250111107819037</v>
      </c>
      <c r="I209">
        <f t="shared" si="233"/>
        <v>1.3278468158566155</v>
      </c>
      <c r="M209">
        <f t="shared" si="234"/>
        <v>2.5133695328879124</v>
      </c>
      <c r="N209">
        <f t="shared" si="235"/>
        <v>2.4988001397305646</v>
      </c>
      <c r="O209">
        <f t="shared" si="236"/>
        <v>2.4250111107819037</v>
      </c>
      <c r="P209">
        <v>1</v>
      </c>
      <c r="Q209" s="41">
        <f t="shared" si="237"/>
        <v>2.5133695328879124</v>
      </c>
      <c r="R209" s="41">
        <f t="shared" si="238"/>
        <v>2.4988001397305646</v>
      </c>
      <c r="S209" s="41">
        <f t="shared" si="239"/>
        <v>2.4250111107819037</v>
      </c>
      <c r="T209">
        <f t="shared" si="240"/>
        <v>2.4790602611334602</v>
      </c>
      <c r="U209" s="137">
        <f t="shared" si="241"/>
        <v>4.7371402708144689E-2</v>
      </c>
      <c r="X209" s="189">
        <f t="shared" si="287"/>
        <v>2.3862788766528369</v>
      </c>
      <c r="Y209" s="190">
        <f t="shared" si="243"/>
        <v>2.3862788766528369</v>
      </c>
      <c r="AA209">
        <v>2.3862788766528369</v>
      </c>
    </row>
    <row r="210" spans="2:27">
      <c r="B210" t="str">
        <f t="shared" ref="B210:C210" si="293">B125</f>
        <v>CGF-MON-PRO-8</v>
      </c>
      <c r="C210" t="str">
        <f t="shared" si="293"/>
        <v>A</v>
      </c>
      <c r="D210">
        <f t="shared" si="290"/>
        <v>2.1510620470521666</v>
      </c>
      <c r="E210">
        <f t="shared" si="229"/>
        <v>1.0725816279139131</v>
      </c>
      <c r="F210">
        <f t="shared" si="230"/>
        <v>2.1574573593961226</v>
      </c>
      <c r="G210">
        <f t="shared" si="231"/>
        <v>1.1100086538623111</v>
      </c>
      <c r="H210">
        <f t="shared" si="232"/>
        <v>2.2716763947734893</v>
      </c>
      <c r="I210">
        <f t="shared" si="233"/>
        <v>1.0679283922096288</v>
      </c>
      <c r="M210">
        <f t="shared" si="234"/>
        <v>2.1510620470521666</v>
      </c>
      <c r="N210">
        <f t="shared" si="235"/>
        <v>2.1574573593961226</v>
      </c>
      <c r="O210">
        <f t="shared" si="236"/>
        <v>2.2716763947734893</v>
      </c>
      <c r="P210">
        <v>1</v>
      </c>
      <c r="Q210" s="41">
        <f t="shared" si="237"/>
        <v>2.1510620470521666</v>
      </c>
      <c r="R210" s="41">
        <f t="shared" si="238"/>
        <v>2.1574573593961226</v>
      </c>
      <c r="S210" s="41">
        <f t="shared" si="239"/>
        <v>2.2716763947734893</v>
      </c>
      <c r="T210">
        <f t="shared" si="240"/>
        <v>2.1933986004072596</v>
      </c>
      <c r="U210" s="137">
        <f t="shared" si="241"/>
        <v>6.7865932713884539E-2</v>
      </c>
      <c r="X210" s="189">
        <f t="shared" si="287"/>
        <v>2.1006172159266363</v>
      </c>
      <c r="Y210" s="190">
        <f t="shared" si="243"/>
        <v>2.1006172159266363</v>
      </c>
      <c r="AA210">
        <v>2.1006172159266363</v>
      </c>
    </row>
    <row r="211" spans="2:27">
      <c r="B211" t="str">
        <f t="shared" ref="B211:C211" si="294">B126</f>
        <v>CGF-MXG-PRO-1</v>
      </c>
      <c r="C211" t="str">
        <f t="shared" si="294"/>
        <v>A</v>
      </c>
      <c r="D211">
        <f t="shared" si="290"/>
        <v>1.6438315668821228</v>
      </c>
      <c r="E211">
        <f t="shared" si="229"/>
        <v>0.43085775885944633</v>
      </c>
      <c r="F211">
        <f t="shared" si="230"/>
        <v>1.5885527255053857</v>
      </c>
      <c r="G211">
        <f t="shared" si="231"/>
        <v>0.96114037740921932</v>
      </c>
      <c r="H211">
        <f t="shared" si="232"/>
        <v>1.5816701727356235</v>
      </c>
      <c r="I211">
        <f t="shared" si="233"/>
        <v>0.80800996856264096</v>
      </c>
      <c r="M211">
        <f t="shared" si="234"/>
        <v>1.6438315668821228</v>
      </c>
      <c r="N211">
        <f t="shared" si="235"/>
        <v>1.5885527255053857</v>
      </c>
      <c r="O211">
        <f t="shared" si="236"/>
        <v>1.5816701727356235</v>
      </c>
      <c r="P211">
        <v>1</v>
      </c>
      <c r="Q211" s="41">
        <f t="shared" si="237"/>
        <v>1.6438315668821228</v>
      </c>
      <c r="R211" s="41">
        <f t="shared" si="238"/>
        <v>1.5885527255053857</v>
      </c>
      <c r="S211" s="41">
        <f t="shared" si="239"/>
        <v>1.5816701727356235</v>
      </c>
      <c r="T211">
        <f t="shared" si="240"/>
        <v>1.6046848217077105</v>
      </c>
      <c r="U211" s="137">
        <f t="shared" si="241"/>
        <v>3.4076283929881664E-2</v>
      </c>
      <c r="X211" s="189">
        <f t="shared" si="287"/>
        <v>1.511903437227087</v>
      </c>
      <c r="Y211" s="190">
        <f t="shared" si="243"/>
        <v>1.511903437227087</v>
      </c>
      <c r="AA211">
        <v>1.511903437227087</v>
      </c>
    </row>
    <row r="212" spans="2:27">
      <c r="B212" t="str">
        <f t="shared" ref="B212:C212" si="295">B127</f>
        <v>CGF-MXG-PRO-2</v>
      </c>
      <c r="C212" t="str">
        <f t="shared" si="295"/>
        <v>A</v>
      </c>
      <c r="D212">
        <f t="shared" si="290"/>
        <v>2.0786005498850173</v>
      </c>
      <c r="E212">
        <f t="shared" si="229"/>
        <v>1.1858270165705838</v>
      </c>
      <c r="F212">
        <f t="shared" si="230"/>
        <v>2.0816034082106909</v>
      </c>
      <c r="G212">
        <f t="shared" si="231"/>
        <v>1.0355745156357656</v>
      </c>
      <c r="H212">
        <f t="shared" si="232"/>
        <v>2.1183416787650744</v>
      </c>
      <c r="I212">
        <f t="shared" si="233"/>
        <v>1.0307971888314875</v>
      </c>
      <c r="M212">
        <f t="shared" si="234"/>
        <v>2.0786005498850173</v>
      </c>
      <c r="N212">
        <f t="shared" si="235"/>
        <v>2.0816034082106909</v>
      </c>
      <c r="O212">
        <f t="shared" si="236"/>
        <v>2.1183416787650744</v>
      </c>
      <c r="P212">
        <v>1</v>
      </c>
      <c r="Q212" s="41">
        <f t="shared" si="237"/>
        <v>2.0786005498850173</v>
      </c>
      <c r="R212" s="41">
        <f t="shared" si="238"/>
        <v>2.0816034082106909</v>
      </c>
      <c r="S212" s="41">
        <f t="shared" si="239"/>
        <v>2.1183416787650744</v>
      </c>
      <c r="T212">
        <f t="shared" si="240"/>
        <v>2.092848545620261</v>
      </c>
      <c r="U212" s="137">
        <f t="shared" si="241"/>
        <v>2.2128695571257913E-2</v>
      </c>
      <c r="X212" s="189">
        <f t="shared" si="287"/>
        <v>2.0000671611396377</v>
      </c>
      <c r="Y212" s="190">
        <f t="shared" si="243"/>
        <v>2.0000671611396377</v>
      </c>
      <c r="AA212">
        <v>2.0000671611396377</v>
      </c>
    </row>
    <row r="213" spans="2:27">
      <c r="B213" t="str">
        <f t="shared" ref="B213:C213" si="296">B128</f>
        <v>CGF-MXG-PRO-3</v>
      </c>
      <c r="C213" t="str">
        <f t="shared" si="296"/>
        <v>A</v>
      </c>
      <c r="D213">
        <f t="shared" si="290"/>
        <v>2.4046772871371886</v>
      </c>
      <c r="E213">
        <f t="shared" si="229"/>
        <v>1.2613239423416975</v>
      </c>
      <c r="F213">
        <f t="shared" si="230"/>
        <v>2.3470922373597016</v>
      </c>
      <c r="G213">
        <f t="shared" si="231"/>
        <v>1.1844427920888576</v>
      </c>
      <c r="H213">
        <f t="shared" si="232"/>
        <v>2.3100100737755929</v>
      </c>
      <c r="I213">
        <f t="shared" si="233"/>
        <v>1.1793220023440509</v>
      </c>
      <c r="M213">
        <f t="shared" si="234"/>
        <v>2.4046772871371886</v>
      </c>
      <c r="N213">
        <f t="shared" si="235"/>
        <v>2.3470922373597016</v>
      </c>
      <c r="O213">
        <f t="shared" si="236"/>
        <v>2.3100100737755929</v>
      </c>
      <c r="P213">
        <v>1</v>
      </c>
      <c r="Q213" s="41">
        <f t="shared" si="237"/>
        <v>2.4046772871371886</v>
      </c>
      <c r="R213" s="41">
        <f t="shared" si="238"/>
        <v>2.3470922373597016</v>
      </c>
      <c r="S213" s="41">
        <f t="shared" si="239"/>
        <v>2.3100100737755929</v>
      </c>
      <c r="T213">
        <f t="shared" si="240"/>
        <v>2.3539265327574941</v>
      </c>
      <c r="U213" s="137">
        <f t="shared" si="241"/>
        <v>4.770221186277103E-2</v>
      </c>
      <c r="X213" s="189">
        <f t="shared" si="287"/>
        <v>2.2611451482768707</v>
      </c>
      <c r="Y213" s="190">
        <f t="shared" si="243"/>
        <v>2.2611451482768707</v>
      </c>
      <c r="AA213">
        <v>2.2611451482768707</v>
      </c>
    </row>
    <row r="214" spans="2:27">
      <c r="B214" t="str">
        <f t="shared" ref="B214:C214" si="297">B129</f>
        <v>CGF-MXG-PRO-4</v>
      </c>
      <c r="C214" t="str">
        <f t="shared" si="297"/>
        <v>A</v>
      </c>
      <c r="D214">
        <f t="shared" si="290"/>
        <v>2.0786005498850173</v>
      </c>
      <c r="E214">
        <f t="shared" si="229"/>
        <v>-1.5698107740750686</v>
      </c>
      <c r="F214">
        <f t="shared" si="230"/>
        <v>2.0816034082106909</v>
      </c>
      <c r="G214">
        <f t="shared" si="231"/>
        <v>1.0355745156357656</v>
      </c>
      <c r="H214">
        <f t="shared" si="232"/>
        <v>1.9650069627566602</v>
      </c>
      <c r="I214">
        <f t="shared" si="233"/>
        <v>0.9936659854533465</v>
      </c>
      <c r="M214">
        <f t="shared" si="234"/>
        <v>2.0786005498850173</v>
      </c>
      <c r="N214">
        <f t="shared" si="235"/>
        <v>2.0816034082106909</v>
      </c>
      <c r="O214">
        <f t="shared" si="236"/>
        <v>1.9650069627566602</v>
      </c>
      <c r="P214">
        <v>1</v>
      </c>
      <c r="Q214" s="41">
        <f t="shared" si="237"/>
        <v>2.0786005498850173</v>
      </c>
      <c r="R214" s="41">
        <f t="shared" si="238"/>
        <v>2.0816034082106909</v>
      </c>
      <c r="S214" s="41">
        <f t="shared" si="239"/>
        <v>1.9650069627566602</v>
      </c>
      <c r="T214">
        <f t="shared" si="240"/>
        <v>2.0417369736174562</v>
      </c>
      <c r="U214" s="137">
        <f t="shared" si="241"/>
        <v>6.6467098737303193E-2</v>
      </c>
      <c r="X214" s="189">
        <f t="shared" si="287"/>
        <v>1.9489555891368326</v>
      </c>
      <c r="Y214" s="190">
        <f t="shared" si="243"/>
        <v>1.9489555891368326</v>
      </c>
      <c r="AA214">
        <v>1.9489555891368326</v>
      </c>
    </row>
    <row r="215" spans="2:27">
      <c r="B215" t="str">
        <f t="shared" ref="B215:C215" si="298">B130</f>
        <v>CGF-MXG-PRO-5</v>
      </c>
      <c r="C215" t="str">
        <f t="shared" si="298"/>
        <v>A</v>
      </c>
      <c r="D215">
        <f t="shared" si="290"/>
        <v>1.3539855782135262</v>
      </c>
      <c r="E215">
        <f t="shared" si="229"/>
        <v>0.73284546194390165</v>
      </c>
      <c r="F215">
        <f t="shared" si="230"/>
        <v>1.3609908719490906</v>
      </c>
      <c r="G215">
        <f t="shared" si="231"/>
        <v>0.66340382450303348</v>
      </c>
      <c r="H215">
        <f t="shared" si="232"/>
        <v>1.3900017777251052</v>
      </c>
      <c r="I215">
        <f t="shared" si="233"/>
        <v>0.39956673140308868</v>
      </c>
      <c r="M215">
        <f t="shared" si="234"/>
        <v>1.3539855782135262</v>
      </c>
      <c r="N215">
        <f t="shared" si="235"/>
        <v>1.3609908719490906</v>
      </c>
      <c r="O215">
        <f t="shared" si="236"/>
        <v>1.3900017777251052</v>
      </c>
      <c r="P215">
        <v>1</v>
      </c>
      <c r="Q215" s="41">
        <f t="shared" si="237"/>
        <v>1.3539855782135262</v>
      </c>
      <c r="R215" s="41">
        <f t="shared" si="238"/>
        <v>1.3609908719490906</v>
      </c>
      <c r="S215" s="41">
        <f t="shared" si="239"/>
        <v>1.3900017777251052</v>
      </c>
      <c r="T215">
        <f t="shared" si="240"/>
        <v>1.3683260759625739</v>
      </c>
      <c r="U215" s="137">
        <f t="shared" si="241"/>
        <v>1.9095695071246671E-2</v>
      </c>
      <c r="X215" s="189">
        <f t="shared" si="287"/>
        <v>1.2755446914819504</v>
      </c>
      <c r="Y215" s="190">
        <f t="shared" si="243"/>
        <v>1.2755446914819504</v>
      </c>
      <c r="AA215">
        <v>1.2755446914819504</v>
      </c>
    </row>
    <row r="216" spans="2:27">
      <c r="B216" t="str">
        <f t="shared" ref="B216:C216" si="299">B131</f>
        <v>CGF-MXG-PRO-6</v>
      </c>
      <c r="C216" t="str">
        <f t="shared" si="299"/>
        <v>A</v>
      </c>
      <c r="D216">
        <f t="shared" si="290"/>
        <v>1.4264470753806753</v>
      </c>
      <c r="E216">
        <f t="shared" si="229"/>
        <v>0.84609085060057243</v>
      </c>
      <c r="F216">
        <f t="shared" si="230"/>
        <v>1.4747717987272382</v>
      </c>
      <c r="G216">
        <f t="shared" si="231"/>
        <v>0.92392330829594604</v>
      </c>
      <c r="H216">
        <f t="shared" si="232"/>
        <v>1.3516680987230014</v>
      </c>
      <c r="I216">
        <f t="shared" si="233"/>
        <v>0.77087876518449983</v>
      </c>
      <c r="M216">
        <f t="shared" si="234"/>
        <v>1.4264470753806753</v>
      </c>
      <c r="N216">
        <f t="shared" si="235"/>
        <v>1.4747717987272382</v>
      </c>
      <c r="O216">
        <f t="shared" si="236"/>
        <v>1.3516680987230014</v>
      </c>
      <c r="P216">
        <v>1</v>
      </c>
      <c r="Q216" s="41">
        <f t="shared" si="237"/>
        <v>1.4264470753806753</v>
      </c>
      <c r="R216" s="41">
        <f t="shared" si="238"/>
        <v>1.4747717987272382</v>
      </c>
      <c r="S216" s="41">
        <f t="shared" si="239"/>
        <v>1.3516680987230014</v>
      </c>
      <c r="T216">
        <f t="shared" si="240"/>
        <v>1.4176289909436381</v>
      </c>
      <c r="U216" s="137">
        <f t="shared" si="241"/>
        <v>6.2023779299050424E-2</v>
      </c>
      <c r="X216" s="189">
        <f t="shared" si="287"/>
        <v>1.3248476064630146</v>
      </c>
      <c r="Y216" s="190">
        <f t="shared" si="243"/>
        <v>1.3248476064630146</v>
      </c>
      <c r="AA216">
        <v>1.3248476064630146</v>
      </c>
    </row>
    <row r="217" spans="2:27">
      <c r="B217" t="str">
        <f t="shared" ref="B217:C217" si="300">B132</f>
        <v>CGF-MXG-PRO-7</v>
      </c>
      <c r="C217" t="str">
        <f t="shared" si="300"/>
        <v>A</v>
      </c>
      <c r="D217">
        <f t="shared" si="290"/>
        <v>1.4989085725478244</v>
      </c>
      <c r="E217">
        <f t="shared" si="229"/>
        <v>0.73284546194390165</v>
      </c>
      <c r="F217">
        <f t="shared" si="230"/>
        <v>1.4747717987272382</v>
      </c>
      <c r="G217">
        <f t="shared" si="231"/>
        <v>0.77505503184285318</v>
      </c>
      <c r="H217">
        <f t="shared" si="232"/>
        <v>1.3516680987230014</v>
      </c>
      <c r="I217">
        <f t="shared" si="233"/>
        <v>0.77087876518449983</v>
      </c>
      <c r="M217">
        <f t="shared" si="234"/>
        <v>1.4989085725478244</v>
      </c>
      <c r="N217">
        <f t="shared" si="235"/>
        <v>1.4747717987272382</v>
      </c>
      <c r="O217">
        <f t="shared" si="236"/>
        <v>1.3516680987230014</v>
      </c>
      <c r="P217">
        <v>1</v>
      </c>
      <c r="Q217" s="41">
        <f t="shared" si="237"/>
        <v>1.4989085725478244</v>
      </c>
      <c r="R217" s="41">
        <f t="shared" si="238"/>
        <v>1.4747717987272382</v>
      </c>
      <c r="S217" s="41">
        <f t="shared" si="239"/>
        <v>1.3516680987230014</v>
      </c>
      <c r="T217">
        <f t="shared" si="240"/>
        <v>1.4417828233326879</v>
      </c>
      <c r="U217" s="137">
        <f t="shared" si="241"/>
        <v>7.8969257665412254E-2</v>
      </c>
      <c r="X217" s="189">
        <f t="shared" si="287"/>
        <v>1.3490014388520644</v>
      </c>
      <c r="Y217" s="190">
        <f t="shared" si="243"/>
        <v>1.3490014388520644</v>
      </c>
      <c r="AA217">
        <v>1.3490014388520644</v>
      </c>
    </row>
    <row r="218" spans="2:27">
      <c r="B218" t="str">
        <f t="shared" ref="B218:C218" si="301">B133</f>
        <v>CGF-MXG-PRO-8</v>
      </c>
      <c r="C218" t="str">
        <f t="shared" si="301"/>
        <v>A</v>
      </c>
      <c r="D218">
        <f t="shared" si="290"/>
        <v>1.7887545612164211</v>
      </c>
      <c r="E218">
        <f t="shared" si="229"/>
        <v>0.61960007328723088</v>
      </c>
      <c r="F218">
        <f t="shared" si="230"/>
        <v>1.7023336522835331</v>
      </c>
      <c r="G218">
        <f t="shared" si="231"/>
        <v>0.88670623918267288</v>
      </c>
      <c r="H218">
        <f t="shared" si="232"/>
        <v>1.6966712097419345</v>
      </c>
      <c r="I218">
        <f t="shared" si="233"/>
        <v>0.88227237531892311</v>
      </c>
      <c r="M218">
        <f t="shared" si="234"/>
        <v>1.7887545612164211</v>
      </c>
      <c r="N218">
        <f t="shared" si="235"/>
        <v>1.7023336522835331</v>
      </c>
      <c r="O218">
        <f t="shared" si="236"/>
        <v>1.6966712097419345</v>
      </c>
      <c r="P218">
        <v>1</v>
      </c>
      <c r="Q218" s="41">
        <f t="shared" si="237"/>
        <v>1.7887545612164211</v>
      </c>
      <c r="R218" s="41">
        <f t="shared" si="238"/>
        <v>1.7023336522835331</v>
      </c>
      <c r="S218" s="41">
        <f t="shared" si="239"/>
        <v>1.6966712097419345</v>
      </c>
      <c r="T218">
        <f t="shared" si="240"/>
        <v>1.7292531410806296</v>
      </c>
      <c r="U218" s="137">
        <f t="shared" si="241"/>
        <v>5.160746130663868E-2</v>
      </c>
      <c r="X218" s="189">
        <f>T218-$W$219</f>
        <v>1.636471756600006</v>
      </c>
      <c r="Y218" s="190">
        <f t="shared" si="243"/>
        <v>1.636471756600006</v>
      </c>
      <c r="AA218">
        <v>1.636471756600006</v>
      </c>
    </row>
    <row r="219" spans="2:27" s="176" customFormat="1">
      <c r="B219" s="176" t="str">
        <f t="shared" ref="B219:C219" si="302">B134</f>
        <v>Blank-11</v>
      </c>
      <c r="C219" s="176" t="str">
        <f t="shared" si="302"/>
        <v>A</v>
      </c>
      <c r="D219" s="176">
        <f t="shared" si="290"/>
        <v>0.19460162353914054</v>
      </c>
      <c r="E219" s="176">
        <f t="shared" si="229"/>
        <v>-9.7620721538350649E-2</v>
      </c>
      <c r="F219" s="176">
        <f t="shared" si="230"/>
        <v>0.10940067738946975</v>
      </c>
      <c r="G219" s="176">
        <f t="shared" si="231"/>
        <v>0.10514778780393523</v>
      </c>
      <c r="H219" s="176">
        <f t="shared" si="232"/>
        <v>4.8323012651477641E-2</v>
      </c>
      <c r="I219" s="176">
        <f t="shared" si="233"/>
        <v>0.1025171043779598</v>
      </c>
      <c r="M219" s="176">
        <f t="shared" si="234"/>
        <v>0.19460162353914054</v>
      </c>
      <c r="N219" s="176">
        <f t="shared" si="235"/>
        <v>0.10940067738946975</v>
      </c>
      <c r="O219" s="176">
        <f t="shared" si="236"/>
        <v>4.8323012651477641E-2</v>
      </c>
      <c r="P219" s="176">
        <v>1</v>
      </c>
      <c r="Q219" s="139">
        <f t="shared" si="237"/>
        <v>0.19460162353914054</v>
      </c>
      <c r="R219" s="139">
        <f t="shared" si="238"/>
        <v>0.10940067738946975</v>
      </c>
      <c r="S219" s="139">
        <f t="shared" si="239"/>
        <v>4.8323012651477641E-2</v>
      </c>
      <c r="T219" s="176">
        <f t="shared" si="240"/>
        <v>0.11744177119336265</v>
      </c>
      <c r="U219" s="139">
        <f t="shared" si="241"/>
        <v>7.347007821540906E-2</v>
      </c>
      <c r="V219" s="139">
        <f>AVERAGE(T219:T223)</f>
        <v>9.2781384480623535E-2</v>
      </c>
      <c r="W219" s="160">
        <f>IF(V219 &gt; 0, V219, 0)</f>
        <v>9.2781384480623535E-2</v>
      </c>
      <c r="X219" s="192"/>
      <c r="Y219" s="192"/>
    </row>
    <row r="220" spans="2:27" s="176" customFormat="1">
      <c r="B220" s="176" t="str">
        <f>B135</f>
        <v>Blank-12</v>
      </c>
      <c r="C220" s="176" t="str">
        <f>C135</f>
        <v>A</v>
      </c>
      <c r="D220" s="176">
        <f>I135</f>
        <v>0.15837087495556595</v>
      </c>
      <c r="E220" s="176">
        <f t="shared" si="229"/>
        <v>0.20436698154610475</v>
      </c>
      <c r="F220" s="176">
        <f t="shared" si="230"/>
        <v>3.3546726204038112E-2</v>
      </c>
      <c r="G220" s="176">
        <f t="shared" si="231"/>
        <v>-4.3720488649157639E-2</v>
      </c>
      <c r="H220" s="176">
        <f t="shared" si="232"/>
        <v>4.8323012651477641E-2</v>
      </c>
      <c r="I220" s="176">
        <f t="shared" si="233"/>
        <v>0.1025171043779598</v>
      </c>
      <c r="M220" s="176">
        <f t="shared" si="234"/>
        <v>0.15837087495556595</v>
      </c>
      <c r="N220" s="176">
        <f t="shared" si="235"/>
        <v>3.3546726204038112E-2</v>
      </c>
      <c r="O220" s="176">
        <f t="shared" si="236"/>
        <v>4.8323012651477641E-2</v>
      </c>
      <c r="P220" s="176">
        <v>1</v>
      </c>
      <c r="Q220" s="139">
        <f t="shared" si="237"/>
        <v>0.15837087495556595</v>
      </c>
      <c r="R220" s="139">
        <f t="shared" si="238"/>
        <v>3.3546726204038112E-2</v>
      </c>
      <c r="S220" s="139">
        <f t="shared" si="239"/>
        <v>4.8323012651477641E-2</v>
      </c>
      <c r="T220" s="176">
        <f t="shared" si="240"/>
        <v>8.0080204603693902E-2</v>
      </c>
      <c r="U220" s="139">
        <f t="shared" si="241"/>
        <v>6.8203053145759668E-2</v>
      </c>
      <c r="X220" s="192"/>
      <c r="Y220" s="192"/>
    </row>
    <row r="221" spans="2:27" s="176" customFormat="1">
      <c r="B221" s="176" t="str">
        <f t="shared" ref="B221:C221" si="303">B136</f>
        <v>Blank-13</v>
      </c>
      <c r="C221" s="176" t="str">
        <f t="shared" si="303"/>
        <v>A</v>
      </c>
      <c r="D221" s="176">
        <f t="shared" ref="D221:D233" si="304">I136</f>
        <v>0.19460162353914054</v>
      </c>
      <c r="E221" s="176">
        <f t="shared" si="229"/>
        <v>5.3373130003877049E-2</v>
      </c>
      <c r="F221" s="176">
        <f t="shared" si="230"/>
        <v>7.1473701796753927E-2</v>
      </c>
      <c r="G221" s="176">
        <f t="shared" si="231"/>
        <v>-6.5034195358844209E-3</v>
      </c>
      <c r="H221" s="176">
        <f t="shared" si="232"/>
        <v>9.9893336493739673E-3</v>
      </c>
      <c r="I221" s="176">
        <f t="shared" si="233"/>
        <v>6.5385900999818683E-2</v>
      </c>
      <c r="M221" s="176">
        <f t="shared" si="234"/>
        <v>0.19460162353914054</v>
      </c>
      <c r="N221" s="176">
        <f t="shared" si="235"/>
        <v>7.1473701796753927E-2</v>
      </c>
      <c r="O221" s="176">
        <f t="shared" si="236"/>
        <v>9.9893336493739673E-3</v>
      </c>
      <c r="P221" s="176">
        <v>1</v>
      </c>
      <c r="Q221" s="139">
        <f t="shared" si="237"/>
        <v>0.19460162353914054</v>
      </c>
      <c r="R221" s="139">
        <f t="shared" si="238"/>
        <v>7.1473701796753927E-2</v>
      </c>
      <c r="S221" s="139">
        <f t="shared" si="239"/>
        <v>9.9893336493739673E-3</v>
      </c>
      <c r="T221" s="176">
        <f t="shared" si="240"/>
        <v>9.2021552995089476E-2</v>
      </c>
      <c r="U221" s="139">
        <f t="shared" si="241"/>
        <v>9.4005771292179227E-2</v>
      </c>
      <c r="X221" s="192"/>
      <c r="Y221" s="192"/>
    </row>
    <row r="222" spans="2:27" s="176" customFormat="1">
      <c r="B222" s="176" t="str">
        <f t="shared" ref="B222:C222" si="305">B137</f>
        <v>Blank-14</v>
      </c>
      <c r="C222" s="176" t="str">
        <f t="shared" si="305"/>
        <v>A</v>
      </c>
      <c r="D222" s="176">
        <f t="shared" si="304"/>
        <v>0.12214012637199137</v>
      </c>
      <c r="E222" s="176">
        <f t="shared" si="229"/>
        <v>5.3373130003877049E-2</v>
      </c>
      <c r="F222" s="176">
        <f t="shared" si="230"/>
        <v>0.14732765298218556</v>
      </c>
      <c r="G222" s="176">
        <f t="shared" si="231"/>
        <v>-6.5034195358844209E-3</v>
      </c>
      <c r="H222" s="176">
        <f t="shared" si="232"/>
        <v>9.9893336493739673E-3</v>
      </c>
      <c r="I222" s="176">
        <f t="shared" si="233"/>
        <v>6.5385900999818683E-2</v>
      </c>
      <c r="M222" s="176">
        <f t="shared" si="234"/>
        <v>0.12214012637199137</v>
      </c>
      <c r="N222" s="176">
        <f t="shared" si="235"/>
        <v>0.14732765298218556</v>
      </c>
      <c r="O222" s="176">
        <f t="shared" si="236"/>
        <v>9.9893336493739673E-3</v>
      </c>
      <c r="P222" s="176">
        <v>1</v>
      </c>
      <c r="Q222" s="139">
        <f t="shared" si="237"/>
        <v>0.12214012637199137</v>
      </c>
      <c r="R222" s="139">
        <f t="shared" si="238"/>
        <v>0.14732765298218556</v>
      </c>
      <c r="S222" s="139">
        <f t="shared" si="239"/>
        <v>9.9893336493739673E-3</v>
      </c>
      <c r="T222" s="176">
        <f t="shared" si="240"/>
        <v>9.3152371001183634E-2</v>
      </c>
      <c r="U222" s="139">
        <f t="shared" si="241"/>
        <v>7.3114095497165771E-2</v>
      </c>
      <c r="X222" s="192"/>
      <c r="Y222" s="192"/>
    </row>
    <row r="223" spans="2:27" s="176" customFormat="1">
      <c r="B223" s="176" t="str">
        <f t="shared" ref="B223:C223" si="306">B138</f>
        <v>Blank-15</v>
      </c>
      <c r="C223" s="176" t="str">
        <f t="shared" si="306"/>
        <v>A</v>
      </c>
      <c r="D223" s="176">
        <f t="shared" si="304"/>
        <v>8.5909377788416785E-2</v>
      </c>
      <c r="E223" s="176">
        <f t="shared" si="229"/>
        <v>0.27986390731721861</v>
      </c>
      <c r="F223" s="176">
        <f t="shared" si="230"/>
        <v>0.10940067738946975</v>
      </c>
      <c r="G223" s="176">
        <f t="shared" si="231"/>
        <v>-8.0937557762430862E-2</v>
      </c>
      <c r="H223" s="176">
        <f t="shared" si="232"/>
        <v>4.8323012651477641E-2</v>
      </c>
      <c r="I223" s="176">
        <f t="shared" si="233"/>
        <v>-8.8765057564635427E-3</v>
      </c>
      <c r="M223" s="176">
        <f t="shared" si="234"/>
        <v>8.5909377788416785E-2</v>
      </c>
      <c r="N223" s="176">
        <f t="shared" si="235"/>
        <v>0.10940067738946975</v>
      </c>
      <c r="O223" s="176">
        <f t="shared" si="236"/>
        <v>4.8323012651477641E-2</v>
      </c>
      <c r="P223" s="176">
        <v>1</v>
      </c>
      <c r="Q223" s="139">
        <f t="shared" si="237"/>
        <v>8.5909377788416785E-2</v>
      </c>
      <c r="R223" s="139">
        <f t="shared" si="238"/>
        <v>0.10940067738946975</v>
      </c>
      <c r="S223" s="139">
        <f t="shared" si="239"/>
        <v>4.8323012651477641E-2</v>
      </c>
      <c r="T223" s="176">
        <f t="shared" si="240"/>
        <v>8.1211022609788061E-2</v>
      </c>
      <c r="U223" s="139">
        <f t="shared" si="241"/>
        <v>3.0808703129149295E-2</v>
      </c>
      <c r="X223" s="192"/>
      <c r="Y223" s="192"/>
    </row>
    <row r="224" spans="2:27">
      <c r="B224" t="str">
        <f t="shared" ref="B224:C224" si="307">B139</f>
        <v>OTO-MON-NCD-1</v>
      </c>
      <c r="C224" t="str">
        <f t="shared" si="307"/>
        <v>A</v>
      </c>
      <c r="D224">
        <f t="shared" si="304"/>
        <v>1.716293064049272</v>
      </c>
      <c r="E224">
        <f t="shared" si="229"/>
        <v>0.88383931348612943</v>
      </c>
      <c r="F224">
        <f t="shared" si="230"/>
        <v>1.7781876034689648</v>
      </c>
      <c r="G224">
        <f t="shared" si="231"/>
        <v>0.84948917006939961</v>
      </c>
      <c r="H224">
        <f t="shared" si="232"/>
        <v>1.8116722467482456</v>
      </c>
      <c r="I224">
        <f t="shared" si="233"/>
        <v>0.95653478207520537</v>
      </c>
      <c r="M224">
        <f t="shared" si="234"/>
        <v>1.716293064049272</v>
      </c>
      <c r="N224">
        <f t="shared" si="235"/>
        <v>1.7781876034689648</v>
      </c>
      <c r="O224">
        <f t="shared" si="236"/>
        <v>1.8116722467482456</v>
      </c>
      <c r="P224">
        <v>1</v>
      </c>
      <c r="Q224" s="41">
        <f t="shared" si="237"/>
        <v>1.716293064049272</v>
      </c>
      <c r="R224" s="41">
        <f t="shared" si="238"/>
        <v>1.7781876034689648</v>
      </c>
      <c r="S224" s="41">
        <f t="shared" si="239"/>
        <v>1.8116722467482456</v>
      </c>
      <c r="T224">
        <f t="shared" si="240"/>
        <v>1.7687176380888274</v>
      </c>
      <c r="U224" s="137">
        <f t="shared" si="241"/>
        <v>4.8389640485405512E-2</v>
      </c>
      <c r="X224" s="189">
        <f>T224-$W$240</f>
        <v>1.6616995938560652</v>
      </c>
      <c r="Y224" s="190">
        <f t="shared" si="243"/>
        <v>1.6616995938560652</v>
      </c>
      <c r="AA224">
        <v>1.6616995938560652</v>
      </c>
    </row>
    <row r="225" spans="2:27">
      <c r="B225" t="str">
        <f t="shared" ref="B225:C225" si="308">B140</f>
        <v>OTO-MON-NCD-2</v>
      </c>
      <c r="C225" t="str">
        <f t="shared" si="308"/>
        <v>A</v>
      </c>
      <c r="D225">
        <f t="shared" si="304"/>
        <v>2.2235235442193155</v>
      </c>
      <c r="E225">
        <f t="shared" si="229"/>
        <v>1.0348331650283571</v>
      </c>
      <c r="F225">
        <f t="shared" si="230"/>
        <v>2.3091652617669856</v>
      </c>
      <c r="G225">
        <f t="shared" si="231"/>
        <v>1.1844427920888576</v>
      </c>
      <c r="H225">
        <f t="shared" si="232"/>
        <v>2.156675357767178</v>
      </c>
      <c r="I225">
        <f t="shared" si="233"/>
        <v>1.0679283922096288</v>
      </c>
      <c r="M225">
        <f t="shared" si="234"/>
        <v>2.2235235442193155</v>
      </c>
      <c r="N225">
        <f t="shared" si="235"/>
        <v>2.3091652617669856</v>
      </c>
      <c r="O225">
        <f t="shared" si="236"/>
        <v>2.156675357767178</v>
      </c>
      <c r="P225">
        <v>1</v>
      </c>
      <c r="Q225" s="41">
        <f t="shared" si="237"/>
        <v>2.2235235442193155</v>
      </c>
      <c r="R225" s="41">
        <f t="shared" si="238"/>
        <v>2.3091652617669856</v>
      </c>
      <c r="S225" s="41">
        <f t="shared" si="239"/>
        <v>2.156675357767178</v>
      </c>
      <c r="T225">
        <f t="shared" si="240"/>
        <v>2.229788054584493</v>
      </c>
      <c r="U225" s="137">
        <f t="shared" si="241"/>
        <v>7.6437724802967497E-2</v>
      </c>
      <c r="X225" s="189">
        <f t="shared" ref="X225:X239" si="309">T225-$W$240</f>
        <v>2.1227700103517306</v>
      </c>
      <c r="Y225" s="190">
        <f t="shared" si="243"/>
        <v>2.1227700103517306</v>
      </c>
      <c r="AA225">
        <v>2.1227700103517306</v>
      </c>
    </row>
    <row r="226" spans="2:27">
      <c r="B226" t="str">
        <f t="shared" ref="B226:C226" si="310">B141</f>
        <v>OTO-MON-NCD-3</v>
      </c>
      <c r="C226" t="str">
        <f t="shared" si="310"/>
        <v>A</v>
      </c>
      <c r="D226">
        <f t="shared" si="304"/>
        <v>1.3902163267971008</v>
      </c>
      <c r="E226">
        <f t="shared" ref="E226:E240" si="311">X141</f>
        <v>0.5441031475161171</v>
      </c>
      <c r="F226">
        <f t="shared" ref="F226:F240" si="312">AM141</f>
        <v>1.323063896356375</v>
      </c>
      <c r="G226">
        <f t="shared" ref="G226:G240" si="313">BB141</f>
        <v>0.58896968627648705</v>
      </c>
      <c r="H226">
        <f t="shared" ref="H226:H240" si="314">BQ141</f>
        <v>1.0449986667061733</v>
      </c>
      <c r="I226">
        <f t="shared" ref="I226:I240" si="315">CF141</f>
        <v>0.47382913815937094</v>
      </c>
      <c r="M226">
        <f t="shared" ref="M226:M289" si="316">D226</f>
        <v>1.3902163267971008</v>
      </c>
      <c r="N226">
        <f t="shared" ref="N226:N289" si="317">F226</f>
        <v>1.323063896356375</v>
      </c>
      <c r="O226">
        <f t="shared" ref="O226:O289" si="318">H226</f>
        <v>1.0449986667061733</v>
      </c>
      <c r="P226">
        <v>1</v>
      </c>
      <c r="Q226" s="41">
        <f t="shared" ref="Q226:Q289" si="319" xml:space="preserve"> M226*P226</f>
        <v>1.3902163267971008</v>
      </c>
      <c r="R226" s="41">
        <f t="shared" ref="R226:R286" si="320" xml:space="preserve"> N226*P226</f>
        <v>1.323063896356375</v>
      </c>
      <c r="S226" s="41">
        <f t="shared" ref="S226:S289" si="321" xml:space="preserve"> O226*P226</f>
        <v>1.0449986667061733</v>
      </c>
      <c r="T226">
        <f t="shared" ref="T226:T289" si="322">AVERAGE(Q226:S226)</f>
        <v>1.2527596299532162</v>
      </c>
      <c r="U226" s="137">
        <f t="shared" ref="U226:U289" si="323">STDEV(Q226:S226)</f>
        <v>0.18303230757308644</v>
      </c>
      <c r="X226" s="189">
        <f t="shared" si="309"/>
        <v>1.145741585720454</v>
      </c>
      <c r="Y226" s="190">
        <f t="shared" ref="Y226:Y286" si="324">IF(X226 &gt; 0, X226, 0)</f>
        <v>1.145741585720454</v>
      </c>
      <c r="AA226">
        <v>1.145741585720454</v>
      </c>
    </row>
    <row r="227" spans="2:27">
      <c r="B227" t="str">
        <f t="shared" ref="B227:C227" si="325">B142</f>
        <v>OTO-MON-NCD-4</v>
      </c>
      <c r="C227" t="str">
        <f t="shared" si="325"/>
        <v>A</v>
      </c>
      <c r="D227">
        <f t="shared" si="304"/>
        <v>1.2090625838792279</v>
      </c>
      <c r="E227">
        <f t="shared" si="311"/>
        <v>0.5063546846305601</v>
      </c>
      <c r="F227">
        <f t="shared" si="312"/>
        <v>1.1334290183927969</v>
      </c>
      <c r="G227">
        <f t="shared" si="313"/>
        <v>0.4773184789366674</v>
      </c>
      <c r="H227">
        <f t="shared" si="314"/>
        <v>1.1216660247103805</v>
      </c>
      <c r="I227">
        <f t="shared" si="315"/>
        <v>0.51096034153751202</v>
      </c>
      <c r="M227">
        <f t="shared" si="316"/>
        <v>1.2090625838792279</v>
      </c>
      <c r="N227">
        <f t="shared" si="317"/>
        <v>1.1334290183927969</v>
      </c>
      <c r="O227">
        <f t="shared" si="318"/>
        <v>1.1216660247103805</v>
      </c>
      <c r="P227">
        <v>1</v>
      </c>
      <c r="Q227" s="41">
        <f t="shared" si="319"/>
        <v>1.2090625838792279</v>
      </c>
      <c r="R227" s="41">
        <f t="shared" si="320"/>
        <v>1.1334290183927969</v>
      </c>
      <c r="S227" s="41">
        <f t="shared" si="321"/>
        <v>1.1216660247103805</v>
      </c>
      <c r="T227">
        <f t="shared" si="322"/>
        <v>1.1547192089941352</v>
      </c>
      <c r="U227" s="137">
        <f t="shared" si="323"/>
        <v>4.7428828791352705E-2</v>
      </c>
      <c r="X227" s="189">
        <f t="shared" si="309"/>
        <v>1.047701164761373</v>
      </c>
      <c r="Y227" s="190">
        <f t="shared" si="324"/>
        <v>1.047701164761373</v>
      </c>
      <c r="AA227">
        <v>1.047701164761373</v>
      </c>
    </row>
    <row r="228" spans="2:27">
      <c r="B228" t="str">
        <f t="shared" ref="B228:C228" si="326">B143</f>
        <v>OTO-MON-NCD-5</v>
      </c>
      <c r="C228" t="str">
        <f t="shared" si="326"/>
        <v>A</v>
      </c>
      <c r="D228">
        <f t="shared" si="304"/>
        <v>1.3902163267971008</v>
      </c>
      <c r="E228">
        <f t="shared" si="311"/>
        <v>0.65734853617278788</v>
      </c>
      <c r="F228">
        <f t="shared" si="312"/>
        <v>1.323063896356375</v>
      </c>
      <c r="G228">
        <f t="shared" si="313"/>
        <v>0.81227210095612634</v>
      </c>
      <c r="H228">
        <f t="shared" si="314"/>
        <v>1.4283354567272089</v>
      </c>
      <c r="I228">
        <f t="shared" si="315"/>
        <v>-7.2865923678721147</v>
      </c>
      <c r="M228">
        <f t="shared" si="316"/>
        <v>1.3902163267971008</v>
      </c>
      <c r="N228">
        <f t="shared" si="317"/>
        <v>1.323063896356375</v>
      </c>
      <c r="O228">
        <f t="shared" si="318"/>
        <v>1.4283354567272089</v>
      </c>
      <c r="P228">
        <v>1</v>
      </c>
      <c r="Q228" s="41">
        <f t="shared" si="319"/>
        <v>1.3902163267971008</v>
      </c>
      <c r="R228" s="41">
        <f t="shared" si="320"/>
        <v>1.323063896356375</v>
      </c>
      <c r="S228" s="41">
        <f t="shared" si="321"/>
        <v>1.4283354567272089</v>
      </c>
      <c r="T228">
        <f t="shared" si="322"/>
        <v>1.3805385599602282</v>
      </c>
      <c r="U228" s="137">
        <f t="shared" si="323"/>
        <v>5.329887178861465E-2</v>
      </c>
      <c r="X228" s="189">
        <f t="shared" si="309"/>
        <v>1.2735205157274661</v>
      </c>
      <c r="Y228" s="190">
        <f t="shared" si="324"/>
        <v>1.2735205157274661</v>
      </c>
      <c r="AA228">
        <v>1.2735205157274661</v>
      </c>
    </row>
    <row r="229" spans="2:27">
      <c r="B229" t="str">
        <f t="shared" ref="B229:C229" si="327">B144</f>
        <v>OTO-MON-NCD-6</v>
      </c>
      <c r="C229" t="str">
        <f t="shared" si="327"/>
        <v>A</v>
      </c>
      <c r="D229">
        <f t="shared" si="304"/>
        <v>0.99167809237778137</v>
      </c>
      <c r="E229">
        <f t="shared" si="311"/>
        <v>0.39310929597388938</v>
      </c>
      <c r="F229">
        <f t="shared" si="312"/>
        <v>1.0575750672073652</v>
      </c>
      <c r="G229">
        <f t="shared" si="313"/>
        <v>0.4773184789366674</v>
      </c>
      <c r="H229">
        <f t="shared" si="314"/>
        <v>0.96833130870196582</v>
      </c>
      <c r="I229">
        <f t="shared" si="315"/>
        <v>0.39956673140308868</v>
      </c>
      <c r="M229">
        <f t="shared" si="316"/>
        <v>0.99167809237778137</v>
      </c>
      <c r="N229">
        <f t="shared" si="317"/>
        <v>1.0575750672073652</v>
      </c>
      <c r="O229">
        <f t="shared" si="318"/>
        <v>0.96833130870196582</v>
      </c>
      <c r="P229">
        <v>1</v>
      </c>
      <c r="Q229" s="41">
        <f t="shared" si="319"/>
        <v>0.99167809237778137</v>
      </c>
      <c r="R229" s="41">
        <f t="shared" si="320"/>
        <v>1.0575750672073652</v>
      </c>
      <c r="S229" s="41">
        <f t="shared" si="321"/>
        <v>0.96833130870196582</v>
      </c>
      <c r="T229">
        <f t="shared" si="322"/>
        <v>1.0058614894290374</v>
      </c>
      <c r="U229" s="137">
        <f t="shared" si="323"/>
        <v>4.6281623480358747E-2</v>
      </c>
      <c r="X229" s="189">
        <f t="shared" si="309"/>
        <v>0.89884344519627524</v>
      </c>
      <c r="Y229" s="190">
        <f t="shared" si="324"/>
        <v>0.89884344519627524</v>
      </c>
      <c r="AA229">
        <v>0.89884344519627524</v>
      </c>
    </row>
    <row r="230" spans="2:27">
      <c r="B230" t="str">
        <f t="shared" ref="B230:C230" si="328">B145</f>
        <v>OTO-MON-NCD-7</v>
      </c>
      <c r="C230" t="str">
        <f t="shared" si="328"/>
        <v>A</v>
      </c>
      <c r="D230">
        <f t="shared" si="304"/>
        <v>1.4989085725478244</v>
      </c>
      <c r="E230">
        <f t="shared" si="311"/>
        <v>0.5441031475161171</v>
      </c>
      <c r="F230">
        <f t="shared" si="312"/>
        <v>1.4368448231345223</v>
      </c>
      <c r="G230">
        <f t="shared" si="313"/>
        <v>0.73783796272957991</v>
      </c>
      <c r="H230">
        <f t="shared" si="314"/>
        <v>1.4283354567272089</v>
      </c>
      <c r="I230">
        <f t="shared" si="315"/>
        <v>0.65948515505007643</v>
      </c>
      <c r="M230">
        <f t="shared" si="316"/>
        <v>1.4989085725478244</v>
      </c>
      <c r="N230">
        <f t="shared" si="317"/>
        <v>1.4368448231345223</v>
      </c>
      <c r="O230">
        <f t="shared" si="318"/>
        <v>1.4283354567272089</v>
      </c>
      <c r="P230">
        <v>1</v>
      </c>
      <c r="Q230" s="41">
        <f t="shared" si="319"/>
        <v>1.4989085725478244</v>
      </c>
      <c r="R230" s="41">
        <f t="shared" si="320"/>
        <v>1.4368448231345223</v>
      </c>
      <c r="S230" s="41">
        <f t="shared" si="321"/>
        <v>1.4283354567272089</v>
      </c>
      <c r="T230">
        <f t="shared" si="322"/>
        <v>1.4546962841365183</v>
      </c>
      <c r="U230" s="137">
        <f t="shared" si="323"/>
        <v>3.8524630615839092E-2</v>
      </c>
      <c r="X230" s="189">
        <f t="shared" si="309"/>
        <v>1.3476782399037561</v>
      </c>
      <c r="Y230" s="190">
        <f t="shared" si="324"/>
        <v>1.3476782399037561</v>
      </c>
      <c r="AA230">
        <v>1.3476782399037561</v>
      </c>
    </row>
    <row r="231" spans="2:27">
      <c r="B231" t="str">
        <f t="shared" ref="B231:C231" si="329">B146</f>
        <v>OTO-MON-NCD-8</v>
      </c>
      <c r="C231" t="str">
        <f t="shared" si="329"/>
        <v>A</v>
      </c>
      <c r="D231">
        <f t="shared" si="304"/>
        <v>1.6438315668821228</v>
      </c>
      <c r="E231">
        <f t="shared" si="311"/>
        <v>0.58185161040167399</v>
      </c>
      <c r="F231">
        <f t="shared" si="312"/>
        <v>1.0575750672073652</v>
      </c>
      <c r="G231">
        <f t="shared" si="313"/>
        <v>0.66340382450303348</v>
      </c>
      <c r="H231">
        <f t="shared" si="314"/>
        <v>1.5050028147314163</v>
      </c>
      <c r="I231">
        <f t="shared" si="315"/>
        <v>0.77087876518449983</v>
      </c>
      <c r="M231">
        <f t="shared" si="316"/>
        <v>1.6438315668821228</v>
      </c>
      <c r="N231">
        <f t="shared" si="317"/>
        <v>1.0575750672073652</v>
      </c>
      <c r="O231">
        <f t="shared" si="318"/>
        <v>1.5050028147314163</v>
      </c>
      <c r="P231">
        <v>1</v>
      </c>
      <c r="Q231" s="41">
        <f t="shared" si="319"/>
        <v>1.6438315668821228</v>
      </c>
      <c r="R231" s="41">
        <f t="shared" si="320"/>
        <v>1.0575750672073652</v>
      </c>
      <c r="S231" s="41">
        <f t="shared" si="321"/>
        <v>1.5050028147314163</v>
      </c>
      <c r="T231">
        <f t="shared" si="322"/>
        <v>1.4021364829403016</v>
      </c>
      <c r="U231" s="137">
        <f t="shared" si="323"/>
        <v>0.30636625550938901</v>
      </c>
      <c r="X231" s="189">
        <f t="shared" si="309"/>
        <v>1.2951184387075394</v>
      </c>
      <c r="Y231" s="190">
        <f t="shared" si="324"/>
        <v>1.2951184387075394</v>
      </c>
      <c r="AA231">
        <v>1.2951184387075394</v>
      </c>
    </row>
    <row r="232" spans="2:27">
      <c r="B232" t="str">
        <f t="shared" ref="B232:C232" si="330">B147</f>
        <v>OTO-MXT-NCD-1</v>
      </c>
      <c r="C232" t="str">
        <f t="shared" si="330"/>
        <v>A</v>
      </c>
      <c r="D232">
        <f t="shared" si="304"/>
        <v>1.4264470753806753</v>
      </c>
      <c r="E232">
        <f t="shared" si="311"/>
        <v>0.65734853617278788</v>
      </c>
      <c r="F232">
        <f t="shared" si="312"/>
        <v>1.4747717987272382</v>
      </c>
      <c r="G232">
        <f t="shared" si="313"/>
        <v>0.73783796272957991</v>
      </c>
      <c r="H232">
        <f t="shared" si="314"/>
        <v>1.4283354567272089</v>
      </c>
      <c r="I232">
        <f t="shared" si="315"/>
        <v>0.73374756180635869</v>
      </c>
      <c r="M232">
        <f t="shared" si="316"/>
        <v>1.4264470753806753</v>
      </c>
      <c r="N232">
        <f t="shared" si="317"/>
        <v>1.4747717987272382</v>
      </c>
      <c r="O232">
        <f t="shared" si="318"/>
        <v>1.4283354567272089</v>
      </c>
      <c r="P232">
        <v>1</v>
      </c>
      <c r="Q232" s="41">
        <f t="shared" si="319"/>
        <v>1.4264470753806753</v>
      </c>
      <c r="R232" s="41">
        <f t="shared" si="320"/>
        <v>1.4747717987272382</v>
      </c>
      <c r="S232" s="41">
        <f t="shared" si="321"/>
        <v>1.4283354567272089</v>
      </c>
      <c r="T232">
        <f t="shared" si="322"/>
        <v>1.4431847769450405</v>
      </c>
      <c r="U232" s="137">
        <f t="shared" si="323"/>
        <v>2.7371453283105817E-2</v>
      </c>
      <c r="X232" s="189">
        <f t="shared" si="309"/>
        <v>1.3361667327122784</v>
      </c>
      <c r="Y232" s="190">
        <f t="shared" si="324"/>
        <v>1.3361667327122784</v>
      </c>
      <c r="AA232">
        <v>1.3361667327122784</v>
      </c>
    </row>
    <row r="233" spans="2:27">
      <c r="B233" t="str">
        <f t="shared" ref="B233:C233" si="331">B148</f>
        <v>OTO-MXT-NCD-2</v>
      </c>
      <c r="C233" t="str">
        <f t="shared" si="331"/>
        <v>A</v>
      </c>
      <c r="D233">
        <f t="shared" si="304"/>
        <v>1.100370338128505</v>
      </c>
      <c r="E233">
        <f t="shared" si="311"/>
        <v>0.58185161040167399</v>
      </c>
      <c r="F233">
        <f t="shared" si="312"/>
        <v>0.98172111602193357</v>
      </c>
      <c r="G233">
        <f t="shared" si="313"/>
        <v>0.55175261716321389</v>
      </c>
      <c r="H233">
        <f t="shared" si="314"/>
        <v>1.0066649877040694</v>
      </c>
      <c r="I233">
        <f t="shared" si="315"/>
        <v>0.47382913815937094</v>
      </c>
      <c r="M233">
        <f t="shared" si="316"/>
        <v>1.100370338128505</v>
      </c>
      <c r="N233">
        <f t="shared" si="317"/>
        <v>0.98172111602193357</v>
      </c>
      <c r="O233">
        <f t="shared" si="318"/>
        <v>1.0066649877040694</v>
      </c>
      <c r="P233">
        <v>1</v>
      </c>
      <c r="Q233" s="41">
        <f t="shared" si="319"/>
        <v>1.100370338128505</v>
      </c>
      <c r="R233" s="41">
        <f t="shared" si="320"/>
        <v>0.98172111602193357</v>
      </c>
      <c r="S233" s="41">
        <f t="shared" si="321"/>
        <v>1.0066649877040694</v>
      </c>
      <c r="T233">
        <f t="shared" si="322"/>
        <v>1.0295854806181695</v>
      </c>
      <c r="U233" s="137">
        <f t="shared" si="323"/>
        <v>6.2557343479343899E-2</v>
      </c>
      <c r="X233" s="189">
        <f t="shared" si="309"/>
        <v>0.92256743638540728</v>
      </c>
      <c r="Y233" s="190">
        <f t="shared" si="324"/>
        <v>0.92256743638540728</v>
      </c>
      <c r="AA233">
        <v>0.92256743638540728</v>
      </c>
    </row>
    <row r="234" spans="2:27">
      <c r="B234" t="str">
        <f>B149</f>
        <v>OTO-MXT-NCD-3</v>
      </c>
      <c r="C234" t="str">
        <f>C149</f>
        <v>A</v>
      </c>
      <c r="D234">
        <f>I149</f>
        <v>1.0279088409613559</v>
      </c>
      <c r="E234">
        <f t="shared" si="311"/>
        <v>-0.28636303596613422</v>
      </c>
      <c r="F234">
        <f t="shared" si="312"/>
        <v>0.71623228687292284</v>
      </c>
      <c r="G234">
        <f t="shared" si="313"/>
        <v>0.51453554804994062</v>
      </c>
      <c r="H234">
        <f t="shared" si="314"/>
        <v>1.0449986667061733</v>
      </c>
      <c r="I234">
        <f t="shared" si="315"/>
        <v>0.51096034153751202</v>
      </c>
      <c r="M234">
        <f t="shared" si="316"/>
        <v>1.0279088409613559</v>
      </c>
      <c r="N234">
        <f t="shared" si="317"/>
        <v>0.71623228687292284</v>
      </c>
      <c r="O234">
        <f t="shared" si="318"/>
        <v>1.0449986667061733</v>
      </c>
      <c r="P234">
        <v>1</v>
      </c>
      <c r="Q234" s="41">
        <f t="shared" si="319"/>
        <v>1.0279088409613559</v>
      </c>
      <c r="R234" s="41">
        <f t="shared" si="320"/>
        <v>0.71623228687292284</v>
      </c>
      <c r="S234" s="41">
        <f t="shared" si="321"/>
        <v>1.0449986667061733</v>
      </c>
      <c r="T234">
        <f t="shared" si="322"/>
        <v>0.92971326484681727</v>
      </c>
      <c r="U234" s="137">
        <f t="shared" si="323"/>
        <v>0.18507731223333465</v>
      </c>
      <c r="X234" s="189">
        <f t="shared" si="309"/>
        <v>0.82269522061405509</v>
      </c>
      <c r="Y234" s="190">
        <f t="shared" si="324"/>
        <v>0.82269522061405509</v>
      </c>
      <c r="AA234">
        <v>0.82269522061405509</v>
      </c>
    </row>
    <row r="235" spans="2:27">
      <c r="B235" t="str">
        <f t="shared" ref="B235:C235" si="332">B150</f>
        <v>OTO-MXT-NCD-4</v>
      </c>
      <c r="C235" t="str">
        <f t="shared" si="332"/>
        <v>A</v>
      </c>
      <c r="D235">
        <f t="shared" ref="D235:D240" si="333">I150</f>
        <v>1.3902163267971008</v>
      </c>
      <c r="E235">
        <f t="shared" si="311"/>
        <v>0.27986390731721861</v>
      </c>
      <c r="F235">
        <f t="shared" si="312"/>
        <v>0.90586716483650198</v>
      </c>
      <c r="G235">
        <f t="shared" si="313"/>
        <v>0.4773184789366674</v>
      </c>
      <c r="H235">
        <f t="shared" si="314"/>
        <v>0.12499037065568498</v>
      </c>
      <c r="I235">
        <f t="shared" si="315"/>
        <v>0.28817312126866534</v>
      </c>
      <c r="M235">
        <f t="shared" si="316"/>
        <v>1.3902163267971008</v>
      </c>
      <c r="N235">
        <f t="shared" si="317"/>
        <v>0.90586716483650198</v>
      </c>
      <c r="O235">
        <f t="shared" si="318"/>
        <v>0.12499037065568498</v>
      </c>
      <c r="P235">
        <v>1</v>
      </c>
      <c r="Q235" s="41">
        <f t="shared" si="319"/>
        <v>1.3902163267971008</v>
      </c>
      <c r="R235" s="41">
        <f t="shared" si="320"/>
        <v>0.90586716483650198</v>
      </c>
      <c r="S235" s="41">
        <f t="shared" si="321"/>
        <v>0.12499037065568498</v>
      </c>
      <c r="T235">
        <f t="shared" si="322"/>
        <v>0.80702462076309589</v>
      </c>
      <c r="U235" s="137">
        <f t="shared" si="323"/>
        <v>0.63837807482139253</v>
      </c>
      <c r="X235" s="189">
        <f t="shared" si="309"/>
        <v>0.70000657653033371</v>
      </c>
      <c r="Y235" s="190">
        <f t="shared" si="324"/>
        <v>0.70000657653033371</v>
      </c>
      <c r="AA235">
        <v>0.70000657653033371</v>
      </c>
    </row>
    <row r="236" spans="2:27">
      <c r="B236" t="str">
        <f t="shared" ref="B236:C236" si="334">B151</f>
        <v>OTO-MXT-NCD-5</v>
      </c>
      <c r="C236" t="str">
        <f t="shared" si="334"/>
        <v>A</v>
      </c>
      <c r="D236">
        <f t="shared" si="333"/>
        <v>1.1366010867120797</v>
      </c>
      <c r="E236">
        <f t="shared" si="311"/>
        <v>0.61960007328723088</v>
      </c>
      <c r="F236">
        <f t="shared" si="312"/>
        <v>0.86794018924378613</v>
      </c>
      <c r="G236">
        <f t="shared" si="313"/>
        <v>0.4773184789366674</v>
      </c>
      <c r="H236">
        <f t="shared" si="314"/>
        <v>1.1216660247103805</v>
      </c>
      <c r="I236">
        <f t="shared" si="315"/>
        <v>0.62235395167193541</v>
      </c>
      <c r="M236">
        <f t="shared" si="316"/>
        <v>1.1366010867120797</v>
      </c>
      <c r="N236">
        <f t="shared" si="317"/>
        <v>0.86794018924378613</v>
      </c>
      <c r="O236">
        <f t="shared" si="318"/>
        <v>1.1216660247103805</v>
      </c>
      <c r="P236">
        <v>1</v>
      </c>
      <c r="Q236" s="41">
        <f t="shared" si="319"/>
        <v>1.1366010867120797</v>
      </c>
      <c r="R236" s="41">
        <f t="shared" si="320"/>
        <v>0.86794018924378613</v>
      </c>
      <c r="S236" s="41">
        <f t="shared" si="321"/>
        <v>1.1216660247103805</v>
      </c>
      <c r="T236">
        <f t="shared" si="322"/>
        <v>1.0420691002220821</v>
      </c>
      <c r="U236" s="137">
        <f t="shared" si="323"/>
        <v>0.15098484112027222</v>
      </c>
      <c r="X236" s="189">
        <f t="shared" si="309"/>
        <v>0.93505105598931992</v>
      </c>
      <c r="Y236" s="190">
        <f t="shared" si="324"/>
        <v>0.93505105598931992</v>
      </c>
      <c r="AA236">
        <v>0.93505105598931992</v>
      </c>
    </row>
    <row r="237" spans="2:27">
      <c r="B237" t="str">
        <f t="shared" ref="B237:C237" si="335">B152</f>
        <v>OTO-MXT-NCD-6</v>
      </c>
      <c r="C237" t="str">
        <f t="shared" si="335"/>
        <v>A</v>
      </c>
      <c r="D237">
        <f t="shared" si="333"/>
        <v>1.1366010867120797</v>
      </c>
      <c r="E237">
        <f t="shared" si="311"/>
        <v>0.46860622174500322</v>
      </c>
      <c r="F237">
        <f t="shared" si="312"/>
        <v>0.94379414042921772</v>
      </c>
      <c r="G237">
        <f t="shared" si="313"/>
        <v>0.55175261716321389</v>
      </c>
      <c r="H237">
        <f t="shared" si="314"/>
        <v>0.62332819768303271</v>
      </c>
      <c r="I237">
        <f t="shared" si="315"/>
        <v>0.47382913815937094</v>
      </c>
      <c r="M237">
        <f t="shared" si="316"/>
        <v>1.1366010867120797</v>
      </c>
      <c r="N237">
        <f t="shared" si="317"/>
        <v>0.94379414042921772</v>
      </c>
      <c r="O237">
        <f t="shared" si="318"/>
        <v>0.62332819768303271</v>
      </c>
      <c r="P237">
        <v>1</v>
      </c>
      <c r="Q237" s="41">
        <f t="shared" si="319"/>
        <v>1.1366010867120797</v>
      </c>
      <c r="R237" s="41">
        <f t="shared" si="320"/>
        <v>0.94379414042921772</v>
      </c>
      <c r="S237" s="41">
        <f t="shared" si="321"/>
        <v>0.62332819768303271</v>
      </c>
      <c r="T237">
        <f t="shared" si="322"/>
        <v>0.9012411416081102</v>
      </c>
      <c r="U237" s="137">
        <f t="shared" si="323"/>
        <v>0.25926884296914227</v>
      </c>
      <c r="X237" s="189">
        <f t="shared" si="309"/>
        <v>0.79422309737534802</v>
      </c>
      <c r="Y237" s="190">
        <f t="shared" si="324"/>
        <v>0.79422309737534802</v>
      </c>
      <c r="AA237">
        <v>0.79422309737534802</v>
      </c>
    </row>
    <row r="238" spans="2:27">
      <c r="B238" t="str">
        <f t="shared" ref="B238:C238" si="336">B153</f>
        <v>OTO-MXT-NCD-7</v>
      </c>
      <c r="C238" t="str">
        <f t="shared" si="336"/>
        <v>A</v>
      </c>
      <c r="D238">
        <f t="shared" si="333"/>
        <v>0.88298584662705759</v>
      </c>
      <c r="E238">
        <f t="shared" si="311"/>
        <v>0.46860622174500322</v>
      </c>
      <c r="F238">
        <f t="shared" si="312"/>
        <v>0.90586716483650198</v>
      </c>
      <c r="G238">
        <f t="shared" si="313"/>
        <v>0.51453554804994062</v>
      </c>
      <c r="H238">
        <f t="shared" si="314"/>
        <v>1.0066649877040694</v>
      </c>
      <c r="I238">
        <f t="shared" si="315"/>
        <v>0.51096034153751202</v>
      </c>
      <c r="M238">
        <f t="shared" si="316"/>
        <v>0.88298584662705759</v>
      </c>
      <c r="N238">
        <f t="shared" si="317"/>
        <v>0.90586716483650198</v>
      </c>
      <c r="O238">
        <f t="shared" si="318"/>
        <v>1.0066649877040694</v>
      </c>
      <c r="P238">
        <v>1</v>
      </c>
      <c r="Q238" s="41">
        <f t="shared" si="319"/>
        <v>0.88298584662705759</v>
      </c>
      <c r="R238" s="41">
        <f t="shared" si="320"/>
        <v>0.90586716483650198</v>
      </c>
      <c r="S238" s="41">
        <f t="shared" si="321"/>
        <v>1.0066649877040694</v>
      </c>
      <c r="T238">
        <f t="shared" si="322"/>
        <v>0.9318393330558763</v>
      </c>
      <c r="U238" s="137">
        <f t="shared" si="323"/>
        <v>6.5803097388333162E-2</v>
      </c>
      <c r="X238" s="189">
        <f t="shared" si="309"/>
        <v>0.82482128882311412</v>
      </c>
      <c r="Y238" s="190">
        <f t="shared" si="324"/>
        <v>0.82482128882311412</v>
      </c>
      <c r="AA238">
        <v>0.82482128882311412</v>
      </c>
    </row>
    <row r="239" spans="2:27">
      <c r="B239" t="str">
        <f t="shared" ref="B239:C239" si="337">B154</f>
        <v>OTO-MXT-NCD-8</v>
      </c>
      <c r="C239" t="str">
        <f t="shared" si="337"/>
        <v>A</v>
      </c>
      <c r="D239">
        <f t="shared" si="333"/>
        <v>1.6076008182985482</v>
      </c>
      <c r="E239">
        <f t="shared" si="311"/>
        <v>0.65734853617278788</v>
      </c>
      <c r="F239">
        <f t="shared" si="312"/>
        <v>1.4368448231345223</v>
      </c>
      <c r="G239">
        <f t="shared" si="313"/>
        <v>0.73783796272957991</v>
      </c>
      <c r="H239">
        <f t="shared" si="314"/>
        <v>1.6200038517377271</v>
      </c>
      <c r="I239">
        <f t="shared" si="315"/>
        <v>0.80800996856264096</v>
      </c>
      <c r="M239">
        <f t="shared" si="316"/>
        <v>1.6076008182985482</v>
      </c>
      <c r="N239">
        <f t="shared" si="317"/>
        <v>1.4368448231345223</v>
      </c>
      <c r="O239">
        <f t="shared" si="318"/>
        <v>1.6200038517377271</v>
      </c>
      <c r="P239">
        <v>1</v>
      </c>
      <c r="Q239" s="41">
        <f t="shared" si="319"/>
        <v>1.6076008182985482</v>
      </c>
      <c r="R239" s="41">
        <f t="shared" si="320"/>
        <v>1.4368448231345223</v>
      </c>
      <c r="S239" s="41">
        <f t="shared" si="321"/>
        <v>1.6200038517377271</v>
      </c>
      <c r="T239">
        <f t="shared" si="322"/>
        <v>1.5548164977235992</v>
      </c>
      <c r="U239" s="137">
        <f t="shared" si="323"/>
        <v>0.10235451047040688</v>
      </c>
      <c r="X239" s="189">
        <f t="shared" si="309"/>
        <v>1.447798453490837</v>
      </c>
      <c r="Y239" s="190">
        <f t="shared" si="324"/>
        <v>1.447798453490837</v>
      </c>
      <c r="AA239">
        <v>1.447798453490837</v>
      </c>
    </row>
    <row r="240" spans="2:27" s="176" customFormat="1">
      <c r="B240" s="176" t="str">
        <f t="shared" ref="B240:C240" si="338">B155</f>
        <v>Blank-16</v>
      </c>
      <c r="C240" s="176" t="str">
        <f t="shared" si="338"/>
        <v>A</v>
      </c>
      <c r="D240" s="176">
        <f t="shared" si="333"/>
        <v>0.19460162353914054</v>
      </c>
      <c r="E240" s="176">
        <f t="shared" si="311"/>
        <v>0.12887005577499089</v>
      </c>
      <c r="F240" s="176">
        <f t="shared" si="312"/>
        <v>-4.3802493886777056E-3</v>
      </c>
      <c r="G240" s="176">
        <f t="shared" si="313"/>
        <v>-8.0937557762430862E-2</v>
      </c>
      <c r="H240" s="176">
        <f t="shared" si="314"/>
        <v>8.6656691653581308E-2</v>
      </c>
      <c r="I240" s="176">
        <f t="shared" si="315"/>
        <v>0.1396483077561009</v>
      </c>
      <c r="M240" s="176">
        <f t="shared" si="316"/>
        <v>0.19460162353914054</v>
      </c>
      <c r="N240" s="176">
        <f t="shared" si="317"/>
        <v>-4.3802493886777056E-3</v>
      </c>
      <c r="O240" s="176">
        <f t="shared" si="318"/>
        <v>8.6656691653581308E-2</v>
      </c>
      <c r="P240" s="176">
        <v>1</v>
      </c>
      <c r="Q240" s="139">
        <f t="shared" si="319"/>
        <v>0.19460162353914054</v>
      </c>
      <c r="R240" s="139">
        <f t="shared" si="320"/>
        <v>-4.3802493886777056E-3</v>
      </c>
      <c r="S240" s="139">
        <f t="shared" si="321"/>
        <v>8.6656691653581308E-2</v>
      </c>
      <c r="T240" s="176">
        <f t="shared" si="322"/>
        <v>9.2292688601348052E-2</v>
      </c>
      <c r="U240" s="139">
        <f t="shared" si="323"/>
        <v>9.9610590725394396E-2</v>
      </c>
      <c r="V240" s="139">
        <f>AVERAGE(T240:T244)</f>
        <v>0.10701804423276221</v>
      </c>
      <c r="W240" s="160">
        <f>IF(V240 &gt; 0, V240, 0)</f>
        <v>0.10701804423276221</v>
      </c>
      <c r="X240" s="192"/>
      <c r="Y240" s="192"/>
    </row>
    <row r="241" spans="2:27" s="176" customFormat="1">
      <c r="B241" s="176" t="str">
        <f>CN76</f>
        <v>Blank-17</v>
      </c>
      <c r="C241" s="176" t="str">
        <f>CO76</f>
        <v>B</v>
      </c>
      <c r="D241" s="176">
        <f>CU76</f>
        <v>8.027609682299558E-2</v>
      </c>
      <c r="E241" s="176">
        <f>DJ76</f>
        <v>4.7311409928042485E-3</v>
      </c>
      <c r="F241" s="176">
        <f>AM76</f>
        <v>-1.1042625415774354</v>
      </c>
      <c r="G241" s="176">
        <f>EN76</f>
        <v>4.8811029838394512E-2</v>
      </c>
      <c r="H241" s="176">
        <f>FC76</f>
        <v>-0.10551062558158773</v>
      </c>
      <c r="I241" s="176">
        <f>FR76</f>
        <v>3.5346222638624829E-3</v>
      </c>
      <c r="M241" s="176">
        <f t="shared" si="316"/>
        <v>8.027609682299558E-2</v>
      </c>
      <c r="N241" s="176">
        <f t="shared" si="317"/>
        <v>-1.1042625415774354</v>
      </c>
      <c r="O241" s="176">
        <f t="shared" si="318"/>
        <v>-0.10551062558158773</v>
      </c>
      <c r="P241" s="176">
        <v>1</v>
      </c>
      <c r="Q241" s="139">
        <f t="shared" si="319"/>
        <v>8.027609682299558E-2</v>
      </c>
      <c r="R241" s="139">
        <f t="shared" si="320"/>
        <v>-1.1042625415774354</v>
      </c>
      <c r="S241" s="139">
        <f t="shared" si="321"/>
        <v>-0.10551062558158773</v>
      </c>
      <c r="T241" s="176">
        <f t="shared" si="322"/>
        <v>-0.37649902344534247</v>
      </c>
      <c r="U241" s="139">
        <f t="shared" si="323"/>
        <v>0.63707062426269523</v>
      </c>
      <c r="X241" s="192"/>
      <c r="Y241" s="192"/>
    </row>
    <row r="242" spans="2:27" s="176" customFormat="1">
      <c r="B242" s="176" t="str">
        <f t="shared" ref="B242:C242" si="339">CN77</f>
        <v>Blank-18</v>
      </c>
      <c r="C242" s="176" t="str">
        <f t="shared" si="339"/>
        <v>B</v>
      </c>
      <c r="D242" s="176">
        <f t="shared" ref="D242:D305" si="340">CU77</f>
        <v>-3.5231467473523868E-2</v>
      </c>
      <c r="E242" s="176">
        <f t="shared" ref="E242:E305" si="341">DJ77</f>
        <v>0.19508590986705629</v>
      </c>
      <c r="F242" s="176">
        <f t="shared" ref="F242:F305" si="342">AM77</f>
        <v>1.2092829695782275</v>
      </c>
      <c r="G242" s="176">
        <f t="shared" ref="G242:G305" si="343">EN77</f>
        <v>-2.5797798978437592E-2</v>
      </c>
      <c r="H242" s="176">
        <f t="shared" ref="H242:H305" si="344">FC77</f>
        <v>-2.9943032659760775E-2</v>
      </c>
      <c r="I242" s="176">
        <f t="shared" ref="I242:I305" si="345">FR77</f>
        <v>-7.209534354581551E-2</v>
      </c>
      <c r="M242" s="176">
        <f t="shared" si="316"/>
        <v>-3.5231467473523868E-2</v>
      </c>
      <c r="N242" s="176">
        <f t="shared" si="317"/>
        <v>1.2092829695782275</v>
      </c>
      <c r="O242" s="176">
        <f t="shared" si="318"/>
        <v>-2.9943032659760775E-2</v>
      </c>
      <c r="P242" s="176">
        <v>1</v>
      </c>
      <c r="Q242" s="139">
        <f t="shared" si="319"/>
        <v>-3.5231467473523868E-2</v>
      </c>
      <c r="R242" s="139">
        <f t="shared" si="320"/>
        <v>1.2092829695782275</v>
      </c>
      <c r="S242" s="139">
        <f t="shared" si="321"/>
        <v>-2.9943032659760775E-2</v>
      </c>
      <c r="T242" s="176">
        <f t="shared" si="322"/>
        <v>0.38136948981498092</v>
      </c>
      <c r="U242" s="139">
        <f t="shared" si="323"/>
        <v>0.71699898142602725</v>
      </c>
      <c r="X242" s="192"/>
      <c r="Y242" s="192"/>
    </row>
    <row r="243" spans="2:27" s="176" customFormat="1">
      <c r="B243" s="176" t="str">
        <f t="shared" ref="B243:C243" si="346">CN78</f>
        <v>Blank-19</v>
      </c>
      <c r="C243" s="176" t="str">
        <f t="shared" si="346"/>
        <v>B</v>
      </c>
      <c r="D243" s="176">
        <f t="shared" si="340"/>
        <v>-3.5231467473523868E-2</v>
      </c>
      <c r="E243" s="176">
        <f t="shared" si="341"/>
        <v>0.19508590986705629</v>
      </c>
      <c r="F243" s="176">
        <f t="shared" si="342"/>
        <v>1.1334290183927969</v>
      </c>
      <c r="G243" s="176">
        <f t="shared" si="343"/>
        <v>4.8811029838394512E-2</v>
      </c>
      <c r="H243" s="176">
        <f t="shared" si="344"/>
        <v>-2.9943032659760775E-2</v>
      </c>
      <c r="I243" s="176">
        <f t="shared" si="345"/>
        <v>7.9164588073540473E-2</v>
      </c>
      <c r="M243" s="176">
        <f t="shared" si="316"/>
        <v>-3.5231467473523868E-2</v>
      </c>
      <c r="N243" s="176">
        <f t="shared" si="317"/>
        <v>1.1334290183927969</v>
      </c>
      <c r="O243" s="176">
        <f t="shared" si="318"/>
        <v>-2.9943032659760775E-2</v>
      </c>
      <c r="P243" s="176">
        <v>1</v>
      </c>
      <c r="Q243" s="139">
        <f t="shared" si="319"/>
        <v>-3.5231467473523868E-2</v>
      </c>
      <c r="R243" s="139">
        <f t="shared" si="320"/>
        <v>1.1334290183927969</v>
      </c>
      <c r="S243" s="139">
        <f t="shared" si="321"/>
        <v>-2.9943032659760775E-2</v>
      </c>
      <c r="T243" s="176">
        <f t="shared" si="322"/>
        <v>0.35608483941983743</v>
      </c>
      <c r="U243" s="139">
        <f t="shared" si="323"/>
        <v>0.67320499947865287</v>
      </c>
      <c r="X243" s="192"/>
      <c r="Y243" s="192"/>
    </row>
    <row r="244" spans="2:27" s="176" customFormat="1">
      <c r="B244" s="176" t="str">
        <f t="shared" ref="B244:C244" si="347">CN79</f>
        <v>Blank-20</v>
      </c>
      <c r="C244" s="176" t="str">
        <f t="shared" si="347"/>
        <v>B</v>
      </c>
      <c r="D244" s="176">
        <f t="shared" si="340"/>
        <v>8.027609682299558E-2</v>
      </c>
      <c r="E244" s="176">
        <f t="shared" si="341"/>
        <v>4.2802094767654862E-2</v>
      </c>
      <c r="F244" s="176">
        <f>AM79</f>
        <v>-3.5315889795112456</v>
      </c>
      <c r="G244" s="176">
        <f t="shared" si="343"/>
        <v>-6.3102213386853651E-2</v>
      </c>
      <c r="H244" s="176">
        <f t="shared" si="344"/>
        <v>8.340835672297861E-2</v>
      </c>
      <c r="I244" s="176">
        <f t="shared" si="345"/>
        <v>0.11697957097837841</v>
      </c>
      <c r="M244" s="176">
        <f t="shared" si="316"/>
        <v>8.027609682299558E-2</v>
      </c>
      <c r="N244" s="176">
        <f>F244</f>
        <v>-3.5315889795112456</v>
      </c>
      <c r="O244" s="176">
        <f t="shared" si="318"/>
        <v>8.340835672297861E-2</v>
      </c>
      <c r="P244" s="176">
        <v>1</v>
      </c>
      <c r="Q244" s="139">
        <f t="shared" si="319"/>
        <v>8.027609682299558E-2</v>
      </c>
      <c r="R244" s="139"/>
      <c r="S244" s="139">
        <f t="shared" si="321"/>
        <v>8.340835672297861E-2</v>
      </c>
      <c r="T244" s="176">
        <f t="shared" si="322"/>
        <v>8.1842226772987095E-2</v>
      </c>
      <c r="U244" s="139">
        <f t="shared" si="323"/>
        <v>2.2148422157166983E-3</v>
      </c>
      <c r="X244" s="192"/>
      <c r="Y244" s="192"/>
      <c r="Z244" s="176" t="s">
        <v>1076</v>
      </c>
    </row>
    <row r="245" spans="2:27">
      <c r="B245" t="str">
        <f t="shared" ref="B245:C245" si="348">CN80</f>
        <v>CCR-ONE-NCD-1</v>
      </c>
      <c r="C245" t="str">
        <f t="shared" si="348"/>
        <v>B</v>
      </c>
      <c r="D245">
        <f t="shared" si="340"/>
        <v>0.96583408976298624</v>
      </c>
      <c r="E245">
        <f t="shared" si="341"/>
        <v>0.49965354006586121</v>
      </c>
      <c r="F245">
        <f t="shared" si="342"/>
        <v>1.2092829695782275</v>
      </c>
      <c r="G245">
        <f t="shared" si="343"/>
        <v>0.27263751628888977</v>
      </c>
      <c r="H245">
        <f t="shared" si="344"/>
        <v>0.87686808240216163</v>
      </c>
      <c r="I245">
        <f t="shared" si="345"/>
        <v>0.5329443829316074</v>
      </c>
      <c r="M245">
        <f t="shared" si="316"/>
        <v>0.96583408976298624</v>
      </c>
      <c r="N245">
        <f t="shared" si="317"/>
        <v>1.2092829695782275</v>
      </c>
      <c r="O245">
        <f t="shared" si="318"/>
        <v>0.87686808240216163</v>
      </c>
      <c r="P245">
        <v>1</v>
      </c>
      <c r="Q245" s="41">
        <f t="shared" si="319"/>
        <v>0.96583408976298624</v>
      </c>
      <c r="R245" s="41">
        <f t="shared" si="320"/>
        <v>1.2092829695782275</v>
      </c>
      <c r="S245" s="41">
        <f t="shared" si="321"/>
        <v>0.87686808240216163</v>
      </c>
      <c r="T245">
        <f t="shared" si="322"/>
        <v>1.0173283805811251</v>
      </c>
      <c r="U245" s="137">
        <f t="shared" si="323"/>
        <v>0.17208620163806443</v>
      </c>
      <c r="X245" s="189">
        <f>T245-$W$253</f>
        <v>0.8595091123417905</v>
      </c>
      <c r="Y245" s="190">
        <f t="shared" si="324"/>
        <v>0.8595091123417905</v>
      </c>
      <c r="AA245">
        <v>0.8595091123417905</v>
      </c>
    </row>
    <row r="246" spans="2:27">
      <c r="B246" t="str">
        <f t="shared" ref="B246:C246" si="349">CN81</f>
        <v>CCR-ONE-NCD-2</v>
      </c>
      <c r="C246" t="str">
        <f t="shared" si="349"/>
        <v>B</v>
      </c>
      <c r="D246">
        <f t="shared" si="340"/>
        <v>0.58080887544125115</v>
      </c>
      <c r="E246">
        <f t="shared" si="341"/>
        <v>0.34736972496645874</v>
      </c>
      <c r="F246">
        <f t="shared" si="342"/>
        <v>1.1713559939855116</v>
      </c>
      <c r="G246">
        <f t="shared" si="343"/>
        <v>0.27263751628888977</v>
      </c>
      <c r="H246">
        <f t="shared" si="344"/>
        <v>0.53681391425394032</v>
      </c>
      <c r="I246">
        <f t="shared" si="345"/>
        <v>0.2304245196928954</v>
      </c>
      <c r="M246">
        <f t="shared" si="316"/>
        <v>0.58080887544125115</v>
      </c>
      <c r="N246">
        <f t="shared" si="317"/>
        <v>1.1713559939855116</v>
      </c>
      <c r="O246">
        <f t="shared" si="318"/>
        <v>0.53681391425394032</v>
      </c>
      <c r="P246">
        <v>1</v>
      </c>
      <c r="Q246" s="41">
        <f t="shared" si="319"/>
        <v>0.58080887544125115</v>
      </c>
      <c r="R246" s="41">
        <f t="shared" si="320"/>
        <v>1.1713559939855116</v>
      </c>
      <c r="S246" s="41">
        <f t="shared" si="321"/>
        <v>0.53681391425394032</v>
      </c>
      <c r="T246">
        <f t="shared" si="322"/>
        <v>0.76299292789356754</v>
      </c>
      <c r="U246" s="137">
        <f t="shared" si="323"/>
        <v>0.35433625903014559</v>
      </c>
      <c r="X246" s="189">
        <f t="shared" ref="X246:X252" si="350">T246-$W$253</f>
        <v>0.60517365965423298</v>
      </c>
      <c r="Y246" s="190">
        <f t="shared" si="324"/>
        <v>0.60517365965423298</v>
      </c>
      <c r="AA246">
        <v>0.60517365965423298</v>
      </c>
    </row>
    <row r="247" spans="2:27">
      <c r="B247" t="str">
        <f t="shared" ref="B247:C247" si="351">CN82</f>
        <v>CCR-ONE-NCD-3</v>
      </c>
      <c r="C247" t="str">
        <f t="shared" si="351"/>
        <v>B</v>
      </c>
      <c r="D247">
        <f t="shared" si="340"/>
        <v>1.1198441754916804</v>
      </c>
      <c r="E247">
        <f t="shared" si="341"/>
        <v>0.61386640139041304</v>
      </c>
      <c r="F247">
        <f t="shared" si="342"/>
        <v>0.86794018924378613</v>
      </c>
      <c r="G247">
        <f t="shared" si="343"/>
        <v>0.57107283155621824</v>
      </c>
      <c r="H247">
        <f t="shared" si="344"/>
        <v>1.0280032682458156</v>
      </c>
      <c r="I247">
        <f t="shared" si="345"/>
        <v>0.5329443829316074</v>
      </c>
      <c r="M247">
        <f t="shared" si="316"/>
        <v>1.1198441754916804</v>
      </c>
      <c r="N247">
        <f t="shared" si="317"/>
        <v>0.86794018924378613</v>
      </c>
      <c r="O247">
        <f t="shared" si="318"/>
        <v>1.0280032682458156</v>
      </c>
      <c r="P247">
        <v>1</v>
      </c>
      <c r="Q247" s="41">
        <f t="shared" si="319"/>
        <v>1.1198441754916804</v>
      </c>
      <c r="R247" s="41">
        <f t="shared" si="320"/>
        <v>0.86794018924378613</v>
      </c>
      <c r="S247" s="41">
        <f t="shared" si="321"/>
        <v>1.0280032682458156</v>
      </c>
      <c r="T247">
        <f t="shared" si="322"/>
        <v>1.0052625443270939</v>
      </c>
      <c r="U247" s="137">
        <f t="shared" si="323"/>
        <v>0.12748239080420279</v>
      </c>
      <c r="X247" s="189">
        <f t="shared" si="350"/>
        <v>0.84744327608775938</v>
      </c>
      <c r="Y247" s="190">
        <f t="shared" si="324"/>
        <v>0.84744327608775938</v>
      </c>
      <c r="AA247">
        <v>0.84744327608775938</v>
      </c>
    </row>
    <row r="248" spans="2:27">
      <c r="B248" t="str">
        <f t="shared" ref="B248:C248" si="352">CN83</f>
        <v>CCR-ONE-NCD-4</v>
      </c>
      <c r="C248" t="str">
        <f t="shared" si="352"/>
        <v>B</v>
      </c>
      <c r="D248">
        <f t="shared" si="340"/>
        <v>0.73481896116994516</v>
      </c>
      <c r="E248">
        <f t="shared" si="341"/>
        <v>0.69000830894011433</v>
      </c>
      <c r="F248">
        <f t="shared" si="342"/>
        <v>0.98172111602193357</v>
      </c>
      <c r="G248">
        <f t="shared" si="343"/>
        <v>0.34724634510572189</v>
      </c>
      <c r="H248">
        <f t="shared" si="344"/>
        <v>1.3302736399331223</v>
      </c>
      <c r="I248">
        <f t="shared" si="345"/>
        <v>0.60857434874128535</v>
      </c>
      <c r="M248">
        <f t="shared" si="316"/>
        <v>0.73481896116994516</v>
      </c>
      <c r="N248">
        <f t="shared" si="317"/>
        <v>0.98172111602193357</v>
      </c>
      <c r="O248">
        <f t="shared" si="318"/>
        <v>1.3302736399331223</v>
      </c>
      <c r="P248">
        <v>1</v>
      </c>
      <c r="Q248" s="41">
        <f t="shared" si="319"/>
        <v>0.73481896116994516</v>
      </c>
      <c r="R248" s="41">
        <f t="shared" si="320"/>
        <v>0.98172111602193357</v>
      </c>
      <c r="S248" s="41">
        <f t="shared" si="321"/>
        <v>1.3302736399331223</v>
      </c>
      <c r="T248">
        <f t="shared" si="322"/>
        <v>1.0156045723750005</v>
      </c>
      <c r="U248" s="137">
        <f t="shared" si="323"/>
        <v>0.29916991004454629</v>
      </c>
      <c r="X248" s="189">
        <f t="shared" si="350"/>
        <v>0.85778530413566589</v>
      </c>
      <c r="Y248" s="190">
        <f t="shared" si="324"/>
        <v>0.85778530413566589</v>
      </c>
      <c r="AA248">
        <v>0.85778530413566589</v>
      </c>
    </row>
    <row r="249" spans="2:27">
      <c r="B249" t="str">
        <f t="shared" ref="B249:C249" si="353">CN84</f>
        <v>CCR-ONE-NCD-5</v>
      </c>
      <c r="C249" t="str">
        <f t="shared" si="353"/>
        <v>B</v>
      </c>
      <c r="D249">
        <f t="shared" si="340"/>
        <v>0.81182400403429222</v>
      </c>
      <c r="E249">
        <f t="shared" si="341"/>
        <v>0.57579544761556245</v>
      </c>
      <c r="F249">
        <f t="shared" si="342"/>
        <v>0.90586716483650198</v>
      </c>
      <c r="G249">
        <f t="shared" si="343"/>
        <v>0.57107283155621824</v>
      </c>
      <c r="H249">
        <f t="shared" si="344"/>
        <v>0.68794910009759425</v>
      </c>
      <c r="I249">
        <f t="shared" si="345"/>
        <v>0.5329443829316074</v>
      </c>
      <c r="M249">
        <f t="shared" si="316"/>
        <v>0.81182400403429222</v>
      </c>
      <c r="N249">
        <f t="shared" si="317"/>
        <v>0.90586716483650198</v>
      </c>
      <c r="O249">
        <f t="shared" si="318"/>
        <v>0.68794910009759425</v>
      </c>
      <c r="P249">
        <v>1</v>
      </c>
      <c r="Q249" s="41">
        <f t="shared" si="319"/>
        <v>0.81182400403429222</v>
      </c>
      <c r="R249" s="41">
        <f t="shared" si="320"/>
        <v>0.90586716483650198</v>
      </c>
      <c r="S249" s="41">
        <f t="shared" si="321"/>
        <v>0.68794910009759425</v>
      </c>
      <c r="T249">
        <f t="shared" si="322"/>
        <v>0.80188008965612945</v>
      </c>
      <c r="U249" s="137">
        <f t="shared" si="323"/>
        <v>0.10929881888546626</v>
      </c>
      <c r="X249" s="189">
        <f t="shared" si="350"/>
        <v>0.64406082141679488</v>
      </c>
      <c r="Y249" s="190">
        <f t="shared" si="324"/>
        <v>0.64406082141679488</v>
      </c>
      <c r="AA249">
        <v>0.64406082141679488</v>
      </c>
    </row>
    <row r="250" spans="2:27">
      <c r="B250" t="str">
        <f t="shared" ref="B250:C250" si="354">CN85</f>
        <v>CCR-ONE-NCD-6</v>
      </c>
      <c r="C250" t="str">
        <f t="shared" si="354"/>
        <v>B</v>
      </c>
      <c r="D250">
        <f t="shared" si="340"/>
        <v>0.69631643973777169</v>
      </c>
      <c r="E250">
        <f t="shared" si="341"/>
        <v>0.72807926271496493</v>
      </c>
      <c r="F250">
        <f t="shared" si="342"/>
        <v>1.323063896356375</v>
      </c>
      <c r="G250">
        <f t="shared" si="343"/>
        <v>0.23533310188047374</v>
      </c>
      <c r="H250">
        <f t="shared" si="344"/>
        <v>0.53681391425394032</v>
      </c>
      <c r="I250">
        <f t="shared" si="345"/>
        <v>0.34386946840741239</v>
      </c>
      <c r="M250">
        <f t="shared" si="316"/>
        <v>0.69631643973777169</v>
      </c>
      <c r="N250">
        <f t="shared" si="317"/>
        <v>1.323063896356375</v>
      </c>
      <c r="O250">
        <f t="shared" si="318"/>
        <v>0.53681391425394032</v>
      </c>
      <c r="P250">
        <v>1</v>
      </c>
      <c r="Q250" s="41">
        <f t="shared" si="319"/>
        <v>0.69631643973777169</v>
      </c>
      <c r="R250" s="41">
        <f t="shared" si="320"/>
        <v>1.323063896356375</v>
      </c>
      <c r="S250" s="41">
        <f t="shared" si="321"/>
        <v>0.53681391425394032</v>
      </c>
      <c r="T250">
        <f t="shared" si="322"/>
        <v>0.85206475011602889</v>
      </c>
      <c r="U250" s="137">
        <f t="shared" si="323"/>
        <v>0.41562051288198143</v>
      </c>
      <c r="X250" s="189">
        <f t="shared" si="350"/>
        <v>0.69424548187669433</v>
      </c>
      <c r="Y250" s="190">
        <f t="shared" si="324"/>
        <v>0.69424548187669433</v>
      </c>
      <c r="AA250">
        <v>0.69424548187669433</v>
      </c>
    </row>
    <row r="251" spans="2:27">
      <c r="B251" t="str">
        <f t="shared" ref="B251:C251" si="355">CN86</f>
        <v>CCR-ONE-NCD-7</v>
      </c>
      <c r="C251" t="str">
        <f t="shared" si="355"/>
        <v>B</v>
      </c>
      <c r="D251">
        <f t="shared" si="340"/>
        <v>1.3893618255168938</v>
      </c>
      <c r="E251">
        <f t="shared" si="341"/>
        <v>0.8803630778143674</v>
      </c>
      <c r="F251">
        <f t="shared" si="342"/>
        <v>0.98172111602193357</v>
      </c>
      <c r="G251">
        <f t="shared" si="343"/>
        <v>0.68298607478146633</v>
      </c>
      <c r="H251">
        <f t="shared" si="344"/>
        <v>1.4058412328549492</v>
      </c>
      <c r="I251">
        <f t="shared" si="345"/>
        <v>0.72201929745580229</v>
      </c>
      <c r="M251">
        <f t="shared" si="316"/>
        <v>1.3893618255168938</v>
      </c>
      <c r="N251">
        <f t="shared" si="317"/>
        <v>0.98172111602193357</v>
      </c>
      <c r="O251">
        <f t="shared" si="318"/>
        <v>1.4058412328549492</v>
      </c>
      <c r="P251">
        <v>1</v>
      </c>
      <c r="Q251" s="41">
        <f t="shared" si="319"/>
        <v>1.3893618255168938</v>
      </c>
      <c r="R251" s="41">
        <f t="shared" si="320"/>
        <v>0.98172111602193357</v>
      </c>
      <c r="S251" s="41">
        <f t="shared" si="321"/>
        <v>1.4058412328549492</v>
      </c>
      <c r="T251">
        <f t="shared" si="322"/>
        <v>1.2589747247979255</v>
      </c>
      <c r="U251" s="137">
        <f t="shared" si="323"/>
        <v>0.24025000603753749</v>
      </c>
      <c r="X251" s="189">
        <f t="shared" si="350"/>
        <v>1.1011554565585908</v>
      </c>
      <c r="Y251" s="190">
        <f t="shared" si="324"/>
        <v>1.1011554565585908</v>
      </c>
      <c r="AA251">
        <v>1.1011554565585908</v>
      </c>
    </row>
    <row r="252" spans="2:27">
      <c r="B252" t="str">
        <f t="shared" ref="B252:C252" si="356">CN87</f>
        <v>CCR-ONE-NCD-8</v>
      </c>
      <c r="C252" t="str">
        <f t="shared" si="356"/>
        <v>B</v>
      </c>
      <c r="D252">
        <f t="shared" si="340"/>
        <v>1.0043366111951597</v>
      </c>
      <c r="E252">
        <f t="shared" si="341"/>
        <v>0.46158258629101062</v>
      </c>
      <c r="F252">
        <f t="shared" si="342"/>
        <v>1.512698774319954</v>
      </c>
      <c r="G252">
        <f t="shared" si="343"/>
        <v>0.30994193069730586</v>
      </c>
      <c r="H252">
        <f t="shared" si="344"/>
        <v>0.87686808240216163</v>
      </c>
      <c r="I252">
        <f t="shared" si="345"/>
        <v>0.45731441712192938</v>
      </c>
      <c r="M252">
        <f t="shared" si="316"/>
        <v>1.0043366111951597</v>
      </c>
      <c r="N252">
        <f t="shared" si="317"/>
        <v>1.512698774319954</v>
      </c>
      <c r="O252">
        <f t="shared" si="318"/>
        <v>0.87686808240216163</v>
      </c>
      <c r="P252">
        <v>1</v>
      </c>
      <c r="Q252" s="41">
        <f t="shared" si="319"/>
        <v>1.0043366111951597</v>
      </c>
      <c r="R252" s="41">
        <f t="shared" si="320"/>
        <v>1.512698774319954</v>
      </c>
      <c r="S252" s="41">
        <f t="shared" si="321"/>
        <v>0.87686808240216163</v>
      </c>
      <c r="T252">
        <f t="shared" si="322"/>
        <v>1.1313011559724251</v>
      </c>
      <c r="U252" s="137">
        <f t="shared" si="323"/>
        <v>0.33639287138558432</v>
      </c>
      <c r="X252" s="189">
        <f t="shared" si="350"/>
        <v>0.97348188773309052</v>
      </c>
      <c r="Y252" s="190">
        <f t="shared" si="324"/>
        <v>0.97348188773309052</v>
      </c>
      <c r="AA252">
        <v>0.97348188773309052</v>
      </c>
    </row>
    <row r="253" spans="2:27" s="176" customFormat="1">
      <c r="B253" s="176" t="str">
        <f t="shared" ref="B253:C253" si="357">CN88</f>
        <v>Blank-21</v>
      </c>
      <c r="C253" s="176" t="str">
        <f t="shared" si="357"/>
        <v>B</v>
      </c>
      <c r="D253" s="176">
        <f t="shared" si="340"/>
        <v>4.1773575390822076E-2</v>
      </c>
      <c r="E253" s="176">
        <f t="shared" si="341"/>
        <v>0.11894400231735504</v>
      </c>
      <c r="F253" s="176">
        <f t="shared" si="342"/>
        <v>1.6644066766908172</v>
      </c>
      <c r="G253" s="176">
        <f t="shared" si="343"/>
        <v>-6.3102213386853651E-2</v>
      </c>
      <c r="H253" s="176">
        <f t="shared" si="344"/>
        <v>7.8407638011527038E-3</v>
      </c>
      <c r="I253" s="176">
        <f t="shared" si="345"/>
        <v>-3.4280360640976511E-2</v>
      </c>
      <c r="M253" s="176">
        <f t="shared" si="316"/>
        <v>4.1773575390822076E-2</v>
      </c>
      <c r="N253" s="176">
        <f t="shared" si="317"/>
        <v>1.6644066766908172</v>
      </c>
      <c r="O253" s="176">
        <f t="shared" si="318"/>
        <v>7.8407638011527038E-3</v>
      </c>
      <c r="P253" s="176">
        <v>1</v>
      </c>
      <c r="Q253" s="139">
        <f t="shared" si="319"/>
        <v>4.1773575390822076E-2</v>
      </c>
      <c r="R253" s="139"/>
      <c r="S253" s="139">
        <f t="shared" si="321"/>
        <v>7.8407638011527038E-3</v>
      </c>
      <c r="T253" s="176">
        <f t="shared" si="322"/>
        <v>2.4807169595987388E-2</v>
      </c>
      <c r="U253" s="139">
        <f>STDEV(Q253:S253)</f>
        <v>2.3994121179780691E-2</v>
      </c>
      <c r="V253" s="139">
        <f>AVERAGE(T253:T257)</f>
        <v>0.15781926823933456</v>
      </c>
      <c r="W253" s="160">
        <f>IF(V253 &gt; 0, V253, 0)</f>
        <v>0.15781926823933456</v>
      </c>
      <c r="X253" s="192"/>
      <c r="Y253" s="192"/>
      <c r="Z253" s="176" t="s">
        <v>1076</v>
      </c>
    </row>
    <row r="254" spans="2:27" s="176" customFormat="1">
      <c r="B254" s="176" t="str">
        <f t="shared" ref="B254:C254" si="358">CN89</f>
        <v>Blank-22</v>
      </c>
      <c r="C254" s="176" t="str">
        <f t="shared" si="358"/>
        <v>B</v>
      </c>
      <c r="D254" s="176">
        <f t="shared" si="340"/>
        <v>3.2710539586496374E-3</v>
      </c>
      <c r="E254" s="176">
        <f t="shared" si="341"/>
        <v>0.11894400231735504</v>
      </c>
      <c r="F254" s="176">
        <f t="shared" si="342"/>
        <v>1.8919685302471121</v>
      </c>
      <c r="G254" s="176">
        <f t="shared" si="343"/>
        <v>-2.5797798978437592E-2</v>
      </c>
      <c r="H254" s="176">
        <f t="shared" si="344"/>
        <v>-2.9943032659760775E-2</v>
      </c>
      <c r="I254" s="176">
        <f t="shared" si="345"/>
        <v>4.1349605168701474E-2</v>
      </c>
      <c r="M254" s="176">
        <f t="shared" si="316"/>
        <v>3.2710539586496374E-3</v>
      </c>
      <c r="N254" s="176">
        <f t="shared" si="317"/>
        <v>1.8919685302471121</v>
      </c>
      <c r="O254" s="176">
        <f t="shared" si="318"/>
        <v>-2.9943032659760775E-2</v>
      </c>
      <c r="P254" s="176">
        <v>1</v>
      </c>
      <c r="Q254" s="139">
        <f t="shared" si="319"/>
        <v>3.2710539586496374E-3</v>
      </c>
      <c r="R254" s="139"/>
      <c r="S254" s="139">
        <f t="shared" si="321"/>
        <v>-2.9943032659760775E-2</v>
      </c>
      <c r="T254" s="176">
        <f t="shared" si="322"/>
        <v>-1.3335989350555568E-2</v>
      </c>
      <c r="U254" s="139">
        <f t="shared" si="323"/>
        <v>2.3485905878795368E-2</v>
      </c>
      <c r="X254" s="192"/>
      <c r="Y254" s="192"/>
      <c r="Z254" s="176" t="s">
        <v>1076</v>
      </c>
    </row>
    <row r="255" spans="2:27" s="176" customFormat="1">
      <c r="B255" s="176" t="str">
        <f t="shared" ref="B255:C255" si="359">CN90</f>
        <v>Blank-23</v>
      </c>
      <c r="C255" s="176" t="str">
        <f t="shared" si="359"/>
        <v>B</v>
      </c>
      <c r="D255" s="176">
        <f t="shared" si="340"/>
        <v>4.1773575390822076E-2</v>
      </c>
      <c r="E255" s="176">
        <f t="shared" si="341"/>
        <v>0.11894400231735504</v>
      </c>
      <c r="F255" s="176">
        <f t="shared" si="342"/>
        <v>1.2472099451709433</v>
      </c>
      <c r="G255" s="176">
        <f t="shared" si="343"/>
        <v>-0.1750154566121018</v>
      </c>
      <c r="H255" s="176">
        <f t="shared" si="344"/>
        <v>4.5624560262065135E-2</v>
      </c>
      <c r="I255" s="176">
        <f t="shared" si="345"/>
        <v>7.9164588073540473E-2</v>
      </c>
      <c r="M255" s="176">
        <f t="shared" si="316"/>
        <v>4.1773575390822076E-2</v>
      </c>
      <c r="N255" s="176">
        <f t="shared" si="317"/>
        <v>1.2472099451709433</v>
      </c>
      <c r="O255" s="176">
        <f t="shared" si="318"/>
        <v>4.5624560262065135E-2</v>
      </c>
      <c r="P255" s="176">
        <v>1</v>
      </c>
      <c r="Q255" s="139">
        <f t="shared" si="319"/>
        <v>4.1773575390822076E-2</v>
      </c>
      <c r="R255" s="139">
        <f t="shared" si="320"/>
        <v>1.2472099451709433</v>
      </c>
      <c r="S255" s="139">
        <f t="shared" si="321"/>
        <v>4.5624560262065135E-2</v>
      </c>
      <c r="T255" s="176">
        <f t="shared" si="322"/>
        <v>0.44486936027461016</v>
      </c>
      <c r="U255" s="139">
        <f t="shared" si="323"/>
        <v>0.69484999686980076</v>
      </c>
      <c r="X255" s="192"/>
      <c r="Y255" s="192"/>
    </row>
    <row r="256" spans="2:27" s="176" customFormat="1">
      <c r="B256" s="176" t="str">
        <f t="shared" ref="B256:C256" si="360">CN91</f>
        <v>Blank-24</v>
      </c>
      <c r="C256" s="176" t="str">
        <f t="shared" si="360"/>
        <v>B</v>
      </c>
      <c r="D256" s="176">
        <f t="shared" si="340"/>
        <v>4.1773575390822076E-2</v>
      </c>
      <c r="E256" s="176">
        <f t="shared" si="341"/>
        <v>0.15701495609220567</v>
      </c>
      <c r="F256" s="176">
        <f t="shared" si="342"/>
        <v>1.1713559939855116</v>
      </c>
      <c r="G256" s="176">
        <f t="shared" si="343"/>
        <v>-0.13771104220368574</v>
      </c>
      <c r="H256" s="176">
        <f t="shared" si="344"/>
        <v>-2.9943032659760775E-2</v>
      </c>
      <c r="I256" s="176">
        <f t="shared" si="345"/>
        <v>7.9164588073540473E-2</v>
      </c>
      <c r="M256" s="176">
        <f t="shared" si="316"/>
        <v>4.1773575390822076E-2</v>
      </c>
      <c r="N256" s="176">
        <f t="shared" si="317"/>
        <v>1.1713559939855116</v>
      </c>
      <c r="O256" s="176">
        <f t="shared" si="318"/>
        <v>-2.9943032659760775E-2</v>
      </c>
      <c r="P256" s="176">
        <v>1</v>
      </c>
      <c r="Q256" s="139">
        <f t="shared" si="319"/>
        <v>4.1773575390822076E-2</v>
      </c>
      <c r="R256" s="139">
        <f t="shared" si="320"/>
        <v>1.1713559939855116</v>
      </c>
      <c r="S256" s="139">
        <f t="shared" si="321"/>
        <v>-2.9943032659760775E-2</v>
      </c>
      <c r="T256" s="176">
        <f t="shared" si="322"/>
        <v>0.39439551223885766</v>
      </c>
      <c r="U256" s="139">
        <f t="shared" si="323"/>
        <v>0.67382231382951741</v>
      </c>
      <c r="X256" s="192"/>
      <c r="Y256" s="192"/>
    </row>
    <row r="257" spans="2:27" s="176" customFormat="1">
      <c r="B257" s="176" t="str">
        <f t="shared" ref="B257:C257" si="361">CN92</f>
        <v>Blank-25</v>
      </c>
      <c r="C257" s="176" t="str">
        <f t="shared" si="361"/>
        <v>B</v>
      </c>
      <c r="D257" s="176">
        <f t="shared" si="340"/>
        <v>-0.15073903177004438</v>
      </c>
      <c r="E257" s="176">
        <f t="shared" si="341"/>
        <v>0.19508590986705629</v>
      </c>
      <c r="F257" s="176">
        <f t="shared" si="342"/>
        <v>3.3546726204038112E-2</v>
      </c>
      <c r="G257" s="176">
        <f t="shared" si="343"/>
        <v>4.8811029838394512E-2</v>
      </c>
      <c r="H257" s="176">
        <f t="shared" si="344"/>
        <v>-6.7726829120674251E-2</v>
      </c>
      <c r="I257" s="176">
        <f t="shared" si="345"/>
        <v>4.1349605168701474E-2</v>
      </c>
      <c r="M257" s="176">
        <f t="shared" si="316"/>
        <v>-0.15073903177004438</v>
      </c>
      <c r="N257" s="176">
        <f t="shared" si="317"/>
        <v>3.3546726204038112E-2</v>
      </c>
      <c r="O257" s="176">
        <f t="shared" si="318"/>
        <v>-6.7726829120674251E-2</v>
      </c>
      <c r="P257" s="176">
        <v>1</v>
      </c>
      <c r="Q257" s="139">
        <f t="shared" si="319"/>
        <v>-0.15073903177004438</v>
      </c>
      <c r="R257" s="139">
        <f t="shared" si="320"/>
        <v>3.3546726204038112E-2</v>
      </c>
      <c r="S257" s="139">
        <f t="shared" si="321"/>
        <v>-6.7726829120674251E-2</v>
      </c>
      <c r="T257" s="176">
        <f t="shared" si="322"/>
        <v>-6.1639711562226841E-2</v>
      </c>
      <c r="U257" s="139">
        <f t="shared" si="323"/>
        <v>9.2293552852560051E-2</v>
      </c>
      <c r="X257" s="192"/>
      <c r="Y257" s="192"/>
    </row>
    <row r="258" spans="2:27">
      <c r="B258" s="201" t="str">
        <f t="shared" ref="B258:C258" si="362">CN93</f>
        <v>CRE-MXT-NCD-1</v>
      </c>
      <c r="C258" t="str">
        <f t="shared" si="362"/>
        <v>B</v>
      </c>
      <c r="D258">
        <f t="shared" si="340"/>
        <v>0.73481896116994516</v>
      </c>
      <c r="E258">
        <f t="shared" si="341"/>
        <v>0.61386640139041304</v>
      </c>
      <c r="F258">
        <f t="shared" si="342"/>
        <v>-4.2307224981392472E-2</v>
      </c>
      <c r="G258">
        <f t="shared" si="343"/>
        <v>0.38455075951413792</v>
      </c>
      <c r="H258">
        <f t="shared" si="344"/>
        <v>0.68794910009759425</v>
      </c>
      <c r="I258">
        <f t="shared" si="345"/>
        <v>0.38168445131225137</v>
      </c>
      <c r="M258">
        <f t="shared" si="316"/>
        <v>0.73481896116994516</v>
      </c>
      <c r="N258">
        <f t="shared" si="317"/>
        <v>-4.2307224981392472E-2</v>
      </c>
      <c r="O258">
        <f t="shared" si="318"/>
        <v>0.68794910009759425</v>
      </c>
      <c r="P258">
        <v>1</v>
      </c>
      <c r="Q258" s="41">
        <f t="shared" si="319"/>
        <v>0.73481896116994516</v>
      </c>
      <c r="R258" s="41"/>
      <c r="S258" s="41">
        <f t="shared" si="321"/>
        <v>0.68794910009759425</v>
      </c>
      <c r="T258">
        <f>AVERAGE(Q258:S258)</f>
        <v>0.71138403063376976</v>
      </c>
      <c r="U258" s="137">
        <f t="shared" si="323"/>
        <v>3.3141996597530719E-2</v>
      </c>
      <c r="X258" s="189">
        <f>T258-$W$274</f>
        <v>0.47239185954413798</v>
      </c>
      <c r="Y258" s="190">
        <f t="shared" si="324"/>
        <v>0.47239185954413798</v>
      </c>
      <c r="Z258" t="s">
        <v>1076</v>
      </c>
      <c r="AA258" s="201">
        <v>0.47239185954413798</v>
      </c>
    </row>
    <row r="259" spans="2:27">
      <c r="B259" t="str">
        <f t="shared" ref="B259:C259" si="363">CN94</f>
        <v>CRE-MXT-NCD-2</v>
      </c>
      <c r="C259" t="str">
        <f t="shared" si="363"/>
        <v>B</v>
      </c>
      <c r="D259">
        <f t="shared" si="340"/>
        <v>0.81182400403429222</v>
      </c>
      <c r="E259">
        <f t="shared" si="341"/>
        <v>0.53772449384071186</v>
      </c>
      <c r="F259">
        <f t="shared" si="342"/>
        <v>0.14732765298218556</v>
      </c>
      <c r="G259">
        <f t="shared" si="343"/>
        <v>0.34724634510572189</v>
      </c>
      <c r="H259">
        <f t="shared" si="344"/>
        <v>0.80130048948033472</v>
      </c>
      <c r="I259">
        <f t="shared" si="345"/>
        <v>0.45731441712192938</v>
      </c>
      <c r="M259">
        <f t="shared" si="316"/>
        <v>0.81182400403429222</v>
      </c>
      <c r="N259">
        <f t="shared" si="317"/>
        <v>0.14732765298218556</v>
      </c>
      <c r="O259">
        <f t="shared" si="318"/>
        <v>0.80130048948033472</v>
      </c>
      <c r="P259">
        <v>1</v>
      </c>
      <c r="Q259" s="41">
        <f t="shared" si="319"/>
        <v>0.81182400403429222</v>
      </c>
      <c r="R259" s="41">
        <f t="shared" si="320"/>
        <v>0.14732765298218556</v>
      </c>
      <c r="S259" s="41">
        <f t="shared" si="321"/>
        <v>0.80130048948033472</v>
      </c>
      <c r="T259">
        <f t="shared" si="322"/>
        <v>0.58681738216560408</v>
      </c>
      <c r="U259" s="137">
        <f t="shared" si="323"/>
        <v>0.38064563918811406</v>
      </c>
      <c r="X259" s="189">
        <f t="shared" ref="X259:X273" si="364">T259-$W$274</f>
        <v>0.34782521107597231</v>
      </c>
      <c r="Y259" s="190">
        <f t="shared" si="324"/>
        <v>0.34782521107597231</v>
      </c>
      <c r="AA259">
        <v>0.34782521107597231</v>
      </c>
    </row>
    <row r="260" spans="2:27">
      <c r="B260" t="str">
        <f t="shared" ref="B260:C260" si="365">CN95</f>
        <v>CRE-MXT-NCD-3</v>
      </c>
      <c r="C260" t="str">
        <f t="shared" si="365"/>
        <v>B</v>
      </c>
      <c r="D260">
        <f t="shared" si="340"/>
        <v>0.92733156833081276</v>
      </c>
      <c r="E260">
        <f t="shared" si="341"/>
        <v>0.57579544761556245</v>
      </c>
      <c r="F260">
        <f t="shared" si="342"/>
        <v>0.10940067738946975</v>
      </c>
      <c r="G260">
        <f t="shared" si="343"/>
        <v>0.34724634510572189</v>
      </c>
      <c r="H260">
        <f t="shared" si="344"/>
        <v>0.83908428594124818</v>
      </c>
      <c r="I260">
        <f t="shared" si="345"/>
        <v>0.38168445131225137</v>
      </c>
      <c r="M260">
        <f t="shared" si="316"/>
        <v>0.92733156833081276</v>
      </c>
      <c r="N260">
        <f t="shared" si="317"/>
        <v>0.10940067738946975</v>
      </c>
      <c r="O260">
        <f t="shared" si="318"/>
        <v>0.83908428594124818</v>
      </c>
      <c r="P260">
        <v>1</v>
      </c>
      <c r="Q260" s="41">
        <f t="shared" si="319"/>
        <v>0.92733156833081276</v>
      </c>
      <c r="R260" s="41">
        <f t="shared" si="320"/>
        <v>0.10940067738946975</v>
      </c>
      <c r="S260" s="41">
        <f t="shared" si="321"/>
        <v>0.83908428594124818</v>
      </c>
      <c r="T260">
        <f t="shared" si="322"/>
        <v>0.62527217722051021</v>
      </c>
      <c r="U260" s="137">
        <f t="shared" si="323"/>
        <v>0.44893145241309534</v>
      </c>
      <c r="X260" s="189">
        <f t="shared" si="364"/>
        <v>0.38628000613087843</v>
      </c>
      <c r="Y260" s="190">
        <f t="shared" si="324"/>
        <v>0.38628000613087843</v>
      </c>
      <c r="AA260">
        <v>0.38628000613087843</v>
      </c>
    </row>
    <row r="261" spans="2:27">
      <c r="B261" t="str">
        <f t="shared" ref="B261:C261" si="366">CN96</f>
        <v>CRE-MXT-NCD-4</v>
      </c>
      <c r="C261" t="str">
        <f t="shared" si="366"/>
        <v>B</v>
      </c>
      <c r="D261">
        <f t="shared" si="340"/>
        <v>0.8503265254664657</v>
      </c>
      <c r="E261">
        <f t="shared" si="341"/>
        <v>0.46158258629101062</v>
      </c>
      <c r="F261">
        <f t="shared" si="342"/>
        <v>-0.26986907853768738</v>
      </c>
      <c r="G261">
        <f t="shared" si="343"/>
        <v>0.34724634510572189</v>
      </c>
      <c r="H261">
        <f t="shared" si="344"/>
        <v>0.91465187886307509</v>
      </c>
      <c r="I261">
        <f t="shared" si="345"/>
        <v>0.34386946840741239</v>
      </c>
      <c r="M261">
        <f t="shared" si="316"/>
        <v>0.8503265254664657</v>
      </c>
      <c r="N261">
        <f t="shared" si="317"/>
        <v>-0.26986907853768738</v>
      </c>
      <c r="O261">
        <f t="shared" si="318"/>
        <v>0.91465187886307509</v>
      </c>
      <c r="P261">
        <v>1</v>
      </c>
      <c r="Q261" s="41">
        <f t="shared" si="319"/>
        <v>0.8503265254664657</v>
      </c>
      <c r="R261" s="41">
        <f t="shared" si="320"/>
        <v>-0.26986907853768738</v>
      </c>
      <c r="S261" s="41">
        <f t="shared" si="321"/>
        <v>0.91465187886307509</v>
      </c>
      <c r="T261">
        <f t="shared" si="322"/>
        <v>0.4983697752639511</v>
      </c>
      <c r="U261" s="137">
        <f t="shared" si="323"/>
        <v>0.66609131516650266</v>
      </c>
      <c r="X261" s="189">
        <f t="shared" si="364"/>
        <v>0.25937760417431932</v>
      </c>
      <c r="Y261" s="190">
        <f t="shared" si="324"/>
        <v>0.25937760417431932</v>
      </c>
      <c r="AA261">
        <v>0.25937760417431932</v>
      </c>
    </row>
    <row r="262" spans="2:27">
      <c r="B262" t="str">
        <f t="shared" ref="B262:C262" si="367">CN97</f>
        <v>CRE-MXT-NCD-5</v>
      </c>
      <c r="C262" t="str">
        <f t="shared" si="367"/>
        <v>B</v>
      </c>
      <c r="D262">
        <f t="shared" si="340"/>
        <v>0.73481896116994516</v>
      </c>
      <c r="E262">
        <f t="shared" si="341"/>
        <v>0.34736972496645874</v>
      </c>
      <c r="F262">
        <f t="shared" si="342"/>
        <v>1.7402606278762489</v>
      </c>
      <c r="G262">
        <f t="shared" si="343"/>
        <v>0.27263751628888977</v>
      </c>
      <c r="H262">
        <f t="shared" si="344"/>
        <v>0.57459771071485388</v>
      </c>
      <c r="I262">
        <f t="shared" si="345"/>
        <v>0.26823950259773438</v>
      </c>
      <c r="M262">
        <f t="shared" si="316"/>
        <v>0.73481896116994516</v>
      </c>
      <c r="N262">
        <f t="shared" si="317"/>
        <v>1.7402606278762489</v>
      </c>
      <c r="O262">
        <f t="shared" si="318"/>
        <v>0.57459771071485388</v>
      </c>
      <c r="P262">
        <v>1</v>
      </c>
      <c r="Q262" s="41">
        <f t="shared" si="319"/>
        <v>0.73481896116994516</v>
      </c>
      <c r="R262" s="41">
        <f t="shared" si="320"/>
        <v>1.7402606278762489</v>
      </c>
      <c r="S262" s="41">
        <f t="shared" si="321"/>
        <v>0.57459771071485388</v>
      </c>
      <c r="T262">
        <f t="shared" si="322"/>
        <v>1.0165590999203493</v>
      </c>
      <c r="U262" s="137">
        <f t="shared" si="323"/>
        <v>0.63184304890425591</v>
      </c>
      <c r="X262" s="189">
        <f t="shared" si="364"/>
        <v>0.77756692883071754</v>
      </c>
      <c r="Y262" s="190">
        <f t="shared" si="324"/>
        <v>0.77756692883071754</v>
      </c>
      <c r="AA262">
        <v>0.77756692883071754</v>
      </c>
    </row>
    <row r="263" spans="2:27">
      <c r="B263" t="str">
        <f t="shared" ref="B263:C263" si="368">CN98</f>
        <v>CRE-MXT-NCD-6</v>
      </c>
      <c r="C263" t="str">
        <f t="shared" si="368"/>
        <v>B</v>
      </c>
      <c r="D263">
        <f t="shared" si="340"/>
        <v>1.0043366111951597</v>
      </c>
      <c r="E263">
        <f t="shared" si="341"/>
        <v>0.72807926271496493</v>
      </c>
      <c r="F263">
        <f t="shared" si="342"/>
        <v>2.8022159444722909</v>
      </c>
      <c r="G263">
        <f t="shared" si="343"/>
        <v>0.6456816603730503</v>
      </c>
      <c r="H263">
        <f t="shared" si="344"/>
        <v>1.0657870647067291</v>
      </c>
      <c r="I263">
        <f t="shared" si="345"/>
        <v>0.1926095367880564</v>
      </c>
      <c r="M263">
        <f t="shared" si="316"/>
        <v>1.0043366111951597</v>
      </c>
      <c r="N263">
        <f t="shared" si="317"/>
        <v>2.8022159444722909</v>
      </c>
      <c r="O263">
        <f t="shared" si="318"/>
        <v>1.0657870647067291</v>
      </c>
      <c r="P263">
        <v>1</v>
      </c>
      <c r="Q263" s="41">
        <f t="shared" si="319"/>
        <v>1.0043366111951597</v>
      </c>
      <c r="R263" s="41"/>
      <c r="S263" s="41">
        <f t="shared" si="321"/>
        <v>1.0657870647067291</v>
      </c>
      <c r="T263">
        <f t="shared" si="322"/>
        <v>1.0350618379509444</v>
      </c>
      <c r="U263" s="137">
        <f>STDEV(Q263:S263)</f>
        <v>4.3452032385019428E-2</v>
      </c>
      <c r="X263" s="189">
        <f t="shared" si="364"/>
        <v>0.79606966686131264</v>
      </c>
      <c r="Y263" s="190">
        <f t="shared" si="324"/>
        <v>0.79606966686131264</v>
      </c>
      <c r="Z263" s="175" t="s">
        <v>1076</v>
      </c>
      <c r="AA263">
        <v>0.79606966686131264</v>
      </c>
    </row>
    <row r="264" spans="2:27">
      <c r="B264" t="str">
        <f t="shared" ref="B264:C264" si="369">CN99</f>
        <v>CRE-MXT-NCD-7</v>
      </c>
      <c r="C264" t="str">
        <f t="shared" si="369"/>
        <v>B</v>
      </c>
      <c r="D264">
        <f t="shared" si="340"/>
        <v>1.4278643469490673</v>
      </c>
      <c r="E264">
        <f t="shared" si="341"/>
        <v>0.84229212403951681</v>
      </c>
      <c r="F264">
        <f t="shared" si="342"/>
        <v>2.0057494570252596</v>
      </c>
      <c r="G264">
        <f t="shared" si="343"/>
        <v>0.75759490359829851</v>
      </c>
      <c r="H264">
        <f t="shared" si="344"/>
        <v>1.3302736399331223</v>
      </c>
      <c r="I264">
        <f t="shared" si="345"/>
        <v>0.75983428036064127</v>
      </c>
      <c r="M264">
        <f t="shared" si="316"/>
        <v>1.4278643469490673</v>
      </c>
      <c r="N264">
        <f t="shared" si="317"/>
        <v>2.0057494570252596</v>
      </c>
      <c r="O264">
        <f t="shared" si="318"/>
        <v>1.3302736399331223</v>
      </c>
      <c r="P264">
        <v>1</v>
      </c>
      <c r="Q264" s="41">
        <f t="shared" si="319"/>
        <v>1.4278643469490673</v>
      </c>
      <c r="R264" s="41">
        <f t="shared" si="320"/>
        <v>2.0057494570252596</v>
      </c>
      <c r="S264" s="41">
        <f t="shared" si="321"/>
        <v>1.3302736399331223</v>
      </c>
      <c r="T264">
        <f t="shared" si="322"/>
        <v>1.5879624813024831</v>
      </c>
      <c r="U264" s="137">
        <f t="shared" si="323"/>
        <v>0.36508965246450964</v>
      </c>
      <c r="X264" s="189">
        <f t="shared" si="364"/>
        <v>1.3489703102128514</v>
      </c>
      <c r="Y264" s="190">
        <f t="shared" si="324"/>
        <v>1.3489703102128514</v>
      </c>
      <c r="AA264">
        <v>1.3489703102128514</v>
      </c>
    </row>
    <row r="265" spans="2:27">
      <c r="B265" t="str">
        <f t="shared" ref="B265:C265" si="370">CN100</f>
        <v>CRE-MXT-NCD-8</v>
      </c>
      <c r="C265" t="str">
        <f t="shared" si="370"/>
        <v>B</v>
      </c>
      <c r="D265">
        <f t="shared" si="340"/>
        <v>1.1198441754916804</v>
      </c>
      <c r="E265">
        <f t="shared" si="341"/>
        <v>0.65193735516526363</v>
      </c>
      <c r="F265">
        <f t="shared" si="342"/>
        <v>1.6264797010981014</v>
      </c>
      <c r="G265">
        <f t="shared" si="343"/>
        <v>0.6456816603730503</v>
      </c>
      <c r="H265">
        <f t="shared" si="344"/>
        <v>1.141354657628556</v>
      </c>
      <c r="I265">
        <f t="shared" si="345"/>
        <v>0.68420431455096331</v>
      </c>
      <c r="M265">
        <f t="shared" si="316"/>
        <v>1.1198441754916804</v>
      </c>
      <c r="N265">
        <f t="shared" si="317"/>
        <v>1.6264797010981014</v>
      </c>
      <c r="O265">
        <f t="shared" si="318"/>
        <v>1.141354657628556</v>
      </c>
      <c r="P265">
        <v>1</v>
      </c>
      <c r="Q265" s="41">
        <f t="shared" si="319"/>
        <v>1.1198441754916804</v>
      </c>
      <c r="R265" s="41">
        <f t="shared" si="320"/>
        <v>1.6264797010981014</v>
      </c>
      <c r="S265" s="41">
        <f t="shared" si="321"/>
        <v>1.141354657628556</v>
      </c>
      <c r="T265">
        <f t="shared" si="322"/>
        <v>1.2958928447394458</v>
      </c>
      <c r="U265" s="137">
        <f t="shared" si="323"/>
        <v>0.28649856440873206</v>
      </c>
      <c r="X265" s="189">
        <f t="shared" si="364"/>
        <v>1.0569006736498141</v>
      </c>
      <c r="Y265" s="190">
        <f t="shared" si="324"/>
        <v>1.0569006736498141</v>
      </c>
      <c r="AA265">
        <v>1.0569006736498141</v>
      </c>
    </row>
    <row r="266" spans="2:27">
      <c r="B266" t="str">
        <f t="shared" ref="B266:C266" si="371">CN101</f>
        <v>CRE-MXG-NCD-1</v>
      </c>
      <c r="C266" t="str">
        <f t="shared" si="371"/>
        <v>B</v>
      </c>
      <c r="D266">
        <f t="shared" si="340"/>
        <v>1.3893618255168938</v>
      </c>
      <c r="E266">
        <f t="shared" si="341"/>
        <v>0.80422117026466611</v>
      </c>
      <c r="F266">
        <f t="shared" si="342"/>
        <v>1.4747717987272382</v>
      </c>
      <c r="G266">
        <f t="shared" si="343"/>
        <v>0.60837724596463427</v>
      </c>
      <c r="H266">
        <f t="shared" si="344"/>
        <v>1.3302736399331223</v>
      </c>
      <c r="I266">
        <f t="shared" si="345"/>
        <v>0.72201929745580229</v>
      </c>
      <c r="M266">
        <f t="shared" si="316"/>
        <v>1.3893618255168938</v>
      </c>
      <c r="N266">
        <f t="shared" si="317"/>
        <v>1.4747717987272382</v>
      </c>
      <c r="O266">
        <f t="shared" si="318"/>
        <v>1.3302736399331223</v>
      </c>
      <c r="P266">
        <v>1</v>
      </c>
      <c r="Q266" s="41">
        <f t="shared" si="319"/>
        <v>1.3893618255168938</v>
      </c>
      <c r="R266" s="41">
        <f t="shared" si="320"/>
        <v>1.4747717987272382</v>
      </c>
      <c r="S266" s="41">
        <f t="shared" si="321"/>
        <v>1.3302736399331223</v>
      </c>
      <c r="T266">
        <f t="shared" si="322"/>
        <v>1.3981357547257514</v>
      </c>
      <c r="U266" s="137">
        <f t="shared" si="323"/>
        <v>7.264754537521495E-2</v>
      </c>
      <c r="X266" s="189">
        <f t="shared" si="364"/>
        <v>1.1591435836361197</v>
      </c>
      <c r="Y266" s="190">
        <f t="shared" si="324"/>
        <v>1.1591435836361197</v>
      </c>
      <c r="AA266">
        <v>1.1591435836361197</v>
      </c>
    </row>
    <row r="267" spans="2:27">
      <c r="B267" t="str">
        <f t="shared" ref="B267:C267" si="372">CN102</f>
        <v>CRE-MXG-NCD-2</v>
      </c>
      <c r="C267" t="str">
        <f t="shared" si="372"/>
        <v>B</v>
      </c>
      <c r="D267">
        <f t="shared" si="340"/>
        <v>0.8503265254664657</v>
      </c>
      <c r="E267">
        <f t="shared" si="341"/>
        <v>0.53772449384071186</v>
      </c>
      <c r="F267">
        <f t="shared" si="342"/>
        <v>1.7402606278762489</v>
      </c>
      <c r="G267">
        <f t="shared" si="343"/>
        <v>0.45915958833097004</v>
      </c>
      <c r="H267">
        <f t="shared" si="344"/>
        <v>0.87686808240216163</v>
      </c>
      <c r="I267">
        <f t="shared" si="345"/>
        <v>0.45731441712192938</v>
      </c>
      <c r="M267">
        <f t="shared" si="316"/>
        <v>0.8503265254664657</v>
      </c>
      <c r="N267">
        <f t="shared" si="317"/>
        <v>1.7402606278762489</v>
      </c>
      <c r="O267">
        <f t="shared" si="318"/>
        <v>0.87686808240216163</v>
      </c>
      <c r="P267">
        <v>1</v>
      </c>
      <c r="Q267" s="41">
        <f t="shared" si="319"/>
        <v>0.8503265254664657</v>
      </c>
      <c r="R267" s="41">
        <f t="shared" si="320"/>
        <v>1.7402606278762489</v>
      </c>
      <c r="S267" s="41">
        <f t="shared" si="321"/>
        <v>0.87686808240216163</v>
      </c>
      <c r="T267">
        <f t="shared" si="322"/>
        <v>1.1558184119149588</v>
      </c>
      <c r="U267" s="137">
        <f t="shared" si="323"/>
        <v>0.5063157526775659</v>
      </c>
      <c r="X267" s="189">
        <f t="shared" si="364"/>
        <v>0.91682624082532704</v>
      </c>
      <c r="Y267" s="190">
        <f t="shared" si="324"/>
        <v>0.91682624082532704</v>
      </c>
      <c r="AA267">
        <v>0.91682624082532704</v>
      </c>
    </row>
    <row r="268" spans="2:27">
      <c r="B268" t="str">
        <f t="shared" ref="B268:C268" si="373">CN103</f>
        <v>CRE-MXG-NCD-3</v>
      </c>
      <c r="C268" t="str">
        <f t="shared" si="373"/>
        <v>B</v>
      </c>
      <c r="D268">
        <f t="shared" si="340"/>
        <v>0.65781391830559821</v>
      </c>
      <c r="E268">
        <f t="shared" si="341"/>
        <v>0.42351163251615997</v>
      </c>
      <c r="F268">
        <f t="shared" si="342"/>
        <v>1.6264797010981014</v>
      </c>
      <c r="G268">
        <f t="shared" si="343"/>
        <v>0.27263751628888977</v>
      </c>
      <c r="H268">
        <f t="shared" si="344"/>
        <v>0.68794910009759425</v>
      </c>
      <c r="I268">
        <f t="shared" si="345"/>
        <v>0.26823950259773438</v>
      </c>
      <c r="M268">
        <f t="shared" si="316"/>
        <v>0.65781391830559821</v>
      </c>
      <c r="N268">
        <f t="shared" si="317"/>
        <v>1.6264797010981014</v>
      </c>
      <c r="O268">
        <f t="shared" si="318"/>
        <v>0.68794910009759425</v>
      </c>
      <c r="P268">
        <v>1</v>
      </c>
      <c r="Q268" s="41">
        <f t="shared" si="319"/>
        <v>0.65781391830559821</v>
      </c>
      <c r="R268" s="41">
        <f t="shared" si="320"/>
        <v>1.6264797010981014</v>
      </c>
      <c r="S268" s="41">
        <f t="shared" si="321"/>
        <v>0.68794910009759425</v>
      </c>
      <c r="T268">
        <f t="shared" si="322"/>
        <v>0.99074757316709805</v>
      </c>
      <c r="U268" s="137">
        <f t="shared" si="323"/>
        <v>0.55076631719647695</v>
      </c>
      <c r="X268" s="189">
        <f t="shared" si="364"/>
        <v>0.75175540207746627</v>
      </c>
      <c r="Y268" s="190">
        <f t="shared" si="324"/>
        <v>0.75175540207746627</v>
      </c>
      <c r="AA268">
        <v>0.75175540207746627</v>
      </c>
    </row>
    <row r="269" spans="2:27">
      <c r="B269" t="str">
        <f t="shared" ref="B269:C269" si="374">CN104</f>
        <v>CRE-MXG-NCD-4</v>
      </c>
      <c r="C269" t="str">
        <f t="shared" si="374"/>
        <v>B</v>
      </c>
      <c r="D269">
        <f t="shared" si="340"/>
        <v>0.65781391830559821</v>
      </c>
      <c r="E269">
        <f t="shared" si="341"/>
        <v>0.38544067874130938</v>
      </c>
      <c r="F269">
        <f t="shared" si="342"/>
        <v>1.8540415546543965</v>
      </c>
      <c r="G269">
        <f t="shared" si="343"/>
        <v>0.27263751628888977</v>
      </c>
      <c r="H269">
        <f t="shared" si="344"/>
        <v>0.38567872841028644</v>
      </c>
      <c r="I269">
        <f t="shared" si="345"/>
        <v>0.2304245196928954</v>
      </c>
      <c r="M269">
        <f t="shared" si="316"/>
        <v>0.65781391830559821</v>
      </c>
      <c r="N269">
        <f t="shared" si="317"/>
        <v>1.8540415546543965</v>
      </c>
      <c r="O269">
        <f t="shared" si="318"/>
        <v>0.38567872841028644</v>
      </c>
      <c r="P269">
        <v>1</v>
      </c>
      <c r="Q269" s="41">
        <f t="shared" si="319"/>
        <v>0.65781391830559821</v>
      </c>
      <c r="R269" s="41">
        <f t="shared" si="320"/>
        <v>1.8540415546543965</v>
      </c>
      <c r="S269" s="41">
        <f t="shared" si="321"/>
        <v>0.38567872841028644</v>
      </c>
      <c r="T269">
        <f t="shared" si="322"/>
        <v>0.96584473379009361</v>
      </c>
      <c r="U269" s="137">
        <f t="shared" si="323"/>
        <v>0.78114312698757726</v>
      </c>
      <c r="X269" s="189">
        <f t="shared" si="364"/>
        <v>0.72685256270046184</v>
      </c>
      <c r="Y269" s="190">
        <f t="shared" si="324"/>
        <v>0.72685256270046184</v>
      </c>
      <c r="AA269">
        <v>0.72685256270046184</v>
      </c>
    </row>
    <row r="270" spans="2:27">
      <c r="B270" t="str">
        <f t="shared" ref="B270:C270" si="375">CN105</f>
        <v>CRE-MXG-NCD-5</v>
      </c>
      <c r="C270" t="str">
        <f t="shared" si="375"/>
        <v>B</v>
      </c>
      <c r="D270">
        <f t="shared" si="340"/>
        <v>1.1583466969238538</v>
      </c>
      <c r="E270">
        <f t="shared" si="341"/>
        <v>0.61386640139041304</v>
      </c>
      <c r="F270">
        <f t="shared" si="342"/>
        <v>1.1713559939855116</v>
      </c>
      <c r="G270">
        <f t="shared" si="343"/>
        <v>0.49646400273938612</v>
      </c>
      <c r="H270">
        <f t="shared" si="344"/>
        <v>0.91465187886307509</v>
      </c>
      <c r="I270">
        <f t="shared" si="345"/>
        <v>0.5329443829316074</v>
      </c>
      <c r="M270">
        <f t="shared" si="316"/>
        <v>1.1583466969238538</v>
      </c>
      <c r="N270">
        <f t="shared" si="317"/>
        <v>1.1713559939855116</v>
      </c>
      <c r="O270">
        <f t="shared" si="318"/>
        <v>0.91465187886307509</v>
      </c>
      <c r="P270">
        <v>1</v>
      </c>
      <c r="Q270" s="41">
        <f t="shared" si="319"/>
        <v>1.1583466969238538</v>
      </c>
      <c r="R270" s="41">
        <f t="shared" si="320"/>
        <v>1.1713559939855116</v>
      </c>
      <c r="S270" s="41">
        <f t="shared" si="321"/>
        <v>0.91465187886307509</v>
      </c>
      <c r="T270">
        <f t="shared" si="322"/>
        <v>1.0814515232574802</v>
      </c>
      <c r="U270" s="137">
        <f t="shared" si="323"/>
        <v>0.14459910608328369</v>
      </c>
      <c r="X270" s="189">
        <f t="shared" si="364"/>
        <v>0.8424593521678484</v>
      </c>
      <c r="Y270" s="190">
        <f t="shared" si="324"/>
        <v>0.8424593521678484</v>
      </c>
      <c r="AA270">
        <v>0.8424593521678484</v>
      </c>
    </row>
    <row r="271" spans="2:27">
      <c r="B271" t="str">
        <f t="shared" ref="B271:C271" si="376">CN106</f>
        <v>CRE-MXG-NCD-6</v>
      </c>
      <c r="C271" t="str">
        <f t="shared" si="376"/>
        <v>B</v>
      </c>
      <c r="D271">
        <f t="shared" si="340"/>
        <v>2.1594122541603635</v>
      </c>
      <c r="E271">
        <f t="shared" si="341"/>
        <v>1.3372145231125738</v>
      </c>
      <c r="F271">
        <f t="shared" si="342"/>
        <v>1.9678224814325438</v>
      </c>
      <c r="G271">
        <f t="shared" si="343"/>
        <v>0.6456816603730503</v>
      </c>
      <c r="H271">
        <f t="shared" si="344"/>
        <v>2.0103819762295649</v>
      </c>
      <c r="I271">
        <f t="shared" si="345"/>
        <v>1.1757990923138701</v>
      </c>
      <c r="M271">
        <f t="shared" si="316"/>
        <v>2.1594122541603635</v>
      </c>
      <c r="N271">
        <f t="shared" si="317"/>
        <v>1.9678224814325438</v>
      </c>
      <c r="O271">
        <f t="shared" si="318"/>
        <v>2.0103819762295649</v>
      </c>
      <c r="P271">
        <v>1</v>
      </c>
      <c r="Q271" s="41">
        <f t="shared" si="319"/>
        <v>2.1594122541603635</v>
      </c>
      <c r="R271" s="41">
        <f t="shared" si="320"/>
        <v>1.9678224814325438</v>
      </c>
      <c r="S271" s="41">
        <f t="shared" si="321"/>
        <v>2.0103819762295649</v>
      </c>
      <c r="T271">
        <f t="shared" si="322"/>
        <v>2.0458722372741573</v>
      </c>
      <c r="U271" s="137">
        <f t="shared" si="323"/>
        <v>0.10060481710750432</v>
      </c>
      <c r="X271" s="189">
        <f t="shared" si="364"/>
        <v>1.8068800661845257</v>
      </c>
      <c r="Y271" s="190">
        <f t="shared" si="324"/>
        <v>1.8068800661845257</v>
      </c>
      <c r="AA271">
        <v>1.8068800661845257</v>
      </c>
    </row>
    <row r="272" spans="2:27">
      <c r="B272" t="str">
        <f t="shared" ref="B272:C272" si="377">CN107</f>
        <v>CRE-MXG-NCD-7</v>
      </c>
      <c r="C272" t="str">
        <f t="shared" si="377"/>
        <v>B</v>
      </c>
      <c r="D272">
        <f t="shared" si="340"/>
        <v>0.77332148260211875</v>
      </c>
      <c r="E272">
        <f t="shared" si="341"/>
        <v>0.57579544761556245</v>
      </c>
      <c r="F272">
        <f t="shared" si="342"/>
        <v>1.095502042800081</v>
      </c>
      <c r="G272">
        <f t="shared" si="343"/>
        <v>0.30994193069730586</v>
      </c>
      <c r="H272">
        <f>FC107</f>
        <v>0.87686808240216163</v>
      </c>
      <c r="I272">
        <f t="shared" si="345"/>
        <v>0.49512940002676836</v>
      </c>
      <c r="M272">
        <f t="shared" si="316"/>
        <v>0.77332148260211875</v>
      </c>
      <c r="N272">
        <f t="shared" si="317"/>
        <v>1.095502042800081</v>
      </c>
      <c r="O272">
        <f t="shared" si="318"/>
        <v>0.87686808240216163</v>
      </c>
      <c r="P272">
        <v>1</v>
      </c>
      <c r="Q272" s="41">
        <f t="shared" si="319"/>
        <v>0.77332148260211875</v>
      </c>
      <c r="R272" s="41">
        <f t="shared" si="320"/>
        <v>1.095502042800081</v>
      </c>
      <c r="S272" s="41">
        <f t="shared" si="321"/>
        <v>0.87686808240216163</v>
      </c>
      <c r="T272">
        <f t="shared" si="322"/>
        <v>0.91523053593478709</v>
      </c>
      <c r="U272" s="137">
        <f t="shared" si="323"/>
        <v>0.16448050560218402</v>
      </c>
      <c r="X272" s="189">
        <f t="shared" si="364"/>
        <v>0.67623836484515532</v>
      </c>
      <c r="Y272" s="190">
        <f t="shared" si="324"/>
        <v>0.67623836484515532</v>
      </c>
      <c r="AA272">
        <v>0.67623836484515532</v>
      </c>
    </row>
    <row r="273" spans="2:27">
      <c r="B273" t="str">
        <f t="shared" ref="B273:C273" si="378">CN108</f>
        <v>CRE-MXG-NCD-8</v>
      </c>
      <c r="C273" t="str">
        <f t="shared" si="378"/>
        <v>B</v>
      </c>
      <c r="D273">
        <f t="shared" si="340"/>
        <v>0.61931139687342462</v>
      </c>
      <c r="E273">
        <f t="shared" si="341"/>
        <v>0.42351163251615997</v>
      </c>
      <c r="F273">
        <f t="shared" si="342"/>
        <v>1.3609908719490906</v>
      </c>
      <c r="G273">
        <f t="shared" si="343"/>
        <v>0.34724634510572189</v>
      </c>
      <c r="H273">
        <f t="shared" si="344"/>
        <v>0.57459771071485388</v>
      </c>
      <c r="I273">
        <f t="shared" si="345"/>
        <v>0.49512940002676836</v>
      </c>
      <c r="M273">
        <f t="shared" si="316"/>
        <v>0.61931139687342462</v>
      </c>
      <c r="N273">
        <f t="shared" si="317"/>
        <v>1.3609908719490906</v>
      </c>
      <c r="O273">
        <f t="shared" si="318"/>
        <v>0.57459771071485388</v>
      </c>
      <c r="P273">
        <v>1</v>
      </c>
      <c r="Q273" s="41">
        <f t="shared" si="319"/>
        <v>0.61931139687342462</v>
      </c>
      <c r="R273" s="41">
        <f t="shared" si="320"/>
        <v>1.3609908719490906</v>
      </c>
      <c r="S273" s="41">
        <f t="shared" si="321"/>
        <v>0.57459771071485388</v>
      </c>
      <c r="T273">
        <f t="shared" si="322"/>
        <v>0.85163332651245638</v>
      </c>
      <c r="U273" s="137">
        <f t="shared" si="323"/>
        <v>0.44168275974096638</v>
      </c>
      <c r="X273" s="189">
        <f t="shared" si="364"/>
        <v>0.6126411554228246</v>
      </c>
      <c r="Y273" s="190">
        <f t="shared" si="324"/>
        <v>0.6126411554228246</v>
      </c>
      <c r="AA273">
        <v>0.6126411554228246</v>
      </c>
    </row>
    <row r="274" spans="2:27" s="176" customFormat="1">
      <c r="B274" s="176" t="str">
        <f t="shared" ref="B274:C274" si="379">CN109</f>
        <v>Blank-26</v>
      </c>
      <c r="C274" s="176" t="str">
        <f t="shared" si="379"/>
        <v>B</v>
      </c>
      <c r="D274" s="176">
        <f t="shared" si="340"/>
        <v>8.027609682299558E-2</v>
      </c>
      <c r="E274" s="176">
        <f t="shared" si="341"/>
        <v>0.15701495609220567</v>
      </c>
      <c r="F274" s="176">
        <f t="shared" si="342"/>
        <v>1.2472099451709433</v>
      </c>
      <c r="G274" s="176">
        <f t="shared" si="343"/>
        <v>-2.5797798978437592E-2</v>
      </c>
      <c r="H274" s="176">
        <f t="shared" si="344"/>
        <v>-2.9943032659760775E-2</v>
      </c>
      <c r="I274" s="176">
        <f t="shared" si="345"/>
        <v>4.1349605168701474E-2</v>
      </c>
      <c r="M274" s="176">
        <f t="shared" si="316"/>
        <v>8.027609682299558E-2</v>
      </c>
      <c r="N274" s="176">
        <f t="shared" si="317"/>
        <v>1.2472099451709433</v>
      </c>
      <c r="O274" s="176">
        <f t="shared" si="318"/>
        <v>-2.9943032659760775E-2</v>
      </c>
      <c r="P274" s="176">
        <v>1</v>
      </c>
      <c r="Q274" s="139">
        <f t="shared" si="319"/>
        <v>8.027609682299558E-2</v>
      </c>
      <c r="R274" s="139">
        <f t="shared" si="320"/>
        <v>1.2472099451709433</v>
      </c>
      <c r="S274" s="139">
        <f t="shared" si="321"/>
        <v>-2.9943032659760775E-2</v>
      </c>
      <c r="T274" s="176">
        <f t="shared" si="322"/>
        <v>0.43251433644472609</v>
      </c>
      <c r="U274" s="139">
        <f t="shared" si="323"/>
        <v>0.70769609669993261</v>
      </c>
      <c r="V274" s="139">
        <f>AVERAGE(T274:T278)</f>
        <v>0.23899217108963175</v>
      </c>
      <c r="W274" s="160">
        <f>IF(V274 &gt; 0, V274, 0)</f>
        <v>0.23899217108963175</v>
      </c>
      <c r="X274" s="192"/>
      <c r="Y274" s="192"/>
    </row>
    <row r="275" spans="2:27" s="176" customFormat="1">
      <c r="B275" s="176" t="str">
        <f t="shared" ref="B275:C275" si="380">CN110</f>
        <v>Blank-27</v>
      </c>
      <c r="C275" s="176" t="str">
        <f t="shared" si="380"/>
        <v>B</v>
      </c>
      <c r="D275" s="176">
        <f t="shared" si="340"/>
        <v>-0.574266767523953</v>
      </c>
      <c r="E275" s="176">
        <f t="shared" si="341"/>
        <v>0.15701495609220567</v>
      </c>
      <c r="F275" s="176">
        <f t="shared" si="342"/>
        <v>0.79208623805835454</v>
      </c>
      <c r="G275" s="176">
        <f t="shared" si="343"/>
        <v>1.1506615429978459E-2</v>
      </c>
      <c r="H275" s="176">
        <f t="shared" si="344"/>
        <v>0.27232733902754602</v>
      </c>
      <c r="I275" s="176">
        <f t="shared" si="345"/>
        <v>7.9164588073540473E-2</v>
      </c>
      <c r="M275" s="176">
        <f t="shared" si="316"/>
        <v>-0.574266767523953</v>
      </c>
      <c r="N275" s="176">
        <f t="shared" si="317"/>
        <v>0.79208623805835454</v>
      </c>
      <c r="O275" s="176">
        <f t="shared" si="318"/>
        <v>0.27232733902754602</v>
      </c>
      <c r="P275" s="176">
        <v>1</v>
      </c>
      <c r="Q275" s="139">
        <f t="shared" si="319"/>
        <v>-0.574266767523953</v>
      </c>
      <c r="R275" s="139">
        <f t="shared" si="320"/>
        <v>0.79208623805835454</v>
      </c>
      <c r="S275" s="139">
        <f t="shared" si="321"/>
        <v>0.27232733902754602</v>
      </c>
      <c r="T275" s="176">
        <f t="shared" si="322"/>
        <v>0.16338226985398252</v>
      </c>
      <c r="U275" s="139">
        <f t="shared" si="323"/>
        <v>0.68966071733779044</v>
      </c>
      <c r="X275" s="192"/>
      <c r="Y275" s="192"/>
    </row>
    <row r="276" spans="2:27" s="176" customFormat="1">
      <c r="B276" s="176" t="str">
        <f>CN111</f>
        <v>Blank-28</v>
      </c>
      <c r="C276" s="176" t="str">
        <f>CO111</f>
        <v>B</v>
      </c>
      <c r="D276" s="176">
        <f t="shared" si="340"/>
        <v>0.11877861825516908</v>
      </c>
      <c r="E276" s="176">
        <f t="shared" si="341"/>
        <v>0.34736972496645874</v>
      </c>
      <c r="F276" s="176">
        <f t="shared" si="342"/>
        <v>1.7781876034689648</v>
      </c>
      <c r="G276" s="176">
        <f t="shared" si="343"/>
        <v>-6.3102213386853651E-2</v>
      </c>
      <c r="H276" s="176">
        <f t="shared" si="344"/>
        <v>7.8407638011527038E-3</v>
      </c>
      <c r="I276" s="176">
        <f t="shared" si="345"/>
        <v>3.5346222638624829E-3</v>
      </c>
      <c r="M276" s="176">
        <f t="shared" si="316"/>
        <v>0.11877861825516908</v>
      </c>
      <c r="N276" s="176">
        <f t="shared" si="317"/>
        <v>1.7781876034689648</v>
      </c>
      <c r="O276" s="176">
        <f t="shared" si="318"/>
        <v>7.8407638011527038E-3</v>
      </c>
      <c r="P276" s="176">
        <v>1</v>
      </c>
      <c r="Q276" s="139">
        <f t="shared" si="319"/>
        <v>0.11877861825516908</v>
      </c>
      <c r="R276" s="139"/>
      <c r="S276" s="139">
        <f t="shared" si="321"/>
        <v>7.8407638011527038E-3</v>
      </c>
      <c r="T276" s="176">
        <f t="shared" si="322"/>
        <v>6.3309691028160892E-2</v>
      </c>
      <c r="U276" s="139">
        <f t="shared" si="323"/>
        <v>7.8444909174721231E-2</v>
      </c>
      <c r="X276" s="192"/>
      <c r="Y276" s="192"/>
      <c r="Z276" s="177" t="s">
        <v>1076</v>
      </c>
    </row>
    <row r="277" spans="2:27" s="176" customFormat="1">
      <c r="B277" s="176" t="str">
        <f t="shared" ref="B277:B294" si="381">CN112</f>
        <v>Blank-29</v>
      </c>
      <c r="C277" s="176" t="str">
        <f t="shared" ref="C277:C294" si="382">CO112</f>
        <v>B</v>
      </c>
      <c r="D277" s="176">
        <f t="shared" si="340"/>
        <v>4.1773575390822076E-2</v>
      </c>
      <c r="E277" s="176">
        <f t="shared" si="341"/>
        <v>0.42351163251615997</v>
      </c>
      <c r="F277" s="176">
        <f t="shared" si="342"/>
        <v>1.2092829695782275</v>
      </c>
      <c r="G277" s="176">
        <f t="shared" si="343"/>
        <v>-2.0029317626244874</v>
      </c>
      <c r="H277" s="176">
        <f t="shared" si="344"/>
        <v>7.8407638011527038E-3</v>
      </c>
      <c r="I277" s="176">
        <f t="shared" si="345"/>
        <v>3.5346222638624829E-3</v>
      </c>
      <c r="M277" s="176">
        <f t="shared" si="316"/>
        <v>4.1773575390822076E-2</v>
      </c>
      <c r="N277" s="176">
        <f t="shared" si="317"/>
        <v>1.2092829695782275</v>
      </c>
      <c r="O277" s="176">
        <f t="shared" si="318"/>
        <v>7.8407638011527038E-3</v>
      </c>
      <c r="P277" s="176">
        <v>1</v>
      </c>
      <c r="Q277" s="139">
        <f t="shared" si="319"/>
        <v>4.1773575390822076E-2</v>
      </c>
      <c r="R277" s="139">
        <f t="shared" si="320"/>
        <v>1.2092829695782275</v>
      </c>
      <c r="S277" s="139">
        <f t="shared" si="321"/>
        <v>7.8407638011527038E-3</v>
      </c>
      <c r="T277" s="176">
        <f t="shared" si="322"/>
        <v>0.41963243625673408</v>
      </c>
      <c r="U277" s="139">
        <f t="shared" si="323"/>
        <v>0.68406785665369785</v>
      </c>
      <c r="X277" s="192"/>
      <c r="Y277" s="192"/>
    </row>
    <row r="278" spans="2:27" s="176" customFormat="1">
      <c r="B278" s="176" t="str">
        <f t="shared" si="381"/>
        <v>Blank-30</v>
      </c>
      <c r="C278" s="176" t="str">
        <f t="shared" si="382"/>
        <v>B</v>
      </c>
      <c r="D278" s="176">
        <f t="shared" si="340"/>
        <v>8.027609682299558E-2</v>
      </c>
      <c r="E278" s="176">
        <f t="shared" si="341"/>
        <v>0.15701495609220567</v>
      </c>
      <c r="F278" s="176">
        <f t="shared" si="342"/>
        <v>3.3546726204038112E-2</v>
      </c>
      <c r="G278" s="176">
        <f t="shared" si="343"/>
        <v>-2.5797798978437592E-2</v>
      </c>
      <c r="H278" s="176">
        <f t="shared" si="344"/>
        <v>0.23454354256663251</v>
      </c>
      <c r="I278" s="176">
        <f t="shared" si="345"/>
        <v>7.9164588073540473E-2</v>
      </c>
      <c r="M278" s="176">
        <f t="shared" si="316"/>
        <v>8.027609682299558E-2</v>
      </c>
      <c r="N278" s="176">
        <f t="shared" si="317"/>
        <v>3.3546726204038112E-2</v>
      </c>
      <c r="O278" s="176">
        <f t="shared" si="318"/>
        <v>0.23454354256663251</v>
      </c>
      <c r="P278" s="176">
        <v>1</v>
      </c>
      <c r="Q278" s="139">
        <f t="shared" si="319"/>
        <v>8.027609682299558E-2</v>
      </c>
      <c r="R278" s="139">
        <f t="shared" si="320"/>
        <v>3.3546726204038112E-2</v>
      </c>
      <c r="S278" s="139">
        <f t="shared" si="321"/>
        <v>0.23454354256663251</v>
      </c>
      <c r="T278" s="176">
        <f t="shared" si="322"/>
        <v>0.11612212186455539</v>
      </c>
      <c r="U278" s="139">
        <f t="shared" si="323"/>
        <v>0.10518380664548475</v>
      </c>
      <c r="X278" s="192"/>
      <c r="Y278" s="192"/>
    </row>
    <row r="279" spans="2:27">
      <c r="B279" t="str">
        <f t="shared" si="381"/>
        <v>UCP-MXG-NCD-1</v>
      </c>
      <c r="C279" t="str">
        <f t="shared" si="382"/>
        <v>B</v>
      </c>
      <c r="D279">
        <f t="shared" si="340"/>
        <v>0.27278870398386312</v>
      </c>
      <c r="E279">
        <f t="shared" si="341"/>
        <v>0.91843403158921799</v>
      </c>
      <c r="F279">
        <f t="shared" si="342"/>
        <v>-4.3802493886777056E-3</v>
      </c>
      <c r="G279">
        <f t="shared" si="343"/>
        <v>0.38455075951413792</v>
      </c>
      <c r="H279">
        <f t="shared" si="344"/>
        <v>1.5191926222376897</v>
      </c>
      <c r="I279">
        <f t="shared" si="345"/>
        <v>0.94890919488483627</v>
      </c>
      <c r="M279">
        <f t="shared" si="316"/>
        <v>0.27278870398386312</v>
      </c>
      <c r="N279">
        <f t="shared" si="317"/>
        <v>-4.3802493886777056E-3</v>
      </c>
      <c r="O279">
        <f t="shared" si="318"/>
        <v>1.5191926222376897</v>
      </c>
      <c r="P279">
        <v>1</v>
      </c>
      <c r="Q279" s="41">
        <f t="shared" si="319"/>
        <v>0.27278870398386312</v>
      </c>
      <c r="R279" s="41">
        <f t="shared" si="320"/>
        <v>-4.3802493886777056E-3</v>
      </c>
      <c r="S279" s="41">
        <f t="shared" si="321"/>
        <v>1.5191926222376897</v>
      </c>
      <c r="T279">
        <f t="shared" si="322"/>
        <v>0.59586702561095839</v>
      </c>
      <c r="U279" s="137">
        <f t="shared" si="323"/>
        <v>0.81154376050709021</v>
      </c>
      <c r="X279" s="189">
        <f>T279-$W$287</f>
        <v>0.59586702561095839</v>
      </c>
      <c r="Y279" s="190">
        <f t="shared" si="324"/>
        <v>0.59586702561095839</v>
      </c>
      <c r="AA279">
        <v>0.59586702561095839</v>
      </c>
    </row>
    <row r="280" spans="2:27">
      <c r="B280" t="str">
        <f t="shared" si="381"/>
        <v>UCP-MXG-NCD-2</v>
      </c>
      <c r="C280" t="str">
        <f t="shared" si="382"/>
        <v>B</v>
      </c>
      <c r="D280">
        <f t="shared" si="340"/>
        <v>1.3893618255168938</v>
      </c>
      <c r="E280">
        <f t="shared" si="341"/>
        <v>0.84229212403951681</v>
      </c>
      <c r="F280">
        <f t="shared" si="342"/>
        <v>-1.8628020534317506</v>
      </c>
      <c r="G280">
        <f t="shared" si="343"/>
        <v>0.68298607478146633</v>
      </c>
      <c r="H280">
        <f t="shared" si="344"/>
        <v>1.3302736399331223</v>
      </c>
      <c r="I280">
        <f t="shared" si="345"/>
        <v>0.72201929745580229</v>
      </c>
      <c r="M280">
        <f t="shared" si="316"/>
        <v>1.3893618255168938</v>
      </c>
      <c r="N280">
        <f t="shared" si="317"/>
        <v>-1.8628020534317506</v>
      </c>
      <c r="O280">
        <f t="shared" si="318"/>
        <v>1.3302736399331223</v>
      </c>
      <c r="P280">
        <v>1</v>
      </c>
      <c r="Q280" s="41">
        <f t="shared" si="319"/>
        <v>1.3893618255168938</v>
      </c>
      <c r="R280" s="41"/>
      <c r="S280" s="41">
        <f t="shared" si="321"/>
        <v>1.3302736399331223</v>
      </c>
      <c r="T280">
        <f t="shared" si="322"/>
        <v>1.3598177327250081</v>
      </c>
      <c r="U280" s="137">
        <f t="shared" si="323"/>
        <v>4.178165671429402E-2</v>
      </c>
      <c r="X280" s="189">
        <f t="shared" ref="X280:X286" si="383">T280-$W$287</f>
        <v>1.3598177327250081</v>
      </c>
      <c r="Y280" s="190">
        <f t="shared" si="324"/>
        <v>1.3598177327250081</v>
      </c>
      <c r="Z280" s="175" t="s">
        <v>1076</v>
      </c>
      <c r="AA280">
        <v>1.3598177327250081</v>
      </c>
    </row>
    <row r="281" spans="2:27">
      <c r="B281" t="str">
        <f t="shared" si="381"/>
        <v>UCP-MXG-NCD-3</v>
      </c>
      <c r="C281" t="str">
        <f t="shared" si="382"/>
        <v>B</v>
      </c>
      <c r="D281">
        <f t="shared" si="340"/>
        <v>1.2353517397881997</v>
      </c>
      <c r="E281">
        <f t="shared" si="341"/>
        <v>0.72807926271496493</v>
      </c>
      <c r="F281">
        <f t="shared" si="342"/>
        <v>0.2231816041676172</v>
      </c>
      <c r="G281">
        <f t="shared" si="343"/>
        <v>0.75759490359829851</v>
      </c>
      <c r="H281">
        <f t="shared" si="344"/>
        <v>1.4058412328549492</v>
      </c>
      <c r="I281">
        <f t="shared" si="345"/>
        <v>0.68420431455096331</v>
      </c>
      <c r="M281">
        <f t="shared" si="316"/>
        <v>1.2353517397881997</v>
      </c>
      <c r="N281">
        <f t="shared" si="317"/>
        <v>0.2231816041676172</v>
      </c>
      <c r="O281">
        <f t="shared" si="318"/>
        <v>1.4058412328549492</v>
      </c>
      <c r="P281">
        <v>1</v>
      </c>
      <c r="Q281" s="41">
        <f t="shared" si="319"/>
        <v>1.2353517397881997</v>
      </c>
      <c r="R281" s="41">
        <f t="shared" si="320"/>
        <v>0.2231816041676172</v>
      </c>
      <c r="S281" s="41">
        <f t="shared" si="321"/>
        <v>1.4058412328549492</v>
      </c>
      <c r="T281">
        <f t="shared" si="322"/>
        <v>0.95479152560358871</v>
      </c>
      <c r="U281" s="137">
        <f t="shared" si="323"/>
        <v>0.63930155221866969</v>
      </c>
      <c r="X281" s="189">
        <f t="shared" si="383"/>
        <v>0.95479152560358871</v>
      </c>
      <c r="Y281" s="190">
        <f t="shared" si="324"/>
        <v>0.95479152560358871</v>
      </c>
      <c r="AA281">
        <v>0.95479152560358871</v>
      </c>
    </row>
    <row r="282" spans="2:27">
      <c r="B282" t="str">
        <f t="shared" si="381"/>
        <v>UCP-MXG-NCD-4</v>
      </c>
      <c r="C282" t="str">
        <f t="shared" si="382"/>
        <v>B</v>
      </c>
      <c r="D282">
        <f t="shared" si="340"/>
        <v>1.4278643469490673</v>
      </c>
      <c r="E282">
        <f t="shared" si="341"/>
        <v>1.1468597542383216</v>
      </c>
      <c r="F282">
        <f t="shared" si="342"/>
        <v>-4.3802493886777056E-3</v>
      </c>
      <c r="G282">
        <f t="shared" si="343"/>
        <v>0.60837724596463427</v>
      </c>
      <c r="H282">
        <f t="shared" si="344"/>
        <v>1.4058412328549492</v>
      </c>
      <c r="I282">
        <f t="shared" si="345"/>
        <v>0.72201929745580229</v>
      </c>
      <c r="M282">
        <f t="shared" si="316"/>
        <v>1.4278643469490673</v>
      </c>
      <c r="N282">
        <f t="shared" si="317"/>
        <v>-4.3802493886777056E-3</v>
      </c>
      <c r="O282">
        <f t="shared" si="318"/>
        <v>1.4058412328549492</v>
      </c>
      <c r="P282">
        <v>1</v>
      </c>
      <c r="Q282" s="41">
        <f t="shared" si="319"/>
        <v>1.4278643469490673</v>
      </c>
      <c r="R282" s="41">
        <f t="shared" si="320"/>
        <v>-4.3802493886777056E-3</v>
      </c>
      <c r="S282" s="41">
        <f t="shared" si="321"/>
        <v>1.4058412328549492</v>
      </c>
      <c r="T282">
        <f t="shared" si="322"/>
        <v>0.94310844347177947</v>
      </c>
      <c r="U282" s="137">
        <f t="shared" si="323"/>
        <v>0.82062316059956186</v>
      </c>
      <c r="X282" s="189">
        <f t="shared" si="383"/>
        <v>0.94310844347177947</v>
      </c>
      <c r="Y282" s="190">
        <f t="shared" si="324"/>
        <v>0.94310844347177947</v>
      </c>
      <c r="AA282">
        <v>0.94310844347177947</v>
      </c>
    </row>
    <row r="283" spans="2:27">
      <c r="B283" t="str">
        <f t="shared" si="381"/>
        <v>UCP-MXG-NCD-5</v>
      </c>
      <c r="C283" t="str">
        <f t="shared" si="382"/>
        <v>B</v>
      </c>
      <c r="D283">
        <f t="shared" si="340"/>
        <v>1.3893618255168938</v>
      </c>
      <c r="E283">
        <f t="shared" si="341"/>
        <v>1.0326468929137698</v>
      </c>
      <c r="F283">
        <f t="shared" si="342"/>
        <v>2.4988001397305646</v>
      </c>
      <c r="G283">
        <f t="shared" si="343"/>
        <v>0.6456816603730503</v>
      </c>
      <c r="H283">
        <f t="shared" si="344"/>
        <v>1.1791384540894694</v>
      </c>
      <c r="I283">
        <f t="shared" si="345"/>
        <v>0.79764926326548036</v>
      </c>
      <c r="M283">
        <f t="shared" si="316"/>
        <v>1.3893618255168938</v>
      </c>
      <c r="N283">
        <f t="shared" si="317"/>
        <v>2.4988001397305646</v>
      </c>
      <c r="O283">
        <f t="shared" si="318"/>
        <v>1.1791384540894694</v>
      </c>
      <c r="P283">
        <v>1</v>
      </c>
      <c r="Q283" s="41">
        <f t="shared" si="319"/>
        <v>1.3893618255168938</v>
      </c>
      <c r="R283" s="41">
        <f t="shared" si="320"/>
        <v>2.4988001397305646</v>
      </c>
      <c r="S283" s="41">
        <f t="shared" si="321"/>
        <v>1.1791384540894694</v>
      </c>
      <c r="T283">
        <f t="shared" si="322"/>
        <v>1.6891001397789758</v>
      </c>
      <c r="U283" s="137">
        <f t="shared" si="323"/>
        <v>0.70905502883399718</v>
      </c>
      <c r="X283" s="189">
        <f t="shared" si="383"/>
        <v>1.6891001397789758</v>
      </c>
      <c r="Y283" s="190">
        <f t="shared" si="324"/>
        <v>1.6891001397789758</v>
      </c>
      <c r="AA283">
        <v>1.6891001397789758</v>
      </c>
    </row>
    <row r="284" spans="2:27">
      <c r="B284" t="str">
        <f t="shared" si="381"/>
        <v>UCP-MXG-NCD-6</v>
      </c>
      <c r="C284" t="str">
        <f t="shared" si="382"/>
        <v>B</v>
      </c>
      <c r="D284">
        <f t="shared" si="340"/>
        <v>1.3123567826525466</v>
      </c>
      <c r="E284">
        <f t="shared" si="341"/>
        <v>0.72807926271496493</v>
      </c>
      <c r="F284">
        <f t="shared" si="342"/>
        <v>3.0677047736213017</v>
      </c>
      <c r="G284">
        <f t="shared" si="343"/>
        <v>0.57107283155621824</v>
      </c>
      <c r="H284">
        <f t="shared" si="344"/>
        <v>1.141354657628556</v>
      </c>
      <c r="I284">
        <f t="shared" si="345"/>
        <v>0.64638933164612433</v>
      </c>
      <c r="M284">
        <f t="shared" si="316"/>
        <v>1.3123567826525466</v>
      </c>
      <c r="N284">
        <f t="shared" si="317"/>
        <v>3.0677047736213017</v>
      </c>
      <c r="O284">
        <f t="shared" si="318"/>
        <v>1.141354657628556</v>
      </c>
      <c r="P284">
        <v>1</v>
      </c>
      <c r="Q284" s="41">
        <f t="shared" si="319"/>
        <v>1.3123567826525466</v>
      </c>
      <c r="R284" s="41"/>
      <c r="S284" s="41">
        <f t="shared" si="321"/>
        <v>1.141354657628556</v>
      </c>
      <c r="T284">
        <f t="shared" si="322"/>
        <v>1.2268557201405512</v>
      </c>
      <c r="U284" s="137">
        <f t="shared" si="323"/>
        <v>0.12091676220177355</v>
      </c>
      <c r="X284" s="189">
        <f t="shared" si="383"/>
        <v>1.2268557201405512</v>
      </c>
      <c r="Y284" s="190">
        <f t="shared" si="324"/>
        <v>1.2268557201405512</v>
      </c>
      <c r="Z284" s="175" t="s">
        <v>1076</v>
      </c>
      <c r="AA284">
        <v>1.2268557201405512</v>
      </c>
    </row>
    <row r="285" spans="2:27">
      <c r="B285" t="str">
        <f t="shared" si="381"/>
        <v>UCP-MXG-NCD-7</v>
      </c>
      <c r="C285" t="str">
        <f t="shared" si="382"/>
        <v>B</v>
      </c>
      <c r="D285">
        <f t="shared" si="340"/>
        <v>1.5048693898134142</v>
      </c>
      <c r="E285">
        <f t="shared" si="341"/>
        <v>0.95650498536406858</v>
      </c>
      <c r="F285">
        <f t="shared" si="342"/>
        <v>1.9678224814325438</v>
      </c>
      <c r="G285">
        <f t="shared" si="343"/>
        <v>0.75759490359829851</v>
      </c>
      <c r="H285">
        <f t="shared" si="344"/>
        <v>1.4814088257767764</v>
      </c>
      <c r="I285">
        <f t="shared" si="345"/>
        <v>0.68420431455096331</v>
      </c>
      <c r="M285">
        <f t="shared" si="316"/>
        <v>1.5048693898134142</v>
      </c>
      <c r="N285">
        <f t="shared" si="317"/>
        <v>1.9678224814325438</v>
      </c>
      <c r="O285">
        <f t="shared" si="318"/>
        <v>1.4814088257767764</v>
      </c>
      <c r="P285">
        <v>1</v>
      </c>
      <c r="Q285" s="41">
        <f t="shared" si="319"/>
        <v>1.5048693898134142</v>
      </c>
      <c r="R285" s="41">
        <f t="shared" si="320"/>
        <v>1.9678224814325438</v>
      </c>
      <c r="S285" s="41">
        <f t="shared" si="321"/>
        <v>1.4814088257767764</v>
      </c>
      <c r="T285">
        <f t="shared" si="322"/>
        <v>1.6513668990075783</v>
      </c>
      <c r="U285" s="137">
        <f t="shared" si="323"/>
        <v>0.27430949901921309</v>
      </c>
      <c r="X285" s="189">
        <f t="shared" si="383"/>
        <v>1.6513668990075783</v>
      </c>
      <c r="Y285" s="190">
        <f t="shared" si="324"/>
        <v>1.6513668990075783</v>
      </c>
      <c r="AA285">
        <v>1.6513668990075783</v>
      </c>
    </row>
    <row r="286" spans="2:27">
      <c r="B286" t="str">
        <f t="shared" si="381"/>
        <v>UCP-MXG-NCD-8</v>
      </c>
      <c r="C286" t="str">
        <f t="shared" si="382"/>
        <v>B</v>
      </c>
      <c r="D286">
        <f t="shared" si="340"/>
        <v>0.96583408976298624</v>
      </c>
      <c r="E286">
        <f t="shared" si="341"/>
        <v>0.84229212403951681</v>
      </c>
      <c r="F286">
        <f t="shared" si="342"/>
        <v>1.7781876034689648</v>
      </c>
      <c r="G286">
        <f t="shared" si="343"/>
        <v>0.8695081468235466</v>
      </c>
      <c r="H286">
        <f t="shared" si="344"/>
        <v>1.3680574363940359</v>
      </c>
      <c r="I286">
        <f t="shared" si="345"/>
        <v>0.79764926326548036</v>
      </c>
      <c r="M286">
        <f t="shared" si="316"/>
        <v>0.96583408976298624</v>
      </c>
      <c r="N286">
        <f t="shared" si="317"/>
        <v>1.7781876034689648</v>
      </c>
      <c r="O286">
        <f t="shared" si="318"/>
        <v>1.3680574363940359</v>
      </c>
      <c r="P286">
        <v>1</v>
      </c>
      <c r="Q286" s="41">
        <f t="shared" si="319"/>
        <v>0.96583408976298624</v>
      </c>
      <c r="R286" s="41">
        <f t="shared" si="320"/>
        <v>1.7781876034689648</v>
      </c>
      <c r="S286" s="41">
        <f t="shared" si="321"/>
        <v>1.3680574363940359</v>
      </c>
      <c r="T286">
        <f t="shared" si="322"/>
        <v>1.3706930432086624</v>
      </c>
      <c r="U286" s="137">
        <f t="shared" si="323"/>
        <v>0.4061831700416369</v>
      </c>
      <c r="X286" s="189">
        <f t="shared" si="383"/>
        <v>1.3706930432086624</v>
      </c>
      <c r="Y286" s="190">
        <f t="shared" si="324"/>
        <v>1.3706930432086624</v>
      </c>
      <c r="AA286">
        <v>1.3706930432086624</v>
      </c>
    </row>
    <row r="287" spans="2:27" s="176" customFormat="1">
      <c r="B287" s="176" t="str">
        <f t="shared" si="381"/>
        <v>Blank-31</v>
      </c>
      <c r="C287" s="176" t="str">
        <f t="shared" si="382"/>
        <v>B</v>
      </c>
      <c r="D287" s="176">
        <f t="shared" si="340"/>
        <v>0.11877861825516908</v>
      </c>
      <c r="E287" s="176">
        <f t="shared" si="341"/>
        <v>0.15701495609220567</v>
      </c>
      <c r="F287" s="176">
        <f t="shared" si="342"/>
        <v>2.1574573593961226</v>
      </c>
      <c r="G287" s="176">
        <f t="shared" si="343"/>
        <v>8.6115444246810557E-2</v>
      </c>
      <c r="H287" s="176">
        <f t="shared" si="344"/>
        <v>-0.1432944220425012</v>
      </c>
      <c r="I287" s="176">
        <f t="shared" si="345"/>
        <v>-3.4280360640976511E-2</v>
      </c>
      <c r="M287" s="176">
        <f t="shared" si="316"/>
        <v>0.11877861825516908</v>
      </c>
      <c r="N287" s="176">
        <f t="shared" si="317"/>
        <v>2.1574573593961226</v>
      </c>
      <c r="O287" s="176">
        <f t="shared" si="318"/>
        <v>-0.1432944220425012</v>
      </c>
      <c r="P287" s="176">
        <v>1</v>
      </c>
      <c r="Q287" s="139">
        <f t="shared" si="319"/>
        <v>0.11877861825516908</v>
      </c>
      <c r="R287" s="139"/>
      <c r="S287" s="139">
        <f t="shared" si="321"/>
        <v>-0.1432944220425012</v>
      </c>
      <c r="T287" s="176">
        <f t="shared" si="322"/>
        <v>-1.2257901893666059E-2</v>
      </c>
      <c r="U287" s="139">
        <f t="shared" si="323"/>
        <v>0.18531362396065801</v>
      </c>
      <c r="V287" s="139">
        <f>AVERAGE(T287:T291)</f>
        <v>-0.18666920829246259</v>
      </c>
      <c r="W287" s="160">
        <f>IF(V287 &gt; 0, V287, 0)</f>
        <v>0</v>
      </c>
      <c r="X287" s="192"/>
      <c r="Y287" s="192"/>
      <c r="Z287" s="177" t="s">
        <v>1076</v>
      </c>
    </row>
    <row r="288" spans="2:27" s="176" customFormat="1">
      <c r="B288" s="176" t="str">
        <f t="shared" si="381"/>
        <v>Blank-32</v>
      </c>
      <c r="C288" s="176" t="str">
        <f t="shared" si="382"/>
        <v>B</v>
      </c>
      <c r="D288" s="176">
        <f t="shared" si="340"/>
        <v>-1.8448499747856777</v>
      </c>
      <c r="E288" s="176">
        <f t="shared" si="341"/>
        <v>0.15701495609220567</v>
      </c>
      <c r="F288" s="176">
        <f t="shared" si="342"/>
        <v>2.3091652617669856</v>
      </c>
      <c r="G288" s="176">
        <f t="shared" si="343"/>
        <v>8.6115444246810557E-2</v>
      </c>
      <c r="H288" s="176">
        <f t="shared" si="344"/>
        <v>7.8407638011527038E-3</v>
      </c>
      <c r="I288" s="176">
        <f t="shared" si="345"/>
        <v>0.11697957097837841</v>
      </c>
      <c r="M288" s="176">
        <f t="shared" si="316"/>
        <v>-1.8448499747856777</v>
      </c>
      <c r="N288" s="176">
        <f t="shared" si="317"/>
        <v>2.3091652617669856</v>
      </c>
      <c r="O288" s="176">
        <f t="shared" si="318"/>
        <v>7.8407638011527038E-3</v>
      </c>
      <c r="P288" s="176">
        <v>1</v>
      </c>
      <c r="Q288" s="139">
        <f t="shared" si="319"/>
        <v>-1.8448499747856777</v>
      </c>
      <c r="R288" s="139"/>
      <c r="S288" s="139">
        <f t="shared" si="321"/>
        <v>7.8407638011527038E-3</v>
      </c>
      <c r="T288" s="176">
        <f t="shared" si="322"/>
        <v>-0.91850460549226254</v>
      </c>
      <c r="U288" s="139">
        <f t="shared" si="323"/>
        <v>1.3100501846962609</v>
      </c>
      <c r="X288" s="192"/>
      <c r="Y288" s="192"/>
      <c r="Z288" s="177" t="s">
        <v>1076</v>
      </c>
    </row>
    <row r="289" spans="2:27" s="176" customFormat="1">
      <c r="B289" s="176" t="str">
        <f t="shared" si="381"/>
        <v>Blank-33</v>
      </c>
      <c r="C289" s="176" t="str">
        <f t="shared" si="382"/>
        <v>B</v>
      </c>
      <c r="D289" s="176">
        <f t="shared" si="340"/>
        <v>3.2710539586496374E-3</v>
      </c>
      <c r="E289" s="176">
        <f t="shared" si="341"/>
        <v>4.2802094767654862E-2</v>
      </c>
      <c r="F289" s="176">
        <f t="shared" si="342"/>
        <v>2.4988001397305646</v>
      </c>
      <c r="G289" s="176">
        <f t="shared" si="343"/>
        <v>8.6115444246810557E-2</v>
      </c>
      <c r="H289" s="176">
        <f t="shared" si="344"/>
        <v>7.8407638011527038E-3</v>
      </c>
      <c r="I289" s="176">
        <f t="shared" si="345"/>
        <v>7.9164588073540473E-2</v>
      </c>
      <c r="M289" s="176">
        <f t="shared" si="316"/>
        <v>3.2710539586496374E-3</v>
      </c>
      <c r="N289" s="176">
        <f t="shared" si="317"/>
        <v>2.4988001397305646</v>
      </c>
      <c r="O289" s="176">
        <f t="shared" si="318"/>
        <v>7.8407638011527038E-3</v>
      </c>
      <c r="P289" s="176">
        <v>1</v>
      </c>
      <c r="Q289" s="139">
        <f t="shared" si="319"/>
        <v>3.2710539586496374E-3</v>
      </c>
      <c r="R289" s="139"/>
      <c r="S289" s="139">
        <f t="shared" si="321"/>
        <v>7.8407638011527038E-3</v>
      </c>
      <c r="T289" s="176">
        <f t="shared" si="322"/>
        <v>5.555908879901171E-3</v>
      </c>
      <c r="U289" s="139">
        <f t="shared" si="323"/>
        <v>3.231272817688828E-3</v>
      </c>
      <c r="X289" s="192"/>
      <c r="Y289" s="192"/>
      <c r="Z289" s="177" t="s">
        <v>1076</v>
      </c>
    </row>
    <row r="290" spans="2:27" s="176" customFormat="1">
      <c r="B290" s="176" t="str">
        <f t="shared" si="381"/>
        <v>Blank-34</v>
      </c>
      <c r="C290" s="176" t="str">
        <f t="shared" si="382"/>
        <v>B</v>
      </c>
      <c r="D290" s="176">
        <f t="shared" si="340"/>
        <v>-7.3733988905697379E-2</v>
      </c>
      <c r="E290" s="176">
        <f t="shared" si="341"/>
        <v>8.0873048542505488E-2</v>
      </c>
      <c r="F290" s="176">
        <f t="shared" si="342"/>
        <v>2.1574573593961226</v>
      </c>
      <c r="G290" s="176">
        <f t="shared" si="343"/>
        <v>4.8811029838394512E-2</v>
      </c>
      <c r="H290" s="176">
        <f t="shared" si="344"/>
        <v>0.31011113548845948</v>
      </c>
      <c r="I290" s="176">
        <f t="shared" si="345"/>
        <v>4.1349605168701474E-2</v>
      </c>
      <c r="M290" s="176">
        <f t="shared" ref="M290:M320" si="384">D290</f>
        <v>-7.3733988905697379E-2</v>
      </c>
      <c r="N290" s="176">
        <f t="shared" ref="N290:N320" si="385">F290</f>
        <v>2.1574573593961226</v>
      </c>
      <c r="O290" s="176">
        <f t="shared" ref="O290:O320" si="386">H290</f>
        <v>0.31011113548845948</v>
      </c>
      <c r="P290" s="176">
        <v>1</v>
      </c>
      <c r="Q290" s="139">
        <f t="shared" ref="Q290:Q320" si="387" xml:space="preserve"> M290*P290</f>
        <v>-7.3733988905697379E-2</v>
      </c>
      <c r="R290" s="139"/>
      <c r="S290" s="139">
        <f t="shared" ref="S290:S320" si="388" xml:space="preserve"> O290*P290</f>
        <v>0.31011113548845948</v>
      </c>
      <c r="T290" s="176">
        <f t="shared" ref="T290:T320" si="389">AVERAGE(Q290:S290)</f>
        <v>0.11818857329138105</v>
      </c>
      <c r="U290" s="139">
        <f t="shared" ref="U290:U320" si="390">STDEV(Q290:S290)</f>
        <v>0.27141949038450219</v>
      </c>
      <c r="X290" s="192"/>
      <c r="Y290" s="192"/>
      <c r="Z290" s="177" t="s">
        <v>1076</v>
      </c>
    </row>
    <row r="291" spans="2:27" s="176" customFormat="1">
      <c r="B291" s="176" t="str">
        <f t="shared" si="381"/>
        <v>Blank-35</v>
      </c>
      <c r="C291" s="176" t="str">
        <f t="shared" si="382"/>
        <v>B</v>
      </c>
      <c r="D291" s="176">
        <f t="shared" si="340"/>
        <v>4.1773575390822076E-2</v>
      </c>
      <c r="E291" s="176">
        <f t="shared" si="341"/>
        <v>0.19508590986705629</v>
      </c>
      <c r="F291" s="176">
        <f t="shared" si="342"/>
        <v>1.5885527255053857</v>
      </c>
      <c r="G291" s="176">
        <f t="shared" si="343"/>
        <v>1.1506615429978459E-2</v>
      </c>
      <c r="H291" s="176">
        <f t="shared" si="344"/>
        <v>-0.29442960788615513</v>
      </c>
      <c r="I291" s="176">
        <f t="shared" si="345"/>
        <v>7.9164588073540473E-2</v>
      </c>
      <c r="M291" s="176">
        <f t="shared" si="384"/>
        <v>4.1773575390822076E-2</v>
      </c>
      <c r="N291" s="176">
        <f t="shared" si="385"/>
        <v>1.5885527255053857</v>
      </c>
      <c r="O291" s="176">
        <f t="shared" si="386"/>
        <v>-0.29442960788615513</v>
      </c>
      <c r="P291" s="176">
        <v>1</v>
      </c>
      <c r="Q291" s="139">
        <f t="shared" si="387"/>
        <v>4.1773575390822076E-2</v>
      </c>
      <c r="R291" s="139"/>
      <c r="S291" s="139">
        <f t="shared" si="388"/>
        <v>-0.29442960788615513</v>
      </c>
      <c r="T291" s="176">
        <f t="shared" si="389"/>
        <v>-0.12632801624766654</v>
      </c>
      <c r="U291" s="139">
        <f t="shared" si="390"/>
        <v>0.23773155075165425</v>
      </c>
      <c r="X291" s="192"/>
      <c r="Y291" s="192"/>
      <c r="Z291" s="177" t="s">
        <v>1076</v>
      </c>
    </row>
    <row r="292" spans="2:27">
      <c r="B292" t="str">
        <f t="shared" si="381"/>
        <v>WBI-NRT-NCS-1</v>
      </c>
      <c r="C292" t="str">
        <f t="shared" si="382"/>
        <v>B</v>
      </c>
      <c r="D292">
        <f t="shared" si="340"/>
        <v>0.92733156833081276</v>
      </c>
      <c r="E292">
        <f t="shared" si="341"/>
        <v>0.57579544761556245</v>
      </c>
      <c r="F292">
        <f t="shared" si="342"/>
        <v>2.0816034082106909</v>
      </c>
      <c r="G292">
        <f t="shared" si="343"/>
        <v>0.42185517392255401</v>
      </c>
      <c r="H292">
        <f t="shared" si="344"/>
        <v>1.0657870647067291</v>
      </c>
      <c r="I292">
        <f t="shared" si="345"/>
        <v>0.38168445131225137</v>
      </c>
      <c r="M292">
        <f t="shared" si="384"/>
        <v>0.92733156833081276</v>
      </c>
      <c r="N292">
        <f t="shared" si="385"/>
        <v>2.0816034082106909</v>
      </c>
      <c r="O292">
        <f t="shared" si="386"/>
        <v>1.0657870647067291</v>
      </c>
      <c r="P292">
        <v>1</v>
      </c>
      <c r="Q292" s="41">
        <f t="shared" si="387"/>
        <v>0.92733156833081276</v>
      </c>
      <c r="R292" s="41">
        <f t="shared" ref="R292:R319" si="391" xml:space="preserve"> N292*P292</f>
        <v>2.0816034082106909</v>
      </c>
      <c r="S292" s="41">
        <f t="shared" si="388"/>
        <v>1.0657870647067291</v>
      </c>
      <c r="T292">
        <f t="shared" si="389"/>
        <v>1.3582406804160776</v>
      </c>
      <c r="U292" s="137">
        <f t="shared" si="390"/>
        <v>0.63026399872674266</v>
      </c>
      <c r="X292" s="189">
        <f>T292-$W$300</f>
        <v>1.2496914815815257</v>
      </c>
      <c r="Y292" s="190">
        <f t="shared" ref="Y292:Y320" si="392">IF(X292 &gt; 0, X292, 0)</f>
        <v>1.2496914815815257</v>
      </c>
      <c r="AA292">
        <v>1.2496914815815257</v>
      </c>
    </row>
    <row r="293" spans="2:27">
      <c r="B293" t="str">
        <f t="shared" si="381"/>
        <v>WBI-NRT-NCS-2</v>
      </c>
      <c r="C293" t="str">
        <f t="shared" si="382"/>
        <v>B</v>
      </c>
      <c r="D293">
        <f t="shared" si="340"/>
        <v>-0.45875920322743241</v>
      </c>
      <c r="E293">
        <f t="shared" si="341"/>
        <v>0.57579544761556245</v>
      </c>
      <c r="F293">
        <f t="shared" si="342"/>
        <v>2.3470922373597016</v>
      </c>
      <c r="G293">
        <f t="shared" si="343"/>
        <v>0.38455075951413792</v>
      </c>
      <c r="H293">
        <f t="shared" si="344"/>
        <v>0.95243567532398865</v>
      </c>
      <c r="I293">
        <f t="shared" si="345"/>
        <v>0.45731441712192938</v>
      </c>
      <c r="M293">
        <f t="shared" si="384"/>
        <v>-0.45875920322743241</v>
      </c>
      <c r="N293">
        <f t="shared" si="385"/>
        <v>2.3470922373597016</v>
      </c>
      <c r="O293">
        <f t="shared" si="386"/>
        <v>0.95243567532398865</v>
      </c>
      <c r="P293">
        <v>1</v>
      </c>
      <c r="Q293" s="41">
        <f t="shared" si="387"/>
        <v>-0.45875920322743241</v>
      </c>
      <c r="R293" s="41">
        <f t="shared" si="391"/>
        <v>2.3470922373597016</v>
      </c>
      <c r="S293" s="41">
        <f t="shared" si="388"/>
        <v>0.95243567532398865</v>
      </c>
      <c r="T293">
        <f t="shared" si="389"/>
        <v>0.94692290315208594</v>
      </c>
      <c r="U293" s="137">
        <f t="shared" si="390"/>
        <v>1.4029338436483698</v>
      </c>
      <c r="X293" s="189">
        <f t="shared" ref="X293:X299" si="393">T293-$W$300</f>
        <v>0.83837370431753411</v>
      </c>
      <c r="Y293" s="190">
        <f t="shared" si="392"/>
        <v>0.83837370431753411</v>
      </c>
      <c r="AA293">
        <v>0.83837370431753411</v>
      </c>
    </row>
    <row r="294" spans="2:27">
      <c r="B294" t="str">
        <f t="shared" si="381"/>
        <v>WBI-NRT-NCS-3</v>
      </c>
      <c r="C294" t="str">
        <f t="shared" si="382"/>
        <v>B</v>
      </c>
      <c r="D294">
        <f t="shared" si="340"/>
        <v>0.92733156833081276</v>
      </c>
      <c r="E294">
        <f t="shared" si="341"/>
        <v>0.53772449384071186</v>
      </c>
      <c r="F294">
        <f t="shared" si="342"/>
        <v>2.0816034082106909</v>
      </c>
      <c r="G294">
        <f t="shared" si="343"/>
        <v>0.42185517392255401</v>
      </c>
      <c r="H294">
        <f t="shared" si="344"/>
        <v>0.91465187886307509</v>
      </c>
      <c r="I294">
        <f t="shared" si="345"/>
        <v>-0.37461520678452748</v>
      </c>
      <c r="M294">
        <f t="shared" si="384"/>
        <v>0.92733156833081276</v>
      </c>
      <c r="N294">
        <f t="shared" si="385"/>
        <v>2.0816034082106909</v>
      </c>
      <c r="O294">
        <f t="shared" si="386"/>
        <v>0.91465187886307509</v>
      </c>
      <c r="P294">
        <v>1</v>
      </c>
      <c r="Q294" s="41">
        <f t="shared" si="387"/>
        <v>0.92733156833081276</v>
      </c>
      <c r="R294" s="41">
        <f t="shared" si="391"/>
        <v>2.0816034082106909</v>
      </c>
      <c r="S294" s="41">
        <f t="shared" si="388"/>
        <v>0.91465187886307509</v>
      </c>
      <c r="T294">
        <f t="shared" si="389"/>
        <v>1.3078622851348596</v>
      </c>
      <c r="U294" s="137">
        <f t="shared" si="390"/>
        <v>0.67010945955510615</v>
      </c>
      <c r="X294" s="189">
        <f t="shared" si="393"/>
        <v>1.1993130863003076</v>
      </c>
      <c r="Y294" s="190">
        <f t="shared" si="392"/>
        <v>1.1993130863003076</v>
      </c>
      <c r="AA294">
        <v>1.1993130863003076</v>
      </c>
    </row>
    <row r="295" spans="2:27">
      <c r="B295" t="str">
        <f>CN130</f>
        <v>WBI-NRT-NCS-4</v>
      </c>
      <c r="C295" t="str">
        <f>CO130</f>
        <v>B</v>
      </c>
      <c r="D295">
        <f t="shared" si="340"/>
        <v>0.73481896116994516</v>
      </c>
      <c r="E295">
        <f t="shared" si="341"/>
        <v>0.53772449384071186</v>
      </c>
      <c r="F295">
        <f t="shared" si="342"/>
        <v>1.3609908719490906</v>
      </c>
      <c r="G295">
        <f t="shared" si="343"/>
        <v>0.38455075951413792</v>
      </c>
      <c r="H295">
        <f t="shared" si="344"/>
        <v>0.7257328965585077</v>
      </c>
      <c r="I295">
        <f t="shared" si="345"/>
        <v>0.45731441712192938</v>
      </c>
      <c r="M295">
        <f t="shared" si="384"/>
        <v>0.73481896116994516</v>
      </c>
      <c r="N295">
        <f t="shared" si="385"/>
        <v>1.3609908719490906</v>
      </c>
      <c r="O295">
        <f t="shared" si="386"/>
        <v>0.7257328965585077</v>
      </c>
      <c r="P295">
        <v>1</v>
      </c>
      <c r="Q295" s="41">
        <f t="shared" si="387"/>
        <v>0.73481896116994516</v>
      </c>
      <c r="R295" s="41">
        <f t="shared" si="391"/>
        <v>1.3609908719490906</v>
      </c>
      <c r="S295" s="41">
        <f t="shared" si="388"/>
        <v>0.7257328965585077</v>
      </c>
      <c r="T295">
        <f t="shared" si="389"/>
        <v>0.94051424322584787</v>
      </c>
      <c r="U295" s="137">
        <f t="shared" si="390"/>
        <v>0.3641717803720908</v>
      </c>
      <c r="X295" s="189">
        <f t="shared" si="393"/>
        <v>0.83196504439129604</v>
      </c>
      <c r="Y295" s="190">
        <f t="shared" si="392"/>
        <v>0.83196504439129604</v>
      </c>
      <c r="AA295">
        <v>0.83196504439129604</v>
      </c>
    </row>
    <row r="296" spans="2:27">
      <c r="B296" t="str">
        <f t="shared" ref="B296:B309" si="394">CN131</f>
        <v>WBI-NRT-NCS-5</v>
      </c>
      <c r="C296" t="str">
        <f t="shared" ref="C296:C309" si="395">CO131</f>
        <v>B</v>
      </c>
      <c r="D296">
        <f t="shared" si="340"/>
        <v>1.0043366111951597</v>
      </c>
      <c r="E296">
        <f t="shared" si="341"/>
        <v>0.72807926271496493</v>
      </c>
      <c r="F296">
        <f t="shared" si="342"/>
        <v>1.4747717987272382</v>
      </c>
      <c r="G296">
        <f t="shared" si="343"/>
        <v>0.45915958833097004</v>
      </c>
      <c r="H296">
        <f t="shared" si="344"/>
        <v>0.80130048948033472</v>
      </c>
      <c r="I296">
        <f t="shared" si="345"/>
        <v>0.49512940002676836</v>
      </c>
      <c r="M296">
        <f t="shared" si="384"/>
        <v>1.0043366111951597</v>
      </c>
      <c r="N296">
        <f t="shared" si="385"/>
        <v>1.4747717987272382</v>
      </c>
      <c r="O296">
        <f t="shared" si="386"/>
        <v>0.80130048948033472</v>
      </c>
      <c r="P296">
        <v>1</v>
      </c>
      <c r="Q296" s="41">
        <f t="shared" si="387"/>
        <v>1.0043366111951597</v>
      </c>
      <c r="R296" s="41">
        <f t="shared" si="391"/>
        <v>1.4747717987272382</v>
      </c>
      <c r="S296" s="41">
        <f t="shared" si="388"/>
        <v>0.80130048948033472</v>
      </c>
      <c r="T296">
        <f t="shared" si="389"/>
        <v>1.0934696331342442</v>
      </c>
      <c r="U296" s="137">
        <f t="shared" si="390"/>
        <v>0.34546985801177998</v>
      </c>
      <c r="X296" s="189">
        <f t="shared" si="393"/>
        <v>0.98492043429969234</v>
      </c>
      <c r="Y296" s="190">
        <f t="shared" si="392"/>
        <v>0.98492043429969234</v>
      </c>
      <c r="AA296">
        <v>0.98492043429969234</v>
      </c>
    </row>
    <row r="297" spans="2:27">
      <c r="B297" t="str">
        <f t="shared" si="394"/>
        <v>WBI-NRT-NCS-6</v>
      </c>
      <c r="C297" t="str">
        <f t="shared" si="395"/>
        <v>B</v>
      </c>
      <c r="D297">
        <f t="shared" si="340"/>
        <v>0.96583408976298624</v>
      </c>
      <c r="E297">
        <f t="shared" si="341"/>
        <v>0.57579544761556245</v>
      </c>
      <c r="F297">
        <f t="shared" si="342"/>
        <v>1.4747717987272382</v>
      </c>
      <c r="G297">
        <f t="shared" si="343"/>
        <v>0.57107283155621824</v>
      </c>
      <c r="H297">
        <f t="shared" si="344"/>
        <v>1.0280032682458156</v>
      </c>
      <c r="I297">
        <f t="shared" si="345"/>
        <v>0.64638933164612433</v>
      </c>
      <c r="M297">
        <f t="shared" si="384"/>
        <v>0.96583408976298624</v>
      </c>
      <c r="N297">
        <f t="shared" si="385"/>
        <v>1.4747717987272382</v>
      </c>
      <c r="O297">
        <f t="shared" si="386"/>
        <v>1.0280032682458156</v>
      </c>
      <c r="P297">
        <v>1</v>
      </c>
      <c r="Q297" s="41">
        <f t="shared" si="387"/>
        <v>0.96583408976298624</v>
      </c>
      <c r="R297" s="41">
        <f t="shared" si="391"/>
        <v>1.4747717987272382</v>
      </c>
      <c r="S297" s="41">
        <f t="shared" si="388"/>
        <v>1.0280032682458156</v>
      </c>
      <c r="T297">
        <f t="shared" si="389"/>
        <v>1.1562030522453466</v>
      </c>
      <c r="U297" s="137">
        <f t="shared" si="390"/>
        <v>0.27763426727367413</v>
      </c>
      <c r="X297" s="189">
        <f t="shared" si="393"/>
        <v>1.0476538534107946</v>
      </c>
      <c r="Y297" s="190">
        <f t="shared" si="392"/>
        <v>1.0476538534107946</v>
      </c>
      <c r="AA297">
        <v>1.0476538534107946</v>
      </c>
    </row>
    <row r="298" spans="2:27">
      <c r="B298" t="str">
        <f t="shared" si="394"/>
        <v>WBI-NRT-NCS-7</v>
      </c>
      <c r="C298" t="str">
        <f t="shared" si="395"/>
        <v>B</v>
      </c>
      <c r="D298">
        <f t="shared" si="340"/>
        <v>0.61931139687342462</v>
      </c>
      <c r="E298">
        <f t="shared" si="341"/>
        <v>0.46158258629101062</v>
      </c>
      <c r="F298">
        <f t="shared" si="342"/>
        <v>1.7023336522835331</v>
      </c>
      <c r="G298">
        <f t="shared" si="343"/>
        <v>0.27263751628888977</v>
      </c>
      <c r="H298">
        <f t="shared" si="344"/>
        <v>0.61238150717576734</v>
      </c>
      <c r="I298">
        <f t="shared" si="345"/>
        <v>0.30605448550257336</v>
      </c>
      <c r="M298">
        <f t="shared" si="384"/>
        <v>0.61931139687342462</v>
      </c>
      <c r="N298">
        <f t="shared" si="385"/>
        <v>1.7023336522835331</v>
      </c>
      <c r="O298">
        <f t="shared" si="386"/>
        <v>0.61238150717576734</v>
      </c>
      <c r="P298">
        <v>1</v>
      </c>
      <c r="Q298" s="41">
        <f t="shared" si="387"/>
        <v>0.61931139687342462</v>
      </c>
      <c r="R298" s="41">
        <f t="shared" si="391"/>
        <v>1.7023336522835331</v>
      </c>
      <c r="S298" s="41">
        <f t="shared" si="388"/>
        <v>0.61238150717576734</v>
      </c>
      <c r="T298">
        <f t="shared" si="389"/>
        <v>0.97800885211090838</v>
      </c>
      <c r="U298" s="137">
        <f t="shared" si="390"/>
        <v>0.62729324717522639</v>
      </c>
      <c r="X298" s="189">
        <f t="shared" si="393"/>
        <v>0.86945965327635655</v>
      </c>
      <c r="Y298" s="190">
        <f t="shared" si="392"/>
        <v>0.86945965327635655</v>
      </c>
      <c r="AA298">
        <v>0.86945965327635655</v>
      </c>
    </row>
    <row r="299" spans="2:27">
      <c r="B299" t="str">
        <f t="shared" si="394"/>
        <v>WBI-NRT-NCS-8</v>
      </c>
      <c r="C299" t="str">
        <f t="shared" si="395"/>
        <v>B</v>
      </c>
      <c r="D299">
        <f t="shared" si="340"/>
        <v>0.92733156833081276</v>
      </c>
      <c r="E299">
        <f t="shared" si="341"/>
        <v>0.69000830894011433</v>
      </c>
      <c r="F299">
        <f t="shared" si="342"/>
        <v>0.10940067738946975</v>
      </c>
      <c r="G299">
        <f t="shared" si="343"/>
        <v>0.30994193069730586</v>
      </c>
      <c r="H299">
        <f t="shared" si="344"/>
        <v>0.99021947178490211</v>
      </c>
      <c r="I299">
        <f t="shared" si="345"/>
        <v>0.49512940002676836</v>
      </c>
      <c r="M299">
        <f t="shared" si="384"/>
        <v>0.92733156833081276</v>
      </c>
      <c r="N299">
        <f t="shared" si="385"/>
        <v>0.10940067738946975</v>
      </c>
      <c r="O299">
        <f t="shared" si="386"/>
        <v>0.99021947178490211</v>
      </c>
      <c r="P299">
        <v>1</v>
      </c>
      <c r="Q299" s="41">
        <f t="shared" si="387"/>
        <v>0.92733156833081276</v>
      </c>
      <c r="R299" s="41">
        <f t="shared" si="391"/>
        <v>0.10940067738946975</v>
      </c>
      <c r="S299" s="41">
        <f t="shared" si="388"/>
        <v>0.99021947178490211</v>
      </c>
      <c r="T299">
        <f t="shared" si="389"/>
        <v>0.67565057250172822</v>
      </c>
      <c r="U299" s="137">
        <f t="shared" si="390"/>
        <v>0.4913938643147629</v>
      </c>
      <c r="X299" s="189">
        <f t="shared" si="393"/>
        <v>0.56710137366717639</v>
      </c>
      <c r="Y299" s="190">
        <f t="shared" si="392"/>
        <v>0.56710137366717639</v>
      </c>
      <c r="AA299">
        <v>0.56710137366717639</v>
      </c>
    </row>
    <row r="300" spans="2:27" s="176" customFormat="1">
      <c r="B300" s="176" t="str">
        <f t="shared" si="394"/>
        <v>Blank-36</v>
      </c>
      <c r="C300" s="176" t="str">
        <f t="shared" si="395"/>
        <v>B</v>
      </c>
      <c r="D300" s="176">
        <f t="shared" si="340"/>
        <v>4.1773575390822076E-2</v>
      </c>
      <c r="E300" s="176">
        <f t="shared" si="341"/>
        <v>-7.1410766556896987E-2</v>
      </c>
      <c r="F300" s="176">
        <f t="shared" si="342"/>
        <v>3.3546726204038112E-2</v>
      </c>
      <c r="G300" s="176">
        <f t="shared" si="343"/>
        <v>-0.1004066277952697</v>
      </c>
      <c r="H300" s="176">
        <f t="shared" si="344"/>
        <v>-6.7726829120674251E-2</v>
      </c>
      <c r="I300" s="176">
        <f t="shared" si="345"/>
        <v>4.1349605168701474E-2</v>
      </c>
      <c r="M300" s="176">
        <f t="shared" si="384"/>
        <v>4.1773575390822076E-2</v>
      </c>
      <c r="N300" s="176">
        <f t="shared" si="385"/>
        <v>3.3546726204038112E-2</v>
      </c>
      <c r="O300" s="176">
        <f t="shared" si="386"/>
        <v>-6.7726829120674251E-2</v>
      </c>
      <c r="P300" s="176">
        <v>1</v>
      </c>
      <c r="Q300" s="139">
        <f t="shared" si="387"/>
        <v>4.1773575390822076E-2</v>
      </c>
      <c r="R300" s="139">
        <f t="shared" si="391"/>
        <v>3.3546726204038112E-2</v>
      </c>
      <c r="S300" s="139">
        <f t="shared" si="388"/>
        <v>-6.7726829120674251E-2</v>
      </c>
      <c r="T300" s="176">
        <f t="shared" si="389"/>
        <v>2.5311574913953147E-3</v>
      </c>
      <c r="U300" s="139">
        <f t="shared" si="390"/>
        <v>6.0984086235442041E-2</v>
      </c>
      <c r="V300" s="139">
        <f>AVERAGE(T300:T304)</f>
        <v>0.10854919883455186</v>
      </c>
      <c r="W300" s="160">
        <f>IF(V300 &gt; 0, V300, 0)</f>
        <v>0.10854919883455186</v>
      </c>
      <c r="X300" s="192"/>
      <c r="Y300" s="192"/>
    </row>
    <row r="301" spans="2:27" s="176" customFormat="1">
      <c r="B301" s="176" t="str">
        <f t="shared" si="394"/>
        <v>Blank-37</v>
      </c>
      <c r="C301" s="176" t="str">
        <f t="shared" si="395"/>
        <v>B</v>
      </c>
      <c r="D301" s="176">
        <f t="shared" si="340"/>
        <v>0.11877861825516908</v>
      </c>
      <c r="E301" s="176">
        <f t="shared" si="341"/>
        <v>-7.1410766556896987E-2</v>
      </c>
      <c r="F301" s="176">
        <f t="shared" si="342"/>
        <v>7.1473701796753927E-2</v>
      </c>
      <c r="G301" s="176">
        <f t="shared" si="343"/>
        <v>-6.3102213386853651E-2</v>
      </c>
      <c r="H301" s="176">
        <f t="shared" si="344"/>
        <v>-4.186160643360239</v>
      </c>
      <c r="I301" s="176">
        <f t="shared" si="345"/>
        <v>7.9164588073540473E-2</v>
      </c>
      <c r="M301" s="176">
        <f t="shared" si="384"/>
        <v>0.11877861825516908</v>
      </c>
      <c r="N301" s="176">
        <f t="shared" si="385"/>
        <v>7.1473701796753927E-2</v>
      </c>
      <c r="O301" s="176">
        <f t="shared" si="386"/>
        <v>-4.186160643360239</v>
      </c>
      <c r="P301" s="176">
        <v>1</v>
      </c>
      <c r="Q301" s="139">
        <f t="shared" si="387"/>
        <v>0.11877861825516908</v>
      </c>
      <c r="R301" s="139">
        <f t="shared" si="391"/>
        <v>7.1473701796753927E-2</v>
      </c>
      <c r="S301" s="139"/>
      <c r="T301" s="176">
        <f t="shared" si="389"/>
        <v>9.5126160025961498E-2</v>
      </c>
      <c r="U301" s="139">
        <f t="shared" si="390"/>
        <v>3.3449627211208519E-2</v>
      </c>
      <c r="X301" s="192"/>
      <c r="Y301" s="192"/>
      <c r="Z301" s="176" t="s">
        <v>1077</v>
      </c>
    </row>
    <row r="302" spans="2:27" s="176" customFormat="1">
      <c r="B302" s="176" t="str">
        <f t="shared" si="394"/>
        <v>Blank-38</v>
      </c>
      <c r="C302" s="176" t="str">
        <f t="shared" si="395"/>
        <v>B</v>
      </c>
      <c r="D302" s="176">
        <f t="shared" si="340"/>
        <v>0.27278870398386312</v>
      </c>
      <c r="E302" s="176">
        <f t="shared" si="341"/>
        <v>-3.3339812782046369E-2</v>
      </c>
      <c r="F302" s="176">
        <f t="shared" si="342"/>
        <v>0.14732765298218556</v>
      </c>
      <c r="G302" s="176">
        <f t="shared" si="343"/>
        <v>-4.7261540144388556</v>
      </c>
      <c r="H302" s="176">
        <f t="shared" si="344"/>
        <v>-2.9943032659760775E-2</v>
      </c>
      <c r="I302" s="176">
        <f t="shared" si="345"/>
        <v>7.9164588073540473E-2</v>
      </c>
      <c r="M302" s="176">
        <f t="shared" si="384"/>
        <v>0.27278870398386312</v>
      </c>
      <c r="N302" s="176">
        <f t="shared" si="385"/>
        <v>0.14732765298218556</v>
      </c>
      <c r="O302" s="176">
        <f t="shared" si="386"/>
        <v>-2.9943032659760775E-2</v>
      </c>
      <c r="P302" s="176">
        <v>1</v>
      </c>
      <c r="Q302" s="139">
        <f t="shared" si="387"/>
        <v>0.27278870398386312</v>
      </c>
      <c r="R302" s="139">
        <f t="shared" si="391"/>
        <v>0.14732765298218556</v>
      </c>
      <c r="S302" s="139">
        <f t="shared" si="388"/>
        <v>-2.9943032659760775E-2</v>
      </c>
      <c r="T302" s="176">
        <f t="shared" si="389"/>
        <v>0.13005777476876262</v>
      </c>
      <c r="U302" s="139">
        <f t="shared" si="390"/>
        <v>0.15210296714050639</v>
      </c>
      <c r="X302" s="192"/>
      <c r="Y302" s="192"/>
    </row>
    <row r="303" spans="2:27" s="176" customFormat="1">
      <c r="B303" s="176" t="str">
        <f t="shared" si="394"/>
        <v>Blank-39</v>
      </c>
      <c r="C303" s="176" t="str">
        <f t="shared" si="395"/>
        <v>B</v>
      </c>
      <c r="D303" s="176">
        <f t="shared" si="340"/>
        <v>-1.421322239031769</v>
      </c>
      <c r="E303" s="176">
        <f t="shared" si="341"/>
        <v>8.0873048542505488E-2</v>
      </c>
      <c r="F303" s="176">
        <f t="shared" si="342"/>
        <v>0.10940067738946975</v>
      </c>
      <c r="G303" s="176">
        <f t="shared" si="343"/>
        <v>1.1506615429978459E-2</v>
      </c>
      <c r="H303" s="176">
        <f t="shared" si="344"/>
        <v>4.5624560262065135E-2</v>
      </c>
      <c r="I303" s="176">
        <f t="shared" si="345"/>
        <v>7.9164588073540473E-2</v>
      </c>
      <c r="M303" s="176">
        <f t="shared" si="384"/>
        <v>-1.421322239031769</v>
      </c>
      <c r="N303" s="176">
        <f t="shared" si="385"/>
        <v>0.10940067738946975</v>
      </c>
      <c r="O303" s="176">
        <f t="shared" si="386"/>
        <v>4.5624560262065135E-2</v>
      </c>
      <c r="P303" s="176">
        <v>1</v>
      </c>
      <c r="Q303" s="139">
        <f t="shared" si="387"/>
        <v>-1.421322239031769</v>
      </c>
      <c r="R303" s="139">
        <f t="shared" si="391"/>
        <v>0.10940067738946975</v>
      </c>
      <c r="S303" s="139">
        <f t="shared" si="388"/>
        <v>4.5624560262065135E-2</v>
      </c>
      <c r="T303" s="176">
        <f t="shared" si="389"/>
        <v>-0.42209900046007803</v>
      </c>
      <c r="U303" s="139">
        <f t="shared" si="390"/>
        <v>0.86594004333743346</v>
      </c>
      <c r="X303" s="192"/>
      <c r="Y303" s="192"/>
    </row>
    <row r="304" spans="2:27" s="176" customFormat="1">
      <c r="B304" s="176" t="str">
        <f t="shared" si="394"/>
        <v>Blank-40</v>
      </c>
      <c r="C304" s="176" t="str">
        <f t="shared" si="395"/>
        <v>B</v>
      </c>
      <c r="D304" s="176">
        <f t="shared" si="340"/>
        <v>0.34979374684821013</v>
      </c>
      <c r="E304" s="176">
        <f t="shared" si="341"/>
        <v>4.7311409928042485E-3</v>
      </c>
      <c r="F304" s="176">
        <f t="shared" si="342"/>
        <v>1.7781876034689648</v>
      </c>
      <c r="G304" s="176">
        <f t="shared" si="343"/>
        <v>8.6115444246810557E-2</v>
      </c>
      <c r="H304" s="176">
        <f t="shared" si="344"/>
        <v>8.340835672297861E-2</v>
      </c>
      <c r="I304" s="176">
        <f t="shared" si="345"/>
        <v>4.1349605168701474E-2</v>
      </c>
      <c r="M304" s="176">
        <f t="shared" si="384"/>
        <v>0.34979374684821013</v>
      </c>
      <c r="N304" s="176">
        <f t="shared" si="385"/>
        <v>1.7781876034689648</v>
      </c>
      <c r="O304" s="176">
        <f t="shared" si="386"/>
        <v>8.340835672297861E-2</v>
      </c>
      <c r="P304" s="176">
        <v>1</v>
      </c>
      <c r="Q304" s="139">
        <f t="shared" si="387"/>
        <v>0.34979374684821013</v>
      </c>
      <c r="R304" s="139">
        <f t="shared" si="391"/>
        <v>1.7781876034689648</v>
      </c>
      <c r="S304" s="139">
        <f t="shared" si="388"/>
        <v>8.340835672297861E-2</v>
      </c>
      <c r="T304" s="176">
        <f t="shared" si="389"/>
        <v>0.73712990234671782</v>
      </c>
      <c r="U304" s="139">
        <f t="shared" si="390"/>
        <v>0.9113677341323293</v>
      </c>
      <c r="X304" s="192"/>
      <c r="Y304" s="192"/>
    </row>
    <row r="305" spans="2:27">
      <c r="B305" t="str">
        <f t="shared" si="394"/>
        <v>LCO-MXT-COM-1</v>
      </c>
      <c r="C305" t="str">
        <f t="shared" si="395"/>
        <v>B</v>
      </c>
      <c r="D305">
        <f t="shared" si="340"/>
        <v>2.8909601613716593</v>
      </c>
      <c r="E305">
        <f t="shared" si="341"/>
        <v>1.4894983382119762</v>
      </c>
      <c r="F305">
        <f t="shared" si="342"/>
        <v>2.3091652617669856</v>
      </c>
      <c r="G305">
        <f t="shared" si="343"/>
        <v>1.5036831917666185</v>
      </c>
      <c r="H305">
        <f t="shared" si="344"/>
        <v>2.7660579054478336</v>
      </c>
      <c r="I305">
        <f t="shared" si="345"/>
        <v>1.4783189555525811</v>
      </c>
      <c r="M305">
        <f t="shared" si="384"/>
        <v>2.8909601613716593</v>
      </c>
      <c r="N305">
        <f t="shared" si="385"/>
        <v>2.3091652617669856</v>
      </c>
      <c r="O305">
        <f t="shared" si="386"/>
        <v>2.7660579054478336</v>
      </c>
      <c r="P305">
        <v>1</v>
      </c>
      <c r="Q305" s="41">
        <f t="shared" si="387"/>
        <v>2.8909601613716593</v>
      </c>
      <c r="R305" s="41">
        <f t="shared" si="391"/>
        <v>2.3091652617669856</v>
      </c>
      <c r="S305" s="41">
        <f t="shared" si="388"/>
        <v>2.7660579054478336</v>
      </c>
      <c r="T305">
        <f t="shared" si="389"/>
        <v>2.6553944428621592</v>
      </c>
      <c r="U305" s="137">
        <f t="shared" si="390"/>
        <v>0.30627786039002441</v>
      </c>
      <c r="X305" s="189">
        <f>T305-$W$313</f>
        <v>2.6553944428621592</v>
      </c>
      <c r="Y305" s="190">
        <f t="shared" si="392"/>
        <v>2.6553944428621592</v>
      </c>
      <c r="AA305">
        <v>2.6553944428621592</v>
      </c>
    </row>
    <row r="306" spans="2:27">
      <c r="B306" t="str">
        <f t="shared" si="394"/>
        <v>LCO-MXT-COM-2</v>
      </c>
      <c r="C306" t="str">
        <f t="shared" si="395"/>
        <v>B</v>
      </c>
      <c r="D306">
        <f t="shared" ref="D306:D320" si="396">CU141</f>
        <v>2.8909601613716593</v>
      </c>
      <c r="E306">
        <f t="shared" ref="E306:E320" si="397">DJ141</f>
        <v>1.2991435693377231</v>
      </c>
      <c r="F306">
        <f t="shared" ref="F306:F320" si="398">AM141</f>
        <v>1.323063896356375</v>
      </c>
      <c r="G306">
        <f t="shared" ref="G306:G320" si="399">EN141</f>
        <v>1.4290743629497864</v>
      </c>
      <c r="H306">
        <f t="shared" ref="H306:H320" si="400">FC141</f>
        <v>2.6149227196041802</v>
      </c>
      <c r="I306">
        <f t="shared" ref="I306:I320" si="401">FR141</f>
        <v>1.4026889897429031</v>
      </c>
      <c r="M306">
        <f t="shared" si="384"/>
        <v>2.8909601613716593</v>
      </c>
      <c r="N306">
        <f t="shared" si="385"/>
        <v>1.323063896356375</v>
      </c>
      <c r="O306">
        <f t="shared" si="386"/>
        <v>2.6149227196041802</v>
      </c>
      <c r="P306">
        <v>1</v>
      </c>
      <c r="Q306" s="41">
        <f t="shared" si="387"/>
        <v>2.8909601613716593</v>
      </c>
      <c r="R306" s="41">
        <f t="shared" si="391"/>
        <v>1.323063896356375</v>
      </c>
      <c r="S306" s="41">
        <f t="shared" si="388"/>
        <v>2.6149227196041802</v>
      </c>
      <c r="T306">
        <f t="shared" si="389"/>
        <v>2.2763155924440714</v>
      </c>
      <c r="U306" s="137">
        <f t="shared" si="390"/>
        <v>0.83699806713333225</v>
      </c>
      <c r="X306" s="189">
        <f t="shared" ref="X306:X312" si="402">T306-$W$313</f>
        <v>2.2763155924440714</v>
      </c>
      <c r="Y306" s="190">
        <f t="shared" si="392"/>
        <v>2.2763155924440714</v>
      </c>
      <c r="AA306">
        <v>2.2763155924440714</v>
      </c>
    </row>
    <row r="307" spans="2:27">
      <c r="B307" t="str">
        <f t="shared" si="394"/>
        <v>LCO-MXT-COM-3</v>
      </c>
      <c r="C307" t="str">
        <f t="shared" si="395"/>
        <v>B</v>
      </c>
      <c r="D307">
        <f t="shared" si="396"/>
        <v>3.0449702471003532</v>
      </c>
      <c r="E307">
        <f t="shared" si="397"/>
        <v>1.4894983382119762</v>
      </c>
      <c r="F307">
        <f t="shared" si="398"/>
        <v>1.1334290183927969</v>
      </c>
      <c r="G307">
        <f t="shared" si="399"/>
        <v>1.4290743629497864</v>
      </c>
      <c r="H307">
        <f t="shared" si="400"/>
        <v>2.7282741089869198</v>
      </c>
      <c r="I307">
        <f t="shared" si="401"/>
        <v>1.7808388187912931</v>
      </c>
      <c r="M307">
        <f t="shared" si="384"/>
        <v>3.0449702471003532</v>
      </c>
      <c r="N307">
        <f t="shared" si="385"/>
        <v>1.1334290183927969</v>
      </c>
      <c r="O307">
        <f t="shared" si="386"/>
        <v>2.7282741089869198</v>
      </c>
      <c r="P307">
        <v>1</v>
      </c>
      <c r="Q307" s="41">
        <f t="shared" si="387"/>
        <v>3.0449702471003532</v>
      </c>
      <c r="R307" s="41">
        <f t="shared" si="391"/>
        <v>1.1334290183927969</v>
      </c>
      <c r="S307" s="41">
        <f t="shared" si="388"/>
        <v>2.7282741089869198</v>
      </c>
      <c r="T307">
        <f t="shared" si="389"/>
        <v>2.3022244581600231</v>
      </c>
      <c r="U307" s="137">
        <f t="shared" si="390"/>
        <v>1.0245175430364715</v>
      </c>
      <c r="X307" s="189">
        <f t="shared" si="402"/>
        <v>2.3022244581600231</v>
      </c>
      <c r="Y307" s="190">
        <f t="shared" si="392"/>
        <v>2.3022244581600231</v>
      </c>
      <c r="AA307">
        <v>2.3022244581600231</v>
      </c>
    </row>
    <row r="308" spans="2:27">
      <c r="B308" t="str">
        <f t="shared" si="394"/>
        <v>LCO-MXT-COM-4</v>
      </c>
      <c r="C308" t="str">
        <f t="shared" si="395"/>
        <v>B</v>
      </c>
      <c r="D308">
        <f t="shared" si="396"/>
        <v>3.8920257186081701</v>
      </c>
      <c r="E308">
        <f t="shared" si="397"/>
        <v>1.5656402457616774</v>
      </c>
      <c r="F308">
        <f t="shared" si="398"/>
        <v>1.323063896356375</v>
      </c>
      <c r="G308">
        <f t="shared" si="399"/>
        <v>1.914031750259195</v>
      </c>
      <c r="H308">
        <f t="shared" si="400"/>
        <v>3.6350852240488432</v>
      </c>
      <c r="I308">
        <f t="shared" si="401"/>
        <v>1.8942837675058102</v>
      </c>
      <c r="M308">
        <f t="shared" si="384"/>
        <v>3.8920257186081701</v>
      </c>
      <c r="N308">
        <f t="shared" si="385"/>
        <v>1.323063896356375</v>
      </c>
      <c r="O308">
        <f t="shared" si="386"/>
        <v>3.6350852240488432</v>
      </c>
      <c r="P308">
        <v>1</v>
      </c>
      <c r="Q308" s="41">
        <f xml:space="preserve"> M308*P308</f>
        <v>3.8920257186081701</v>
      </c>
      <c r="R308" s="41"/>
      <c r="S308" s="41">
        <f t="shared" si="388"/>
        <v>3.6350852240488432</v>
      </c>
      <c r="T308">
        <f t="shared" si="389"/>
        <v>3.7635554713285067</v>
      </c>
      <c r="U308" s="137">
        <f t="shared" si="390"/>
        <v>0.18168436606432534</v>
      </c>
      <c r="X308" s="189">
        <f t="shared" si="402"/>
        <v>3.7635554713285067</v>
      </c>
      <c r="Y308" s="190">
        <f t="shared" si="392"/>
        <v>3.7635554713285067</v>
      </c>
      <c r="Z308" t="s">
        <v>1076</v>
      </c>
      <c r="AA308">
        <v>3.7635554713285067</v>
      </c>
    </row>
    <row r="309" spans="2:27">
      <c r="B309" t="str">
        <f t="shared" si="394"/>
        <v>LCO-MXT-COM-5</v>
      </c>
      <c r="C309" t="str">
        <f t="shared" si="395"/>
        <v>B</v>
      </c>
      <c r="D309" t="str">
        <f t="shared" si="396"/>
        <v>NA</v>
      </c>
      <c r="E309">
        <f t="shared" si="397"/>
        <v>2.2128464599341373</v>
      </c>
      <c r="F309">
        <f t="shared" si="398"/>
        <v>1.0575750672073652</v>
      </c>
      <c r="G309">
        <f t="shared" si="399"/>
        <v>2.1005538223012752</v>
      </c>
      <c r="H309" t="str">
        <f t="shared" si="400"/>
        <v>NA</v>
      </c>
      <c r="I309">
        <f t="shared" si="401"/>
        <v>1.7808388187912931</v>
      </c>
      <c r="M309">
        <f>E309</f>
        <v>2.2128464599341373</v>
      </c>
      <c r="N309">
        <f>G309</f>
        <v>2.1005538223012752</v>
      </c>
      <c r="O309">
        <f>I309</f>
        <v>1.7808388187912931</v>
      </c>
      <c r="P309">
        <v>2</v>
      </c>
      <c r="Q309" s="41">
        <f xml:space="preserve"> M309*P309</f>
        <v>4.4256929198682746</v>
      </c>
      <c r="R309" s="41">
        <f t="shared" si="391"/>
        <v>4.2011076446025504</v>
      </c>
      <c r="S309" s="41">
        <f t="shared" si="388"/>
        <v>3.5616776375825863</v>
      </c>
      <c r="T309">
        <f t="shared" si="389"/>
        <v>4.0628260673511365</v>
      </c>
      <c r="U309" s="137">
        <f t="shared" si="390"/>
        <v>0.4482989493197127</v>
      </c>
      <c r="X309" s="189">
        <f t="shared" si="402"/>
        <v>4.0628260673511365</v>
      </c>
      <c r="Y309" s="190">
        <f t="shared" si="392"/>
        <v>4.0628260673511365</v>
      </c>
      <c r="AA309">
        <v>4.0628260673511365</v>
      </c>
    </row>
    <row r="310" spans="2:27">
      <c r="B310" t="str">
        <f>CN145</f>
        <v>LCO-MXT-COM-6</v>
      </c>
      <c r="C310" t="str">
        <f>CO145</f>
        <v>B</v>
      </c>
      <c r="D310">
        <f t="shared" si="396"/>
        <v>3.1219752899647006</v>
      </c>
      <c r="E310">
        <f t="shared" si="397"/>
        <v>1.3372145231125738</v>
      </c>
      <c r="F310">
        <f t="shared" si="398"/>
        <v>1.4368448231345223</v>
      </c>
      <c r="G310">
        <f t="shared" si="399"/>
        <v>1.4663787773582024</v>
      </c>
      <c r="H310">
        <f t="shared" si="400"/>
        <v>2.8416254983696603</v>
      </c>
      <c r="I310">
        <f t="shared" si="401"/>
        <v>1.5161339384574202</v>
      </c>
      <c r="M310">
        <f t="shared" si="384"/>
        <v>3.1219752899647006</v>
      </c>
      <c r="N310">
        <f t="shared" si="385"/>
        <v>1.4368448231345223</v>
      </c>
      <c r="O310">
        <f t="shared" si="386"/>
        <v>2.8416254983696603</v>
      </c>
      <c r="P310">
        <v>1</v>
      </c>
      <c r="Q310" s="41">
        <f t="shared" si="387"/>
        <v>3.1219752899647006</v>
      </c>
      <c r="R310" s="41">
        <f t="shared" si="391"/>
        <v>1.4368448231345223</v>
      </c>
      <c r="S310" s="41">
        <f t="shared" si="388"/>
        <v>2.8416254983696603</v>
      </c>
      <c r="T310">
        <f t="shared" si="389"/>
        <v>2.4668152038229612</v>
      </c>
      <c r="U310" s="137">
        <f t="shared" si="390"/>
        <v>0.90292759412560819</v>
      </c>
      <c r="X310" s="189">
        <f t="shared" si="402"/>
        <v>2.4668152038229612</v>
      </c>
      <c r="Y310" s="190">
        <f t="shared" si="392"/>
        <v>2.4668152038229612</v>
      </c>
      <c r="AA310">
        <v>2.4668152038229612</v>
      </c>
    </row>
    <row r="311" spans="2:27">
      <c r="B311" t="str">
        <f t="shared" ref="B311:B320" si="403">CN146</f>
        <v>LCO-MXT-COM-7</v>
      </c>
      <c r="C311" t="str">
        <f t="shared" ref="C311:C320" si="404">CO146</f>
        <v>B</v>
      </c>
      <c r="D311">
        <f t="shared" si="396"/>
        <v>3.00646772566818</v>
      </c>
      <c r="E311">
        <f t="shared" si="397"/>
        <v>1.5275692919868269</v>
      </c>
      <c r="F311">
        <f t="shared" si="398"/>
        <v>1.0575750672073652</v>
      </c>
      <c r="G311">
        <f t="shared" si="399"/>
        <v>1.5782920205834505</v>
      </c>
      <c r="H311">
        <f t="shared" si="400"/>
        <v>2.8794092948305741</v>
      </c>
      <c r="I311">
        <f t="shared" si="401"/>
        <v>1.553948921362259</v>
      </c>
      <c r="M311">
        <f t="shared" si="384"/>
        <v>3.00646772566818</v>
      </c>
      <c r="N311">
        <f t="shared" si="385"/>
        <v>1.0575750672073652</v>
      </c>
      <c r="O311">
        <f t="shared" si="386"/>
        <v>2.8794092948305741</v>
      </c>
      <c r="P311">
        <v>1</v>
      </c>
      <c r="Q311" s="41">
        <f t="shared" si="387"/>
        <v>3.00646772566818</v>
      </c>
      <c r="R311" s="41"/>
      <c r="S311" s="41">
        <f t="shared" si="388"/>
        <v>2.8794092948305741</v>
      </c>
      <c r="T311">
        <f t="shared" si="389"/>
        <v>2.9429385102493768</v>
      </c>
      <c r="U311" s="137">
        <f t="shared" si="390"/>
        <v>8.9843878052193099E-2</v>
      </c>
      <c r="X311" s="189">
        <f t="shared" si="402"/>
        <v>2.9429385102493768</v>
      </c>
      <c r="Y311" s="190">
        <f t="shared" si="392"/>
        <v>2.9429385102493768</v>
      </c>
      <c r="Z311" t="s">
        <v>1076</v>
      </c>
      <c r="AA311">
        <v>2.9429385102493768</v>
      </c>
    </row>
    <row r="312" spans="2:27">
      <c r="B312" t="str">
        <f t="shared" si="403"/>
        <v>LCO-MXT-COM-8</v>
      </c>
      <c r="C312" t="str">
        <f t="shared" si="404"/>
        <v>B</v>
      </c>
      <c r="D312">
        <f t="shared" si="396"/>
        <v>2.7369500756429654</v>
      </c>
      <c r="E312">
        <f t="shared" si="397"/>
        <v>1.2610726155628735</v>
      </c>
      <c r="F312">
        <f t="shared" si="398"/>
        <v>1.4747717987272382</v>
      </c>
      <c r="G312">
        <f t="shared" si="399"/>
        <v>1.3544655341329543</v>
      </c>
      <c r="H312">
        <f t="shared" si="400"/>
        <v>2.5015713302214397</v>
      </c>
      <c r="I312">
        <f t="shared" si="401"/>
        <v>1.3270590239332252</v>
      </c>
      <c r="M312">
        <f t="shared" si="384"/>
        <v>2.7369500756429654</v>
      </c>
      <c r="N312">
        <f t="shared" si="385"/>
        <v>1.4747717987272382</v>
      </c>
      <c r="O312">
        <f t="shared" si="386"/>
        <v>2.5015713302214397</v>
      </c>
      <c r="P312">
        <v>1</v>
      </c>
      <c r="Q312" s="41">
        <f t="shared" si="387"/>
        <v>2.7369500756429654</v>
      </c>
      <c r="R312" s="41">
        <f t="shared" si="391"/>
        <v>1.4747717987272382</v>
      </c>
      <c r="S312" s="41">
        <f t="shared" si="388"/>
        <v>2.5015713302214397</v>
      </c>
      <c r="T312">
        <f t="shared" si="389"/>
        <v>2.2377644015305478</v>
      </c>
      <c r="U312" s="137">
        <f t="shared" si="390"/>
        <v>0.67116992810947673</v>
      </c>
      <c r="X312" s="189">
        <f t="shared" si="402"/>
        <v>2.2377644015305478</v>
      </c>
      <c r="Y312" s="190">
        <f t="shared" si="392"/>
        <v>2.2377644015305478</v>
      </c>
      <c r="AA312">
        <v>2.2377644015305478</v>
      </c>
    </row>
    <row r="313" spans="2:27" s="176" customFormat="1">
      <c r="B313" s="176" t="str">
        <f t="shared" si="403"/>
        <v>Blank-41</v>
      </c>
      <c r="C313" s="176" t="str">
        <f t="shared" si="404"/>
        <v>B</v>
      </c>
      <c r="D313" s="176">
        <f t="shared" si="396"/>
        <v>3.2710539586496374E-3</v>
      </c>
      <c r="E313" s="176">
        <f t="shared" si="397"/>
        <v>0.11894400231735504</v>
      </c>
      <c r="F313" s="176">
        <f t="shared" si="398"/>
        <v>0.98172111602193357</v>
      </c>
      <c r="G313" s="176">
        <f t="shared" si="399"/>
        <v>0.12341985865522558</v>
      </c>
      <c r="H313" s="176">
        <f t="shared" si="400"/>
        <v>4.5624560262065135E-2</v>
      </c>
      <c r="I313" s="176">
        <f t="shared" si="401"/>
        <v>4.1349605168701474E-2</v>
      </c>
      <c r="M313" s="176">
        <f t="shared" si="384"/>
        <v>3.2710539586496374E-3</v>
      </c>
      <c r="N313" s="176">
        <f t="shared" si="385"/>
        <v>0.98172111602193357</v>
      </c>
      <c r="O313" s="176">
        <f t="shared" si="386"/>
        <v>4.5624560262065135E-2</v>
      </c>
      <c r="P313" s="176">
        <v>1</v>
      </c>
      <c r="Q313" s="139">
        <f t="shared" si="387"/>
        <v>3.2710539586496374E-3</v>
      </c>
      <c r="R313" s="139">
        <f t="shared" si="391"/>
        <v>0.98172111602193357</v>
      </c>
      <c r="S313" s="139">
        <f t="shared" si="388"/>
        <v>4.5624560262065135E-2</v>
      </c>
      <c r="T313" s="176">
        <f t="shared" si="389"/>
        <v>0.34353891008088278</v>
      </c>
      <c r="U313" s="139">
        <f t="shared" si="390"/>
        <v>0.55308756165627848</v>
      </c>
      <c r="V313" s="139">
        <f>AVERAGE(T313:T317)</f>
        <v>-3.3082957043090486E-2</v>
      </c>
      <c r="W313" s="160">
        <f>IF(V313 &gt; 0, V313, 0)</f>
        <v>0</v>
      </c>
      <c r="X313" s="192"/>
      <c r="Y313" s="192"/>
    </row>
    <row r="314" spans="2:27" s="176" customFormat="1">
      <c r="B314" s="176" t="str">
        <f t="shared" si="403"/>
        <v>Blank-42</v>
      </c>
      <c r="C314" s="176" t="str">
        <f t="shared" si="404"/>
        <v>B</v>
      </c>
      <c r="D314" s="176">
        <f t="shared" si="396"/>
        <v>0.46530131114473067</v>
      </c>
      <c r="E314" s="176">
        <f t="shared" si="397"/>
        <v>8.0873048542505488E-2</v>
      </c>
      <c r="F314" s="176">
        <f t="shared" si="398"/>
        <v>0.71623228687292284</v>
      </c>
      <c r="G314" s="176">
        <f t="shared" si="399"/>
        <v>4.8811029838394512E-2</v>
      </c>
      <c r="H314" s="176">
        <f t="shared" si="400"/>
        <v>4.5624560262065135E-2</v>
      </c>
      <c r="I314" s="176">
        <f t="shared" si="401"/>
        <v>3.5346222638624829E-3</v>
      </c>
      <c r="M314" s="176">
        <f t="shared" si="384"/>
        <v>0.46530131114473067</v>
      </c>
      <c r="N314" s="176">
        <f t="shared" si="385"/>
        <v>0.71623228687292284</v>
      </c>
      <c r="O314" s="176">
        <f t="shared" si="386"/>
        <v>4.5624560262065135E-2</v>
      </c>
      <c r="P314" s="176">
        <v>1</v>
      </c>
      <c r="Q314" s="139">
        <f t="shared" si="387"/>
        <v>0.46530131114473067</v>
      </c>
      <c r="R314" s="139">
        <f t="shared" si="391"/>
        <v>0.71623228687292284</v>
      </c>
      <c r="S314" s="139">
        <f t="shared" si="388"/>
        <v>4.5624560262065135E-2</v>
      </c>
      <c r="T314" s="176">
        <f t="shared" si="389"/>
        <v>0.4090527194265729</v>
      </c>
      <c r="U314" s="139">
        <f t="shared" si="390"/>
        <v>0.33882386102553752</v>
      </c>
      <c r="X314" s="192"/>
      <c r="Y314" s="192"/>
    </row>
    <row r="315" spans="2:27" s="176" customFormat="1">
      <c r="B315" s="176" t="str">
        <f t="shared" si="403"/>
        <v>Blank-43</v>
      </c>
      <c r="C315" s="176" t="str">
        <f t="shared" si="404"/>
        <v>B</v>
      </c>
      <c r="D315" s="176">
        <f t="shared" si="396"/>
        <v>-3.2694432677760963</v>
      </c>
      <c r="E315" s="176">
        <f t="shared" si="397"/>
        <v>4.2802094767654862E-2</v>
      </c>
      <c r="F315" s="176">
        <f t="shared" si="398"/>
        <v>0.90586716483650198</v>
      </c>
      <c r="G315" s="176">
        <f t="shared" si="399"/>
        <v>0.16072427306364162</v>
      </c>
      <c r="H315" s="176">
        <f t="shared" si="400"/>
        <v>8.340835672297861E-2</v>
      </c>
      <c r="I315" s="176">
        <f t="shared" si="401"/>
        <v>0.11697957097837841</v>
      </c>
      <c r="M315" s="176">
        <f t="shared" si="384"/>
        <v>-3.2694432677760963</v>
      </c>
      <c r="N315" s="176">
        <f t="shared" si="385"/>
        <v>0.90586716483650198</v>
      </c>
      <c r="O315" s="176">
        <f t="shared" si="386"/>
        <v>8.340835672297861E-2</v>
      </c>
      <c r="P315" s="176">
        <v>1</v>
      </c>
      <c r="Q315" s="139">
        <f t="shared" si="387"/>
        <v>-3.2694432677760963</v>
      </c>
      <c r="R315" s="139"/>
      <c r="S315" s="139">
        <f t="shared" si="388"/>
        <v>8.340835672297861E-2</v>
      </c>
      <c r="T315" s="176">
        <f t="shared" si="389"/>
        <v>-1.5930174555265588</v>
      </c>
      <c r="U315" s="139">
        <f t="shared" si="390"/>
        <v>2.3708241199956279</v>
      </c>
      <c r="X315" s="192"/>
      <c r="Y315" s="192"/>
      <c r="Z315" s="176" t="s">
        <v>1076</v>
      </c>
    </row>
    <row r="316" spans="2:27" s="176" customFormat="1">
      <c r="B316" s="176" t="str">
        <f t="shared" si="403"/>
        <v>Blank-44</v>
      </c>
      <c r="C316" s="176" t="str">
        <f t="shared" si="404"/>
        <v>B</v>
      </c>
      <c r="D316" s="176">
        <f t="shared" si="396"/>
        <v>4.1773575390822076E-2</v>
      </c>
      <c r="E316" s="176">
        <f t="shared" si="397"/>
        <v>-7.1410766556896987E-2</v>
      </c>
      <c r="F316" s="176">
        <f t="shared" si="398"/>
        <v>0.86794018924378613</v>
      </c>
      <c r="G316" s="176">
        <f t="shared" si="399"/>
        <v>-2.5797798978437592E-2</v>
      </c>
      <c r="H316" s="176">
        <f t="shared" si="400"/>
        <v>4.5624560262065135E-2</v>
      </c>
      <c r="I316" s="176">
        <f t="shared" si="401"/>
        <v>3.5346222638624829E-3</v>
      </c>
      <c r="M316" s="176">
        <f t="shared" si="384"/>
        <v>4.1773575390822076E-2</v>
      </c>
      <c r="N316" s="176">
        <f t="shared" si="385"/>
        <v>0.86794018924378613</v>
      </c>
      <c r="O316" s="176">
        <f t="shared" si="386"/>
        <v>4.5624560262065135E-2</v>
      </c>
      <c r="P316" s="176">
        <v>1</v>
      </c>
      <c r="Q316" s="139">
        <f t="shared" si="387"/>
        <v>4.1773575390822076E-2</v>
      </c>
      <c r="R316" s="139">
        <f t="shared" si="391"/>
        <v>0.86794018924378613</v>
      </c>
      <c r="S316" s="139">
        <f t="shared" si="388"/>
        <v>4.5624560262065135E-2</v>
      </c>
      <c r="T316" s="176">
        <f t="shared" si="389"/>
        <v>0.31844610829889114</v>
      </c>
      <c r="U316" s="139">
        <f t="shared" si="390"/>
        <v>0.47587972878262602</v>
      </c>
      <c r="X316" s="192"/>
      <c r="Y316" s="192"/>
    </row>
    <row r="317" spans="2:27" s="176" customFormat="1">
      <c r="B317" s="176" t="str">
        <f t="shared" si="403"/>
        <v>Blank-45</v>
      </c>
      <c r="C317" s="176" t="str">
        <f t="shared" si="404"/>
        <v>B</v>
      </c>
      <c r="D317" s="176">
        <f t="shared" si="396"/>
        <v>8.027609682299558E-2</v>
      </c>
      <c r="E317" s="176">
        <f t="shared" si="397"/>
        <v>4.2802094767654862E-2</v>
      </c>
      <c r="F317" s="176">
        <f t="shared" si="398"/>
        <v>0.94379414042921772</v>
      </c>
      <c r="G317" s="176">
        <f t="shared" si="399"/>
        <v>4.8811029838394512E-2</v>
      </c>
      <c r="H317" s="176">
        <f t="shared" si="400"/>
        <v>4.5624560262065135E-2</v>
      </c>
      <c r="I317" s="176">
        <f t="shared" si="401"/>
        <v>-7.209534354581551E-2</v>
      </c>
      <c r="M317" s="176">
        <f t="shared" si="384"/>
        <v>8.027609682299558E-2</v>
      </c>
      <c r="N317" s="176">
        <f t="shared" si="385"/>
        <v>0.94379414042921772</v>
      </c>
      <c r="O317" s="176">
        <f t="shared" si="386"/>
        <v>4.5624560262065135E-2</v>
      </c>
      <c r="P317" s="176">
        <v>1</v>
      </c>
      <c r="Q317" s="139">
        <f t="shared" si="387"/>
        <v>8.027609682299558E-2</v>
      </c>
      <c r="R317" s="139">
        <f t="shared" si="391"/>
        <v>0.94379414042921772</v>
      </c>
      <c r="S317" s="139">
        <f t="shared" si="388"/>
        <v>4.5624560262065135E-2</v>
      </c>
      <c r="T317" s="176">
        <f t="shared" si="389"/>
        <v>0.35656493250475946</v>
      </c>
      <c r="U317" s="139">
        <f t="shared" si="390"/>
        <v>0.50885045860861555</v>
      </c>
      <c r="X317" s="192"/>
      <c r="Y317" s="192"/>
    </row>
    <row r="318" spans="2:27">
      <c r="B318" t="str">
        <f t="shared" si="403"/>
        <v>MAF-ONE-PRO-1</v>
      </c>
      <c r="C318" t="str">
        <f t="shared" si="404"/>
        <v>B</v>
      </c>
      <c r="D318">
        <f t="shared" si="396"/>
        <v>2.2364172970247105</v>
      </c>
      <c r="E318">
        <f t="shared" si="397"/>
        <v>1.0707178466886205</v>
      </c>
      <c r="F318">
        <f t="shared" si="398"/>
        <v>0.90586716483650198</v>
      </c>
      <c r="G318">
        <f t="shared" si="399"/>
        <v>1.3171611197245383</v>
      </c>
      <c r="H318">
        <f t="shared" si="400"/>
        <v>2.4260037372996126</v>
      </c>
      <c r="I318">
        <f t="shared" si="401"/>
        <v>1.2892440410283861</v>
      </c>
      <c r="M318">
        <f t="shared" si="384"/>
        <v>2.2364172970247105</v>
      </c>
      <c r="N318">
        <f t="shared" si="385"/>
        <v>0.90586716483650198</v>
      </c>
      <c r="O318">
        <f t="shared" si="386"/>
        <v>2.4260037372996126</v>
      </c>
      <c r="P318">
        <v>1</v>
      </c>
      <c r="Q318" s="41">
        <f t="shared" si="387"/>
        <v>2.2364172970247105</v>
      </c>
      <c r="R318" s="41">
        <f t="shared" si="391"/>
        <v>0.90586716483650198</v>
      </c>
      <c r="S318" s="41">
        <f t="shared" si="388"/>
        <v>2.4260037372996126</v>
      </c>
      <c r="T318">
        <f t="shared" si="389"/>
        <v>1.8560960663869419</v>
      </c>
      <c r="U318" s="137">
        <f t="shared" si="390"/>
        <v>0.8283640374801059</v>
      </c>
      <c r="X318" s="189">
        <f>T318-$W$313</f>
        <v>1.8560960663869419</v>
      </c>
      <c r="Y318" s="190">
        <f t="shared" si="392"/>
        <v>1.8560960663869419</v>
      </c>
      <c r="AA318">
        <v>1.8560960663869419</v>
      </c>
    </row>
    <row r="319" spans="2:27">
      <c r="B319" t="str">
        <f t="shared" si="403"/>
        <v>MAF-ONE-PRO-2</v>
      </c>
      <c r="C319" t="str">
        <f t="shared" si="404"/>
        <v>B</v>
      </c>
      <c r="D319">
        <f t="shared" si="396"/>
        <v>1.5818744326777612</v>
      </c>
      <c r="E319">
        <f t="shared" si="397"/>
        <v>0.84229212403951681</v>
      </c>
      <c r="F319">
        <f t="shared" si="398"/>
        <v>1.4368448231345223</v>
      </c>
      <c r="G319">
        <f t="shared" si="399"/>
        <v>0.8695081468235466</v>
      </c>
      <c r="H319">
        <f t="shared" si="400"/>
        <v>1.5191926222376897</v>
      </c>
      <c r="I319">
        <f t="shared" si="401"/>
        <v>0.83546424617031934</v>
      </c>
      <c r="M319">
        <f t="shared" si="384"/>
        <v>1.5818744326777612</v>
      </c>
      <c r="N319">
        <f t="shared" si="385"/>
        <v>1.4368448231345223</v>
      </c>
      <c r="O319">
        <f t="shared" si="386"/>
        <v>1.5191926222376897</v>
      </c>
      <c r="P319">
        <v>1</v>
      </c>
      <c r="Q319" s="41">
        <f t="shared" si="387"/>
        <v>1.5818744326777612</v>
      </c>
      <c r="R319" s="41">
        <f t="shared" si="391"/>
        <v>1.4368448231345223</v>
      </c>
      <c r="S319" s="41">
        <f t="shared" si="388"/>
        <v>1.5191926222376897</v>
      </c>
      <c r="T319">
        <f t="shared" si="389"/>
        <v>1.5126372926833245</v>
      </c>
      <c r="U319" s="137">
        <f t="shared" si="390"/>
        <v>7.2736690674245208E-2</v>
      </c>
      <c r="X319" s="189">
        <f t="shared" ref="X319:X320" si="405">T319-$W$313</f>
        <v>1.5126372926833245</v>
      </c>
      <c r="Y319" s="190">
        <f t="shared" si="392"/>
        <v>1.5126372926833245</v>
      </c>
      <c r="AA319">
        <v>1.5126372926833245</v>
      </c>
    </row>
    <row r="320" spans="2:27">
      <c r="B320" t="str">
        <f t="shared" si="403"/>
        <v>MAF-ONE-PRO-3</v>
      </c>
      <c r="C320" t="str">
        <f t="shared" si="404"/>
        <v>B</v>
      </c>
      <c r="D320">
        <f t="shared" si="396"/>
        <v>2.3134223398890574</v>
      </c>
      <c r="E320">
        <f t="shared" si="397"/>
        <v>1.1849307080131724</v>
      </c>
      <c r="F320">
        <f t="shared" si="398"/>
        <v>-4.3802493886777056E-3</v>
      </c>
      <c r="G320">
        <f t="shared" si="399"/>
        <v>1.2425522909077071</v>
      </c>
      <c r="H320">
        <f t="shared" si="400"/>
        <v>2.1615171620732183</v>
      </c>
      <c r="I320">
        <f t="shared" si="401"/>
        <v>1.2514290581235483</v>
      </c>
      <c r="M320">
        <f t="shared" si="384"/>
        <v>2.3134223398890574</v>
      </c>
      <c r="N320">
        <f t="shared" si="385"/>
        <v>-4.3802493886777056E-3</v>
      </c>
      <c r="O320">
        <f t="shared" si="386"/>
        <v>2.1615171620732183</v>
      </c>
      <c r="P320">
        <v>1</v>
      </c>
      <c r="Q320" s="41">
        <f t="shared" si="387"/>
        <v>2.3134223398890574</v>
      </c>
      <c r="R320" s="41"/>
      <c r="S320" s="41">
        <f t="shared" si="388"/>
        <v>2.1615171620732183</v>
      </c>
      <c r="T320">
        <f t="shared" si="389"/>
        <v>2.2374697509811377</v>
      </c>
      <c r="U320" s="137">
        <f t="shared" si="390"/>
        <v>0.10741318133092814</v>
      </c>
      <c r="X320" s="189">
        <f t="shared" si="405"/>
        <v>2.2374697509811377</v>
      </c>
      <c r="Y320" s="190">
        <f t="shared" si="392"/>
        <v>2.2374697509811377</v>
      </c>
      <c r="Z320" s="185" t="s">
        <v>1076</v>
      </c>
      <c r="AA320">
        <v>2.2374697509811377</v>
      </c>
    </row>
    <row r="324" spans="1:22">
      <c r="A324" s="95" t="s">
        <v>1094</v>
      </c>
      <c r="B324" s="41"/>
      <c r="C324" s="41"/>
      <c r="D324" s="41"/>
      <c r="E324" s="41"/>
    </row>
    <row r="325" spans="1:22">
      <c r="A325" s="41"/>
      <c r="B325" s="41"/>
      <c r="C325" s="41"/>
      <c r="D325" s="41"/>
      <c r="E325" s="41"/>
    </row>
    <row r="326" spans="1:22">
      <c r="A326" s="5" t="s">
        <v>1098</v>
      </c>
      <c r="B326" s="41"/>
      <c r="C326" s="41"/>
      <c r="D326" s="41"/>
      <c r="E326" s="41"/>
    </row>
    <row r="327" spans="1:22">
      <c r="A327" t="s">
        <v>9</v>
      </c>
      <c r="B327" t="s">
        <v>40</v>
      </c>
      <c r="C327" t="s">
        <v>59</v>
      </c>
      <c r="D327" t="s">
        <v>214</v>
      </c>
      <c r="E327" t="s">
        <v>0</v>
      </c>
      <c r="F327" t="s">
        <v>581</v>
      </c>
      <c r="G327" t="s">
        <v>924</v>
      </c>
      <c r="H327" t="s">
        <v>925</v>
      </c>
      <c r="I327" t="s">
        <v>96</v>
      </c>
      <c r="J327" t="s">
        <v>97</v>
      </c>
      <c r="K327" t="s">
        <v>98</v>
      </c>
      <c r="L327" t="s">
        <v>99</v>
      </c>
      <c r="M327" t="s">
        <v>22</v>
      </c>
      <c r="N327" t="s">
        <v>10</v>
      </c>
      <c r="O327" t="s">
        <v>11</v>
      </c>
      <c r="P327" t="s">
        <v>12</v>
      </c>
      <c r="Q327" t="s">
        <v>13</v>
      </c>
      <c r="R327" t="s">
        <v>23</v>
      </c>
      <c r="S327" t="s">
        <v>36</v>
      </c>
      <c r="T327" t="s">
        <v>37</v>
      </c>
      <c r="U327" t="s">
        <v>24</v>
      </c>
      <c r="V327" t="s">
        <v>25</v>
      </c>
    </row>
    <row r="328" spans="1:22">
      <c r="A328" t="s">
        <v>60</v>
      </c>
      <c r="B328" t="s">
        <v>56</v>
      </c>
      <c r="C328">
        <v>1</v>
      </c>
      <c r="D328" t="s">
        <v>614</v>
      </c>
      <c r="E328">
        <v>43390</v>
      </c>
      <c r="F328" t="s">
        <v>566</v>
      </c>
      <c r="G328">
        <v>4</v>
      </c>
      <c r="H328">
        <v>1</v>
      </c>
      <c r="I328" t="s">
        <v>75</v>
      </c>
      <c r="J328" t="s">
        <v>94</v>
      </c>
      <c r="K328" t="s">
        <v>95</v>
      </c>
      <c r="L328" t="s">
        <v>100</v>
      </c>
      <c r="M328">
        <v>14.41</v>
      </c>
      <c r="N328">
        <v>38.78</v>
      </c>
      <c r="O328">
        <v>38.78</v>
      </c>
      <c r="P328">
        <v>24.37</v>
      </c>
      <c r="Q328">
        <v>0</v>
      </c>
      <c r="R328">
        <v>14.33</v>
      </c>
      <c r="S328">
        <v>14.33</v>
      </c>
      <c r="T328">
        <v>42.06</v>
      </c>
      <c r="U328">
        <v>27.730000000000004</v>
      </c>
      <c r="V328">
        <v>0</v>
      </c>
    </row>
    <row r="329" spans="1:22">
      <c r="A329" t="s">
        <v>60</v>
      </c>
      <c r="B329" t="s">
        <v>56</v>
      </c>
      <c r="C329">
        <v>2</v>
      </c>
      <c r="D329" t="s">
        <v>616</v>
      </c>
      <c r="E329">
        <v>43390</v>
      </c>
      <c r="F329" t="s">
        <v>566</v>
      </c>
      <c r="G329">
        <v>4</v>
      </c>
      <c r="H329">
        <v>2</v>
      </c>
      <c r="I329" t="s">
        <v>75</v>
      </c>
      <c r="J329" t="s">
        <v>94</v>
      </c>
      <c r="K329" t="s">
        <v>95</v>
      </c>
      <c r="L329" t="s">
        <v>100</v>
      </c>
      <c r="M329">
        <v>14.49</v>
      </c>
      <c r="N329">
        <v>38.89</v>
      </c>
      <c r="O329">
        <v>38.89</v>
      </c>
      <c r="P329">
        <v>24.4</v>
      </c>
      <c r="Q329">
        <v>0</v>
      </c>
      <c r="R329">
        <v>14.35</v>
      </c>
      <c r="S329">
        <v>14.35</v>
      </c>
      <c r="T329">
        <v>42.19</v>
      </c>
      <c r="U329">
        <v>27.839999999999996</v>
      </c>
      <c r="V329">
        <v>0</v>
      </c>
    </row>
    <row r="330" spans="1:22">
      <c r="A330" t="s">
        <v>60</v>
      </c>
      <c r="B330" t="s">
        <v>56</v>
      </c>
      <c r="C330">
        <v>3</v>
      </c>
      <c r="D330" t="s">
        <v>618</v>
      </c>
      <c r="E330">
        <v>43390</v>
      </c>
      <c r="F330" t="s">
        <v>566</v>
      </c>
      <c r="G330">
        <v>4</v>
      </c>
      <c r="H330">
        <v>3</v>
      </c>
      <c r="I330" t="s">
        <v>75</v>
      </c>
      <c r="J330" t="s">
        <v>94</v>
      </c>
      <c r="K330" t="s">
        <v>95</v>
      </c>
      <c r="L330" t="s">
        <v>100</v>
      </c>
      <c r="M330">
        <v>14.35</v>
      </c>
      <c r="N330">
        <v>38.71</v>
      </c>
      <c r="O330">
        <v>38.71</v>
      </c>
      <c r="P330">
        <v>24.36</v>
      </c>
      <c r="Q330">
        <v>0</v>
      </c>
      <c r="R330">
        <v>14.36</v>
      </c>
      <c r="S330">
        <v>14.36</v>
      </c>
      <c r="T330">
        <v>42.07</v>
      </c>
      <c r="U330">
        <v>27.71</v>
      </c>
      <c r="V330">
        <v>0</v>
      </c>
    </row>
    <row r="331" spans="1:22">
      <c r="A331" t="s">
        <v>60</v>
      </c>
      <c r="B331" t="s">
        <v>56</v>
      </c>
      <c r="C331">
        <v>4</v>
      </c>
      <c r="D331" t="s">
        <v>620</v>
      </c>
      <c r="E331">
        <v>43390</v>
      </c>
      <c r="F331" t="s">
        <v>566</v>
      </c>
      <c r="G331">
        <v>4</v>
      </c>
      <c r="H331">
        <v>4</v>
      </c>
      <c r="I331" t="s">
        <v>75</v>
      </c>
      <c r="J331" t="s">
        <v>94</v>
      </c>
      <c r="K331" t="s">
        <v>95</v>
      </c>
      <c r="L331" t="s">
        <v>100</v>
      </c>
      <c r="M331">
        <v>14.36</v>
      </c>
      <c r="N331">
        <v>38.61</v>
      </c>
      <c r="O331">
        <v>38.61</v>
      </c>
      <c r="P331">
        <v>24.25</v>
      </c>
      <c r="Q331">
        <v>0</v>
      </c>
      <c r="R331">
        <v>14.37</v>
      </c>
      <c r="S331">
        <v>14.37</v>
      </c>
      <c r="T331">
        <v>42.22</v>
      </c>
      <c r="U331">
        <v>27.85</v>
      </c>
      <c r="V331">
        <v>0</v>
      </c>
    </row>
    <row r="332" spans="1:22">
      <c r="A332" t="s">
        <v>60</v>
      </c>
      <c r="B332" t="s">
        <v>56</v>
      </c>
      <c r="C332">
        <v>5</v>
      </c>
      <c r="D332" t="s">
        <v>622</v>
      </c>
      <c r="E332">
        <v>43390</v>
      </c>
      <c r="F332" t="s">
        <v>566</v>
      </c>
      <c r="G332">
        <v>4</v>
      </c>
      <c r="H332">
        <v>5</v>
      </c>
      <c r="I332" t="s">
        <v>75</v>
      </c>
      <c r="J332" t="s">
        <v>94</v>
      </c>
      <c r="K332" t="s">
        <v>95</v>
      </c>
      <c r="L332" t="s">
        <v>100</v>
      </c>
      <c r="M332">
        <v>14.35</v>
      </c>
      <c r="N332">
        <v>38.729999999999997</v>
      </c>
      <c r="O332">
        <v>38.729999999999997</v>
      </c>
      <c r="P332">
        <v>24.379999999999995</v>
      </c>
      <c r="Q332">
        <v>0</v>
      </c>
      <c r="R332">
        <v>13.9</v>
      </c>
      <c r="S332">
        <v>13.9</v>
      </c>
      <c r="T332">
        <v>41.73</v>
      </c>
      <c r="U332">
        <v>27.83</v>
      </c>
      <c r="V332">
        <v>0</v>
      </c>
    </row>
    <row r="333" spans="1:22">
      <c r="A333" t="s">
        <v>60</v>
      </c>
      <c r="B333" t="s">
        <v>56</v>
      </c>
      <c r="C333">
        <v>6</v>
      </c>
      <c r="D333" t="s">
        <v>656</v>
      </c>
      <c r="E333">
        <v>43364</v>
      </c>
      <c r="F333" t="s">
        <v>566</v>
      </c>
      <c r="G333">
        <v>6</v>
      </c>
      <c r="H333">
        <v>6</v>
      </c>
      <c r="I333" t="s">
        <v>73</v>
      </c>
      <c r="J333" t="s">
        <v>70</v>
      </c>
      <c r="K333" t="s">
        <v>102</v>
      </c>
      <c r="L333" t="s">
        <v>103</v>
      </c>
      <c r="M333">
        <v>14.39</v>
      </c>
      <c r="N333">
        <v>38.82</v>
      </c>
      <c r="O333">
        <v>38.82</v>
      </c>
      <c r="P333">
        <v>24.43</v>
      </c>
      <c r="Q333">
        <v>0</v>
      </c>
      <c r="R333">
        <v>13.84</v>
      </c>
      <c r="S333">
        <v>13.84</v>
      </c>
      <c r="T333">
        <v>40.4</v>
      </c>
      <c r="U333">
        <v>26.56</v>
      </c>
      <c r="V333">
        <v>0</v>
      </c>
    </row>
    <row r="334" spans="1:22">
      <c r="A334" t="s">
        <v>60</v>
      </c>
      <c r="B334" t="s">
        <v>56</v>
      </c>
      <c r="C334">
        <v>7</v>
      </c>
      <c r="D334" t="s">
        <v>658</v>
      </c>
      <c r="E334">
        <v>43364</v>
      </c>
      <c r="F334" t="s">
        <v>566</v>
      </c>
      <c r="G334">
        <v>6</v>
      </c>
      <c r="H334">
        <v>7</v>
      </c>
      <c r="I334" t="s">
        <v>73</v>
      </c>
      <c r="J334" t="s">
        <v>70</v>
      </c>
      <c r="K334" t="s">
        <v>102</v>
      </c>
      <c r="L334" t="s">
        <v>103</v>
      </c>
      <c r="M334">
        <v>14.35</v>
      </c>
      <c r="N334">
        <v>38.96</v>
      </c>
      <c r="O334">
        <v>38.96</v>
      </c>
      <c r="P334">
        <v>24.61</v>
      </c>
      <c r="Q334">
        <v>0</v>
      </c>
      <c r="R334">
        <v>13.86</v>
      </c>
      <c r="S334">
        <v>13.86</v>
      </c>
      <c r="T334">
        <v>40.549999999999997</v>
      </c>
      <c r="U334">
        <v>26.689999999999998</v>
      </c>
      <c r="V334">
        <v>0</v>
      </c>
    </row>
    <row r="335" spans="1:22">
      <c r="A335" t="s">
        <v>60</v>
      </c>
      <c r="B335" t="s">
        <v>56</v>
      </c>
      <c r="C335">
        <v>8</v>
      </c>
      <c r="D335" t="s">
        <v>660</v>
      </c>
      <c r="E335">
        <v>43364</v>
      </c>
      <c r="F335" t="s">
        <v>566</v>
      </c>
      <c r="G335">
        <v>6</v>
      </c>
      <c r="H335">
        <v>8</v>
      </c>
      <c r="I335" t="s">
        <v>73</v>
      </c>
      <c r="J335" t="s">
        <v>70</v>
      </c>
      <c r="K335" t="s">
        <v>102</v>
      </c>
      <c r="L335" t="s">
        <v>103</v>
      </c>
      <c r="M335">
        <v>14.42</v>
      </c>
      <c r="N335">
        <v>38.89</v>
      </c>
      <c r="O335">
        <v>38.89</v>
      </c>
      <c r="P335">
        <v>24.47</v>
      </c>
      <c r="Q335">
        <v>0</v>
      </c>
      <c r="R335">
        <v>13.97</v>
      </c>
      <c r="S335">
        <v>13.97</v>
      </c>
      <c r="T335">
        <v>40.380000000000003</v>
      </c>
      <c r="U335">
        <v>26.410000000000004</v>
      </c>
      <c r="V335">
        <v>0</v>
      </c>
    </row>
    <row r="336" spans="1:22">
      <c r="A336" t="s">
        <v>60</v>
      </c>
      <c r="B336" t="s">
        <v>56</v>
      </c>
      <c r="C336">
        <v>9</v>
      </c>
      <c r="D336" t="s">
        <v>662</v>
      </c>
      <c r="E336">
        <v>43364</v>
      </c>
      <c r="F336" t="s">
        <v>566</v>
      </c>
      <c r="G336">
        <v>7</v>
      </c>
      <c r="H336">
        <v>1</v>
      </c>
      <c r="I336" t="s">
        <v>73</v>
      </c>
      <c r="J336" t="s">
        <v>70</v>
      </c>
      <c r="K336" t="s">
        <v>102</v>
      </c>
      <c r="L336" t="s">
        <v>103</v>
      </c>
      <c r="M336">
        <v>14.39</v>
      </c>
      <c r="N336">
        <v>38.65</v>
      </c>
      <c r="O336">
        <v>38.65</v>
      </c>
      <c r="P336">
        <v>24.259999999999998</v>
      </c>
      <c r="Q336">
        <v>0</v>
      </c>
      <c r="R336">
        <v>13.9</v>
      </c>
      <c r="S336">
        <v>13.9</v>
      </c>
      <c r="T336">
        <v>40.270000000000003</v>
      </c>
      <c r="U336">
        <v>26.370000000000005</v>
      </c>
      <c r="V336">
        <v>0</v>
      </c>
    </row>
    <row r="337" spans="1:22">
      <c r="A337" t="s">
        <v>60</v>
      </c>
      <c r="B337" t="s">
        <v>56</v>
      </c>
      <c r="C337">
        <v>10</v>
      </c>
      <c r="D337" t="s">
        <v>664</v>
      </c>
      <c r="E337">
        <v>43364</v>
      </c>
      <c r="F337" t="s">
        <v>566</v>
      </c>
      <c r="G337">
        <v>7</v>
      </c>
      <c r="H337">
        <v>2</v>
      </c>
      <c r="I337" t="s">
        <v>73</v>
      </c>
      <c r="J337" t="s">
        <v>70</v>
      </c>
      <c r="K337" t="s">
        <v>102</v>
      </c>
      <c r="L337" t="s">
        <v>103</v>
      </c>
      <c r="M337">
        <v>14.35</v>
      </c>
      <c r="N337">
        <v>38.94</v>
      </c>
      <c r="O337">
        <v>38.94</v>
      </c>
      <c r="P337">
        <v>24.589999999999996</v>
      </c>
      <c r="Q337">
        <v>0</v>
      </c>
      <c r="R337">
        <v>13.97</v>
      </c>
      <c r="S337">
        <v>13.97</v>
      </c>
      <c r="T337">
        <v>33.17</v>
      </c>
      <c r="U337">
        <v>19.200000000000003</v>
      </c>
      <c r="V337">
        <v>0</v>
      </c>
    </row>
    <row r="338" spans="1:22">
      <c r="A338" t="s">
        <v>60</v>
      </c>
      <c r="B338" t="s">
        <v>56</v>
      </c>
      <c r="C338">
        <v>11</v>
      </c>
      <c r="D338" t="s">
        <v>698</v>
      </c>
      <c r="E338">
        <v>43365</v>
      </c>
      <c r="F338" t="s">
        <v>566</v>
      </c>
      <c r="G338">
        <v>9</v>
      </c>
      <c r="H338">
        <v>3</v>
      </c>
      <c r="I338" t="s">
        <v>63</v>
      </c>
      <c r="J338" t="s">
        <v>64</v>
      </c>
      <c r="K338" t="s">
        <v>90</v>
      </c>
      <c r="L338" t="s">
        <v>104</v>
      </c>
      <c r="M338">
        <v>14.4</v>
      </c>
      <c r="N338">
        <v>39.17</v>
      </c>
      <c r="O338">
        <v>39.17</v>
      </c>
      <c r="P338">
        <v>24.770000000000003</v>
      </c>
      <c r="Q338">
        <v>0</v>
      </c>
      <c r="R338">
        <v>14.03</v>
      </c>
      <c r="S338">
        <v>14.03</v>
      </c>
      <c r="T338">
        <v>41.05</v>
      </c>
      <c r="U338">
        <v>27.019999999999996</v>
      </c>
      <c r="V338">
        <v>0</v>
      </c>
    </row>
    <row r="339" spans="1:22">
      <c r="A339" t="s">
        <v>60</v>
      </c>
      <c r="B339" t="s">
        <v>56</v>
      </c>
      <c r="C339">
        <v>12</v>
      </c>
      <c r="D339" t="s">
        <v>700</v>
      </c>
      <c r="E339">
        <v>43365</v>
      </c>
      <c r="F339" t="s">
        <v>566</v>
      </c>
      <c r="G339">
        <v>9</v>
      </c>
      <c r="H339">
        <v>4</v>
      </c>
      <c r="I339" t="s">
        <v>63</v>
      </c>
      <c r="J339" t="s">
        <v>64</v>
      </c>
      <c r="K339" t="s">
        <v>90</v>
      </c>
      <c r="L339" t="s">
        <v>104</v>
      </c>
      <c r="M339">
        <v>14.51</v>
      </c>
      <c r="N339">
        <v>39.299999999999997</v>
      </c>
      <c r="O339">
        <v>39.299999999999997</v>
      </c>
      <c r="P339">
        <v>24.79</v>
      </c>
      <c r="Q339">
        <v>0</v>
      </c>
      <c r="R339">
        <v>14.05</v>
      </c>
      <c r="S339">
        <v>14.05</v>
      </c>
      <c r="T339">
        <v>42</v>
      </c>
      <c r="U339">
        <v>27.95</v>
      </c>
      <c r="V339">
        <v>0</v>
      </c>
    </row>
    <row r="340" spans="1:22">
      <c r="A340" t="s">
        <v>60</v>
      </c>
      <c r="B340" t="s">
        <v>56</v>
      </c>
      <c r="C340">
        <v>13</v>
      </c>
      <c r="D340" t="s">
        <v>702</v>
      </c>
      <c r="E340">
        <v>43365</v>
      </c>
      <c r="F340" t="s">
        <v>566</v>
      </c>
      <c r="G340">
        <v>9</v>
      </c>
      <c r="H340">
        <v>5</v>
      </c>
      <c r="I340" t="s">
        <v>63</v>
      </c>
      <c r="J340" t="s">
        <v>64</v>
      </c>
      <c r="K340" t="s">
        <v>90</v>
      </c>
      <c r="L340" t="s">
        <v>104</v>
      </c>
      <c r="M340">
        <v>14.44</v>
      </c>
      <c r="N340">
        <v>39.020000000000003</v>
      </c>
      <c r="O340">
        <v>39.020000000000003</v>
      </c>
      <c r="P340">
        <v>24.580000000000005</v>
      </c>
      <c r="Q340">
        <v>0</v>
      </c>
      <c r="R340">
        <v>14.09</v>
      </c>
      <c r="S340">
        <v>14.09</v>
      </c>
      <c r="T340">
        <v>42</v>
      </c>
      <c r="U340">
        <v>27.91</v>
      </c>
      <c r="V340">
        <v>0</v>
      </c>
    </row>
    <row r="341" spans="1:22">
      <c r="A341" t="s">
        <v>60</v>
      </c>
      <c r="B341" t="s">
        <v>56</v>
      </c>
      <c r="C341">
        <v>14</v>
      </c>
      <c r="D341" t="s">
        <v>704</v>
      </c>
      <c r="E341">
        <v>43365</v>
      </c>
      <c r="F341" t="s">
        <v>566</v>
      </c>
      <c r="G341">
        <v>9</v>
      </c>
      <c r="H341">
        <v>6</v>
      </c>
      <c r="I341" t="s">
        <v>63</v>
      </c>
      <c r="J341" t="s">
        <v>64</v>
      </c>
      <c r="K341" t="s">
        <v>90</v>
      </c>
      <c r="L341" t="s">
        <v>104</v>
      </c>
      <c r="M341">
        <v>14.34</v>
      </c>
      <c r="N341">
        <v>38.97</v>
      </c>
      <c r="O341">
        <v>38.97</v>
      </c>
      <c r="P341">
        <v>24.63</v>
      </c>
      <c r="Q341">
        <v>0</v>
      </c>
      <c r="R341">
        <v>14</v>
      </c>
      <c r="S341">
        <v>14</v>
      </c>
      <c r="T341">
        <v>41.99</v>
      </c>
      <c r="U341">
        <v>27.990000000000002</v>
      </c>
      <c r="V341">
        <v>0</v>
      </c>
    </row>
    <row r="342" spans="1:22">
      <c r="A342" t="s">
        <v>60</v>
      </c>
      <c r="B342" t="s">
        <v>56</v>
      </c>
      <c r="C342">
        <v>15</v>
      </c>
      <c r="D342" t="s">
        <v>706</v>
      </c>
      <c r="E342">
        <v>43365</v>
      </c>
      <c r="F342" t="s">
        <v>566</v>
      </c>
      <c r="G342">
        <v>9</v>
      </c>
      <c r="H342">
        <v>7</v>
      </c>
      <c r="I342" t="s">
        <v>63</v>
      </c>
      <c r="J342" t="s">
        <v>64</v>
      </c>
      <c r="K342" t="s">
        <v>90</v>
      </c>
      <c r="L342" t="s">
        <v>104</v>
      </c>
      <c r="M342">
        <v>14.07</v>
      </c>
      <c r="N342">
        <v>38.950000000000003</v>
      </c>
      <c r="O342">
        <v>38.950000000000003</v>
      </c>
      <c r="P342">
        <v>24.880000000000003</v>
      </c>
      <c r="Q342">
        <v>0</v>
      </c>
      <c r="R342">
        <v>14.07</v>
      </c>
      <c r="S342">
        <v>14.07</v>
      </c>
      <c r="T342">
        <v>41.95</v>
      </c>
      <c r="U342">
        <v>27.880000000000003</v>
      </c>
      <c r="V342">
        <v>0</v>
      </c>
    </row>
    <row r="343" spans="1:22">
      <c r="A343" t="s">
        <v>60</v>
      </c>
      <c r="B343" t="s">
        <v>56</v>
      </c>
      <c r="C343">
        <v>16</v>
      </c>
      <c r="D343" t="s">
        <v>740</v>
      </c>
      <c r="E343">
        <v>43369</v>
      </c>
      <c r="F343" t="s">
        <v>566</v>
      </c>
      <c r="G343">
        <v>11</v>
      </c>
      <c r="H343">
        <v>8</v>
      </c>
      <c r="I343" t="s">
        <v>66</v>
      </c>
      <c r="J343" t="s">
        <v>67</v>
      </c>
      <c r="K343" t="s">
        <v>73</v>
      </c>
      <c r="L343" t="s">
        <v>70</v>
      </c>
      <c r="M343">
        <v>14.08</v>
      </c>
      <c r="N343">
        <v>38.57</v>
      </c>
      <c r="O343">
        <v>38.57</v>
      </c>
      <c r="P343">
        <v>24.490000000000002</v>
      </c>
      <c r="Q343">
        <v>0</v>
      </c>
      <c r="R343">
        <v>14.03</v>
      </c>
      <c r="S343">
        <v>14.03</v>
      </c>
      <c r="T343">
        <v>42.19</v>
      </c>
      <c r="U343">
        <v>28.159999999999997</v>
      </c>
      <c r="V343">
        <v>0</v>
      </c>
    </row>
    <row r="344" spans="1:22">
      <c r="A344" t="s">
        <v>60</v>
      </c>
      <c r="B344" t="s">
        <v>56</v>
      </c>
      <c r="C344">
        <v>17</v>
      </c>
      <c r="D344" t="s">
        <v>583</v>
      </c>
      <c r="E344">
        <v>43369</v>
      </c>
      <c r="F344" t="s">
        <v>567</v>
      </c>
      <c r="G344">
        <v>2</v>
      </c>
      <c r="H344">
        <v>1</v>
      </c>
      <c r="I344" t="s">
        <v>66</v>
      </c>
      <c r="J344" t="s">
        <v>67</v>
      </c>
      <c r="K344" t="s">
        <v>73</v>
      </c>
      <c r="L344" t="s">
        <v>70</v>
      </c>
      <c r="M344">
        <v>13.96</v>
      </c>
      <c r="N344">
        <v>38.450000000000003</v>
      </c>
      <c r="O344">
        <v>38.450000000000003</v>
      </c>
      <c r="P344">
        <v>24.490000000000002</v>
      </c>
      <c r="Q344">
        <v>0</v>
      </c>
      <c r="R344">
        <v>14.05</v>
      </c>
      <c r="S344">
        <v>14.05</v>
      </c>
      <c r="T344">
        <v>42.07</v>
      </c>
      <c r="U344">
        <v>28.02</v>
      </c>
      <c r="V344">
        <v>0</v>
      </c>
    </row>
    <row r="345" spans="1:22">
      <c r="A345" t="s">
        <v>60</v>
      </c>
      <c r="B345" t="s">
        <v>56</v>
      </c>
      <c r="C345">
        <v>18</v>
      </c>
      <c r="D345" t="s">
        <v>585</v>
      </c>
      <c r="E345">
        <v>43369</v>
      </c>
      <c r="F345" t="s">
        <v>567</v>
      </c>
      <c r="G345">
        <v>2</v>
      </c>
      <c r="H345">
        <v>2</v>
      </c>
      <c r="I345" t="s">
        <v>66</v>
      </c>
      <c r="J345" t="s">
        <v>67</v>
      </c>
      <c r="K345" t="s">
        <v>73</v>
      </c>
      <c r="L345" t="s">
        <v>70</v>
      </c>
      <c r="M345">
        <v>14.13</v>
      </c>
      <c r="N345">
        <v>38.909999999999997</v>
      </c>
      <c r="O345">
        <v>38.909999999999997</v>
      </c>
      <c r="P345">
        <v>24.779999999999994</v>
      </c>
      <c r="Q345">
        <v>0</v>
      </c>
      <c r="R345">
        <v>14.15</v>
      </c>
      <c r="S345">
        <v>14.15</v>
      </c>
      <c r="T345">
        <v>42.09</v>
      </c>
      <c r="U345">
        <v>27.940000000000005</v>
      </c>
      <c r="V345">
        <v>0</v>
      </c>
    </row>
    <row r="346" spans="1:22">
      <c r="A346" t="s">
        <v>60</v>
      </c>
      <c r="B346" t="s">
        <v>56</v>
      </c>
      <c r="C346">
        <v>19</v>
      </c>
      <c r="D346" t="s">
        <v>587</v>
      </c>
      <c r="E346">
        <v>43369</v>
      </c>
      <c r="F346" t="s">
        <v>567</v>
      </c>
      <c r="G346">
        <v>2</v>
      </c>
      <c r="H346">
        <v>3</v>
      </c>
      <c r="I346" t="s">
        <v>66</v>
      </c>
      <c r="J346" t="s">
        <v>67</v>
      </c>
      <c r="K346" t="s">
        <v>73</v>
      </c>
      <c r="L346" t="s">
        <v>70</v>
      </c>
      <c r="M346">
        <v>14.09</v>
      </c>
      <c r="N346">
        <v>38.64</v>
      </c>
      <c r="O346">
        <v>38.64</v>
      </c>
      <c r="P346">
        <v>24.55</v>
      </c>
      <c r="Q346">
        <v>0</v>
      </c>
      <c r="R346">
        <v>14.12</v>
      </c>
      <c r="S346">
        <v>14.12</v>
      </c>
      <c r="T346">
        <v>42.02</v>
      </c>
      <c r="U346">
        <v>27.900000000000006</v>
      </c>
      <c r="V346">
        <v>0</v>
      </c>
    </row>
    <row r="347" spans="1:22">
      <c r="A347" t="s">
        <v>60</v>
      </c>
      <c r="B347" t="s">
        <v>56</v>
      </c>
      <c r="C347">
        <v>20</v>
      </c>
      <c r="D347" t="s">
        <v>589</v>
      </c>
      <c r="E347">
        <v>43369</v>
      </c>
      <c r="F347" t="s">
        <v>567</v>
      </c>
      <c r="G347">
        <v>2</v>
      </c>
      <c r="H347">
        <v>4</v>
      </c>
      <c r="I347" t="s">
        <v>66</v>
      </c>
      <c r="J347" t="s">
        <v>67</v>
      </c>
      <c r="K347" t="s">
        <v>73</v>
      </c>
      <c r="L347" t="s">
        <v>70</v>
      </c>
      <c r="M347">
        <v>14.02</v>
      </c>
      <c r="N347">
        <v>38.46</v>
      </c>
      <c r="O347">
        <v>38.46</v>
      </c>
      <c r="P347">
        <v>24.44</v>
      </c>
      <c r="Q347">
        <v>0</v>
      </c>
      <c r="R347">
        <v>14.08</v>
      </c>
      <c r="S347">
        <v>14.08</v>
      </c>
      <c r="T347">
        <v>42.19</v>
      </c>
      <c r="U347">
        <v>28.11</v>
      </c>
      <c r="V347">
        <v>0</v>
      </c>
    </row>
    <row r="348" spans="1:22">
      <c r="A348" t="s">
        <v>60</v>
      </c>
      <c r="B348" t="s">
        <v>56</v>
      </c>
      <c r="C348">
        <v>21</v>
      </c>
      <c r="D348" t="s">
        <v>607</v>
      </c>
      <c r="E348">
        <v>43370</v>
      </c>
      <c r="F348" t="s">
        <v>567</v>
      </c>
      <c r="G348">
        <v>3</v>
      </c>
      <c r="H348">
        <v>5</v>
      </c>
      <c r="I348" t="s">
        <v>68</v>
      </c>
      <c r="J348" t="s">
        <v>69</v>
      </c>
      <c r="K348" t="s">
        <v>78</v>
      </c>
      <c r="L348" t="s">
        <v>79</v>
      </c>
      <c r="M348">
        <v>14.09</v>
      </c>
      <c r="N348">
        <v>38.53</v>
      </c>
      <c r="O348">
        <v>38.53</v>
      </c>
      <c r="P348">
        <v>24.44</v>
      </c>
      <c r="Q348">
        <v>0</v>
      </c>
      <c r="R348">
        <v>14.09</v>
      </c>
      <c r="S348">
        <v>14.09</v>
      </c>
      <c r="T348">
        <v>42.19</v>
      </c>
      <c r="U348">
        <v>28.099999999999998</v>
      </c>
      <c r="V348">
        <v>0</v>
      </c>
    </row>
    <row r="349" spans="1:22">
      <c r="A349" t="s">
        <v>60</v>
      </c>
      <c r="B349" t="s">
        <v>56</v>
      </c>
      <c r="C349">
        <v>22</v>
      </c>
      <c r="D349" t="s">
        <v>609</v>
      </c>
      <c r="E349">
        <v>43370</v>
      </c>
      <c r="F349" t="s">
        <v>567</v>
      </c>
      <c r="G349">
        <v>3</v>
      </c>
      <c r="H349">
        <v>6</v>
      </c>
      <c r="I349" t="s">
        <v>68</v>
      </c>
      <c r="J349" t="s">
        <v>69</v>
      </c>
      <c r="K349" t="s">
        <v>78</v>
      </c>
      <c r="L349" t="s">
        <v>79</v>
      </c>
      <c r="M349">
        <v>14.1</v>
      </c>
      <c r="N349">
        <v>38.43</v>
      </c>
      <c r="O349">
        <v>38.43</v>
      </c>
      <c r="P349">
        <v>24.33</v>
      </c>
      <c r="Q349">
        <v>0</v>
      </c>
      <c r="R349">
        <v>14.09</v>
      </c>
      <c r="S349">
        <v>14.09</v>
      </c>
      <c r="T349">
        <v>42.2</v>
      </c>
      <c r="U349">
        <v>28.110000000000003</v>
      </c>
      <c r="V349">
        <v>0</v>
      </c>
    </row>
    <row r="350" spans="1:22">
      <c r="A350" t="s">
        <v>60</v>
      </c>
      <c r="B350" t="s">
        <v>56</v>
      </c>
      <c r="C350">
        <v>23</v>
      </c>
      <c r="D350" t="s">
        <v>611</v>
      </c>
      <c r="E350">
        <v>43370</v>
      </c>
      <c r="F350" t="s">
        <v>567</v>
      </c>
      <c r="G350">
        <v>3</v>
      </c>
      <c r="H350">
        <v>7</v>
      </c>
      <c r="I350" t="s">
        <v>68</v>
      </c>
      <c r="J350" t="s">
        <v>69</v>
      </c>
      <c r="K350" t="s">
        <v>78</v>
      </c>
      <c r="L350" t="s">
        <v>79</v>
      </c>
      <c r="M350">
        <v>13.95</v>
      </c>
      <c r="N350">
        <v>38.450000000000003</v>
      </c>
      <c r="O350">
        <v>38.450000000000003</v>
      </c>
      <c r="P350">
        <v>24.500000000000004</v>
      </c>
      <c r="Q350">
        <v>0</v>
      </c>
      <c r="R350">
        <v>14.01</v>
      </c>
      <c r="S350">
        <v>14.01</v>
      </c>
      <c r="T350">
        <v>42.17</v>
      </c>
      <c r="U350">
        <v>28.160000000000004</v>
      </c>
      <c r="V350">
        <v>0</v>
      </c>
    </row>
    <row r="351" spans="1:22">
      <c r="A351" t="s">
        <v>60</v>
      </c>
      <c r="B351" t="s">
        <v>56</v>
      </c>
      <c r="C351">
        <v>24</v>
      </c>
      <c r="D351" t="s">
        <v>613</v>
      </c>
      <c r="E351">
        <v>43370</v>
      </c>
      <c r="F351" t="s">
        <v>567</v>
      </c>
      <c r="G351">
        <v>3</v>
      </c>
      <c r="H351">
        <v>8</v>
      </c>
      <c r="I351" t="s">
        <v>68</v>
      </c>
      <c r="J351" t="s">
        <v>69</v>
      </c>
      <c r="K351" t="s">
        <v>78</v>
      </c>
      <c r="L351" t="s">
        <v>79</v>
      </c>
      <c r="M351">
        <v>14.1</v>
      </c>
      <c r="N351">
        <v>38.58</v>
      </c>
      <c r="O351">
        <v>38.58</v>
      </c>
      <c r="P351">
        <v>24.479999999999997</v>
      </c>
      <c r="Q351">
        <v>0</v>
      </c>
      <c r="R351">
        <v>14.06</v>
      </c>
      <c r="S351">
        <v>14.06</v>
      </c>
      <c r="T351">
        <v>42.16</v>
      </c>
      <c r="U351">
        <v>28.099999999999994</v>
      </c>
      <c r="V351">
        <v>0</v>
      </c>
    </row>
    <row r="352" spans="1:22">
      <c r="A352" t="s">
        <v>60</v>
      </c>
      <c r="B352" t="s">
        <v>56</v>
      </c>
      <c r="C352">
        <v>25</v>
      </c>
      <c r="D352" t="s">
        <v>615</v>
      </c>
      <c r="E352">
        <v>43370</v>
      </c>
      <c r="F352" t="s">
        <v>567</v>
      </c>
      <c r="G352">
        <v>4</v>
      </c>
      <c r="H352">
        <v>1</v>
      </c>
      <c r="I352" t="s">
        <v>68</v>
      </c>
      <c r="J352" t="s">
        <v>69</v>
      </c>
      <c r="K352" t="s">
        <v>78</v>
      </c>
      <c r="L352" t="s">
        <v>79</v>
      </c>
      <c r="M352">
        <v>14.09</v>
      </c>
      <c r="N352">
        <v>38.65</v>
      </c>
      <c r="O352">
        <v>38.65</v>
      </c>
      <c r="P352">
        <v>24.56</v>
      </c>
      <c r="Q352">
        <v>0</v>
      </c>
      <c r="R352">
        <v>14.01</v>
      </c>
      <c r="S352">
        <v>14.01</v>
      </c>
      <c r="T352">
        <v>42.11</v>
      </c>
      <c r="U352">
        <v>28.1</v>
      </c>
      <c r="V352">
        <v>0</v>
      </c>
    </row>
    <row r="353" spans="1:22">
      <c r="A353" t="s">
        <v>60</v>
      </c>
      <c r="B353" t="s">
        <v>56</v>
      </c>
      <c r="C353">
        <v>26</v>
      </c>
      <c r="D353" t="s">
        <v>649</v>
      </c>
      <c r="E353">
        <v>43376</v>
      </c>
      <c r="F353" t="s">
        <v>567</v>
      </c>
      <c r="G353">
        <v>6</v>
      </c>
      <c r="H353">
        <v>2</v>
      </c>
      <c r="I353" t="s">
        <v>70</v>
      </c>
      <c r="J353" t="s">
        <v>71</v>
      </c>
      <c r="K353" t="s">
        <v>106</v>
      </c>
      <c r="L353" t="s">
        <v>107</v>
      </c>
      <c r="M353">
        <v>14.08</v>
      </c>
      <c r="N353">
        <v>38.840000000000003</v>
      </c>
      <c r="O353">
        <v>38.840000000000003</v>
      </c>
      <c r="P353">
        <v>24.760000000000005</v>
      </c>
      <c r="Q353">
        <v>0</v>
      </c>
      <c r="R353">
        <v>14.02</v>
      </c>
      <c r="S353">
        <v>14.02</v>
      </c>
      <c r="T353">
        <v>41.52</v>
      </c>
      <c r="U353">
        <v>27.500000000000004</v>
      </c>
      <c r="V353">
        <v>0</v>
      </c>
    </row>
    <row r="354" spans="1:22">
      <c r="A354" t="s">
        <v>60</v>
      </c>
      <c r="B354" t="s">
        <v>56</v>
      </c>
      <c r="C354">
        <v>27</v>
      </c>
      <c r="D354" t="s">
        <v>651</v>
      </c>
      <c r="E354">
        <v>43376</v>
      </c>
      <c r="F354" t="s">
        <v>567</v>
      </c>
      <c r="G354">
        <v>6</v>
      </c>
      <c r="H354">
        <v>3</v>
      </c>
      <c r="I354" t="s">
        <v>70</v>
      </c>
      <c r="J354" t="s">
        <v>71</v>
      </c>
      <c r="K354" t="s">
        <v>106</v>
      </c>
      <c r="L354" t="s">
        <v>107</v>
      </c>
      <c r="M354">
        <v>14.17</v>
      </c>
      <c r="N354">
        <v>38.950000000000003</v>
      </c>
      <c r="O354">
        <v>38.950000000000003</v>
      </c>
      <c r="P354">
        <v>24.78</v>
      </c>
      <c r="Q354">
        <v>0</v>
      </c>
      <c r="R354">
        <v>14.09</v>
      </c>
      <c r="S354">
        <v>14.09</v>
      </c>
      <c r="T354">
        <v>41.72</v>
      </c>
      <c r="U354">
        <v>27.63</v>
      </c>
      <c r="V354">
        <v>0</v>
      </c>
    </row>
    <row r="355" spans="1:22">
      <c r="A355" t="s">
        <v>60</v>
      </c>
      <c r="B355" t="s">
        <v>56</v>
      </c>
      <c r="C355">
        <v>28</v>
      </c>
      <c r="D355" t="s">
        <v>653</v>
      </c>
      <c r="E355">
        <v>43376</v>
      </c>
      <c r="F355" t="s">
        <v>567</v>
      </c>
      <c r="G355">
        <v>6</v>
      </c>
      <c r="H355">
        <v>4</v>
      </c>
      <c r="I355" t="s">
        <v>70</v>
      </c>
      <c r="J355" t="s">
        <v>71</v>
      </c>
      <c r="K355" t="s">
        <v>106</v>
      </c>
      <c r="L355" t="s">
        <v>107</v>
      </c>
      <c r="M355">
        <v>13.96</v>
      </c>
      <c r="N355">
        <v>38.700000000000003</v>
      </c>
      <c r="O355">
        <v>38.700000000000003</v>
      </c>
      <c r="P355">
        <v>24.740000000000002</v>
      </c>
      <c r="Q355">
        <v>0</v>
      </c>
      <c r="R355">
        <v>14.08</v>
      </c>
      <c r="S355">
        <v>14.08</v>
      </c>
      <c r="T355">
        <v>41.69</v>
      </c>
      <c r="U355">
        <v>27.61</v>
      </c>
      <c r="V355">
        <v>0</v>
      </c>
    </row>
    <row r="356" spans="1:22">
      <c r="A356" t="s">
        <v>60</v>
      </c>
      <c r="B356" t="s">
        <v>56</v>
      </c>
      <c r="C356">
        <v>29</v>
      </c>
      <c r="D356" t="s">
        <v>655</v>
      </c>
      <c r="E356">
        <v>43376</v>
      </c>
      <c r="F356" t="s">
        <v>567</v>
      </c>
      <c r="G356">
        <v>6</v>
      </c>
      <c r="H356">
        <v>5</v>
      </c>
      <c r="I356" t="s">
        <v>70</v>
      </c>
      <c r="J356" t="s">
        <v>71</v>
      </c>
      <c r="K356" t="s">
        <v>106</v>
      </c>
      <c r="L356" t="s">
        <v>107</v>
      </c>
      <c r="M356">
        <v>14</v>
      </c>
      <c r="N356">
        <v>38.56</v>
      </c>
      <c r="O356">
        <v>38.56</v>
      </c>
      <c r="P356">
        <v>24.560000000000002</v>
      </c>
      <c r="Q356">
        <v>0</v>
      </c>
      <c r="R356">
        <v>14.07</v>
      </c>
      <c r="S356">
        <v>14.07</v>
      </c>
      <c r="T356">
        <v>41.76</v>
      </c>
      <c r="U356">
        <v>27.689999999999998</v>
      </c>
      <c r="V356">
        <v>0</v>
      </c>
    </row>
    <row r="357" spans="1:22">
      <c r="A357" t="s">
        <v>60</v>
      </c>
      <c r="B357" t="s">
        <v>56</v>
      </c>
      <c r="C357">
        <v>30</v>
      </c>
      <c r="D357" t="s">
        <v>657</v>
      </c>
      <c r="E357">
        <v>43376</v>
      </c>
      <c r="F357" t="s">
        <v>567</v>
      </c>
      <c r="G357">
        <v>6</v>
      </c>
      <c r="H357">
        <v>6</v>
      </c>
      <c r="I357" t="s">
        <v>70</v>
      </c>
      <c r="J357" t="s">
        <v>71</v>
      </c>
      <c r="K357" t="s">
        <v>106</v>
      </c>
      <c r="L357" t="s">
        <v>107</v>
      </c>
      <c r="M357">
        <v>14.02</v>
      </c>
      <c r="N357">
        <v>38.81</v>
      </c>
      <c r="O357">
        <v>38.81</v>
      </c>
      <c r="P357">
        <v>24.790000000000003</v>
      </c>
      <c r="Q357">
        <v>0</v>
      </c>
      <c r="R357">
        <v>14.1</v>
      </c>
      <c r="S357">
        <v>14.1</v>
      </c>
      <c r="T357">
        <v>41.67</v>
      </c>
      <c r="U357">
        <v>27.57</v>
      </c>
      <c r="V357">
        <v>0</v>
      </c>
    </row>
    <row r="358" spans="1:22">
      <c r="A358" t="s">
        <v>60</v>
      </c>
      <c r="B358" t="s">
        <v>56</v>
      </c>
      <c r="C358">
        <v>31</v>
      </c>
      <c r="D358" t="s">
        <v>675</v>
      </c>
      <c r="E358">
        <v>43377</v>
      </c>
      <c r="F358" t="s">
        <v>567</v>
      </c>
      <c r="G358">
        <v>7</v>
      </c>
      <c r="H358">
        <v>7</v>
      </c>
      <c r="I358" t="s">
        <v>72</v>
      </c>
      <c r="J358" t="s">
        <v>73</v>
      </c>
      <c r="K358" t="s">
        <v>79</v>
      </c>
      <c r="L358" t="s">
        <v>108</v>
      </c>
      <c r="M358">
        <v>14.03</v>
      </c>
      <c r="N358">
        <v>38.58</v>
      </c>
      <c r="O358">
        <v>38.58</v>
      </c>
      <c r="P358">
        <v>24.549999999999997</v>
      </c>
      <c r="Q358">
        <v>0</v>
      </c>
      <c r="R358">
        <v>14.04</v>
      </c>
      <c r="S358">
        <v>14.04</v>
      </c>
      <c r="T358">
        <v>41.74</v>
      </c>
      <c r="U358">
        <v>27.700000000000003</v>
      </c>
      <c r="V358">
        <v>0</v>
      </c>
    </row>
    <row r="359" spans="1:22">
      <c r="A359" t="s">
        <v>60</v>
      </c>
      <c r="B359" t="s">
        <v>56</v>
      </c>
      <c r="C359">
        <v>32</v>
      </c>
      <c r="D359" t="s">
        <v>677</v>
      </c>
      <c r="E359">
        <v>43377</v>
      </c>
      <c r="F359" t="s">
        <v>567</v>
      </c>
      <c r="G359">
        <v>7</v>
      </c>
      <c r="H359">
        <v>8</v>
      </c>
      <c r="I359" t="s">
        <v>72</v>
      </c>
      <c r="J359" t="s">
        <v>73</v>
      </c>
      <c r="K359" t="s">
        <v>79</v>
      </c>
      <c r="L359" t="s">
        <v>108</v>
      </c>
      <c r="M359">
        <v>14.03</v>
      </c>
      <c r="N359">
        <v>37.950000000000003</v>
      </c>
      <c r="O359">
        <v>37.950000000000003</v>
      </c>
      <c r="P359">
        <v>23.92</v>
      </c>
      <c r="Q359">
        <v>0</v>
      </c>
      <c r="R359">
        <v>14.04</v>
      </c>
      <c r="S359">
        <v>14.04</v>
      </c>
      <c r="T359">
        <v>41.8</v>
      </c>
      <c r="U359">
        <v>27.759999999999998</v>
      </c>
      <c r="V359">
        <v>0</v>
      </c>
    </row>
    <row r="360" spans="1:22">
      <c r="A360" t="s">
        <v>60</v>
      </c>
      <c r="B360" t="s">
        <v>56</v>
      </c>
      <c r="C360">
        <v>33</v>
      </c>
      <c r="D360" t="s">
        <v>679</v>
      </c>
      <c r="E360">
        <v>43377</v>
      </c>
      <c r="F360" t="s">
        <v>567</v>
      </c>
      <c r="G360">
        <v>8</v>
      </c>
      <c r="H360">
        <v>1</v>
      </c>
      <c r="I360" t="s">
        <v>72</v>
      </c>
      <c r="J360" t="s">
        <v>73</v>
      </c>
      <c r="K360" t="s">
        <v>79</v>
      </c>
      <c r="L360" t="s">
        <v>108</v>
      </c>
      <c r="M360">
        <v>14.1</v>
      </c>
      <c r="N360">
        <v>39</v>
      </c>
      <c r="O360">
        <v>39</v>
      </c>
      <c r="P360">
        <v>24.9</v>
      </c>
      <c r="Q360">
        <v>0</v>
      </c>
      <c r="R360">
        <v>14.06</v>
      </c>
      <c r="S360">
        <v>14.06</v>
      </c>
      <c r="T360">
        <v>41.87</v>
      </c>
      <c r="U360">
        <v>27.809999999999995</v>
      </c>
      <c r="V360">
        <v>0</v>
      </c>
    </row>
    <row r="361" spans="1:22">
      <c r="A361" t="s">
        <v>60</v>
      </c>
      <c r="B361" t="s">
        <v>56</v>
      </c>
      <c r="C361">
        <v>34</v>
      </c>
      <c r="D361" t="s">
        <v>681</v>
      </c>
      <c r="E361">
        <v>43377</v>
      </c>
      <c r="F361" t="s">
        <v>567</v>
      </c>
      <c r="G361">
        <v>8</v>
      </c>
      <c r="H361">
        <v>2</v>
      </c>
      <c r="I361" t="s">
        <v>72</v>
      </c>
      <c r="J361" t="s">
        <v>73</v>
      </c>
      <c r="K361" t="s">
        <v>79</v>
      </c>
      <c r="L361" t="s">
        <v>108</v>
      </c>
      <c r="M361">
        <v>14.12</v>
      </c>
      <c r="N361">
        <v>38.590000000000003</v>
      </c>
      <c r="O361">
        <v>38.590000000000003</v>
      </c>
      <c r="P361">
        <v>24.470000000000006</v>
      </c>
      <c r="Q361">
        <v>0</v>
      </c>
      <c r="R361">
        <v>14.01</v>
      </c>
      <c r="S361">
        <v>14.01</v>
      </c>
      <c r="T361">
        <v>41.73</v>
      </c>
      <c r="U361">
        <v>27.72</v>
      </c>
      <c r="V361">
        <v>0</v>
      </c>
    </row>
    <row r="362" spans="1:22">
      <c r="A362" t="s">
        <v>60</v>
      </c>
      <c r="B362" t="s">
        <v>56</v>
      </c>
      <c r="C362">
        <v>35</v>
      </c>
      <c r="D362" t="s">
        <v>683</v>
      </c>
      <c r="E362">
        <v>43377</v>
      </c>
      <c r="F362" t="s">
        <v>567</v>
      </c>
      <c r="G362">
        <v>8</v>
      </c>
      <c r="H362">
        <v>3</v>
      </c>
      <c r="I362" t="s">
        <v>72</v>
      </c>
      <c r="J362" t="s">
        <v>73</v>
      </c>
      <c r="K362" t="s">
        <v>79</v>
      </c>
      <c r="L362" t="s">
        <v>108</v>
      </c>
      <c r="M362">
        <v>14.1</v>
      </c>
      <c r="N362">
        <v>38.9</v>
      </c>
      <c r="O362">
        <v>38.9</v>
      </c>
      <c r="P362">
        <v>24.799999999999997</v>
      </c>
      <c r="Q362">
        <v>0</v>
      </c>
      <c r="R362">
        <v>14.06</v>
      </c>
      <c r="S362">
        <v>14.06</v>
      </c>
      <c r="T362">
        <v>41.88</v>
      </c>
      <c r="U362">
        <v>27.82</v>
      </c>
      <c r="V362">
        <v>0</v>
      </c>
    </row>
    <row r="363" spans="1:22">
      <c r="A363" t="s">
        <v>60</v>
      </c>
      <c r="B363" t="s">
        <v>56</v>
      </c>
      <c r="C363">
        <v>36</v>
      </c>
      <c r="D363" t="s">
        <v>701</v>
      </c>
      <c r="E363">
        <v>43384</v>
      </c>
      <c r="F363" t="s">
        <v>567</v>
      </c>
      <c r="G363">
        <v>9</v>
      </c>
      <c r="H363">
        <v>4</v>
      </c>
      <c r="I363" t="s">
        <v>74</v>
      </c>
      <c r="J363" t="s">
        <v>75</v>
      </c>
      <c r="K363" t="s">
        <v>109</v>
      </c>
      <c r="L363" t="s">
        <v>87</v>
      </c>
      <c r="M363">
        <v>14.07</v>
      </c>
      <c r="N363">
        <v>38.58</v>
      </c>
      <c r="O363">
        <v>38.58</v>
      </c>
      <c r="P363">
        <v>24.509999999999998</v>
      </c>
      <c r="Q363">
        <v>0</v>
      </c>
      <c r="R363">
        <v>14.09</v>
      </c>
      <c r="S363">
        <v>14.09</v>
      </c>
      <c r="T363">
        <v>42.12</v>
      </c>
      <c r="U363">
        <v>28.029999999999998</v>
      </c>
      <c r="V363">
        <v>0</v>
      </c>
    </row>
    <row r="364" spans="1:22">
      <c r="A364" t="s">
        <v>60</v>
      </c>
      <c r="B364" t="s">
        <v>56</v>
      </c>
      <c r="C364">
        <v>37</v>
      </c>
      <c r="D364" t="s">
        <v>703</v>
      </c>
      <c r="E364">
        <v>43384</v>
      </c>
      <c r="F364" t="s">
        <v>567</v>
      </c>
      <c r="G364">
        <v>9</v>
      </c>
      <c r="H364">
        <v>5</v>
      </c>
      <c r="I364" t="s">
        <v>74</v>
      </c>
      <c r="J364" t="s">
        <v>75</v>
      </c>
      <c r="K364" t="s">
        <v>109</v>
      </c>
      <c r="L364" t="s">
        <v>87</v>
      </c>
      <c r="M364">
        <v>14.1</v>
      </c>
      <c r="N364">
        <v>38.43</v>
      </c>
      <c r="O364">
        <v>38.43</v>
      </c>
      <c r="P364">
        <v>24.33</v>
      </c>
      <c r="Q364">
        <v>0</v>
      </c>
      <c r="R364">
        <v>14.04</v>
      </c>
      <c r="S364">
        <v>14.04</v>
      </c>
      <c r="T364">
        <v>42.11</v>
      </c>
      <c r="U364">
        <v>28.07</v>
      </c>
      <c r="V364">
        <v>0</v>
      </c>
    </row>
    <row r="365" spans="1:22">
      <c r="A365" t="s">
        <v>60</v>
      </c>
      <c r="B365" t="s">
        <v>56</v>
      </c>
      <c r="C365">
        <v>38</v>
      </c>
      <c r="D365" t="s">
        <v>705</v>
      </c>
      <c r="E365">
        <v>43384</v>
      </c>
      <c r="F365" t="s">
        <v>567</v>
      </c>
      <c r="G365">
        <v>9</v>
      </c>
      <c r="H365">
        <v>6</v>
      </c>
      <c r="I365" t="s">
        <v>74</v>
      </c>
      <c r="J365" t="s">
        <v>75</v>
      </c>
      <c r="K365" t="s">
        <v>109</v>
      </c>
      <c r="L365" t="s">
        <v>87</v>
      </c>
      <c r="M365">
        <v>14.05</v>
      </c>
      <c r="N365">
        <v>38.369999999999997</v>
      </c>
      <c r="O365">
        <v>38.369999999999997</v>
      </c>
      <c r="P365">
        <v>24.319999999999997</v>
      </c>
      <c r="Q365">
        <v>0</v>
      </c>
      <c r="R365">
        <v>13.93</v>
      </c>
      <c r="S365">
        <v>13.93</v>
      </c>
      <c r="T365">
        <v>41.58</v>
      </c>
      <c r="U365">
        <v>27.65</v>
      </c>
      <c r="V365">
        <v>0</v>
      </c>
    </row>
    <row r="366" spans="1:22">
      <c r="A366" t="s">
        <v>60</v>
      </c>
      <c r="B366" t="s">
        <v>56</v>
      </c>
      <c r="C366">
        <v>39</v>
      </c>
      <c r="D366" t="s">
        <v>707</v>
      </c>
      <c r="E366">
        <v>43384</v>
      </c>
      <c r="F366" t="s">
        <v>567</v>
      </c>
      <c r="G366">
        <v>9</v>
      </c>
      <c r="H366">
        <v>7</v>
      </c>
      <c r="I366" t="s">
        <v>74</v>
      </c>
      <c r="J366" t="s">
        <v>75</v>
      </c>
      <c r="K366" t="s">
        <v>109</v>
      </c>
      <c r="L366" t="s">
        <v>87</v>
      </c>
      <c r="M366">
        <v>14.02</v>
      </c>
      <c r="N366">
        <v>38.35</v>
      </c>
      <c r="O366">
        <v>38.35</v>
      </c>
      <c r="P366">
        <v>24.330000000000002</v>
      </c>
      <c r="Q366">
        <v>0</v>
      </c>
      <c r="R366">
        <v>14.13</v>
      </c>
      <c r="S366">
        <v>14.13</v>
      </c>
      <c r="T366">
        <v>42.25</v>
      </c>
      <c r="U366">
        <v>28.119999999999997</v>
      </c>
      <c r="V366">
        <v>0</v>
      </c>
    </row>
    <row r="367" spans="1:22">
      <c r="A367" t="s">
        <v>60</v>
      </c>
      <c r="B367" t="s">
        <v>56</v>
      </c>
      <c r="C367">
        <v>40</v>
      </c>
      <c r="D367" t="s">
        <v>709</v>
      </c>
      <c r="E367">
        <v>43384</v>
      </c>
      <c r="F367" t="s">
        <v>567</v>
      </c>
      <c r="G367">
        <v>9</v>
      </c>
      <c r="H367">
        <v>8</v>
      </c>
      <c r="I367" t="s">
        <v>74</v>
      </c>
      <c r="J367" t="s">
        <v>75</v>
      </c>
      <c r="K367" t="s">
        <v>109</v>
      </c>
      <c r="L367" t="s">
        <v>87</v>
      </c>
      <c r="M367">
        <v>14.12</v>
      </c>
      <c r="N367">
        <v>38.409999999999997</v>
      </c>
      <c r="O367">
        <v>38.409999999999997</v>
      </c>
      <c r="P367">
        <v>24.29</v>
      </c>
      <c r="Q367">
        <v>0</v>
      </c>
      <c r="R367">
        <v>14.05</v>
      </c>
      <c r="S367">
        <v>14.05</v>
      </c>
      <c r="T367">
        <v>41.99</v>
      </c>
      <c r="U367">
        <v>27.94</v>
      </c>
      <c r="V367">
        <v>0</v>
      </c>
    </row>
    <row r="368" spans="1:22">
      <c r="A368" t="s">
        <v>60</v>
      </c>
      <c r="B368" t="s">
        <v>56</v>
      </c>
      <c r="C368">
        <v>41</v>
      </c>
      <c r="D368" t="s">
        <v>727</v>
      </c>
      <c r="E368">
        <v>43383</v>
      </c>
      <c r="F368" t="s">
        <v>567</v>
      </c>
      <c r="G368">
        <v>11</v>
      </c>
      <c r="H368">
        <v>1</v>
      </c>
      <c r="I368" t="s">
        <v>76</v>
      </c>
      <c r="J368" t="s">
        <v>77</v>
      </c>
      <c r="K368" t="s">
        <v>110</v>
      </c>
      <c r="L368" t="s">
        <v>111</v>
      </c>
      <c r="M368">
        <v>14.14</v>
      </c>
      <c r="N368">
        <v>38.58</v>
      </c>
      <c r="O368">
        <v>38.58</v>
      </c>
      <c r="P368">
        <v>24.439999999999998</v>
      </c>
      <c r="Q368">
        <v>0</v>
      </c>
      <c r="R368">
        <v>14.01</v>
      </c>
      <c r="S368">
        <v>14.01</v>
      </c>
      <c r="T368">
        <v>42.5</v>
      </c>
      <c r="U368">
        <v>28.490000000000002</v>
      </c>
      <c r="V368">
        <v>0</v>
      </c>
    </row>
    <row r="369" spans="1:22">
      <c r="A369" t="s">
        <v>60</v>
      </c>
      <c r="B369" t="s">
        <v>56</v>
      </c>
      <c r="C369">
        <v>42</v>
      </c>
      <c r="D369" t="s">
        <v>729</v>
      </c>
      <c r="E369">
        <v>43383</v>
      </c>
      <c r="F369" t="s">
        <v>567</v>
      </c>
      <c r="G369">
        <v>11</v>
      </c>
      <c r="H369">
        <v>2</v>
      </c>
      <c r="I369" t="s">
        <v>76</v>
      </c>
      <c r="J369" t="s">
        <v>77</v>
      </c>
      <c r="K369" t="s">
        <v>110</v>
      </c>
      <c r="L369" t="s">
        <v>111</v>
      </c>
      <c r="M369">
        <v>14.18</v>
      </c>
      <c r="N369">
        <v>38.64</v>
      </c>
      <c r="O369">
        <v>38.64</v>
      </c>
      <c r="P369">
        <v>24.46</v>
      </c>
      <c r="Q369">
        <v>0</v>
      </c>
      <c r="R369">
        <v>13.98</v>
      </c>
      <c r="S369">
        <v>13.98</v>
      </c>
      <c r="T369">
        <v>42.27</v>
      </c>
      <c r="U369">
        <v>28.290000000000003</v>
      </c>
      <c r="V369">
        <v>0</v>
      </c>
    </row>
    <row r="370" spans="1:22">
      <c r="A370" t="s">
        <v>60</v>
      </c>
      <c r="B370" t="s">
        <v>56</v>
      </c>
      <c r="C370">
        <v>43</v>
      </c>
      <c r="D370" t="s">
        <v>731</v>
      </c>
      <c r="E370">
        <v>43383</v>
      </c>
      <c r="F370" t="s">
        <v>567</v>
      </c>
      <c r="G370">
        <v>11</v>
      </c>
      <c r="H370">
        <v>3</v>
      </c>
      <c r="I370" t="s">
        <v>76</v>
      </c>
      <c r="J370" t="s">
        <v>77</v>
      </c>
      <c r="K370" t="s">
        <v>110</v>
      </c>
      <c r="L370" t="s">
        <v>111</v>
      </c>
      <c r="M370">
        <v>14</v>
      </c>
      <c r="N370">
        <v>38.5</v>
      </c>
      <c r="O370">
        <v>38.5</v>
      </c>
      <c r="P370">
        <v>24.5</v>
      </c>
      <c r="Q370">
        <v>0</v>
      </c>
      <c r="R370">
        <v>14.05</v>
      </c>
      <c r="S370">
        <v>14.05</v>
      </c>
      <c r="T370">
        <v>41.99</v>
      </c>
      <c r="U370">
        <v>27.94</v>
      </c>
      <c r="V370">
        <v>0</v>
      </c>
    </row>
    <row r="371" spans="1:22">
      <c r="A371" t="s">
        <v>60</v>
      </c>
      <c r="B371" t="s">
        <v>56</v>
      </c>
      <c r="C371">
        <v>44</v>
      </c>
      <c r="D371" t="s">
        <v>733</v>
      </c>
      <c r="E371">
        <v>43383</v>
      </c>
      <c r="F371" t="s">
        <v>567</v>
      </c>
      <c r="G371">
        <v>11</v>
      </c>
      <c r="H371">
        <v>4</v>
      </c>
      <c r="I371" t="s">
        <v>76</v>
      </c>
      <c r="J371" t="s">
        <v>77</v>
      </c>
      <c r="K371" t="s">
        <v>110</v>
      </c>
      <c r="L371" t="s">
        <v>111</v>
      </c>
      <c r="M371">
        <v>13.95</v>
      </c>
      <c r="N371">
        <v>38.450000000000003</v>
      </c>
      <c r="O371">
        <v>38.450000000000003</v>
      </c>
      <c r="P371">
        <v>24.500000000000004</v>
      </c>
      <c r="Q371">
        <v>0</v>
      </c>
      <c r="R371">
        <v>14.09</v>
      </c>
      <c r="S371">
        <v>14.09</v>
      </c>
      <c r="T371">
        <v>41.35</v>
      </c>
      <c r="U371">
        <v>27.26</v>
      </c>
      <c r="V371">
        <v>0</v>
      </c>
    </row>
    <row r="372" spans="1:22">
      <c r="A372" t="s">
        <v>60</v>
      </c>
      <c r="B372" t="s">
        <v>56</v>
      </c>
      <c r="C372">
        <v>45</v>
      </c>
      <c r="D372" t="s">
        <v>735</v>
      </c>
      <c r="E372">
        <v>43383</v>
      </c>
      <c r="F372" t="s">
        <v>567</v>
      </c>
      <c r="G372">
        <v>11</v>
      </c>
      <c r="H372">
        <v>5</v>
      </c>
      <c r="I372" t="s">
        <v>76</v>
      </c>
      <c r="J372" t="s">
        <v>77</v>
      </c>
      <c r="K372" t="s">
        <v>110</v>
      </c>
      <c r="L372" t="s">
        <v>111</v>
      </c>
      <c r="M372">
        <v>14.02</v>
      </c>
      <c r="N372">
        <v>38.6</v>
      </c>
      <c r="O372">
        <v>38.6</v>
      </c>
      <c r="P372">
        <v>24.580000000000002</v>
      </c>
      <c r="Q372">
        <v>0</v>
      </c>
      <c r="R372">
        <v>13.92</v>
      </c>
      <c r="S372">
        <v>13.92</v>
      </c>
      <c r="T372">
        <v>41.12</v>
      </c>
      <c r="U372">
        <v>27.199999999999996</v>
      </c>
      <c r="V372">
        <v>0</v>
      </c>
    </row>
    <row r="373" spans="1:22">
      <c r="A373" t="s">
        <v>60</v>
      </c>
      <c r="B373" t="s">
        <v>56</v>
      </c>
      <c r="C373">
        <v>46</v>
      </c>
      <c r="D373" t="s">
        <v>1099</v>
      </c>
      <c r="E373">
        <v>43383</v>
      </c>
      <c r="F373" t="s">
        <v>86</v>
      </c>
      <c r="G373" t="s">
        <v>86</v>
      </c>
      <c r="H373" t="s">
        <v>86</v>
      </c>
      <c r="I373" t="s">
        <v>78</v>
      </c>
      <c r="J373" t="s">
        <v>79</v>
      </c>
      <c r="K373" t="s">
        <v>75</v>
      </c>
      <c r="L373" t="s">
        <v>94</v>
      </c>
      <c r="M373">
        <v>14.05</v>
      </c>
      <c r="N373">
        <v>39.25</v>
      </c>
      <c r="O373">
        <v>39.25</v>
      </c>
      <c r="P373">
        <v>25.2</v>
      </c>
      <c r="Q373">
        <v>0</v>
      </c>
      <c r="R373">
        <v>14.1</v>
      </c>
      <c r="S373">
        <v>14.1</v>
      </c>
      <c r="T373">
        <v>42.44</v>
      </c>
      <c r="U373">
        <v>28.339999999999996</v>
      </c>
      <c r="V373">
        <v>0</v>
      </c>
    </row>
    <row r="374" spans="1:22">
      <c r="A374" t="s">
        <v>60</v>
      </c>
      <c r="B374" t="s">
        <v>56</v>
      </c>
      <c r="C374">
        <v>47</v>
      </c>
      <c r="D374" t="s">
        <v>1100</v>
      </c>
      <c r="E374">
        <v>43383</v>
      </c>
      <c r="F374" t="s">
        <v>86</v>
      </c>
      <c r="G374" t="s">
        <v>86</v>
      </c>
      <c r="H374" t="s">
        <v>86</v>
      </c>
      <c r="I374" t="s">
        <v>78</v>
      </c>
      <c r="J374" t="s">
        <v>79</v>
      </c>
      <c r="K374" t="s">
        <v>75</v>
      </c>
      <c r="L374" t="s">
        <v>94</v>
      </c>
      <c r="M374">
        <v>14.13</v>
      </c>
      <c r="N374">
        <v>38.72</v>
      </c>
      <c r="O374">
        <v>38.72</v>
      </c>
      <c r="P374">
        <v>24.589999999999996</v>
      </c>
      <c r="Q374">
        <v>0</v>
      </c>
      <c r="R374">
        <v>13.99</v>
      </c>
      <c r="S374">
        <v>13.99</v>
      </c>
      <c r="T374">
        <v>42.46</v>
      </c>
      <c r="U374">
        <v>28.47</v>
      </c>
      <c r="V374">
        <v>0</v>
      </c>
    </row>
    <row r="375" spans="1:22">
      <c r="A375" t="s">
        <v>60</v>
      </c>
      <c r="B375" t="s">
        <v>56</v>
      </c>
      <c r="C375">
        <v>48</v>
      </c>
      <c r="D375" t="s">
        <v>1101</v>
      </c>
      <c r="E375">
        <v>43383</v>
      </c>
      <c r="F375" t="s">
        <v>86</v>
      </c>
      <c r="G375" t="s">
        <v>86</v>
      </c>
      <c r="H375" t="s">
        <v>86</v>
      </c>
      <c r="I375" t="s">
        <v>78</v>
      </c>
      <c r="J375" t="s">
        <v>79</v>
      </c>
      <c r="K375" t="s">
        <v>75</v>
      </c>
      <c r="L375" t="s">
        <v>94</v>
      </c>
      <c r="M375">
        <v>14.07</v>
      </c>
      <c r="N375">
        <v>39.31</v>
      </c>
      <c r="O375">
        <v>39.31</v>
      </c>
      <c r="P375">
        <v>25.240000000000002</v>
      </c>
      <c r="Q375">
        <v>0</v>
      </c>
      <c r="R375">
        <v>14.04</v>
      </c>
      <c r="S375">
        <v>14.04</v>
      </c>
      <c r="T375">
        <v>42.52</v>
      </c>
      <c r="U375">
        <v>28.480000000000004</v>
      </c>
      <c r="V375">
        <v>0</v>
      </c>
    </row>
    <row r="377" spans="1:22">
      <c r="Q377" t="s">
        <v>1102</v>
      </c>
      <c r="R377">
        <f>AVERAGE(R328:R375)</f>
        <v>14.057708333333329</v>
      </c>
      <c r="T377" t="s">
        <v>1103</v>
      </c>
      <c r="U377">
        <f>AVERAGE(U328:U375)</f>
        <v>27.598541666666673</v>
      </c>
    </row>
    <row r="378" spans="1:22">
      <c r="Q378" s="178" t="s">
        <v>1102</v>
      </c>
      <c r="R378" s="178">
        <v>14.057708333333329</v>
      </c>
      <c r="T378" s="178" t="s">
        <v>1103</v>
      </c>
      <c r="U378" s="178">
        <v>27.598541666666673</v>
      </c>
    </row>
  </sheetData>
  <conditionalFormatting sqref="J76:K155">
    <cfRule type="cellIs" dxfId="12" priority="13" operator="equal">
      <formula>FALSE</formula>
    </cfRule>
  </conditionalFormatting>
  <conditionalFormatting sqref="Y76:Z155">
    <cfRule type="cellIs" dxfId="11" priority="12" operator="equal">
      <formula>FALSE</formula>
    </cfRule>
  </conditionalFormatting>
  <conditionalFormatting sqref="AN76:AO155">
    <cfRule type="cellIs" dxfId="10" priority="11" operator="equal">
      <formula>FALSE</formula>
    </cfRule>
  </conditionalFormatting>
  <conditionalFormatting sqref="BC76:BD155">
    <cfRule type="cellIs" dxfId="9" priority="10" operator="equal">
      <formula>FALSE</formula>
    </cfRule>
  </conditionalFormatting>
  <conditionalFormatting sqref="BR76:BS155">
    <cfRule type="cellIs" dxfId="8" priority="9" operator="equal">
      <formula>FALSE</formula>
    </cfRule>
  </conditionalFormatting>
  <conditionalFormatting sqref="CG76:CH155">
    <cfRule type="cellIs" dxfId="7" priority="8" operator="equal">
      <formula>FALSE</formula>
    </cfRule>
  </conditionalFormatting>
  <conditionalFormatting sqref="CV76:CW155">
    <cfRule type="cellIs" dxfId="6" priority="7" operator="equal">
      <formula>FALSE</formula>
    </cfRule>
  </conditionalFormatting>
  <conditionalFormatting sqref="DK76:DL155">
    <cfRule type="cellIs" dxfId="5" priority="6" operator="equal">
      <formula>FALSE</formula>
    </cfRule>
  </conditionalFormatting>
  <conditionalFormatting sqref="DZ76:EA155">
    <cfRule type="cellIs" dxfId="4" priority="5" operator="equal">
      <formula>FALSE</formula>
    </cfRule>
  </conditionalFormatting>
  <conditionalFormatting sqref="EO76:EP155">
    <cfRule type="cellIs" dxfId="3" priority="4" operator="equal">
      <formula>FALSE</formula>
    </cfRule>
  </conditionalFormatting>
  <conditionalFormatting sqref="FD76:FE155">
    <cfRule type="cellIs" dxfId="2" priority="3" operator="equal">
      <formula>FALSE</formula>
    </cfRule>
  </conditionalFormatting>
  <conditionalFormatting sqref="FS76:FT155">
    <cfRule type="cellIs" dxfId="1" priority="2" operator="equal">
      <formula>FALSE</formula>
    </cfRule>
  </conditionalFormatting>
  <conditionalFormatting sqref="U161:U320">
    <cfRule type="cellIs" dxfId="0" priority="1" operator="greaterThan">
      <formula>0.9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64"/>
  <sheetViews>
    <sheetView zoomScaleNormal="100" zoomScalePageLayoutView="125" workbookViewId="0">
      <selection activeCell="E1" sqref="E1:T1"/>
    </sheetView>
  </sheetViews>
  <sheetFormatPr baseColWidth="10" defaultColWidth="8.83203125" defaultRowHeight="14"/>
  <cols>
    <col min="1" max="1" width="5.5" style="6" bestFit="1" customWidth="1"/>
    <col min="2" max="2" width="11.83203125" style="6" bestFit="1" customWidth="1"/>
    <col min="3" max="3" width="5" style="6" bestFit="1" customWidth="1"/>
    <col min="4" max="4" width="13.1640625" style="6" bestFit="1" customWidth="1"/>
    <col min="5" max="5" width="7.5" style="6" bestFit="1" customWidth="1"/>
    <col min="6" max="8" width="7.5" style="6" customWidth="1"/>
    <col min="9" max="10" width="8.83203125" style="6" bestFit="1" customWidth="1"/>
    <col min="11" max="11" width="8.6640625" style="6" customWidth="1"/>
    <col min="12" max="12" width="8.5" style="6" customWidth="1"/>
    <col min="13" max="17" width="8.83203125" style="6" customWidth="1"/>
    <col min="18" max="19" width="9.5" style="6" customWidth="1"/>
    <col min="20" max="16384" width="8.83203125" style="6"/>
  </cols>
  <sheetData>
    <row r="1" spans="1:20" s="21" customFormat="1" ht="75">
      <c r="A1" s="1" t="s">
        <v>9</v>
      </c>
      <c r="B1" s="8" t="s">
        <v>40</v>
      </c>
      <c r="C1" s="8" t="s">
        <v>59</v>
      </c>
      <c r="D1" s="8" t="s">
        <v>214</v>
      </c>
      <c r="E1" s="8" t="s">
        <v>0</v>
      </c>
      <c r="F1" s="8" t="s">
        <v>581</v>
      </c>
      <c r="G1" s="8" t="s">
        <v>924</v>
      </c>
      <c r="H1" s="8" t="s">
        <v>925</v>
      </c>
      <c r="I1" s="9" t="s">
        <v>38</v>
      </c>
      <c r="J1" s="9" t="s">
        <v>39</v>
      </c>
      <c r="K1" s="3" t="s">
        <v>1</v>
      </c>
      <c r="L1" s="3" t="s">
        <v>32</v>
      </c>
      <c r="M1" s="3" t="s">
        <v>33</v>
      </c>
      <c r="N1" s="2" t="s">
        <v>34</v>
      </c>
      <c r="O1" s="2" t="s">
        <v>4</v>
      </c>
      <c r="P1" s="20" t="s">
        <v>19</v>
      </c>
      <c r="Q1" s="2" t="s">
        <v>5</v>
      </c>
      <c r="R1" s="2" t="s">
        <v>1092</v>
      </c>
      <c r="S1" s="15" t="s">
        <v>35</v>
      </c>
      <c r="T1" s="7" t="s">
        <v>1302</v>
      </c>
    </row>
    <row r="2" spans="1:20">
      <c r="A2" s="6" t="s">
        <v>60</v>
      </c>
      <c r="B2" s="6" t="s">
        <v>41</v>
      </c>
      <c r="C2" s="6">
        <v>1</v>
      </c>
      <c r="D2" s="6" t="str">
        <f t="shared" ref="D2:D33" si="0">_xlfn.CONCAT(B2,"-",C2)</f>
        <v>BRF-ONE-COM-1</v>
      </c>
      <c r="E2" s="17">
        <v>43390</v>
      </c>
      <c r="F2" s="94" t="s">
        <v>566</v>
      </c>
      <c r="G2" s="41">
        <v>2</v>
      </c>
      <c r="H2" s="41">
        <v>1</v>
      </c>
      <c r="I2" s="6" t="s">
        <v>81</v>
      </c>
      <c r="J2" s="6" t="s">
        <v>82</v>
      </c>
      <c r="K2" s="6">
        <v>15.7</v>
      </c>
      <c r="L2" s="6">
        <v>113.69</v>
      </c>
      <c r="M2" s="6">
        <v>128.83000000000001</v>
      </c>
      <c r="N2" s="12">
        <f t="shared" ref="N2:N43" si="1">L2-K2</f>
        <v>97.99</v>
      </c>
      <c r="O2" s="12">
        <f t="shared" ref="O2:O43" si="2">M2-L2</f>
        <v>15.140000000000015</v>
      </c>
      <c r="P2" s="12">
        <v>0.81543116490166401</v>
      </c>
      <c r="Q2" s="10">
        <f t="shared" ref="Q2:Q17" si="3">O2*P2</f>
        <v>12.345627836611206</v>
      </c>
      <c r="R2" s="12">
        <v>8.4719779296347719E-2</v>
      </c>
      <c r="S2" s="12">
        <f>(R2*N2)/Q2</f>
        <v>0.67243977245371689</v>
      </c>
    </row>
    <row r="3" spans="1:20">
      <c r="A3" s="6" t="s">
        <v>60</v>
      </c>
      <c r="B3" s="6" t="s">
        <v>41</v>
      </c>
      <c r="C3" s="6">
        <v>2</v>
      </c>
      <c r="D3" s="6" t="str">
        <f t="shared" si="0"/>
        <v>BRF-ONE-COM-2</v>
      </c>
      <c r="E3" s="17">
        <v>43390</v>
      </c>
      <c r="F3" s="94" t="s">
        <v>566</v>
      </c>
      <c r="G3" s="41">
        <v>2</v>
      </c>
      <c r="H3" s="41">
        <v>2</v>
      </c>
      <c r="I3" s="6" t="s">
        <v>81</v>
      </c>
      <c r="J3" s="6" t="s">
        <v>82</v>
      </c>
      <c r="K3" s="6">
        <v>15.66</v>
      </c>
      <c r="L3" s="6">
        <v>113.68</v>
      </c>
      <c r="M3" s="6">
        <v>127.94</v>
      </c>
      <c r="N3" s="12">
        <f t="shared" si="1"/>
        <v>98.02000000000001</v>
      </c>
      <c r="O3" s="12">
        <f t="shared" si="2"/>
        <v>14.259999999999991</v>
      </c>
      <c r="P3" s="12">
        <v>0.81872509960159379</v>
      </c>
      <c r="Q3" s="10">
        <f t="shared" si="3"/>
        <v>11.67501992031872</v>
      </c>
      <c r="R3" s="12">
        <v>0</v>
      </c>
      <c r="S3" s="12">
        <f t="shared" ref="S3:S66" si="4">(R3*N3)/Q3</f>
        <v>0</v>
      </c>
    </row>
    <row r="4" spans="1:20">
      <c r="A4" s="6" t="s">
        <v>60</v>
      </c>
      <c r="B4" s="6" t="s">
        <v>41</v>
      </c>
      <c r="C4" s="6">
        <v>3</v>
      </c>
      <c r="D4" s="6" t="str">
        <f t="shared" si="0"/>
        <v>BRF-ONE-COM-3</v>
      </c>
      <c r="E4" s="17">
        <v>43390</v>
      </c>
      <c r="F4" s="94" t="s">
        <v>566</v>
      </c>
      <c r="G4" s="41">
        <v>2</v>
      </c>
      <c r="H4" s="41">
        <v>3</v>
      </c>
      <c r="I4" s="6" t="s">
        <v>81</v>
      </c>
      <c r="J4" s="6" t="s">
        <v>82</v>
      </c>
      <c r="K4" s="6">
        <v>15.37</v>
      </c>
      <c r="L4" s="6">
        <v>113.4</v>
      </c>
      <c r="M4" s="6">
        <v>123.6</v>
      </c>
      <c r="N4" s="12">
        <f t="shared" si="1"/>
        <v>98.03</v>
      </c>
      <c r="O4" s="12">
        <f t="shared" si="2"/>
        <v>10.199999999999989</v>
      </c>
      <c r="P4" s="12">
        <v>0.79540709812108579</v>
      </c>
      <c r="Q4" s="10">
        <f t="shared" si="3"/>
        <v>8.1131524008350659</v>
      </c>
      <c r="R4" s="12">
        <v>0</v>
      </c>
      <c r="S4" s="12">
        <f t="shared" si="4"/>
        <v>0</v>
      </c>
    </row>
    <row r="5" spans="1:20">
      <c r="A5" s="6" t="s">
        <v>60</v>
      </c>
      <c r="B5" s="6" t="s">
        <v>41</v>
      </c>
      <c r="C5" s="6">
        <v>4</v>
      </c>
      <c r="D5" s="6" t="str">
        <f t="shared" si="0"/>
        <v>BRF-ONE-COM-4</v>
      </c>
      <c r="E5" s="17">
        <v>43390</v>
      </c>
      <c r="F5" s="94" t="s">
        <v>566</v>
      </c>
      <c r="G5" s="41">
        <v>2</v>
      </c>
      <c r="H5" s="41">
        <v>4</v>
      </c>
      <c r="I5" s="6" t="s">
        <v>81</v>
      </c>
      <c r="J5" s="6" t="s">
        <v>82</v>
      </c>
      <c r="K5" s="6">
        <v>15.91</v>
      </c>
      <c r="L5" s="6">
        <v>114.26</v>
      </c>
      <c r="M5" s="6">
        <v>124.77</v>
      </c>
      <c r="N5" s="12">
        <f t="shared" si="1"/>
        <v>98.350000000000009</v>
      </c>
      <c r="O5" s="12">
        <f t="shared" si="2"/>
        <v>10.509999999999991</v>
      </c>
      <c r="P5" s="12">
        <v>0.84862385321100919</v>
      </c>
      <c r="Q5" s="10">
        <f t="shared" si="3"/>
        <v>8.9190366972476998</v>
      </c>
      <c r="R5" s="12">
        <v>8.3849148656110817E-2</v>
      </c>
      <c r="S5" s="12">
        <f t="shared" si="4"/>
        <v>0.9246025159727489</v>
      </c>
    </row>
    <row r="6" spans="1:20">
      <c r="A6" s="6" t="s">
        <v>60</v>
      </c>
      <c r="B6" s="6" t="s">
        <v>41</v>
      </c>
      <c r="C6" s="6">
        <v>5</v>
      </c>
      <c r="D6" s="6" t="str">
        <f t="shared" si="0"/>
        <v>BRF-ONE-COM-5</v>
      </c>
      <c r="E6" s="17">
        <v>43390</v>
      </c>
      <c r="F6" s="94" t="s">
        <v>566</v>
      </c>
      <c r="G6" s="41">
        <v>2</v>
      </c>
      <c r="H6" s="41">
        <v>5</v>
      </c>
      <c r="I6" s="6" t="s">
        <v>81</v>
      </c>
      <c r="J6" s="6" t="s">
        <v>82</v>
      </c>
      <c r="K6" s="6">
        <v>15.73</v>
      </c>
      <c r="L6" s="6">
        <v>114.16</v>
      </c>
      <c r="M6" s="6">
        <v>123.69</v>
      </c>
      <c r="N6" s="12">
        <f t="shared" si="1"/>
        <v>98.429999999999993</v>
      </c>
      <c r="O6" s="12">
        <f t="shared" si="2"/>
        <v>9.5300000000000011</v>
      </c>
      <c r="P6" s="12">
        <v>0.82286634460547514</v>
      </c>
      <c r="Q6" s="10">
        <f t="shared" si="3"/>
        <v>7.8419162640901794</v>
      </c>
      <c r="R6" s="12">
        <v>2.9009769768295612E-4</v>
      </c>
      <c r="S6" s="12">
        <f t="shared" si="4"/>
        <v>3.6412421940399597E-3</v>
      </c>
    </row>
    <row r="7" spans="1:20">
      <c r="A7" s="6" t="s">
        <v>60</v>
      </c>
      <c r="B7" s="6" t="s">
        <v>41</v>
      </c>
      <c r="C7" s="6">
        <v>6</v>
      </c>
      <c r="D7" s="6" t="str">
        <f t="shared" si="0"/>
        <v>BRF-ONE-COM-6</v>
      </c>
      <c r="E7" s="17">
        <v>43390</v>
      </c>
      <c r="F7" s="94" t="s">
        <v>566</v>
      </c>
      <c r="G7" s="41">
        <v>2</v>
      </c>
      <c r="H7" s="41">
        <v>6</v>
      </c>
      <c r="I7" s="6" t="s">
        <v>81</v>
      </c>
      <c r="J7" s="6" t="s">
        <v>82</v>
      </c>
      <c r="K7" s="6">
        <v>15.86</v>
      </c>
      <c r="L7" s="6">
        <v>114.23</v>
      </c>
      <c r="M7" s="6">
        <v>126.72</v>
      </c>
      <c r="N7" s="12">
        <f t="shared" si="1"/>
        <v>98.37</v>
      </c>
      <c r="O7" s="12">
        <f t="shared" si="2"/>
        <v>12.489999999999995</v>
      </c>
      <c r="P7" s="12">
        <v>0.82174462705436158</v>
      </c>
      <c r="Q7" s="10">
        <f t="shared" si="3"/>
        <v>10.263590391908972</v>
      </c>
      <c r="R7" s="12">
        <v>1.3346181829354598E-2</v>
      </c>
      <c r="S7" s="12">
        <f t="shared" si="4"/>
        <v>0.1279146825255783</v>
      </c>
    </row>
    <row r="8" spans="1:20">
      <c r="A8" s="6" t="s">
        <v>60</v>
      </c>
      <c r="B8" s="6" t="s">
        <v>41</v>
      </c>
      <c r="C8" s="6">
        <v>7</v>
      </c>
      <c r="D8" s="6" t="str">
        <f t="shared" si="0"/>
        <v>BRF-ONE-COM-7</v>
      </c>
      <c r="E8" s="17">
        <v>43390</v>
      </c>
      <c r="F8" s="94" t="s">
        <v>566</v>
      </c>
      <c r="G8" s="41">
        <v>2</v>
      </c>
      <c r="H8" s="41">
        <v>7</v>
      </c>
      <c r="I8" s="6" t="s">
        <v>81</v>
      </c>
      <c r="J8" s="6" t="s">
        <v>82</v>
      </c>
      <c r="K8" s="6">
        <v>16.22</v>
      </c>
      <c r="L8" s="6">
        <v>114.67</v>
      </c>
      <c r="M8" s="6">
        <v>126.92</v>
      </c>
      <c r="N8" s="12">
        <f t="shared" si="1"/>
        <v>98.45</v>
      </c>
      <c r="O8" s="12">
        <f t="shared" si="2"/>
        <v>12.25</v>
      </c>
      <c r="P8" s="12">
        <v>0.84434968017057577</v>
      </c>
      <c r="Q8" s="10">
        <f t="shared" si="3"/>
        <v>10.343283582089553</v>
      </c>
      <c r="R8" s="12">
        <v>0.17002166675546065</v>
      </c>
      <c r="S8" s="12">
        <f t="shared" si="4"/>
        <v>1.6183094042843171</v>
      </c>
    </row>
    <row r="9" spans="1:20">
      <c r="A9" s="6" t="s">
        <v>60</v>
      </c>
      <c r="B9" s="6" t="s">
        <v>41</v>
      </c>
      <c r="C9" s="6">
        <v>8</v>
      </c>
      <c r="D9" s="6" t="str">
        <f t="shared" si="0"/>
        <v>BRF-ONE-COM-8</v>
      </c>
      <c r="E9" s="17">
        <v>43390</v>
      </c>
      <c r="F9" s="94" t="s">
        <v>566</v>
      </c>
      <c r="G9" s="41">
        <v>2</v>
      </c>
      <c r="H9" s="41">
        <v>8</v>
      </c>
      <c r="I9" s="6" t="s">
        <v>81</v>
      </c>
      <c r="J9" s="6" t="s">
        <v>82</v>
      </c>
      <c r="K9" s="6">
        <v>16.149999999999999</v>
      </c>
      <c r="L9" s="6">
        <v>114.32</v>
      </c>
      <c r="M9" s="6">
        <v>128.09</v>
      </c>
      <c r="N9" s="12">
        <f t="shared" si="1"/>
        <v>98.169999999999987</v>
      </c>
      <c r="O9" s="12">
        <f t="shared" si="2"/>
        <v>13.77000000000001</v>
      </c>
      <c r="P9" s="12">
        <v>0.82964224872231684</v>
      </c>
      <c r="Q9" s="10">
        <f t="shared" si="3"/>
        <v>11.424173764906312</v>
      </c>
      <c r="R9" s="12">
        <v>0.31537704059108812</v>
      </c>
      <c r="S9" s="12">
        <f t="shared" si="4"/>
        <v>2.7100921880175042</v>
      </c>
    </row>
    <row r="10" spans="1:20">
      <c r="A10" s="6" t="s">
        <v>60</v>
      </c>
      <c r="B10" s="6" t="s">
        <v>42</v>
      </c>
      <c r="C10" s="6">
        <v>1</v>
      </c>
      <c r="D10" s="6" t="str">
        <f t="shared" si="0"/>
        <v>LWR-BHO-NCS-1</v>
      </c>
      <c r="E10" s="17">
        <v>43390</v>
      </c>
      <c r="F10" s="94" t="s">
        <v>566</v>
      </c>
      <c r="G10" s="41">
        <v>3</v>
      </c>
      <c r="H10" s="41">
        <v>1</v>
      </c>
      <c r="I10" s="6" t="s">
        <v>81</v>
      </c>
      <c r="J10" s="6" t="s">
        <v>82</v>
      </c>
      <c r="K10" s="6">
        <v>15.68</v>
      </c>
      <c r="L10" s="6">
        <v>114.23</v>
      </c>
      <c r="M10" s="6">
        <v>125.6</v>
      </c>
      <c r="N10" s="12">
        <f t="shared" si="1"/>
        <v>98.550000000000011</v>
      </c>
      <c r="O10" s="12">
        <f t="shared" si="2"/>
        <v>11.36999999999999</v>
      </c>
      <c r="P10" s="12">
        <v>0.85135135135135143</v>
      </c>
      <c r="Q10" s="10">
        <f t="shared" si="3"/>
        <v>9.6798648648648573</v>
      </c>
      <c r="R10" s="12">
        <v>0.26663320134222024</v>
      </c>
      <c r="S10" s="12">
        <f t="shared" si="4"/>
        <v>2.7145732258776385</v>
      </c>
    </row>
    <row r="11" spans="1:20">
      <c r="A11" s="6" t="s">
        <v>60</v>
      </c>
      <c r="B11" s="6" t="s">
        <v>42</v>
      </c>
      <c r="C11" s="6">
        <v>2</v>
      </c>
      <c r="D11" s="6" t="str">
        <f t="shared" si="0"/>
        <v>LWR-BHO-NCS-2</v>
      </c>
      <c r="E11" s="17">
        <v>43390</v>
      </c>
      <c r="F11" s="94" t="s">
        <v>566</v>
      </c>
      <c r="G11" s="41">
        <v>3</v>
      </c>
      <c r="H11" s="41">
        <v>2</v>
      </c>
      <c r="I11" s="6" t="s">
        <v>81</v>
      </c>
      <c r="J11" s="6" t="s">
        <v>82</v>
      </c>
      <c r="K11" s="6">
        <v>15.85</v>
      </c>
      <c r="L11" s="6">
        <v>114.48</v>
      </c>
      <c r="M11" s="6">
        <v>127.66</v>
      </c>
      <c r="N11" s="12">
        <f t="shared" si="1"/>
        <v>98.63000000000001</v>
      </c>
      <c r="O11" s="12">
        <f t="shared" si="2"/>
        <v>13.179999999999993</v>
      </c>
      <c r="P11" s="12">
        <v>0.82844243792325056</v>
      </c>
      <c r="Q11" s="10">
        <f t="shared" si="3"/>
        <v>10.918871331828436</v>
      </c>
      <c r="R11" s="12">
        <v>0.25792835764433347</v>
      </c>
      <c r="S11" s="12">
        <f t="shared" si="4"/>
        <v>2.3298629630614585</v>
      </c>
    </row>
    <row r="12" spans="1:20">
      <c r="A12" s="6" t="s">
        <v>60</v>
      </c>
      <c r="B12" s="6" t="s">
        <v>42</v>
      </c>
      <c r="C12" s="6">
        <v>3</v>
      </c>
      <c r="D12" s="6" t="str">
        <f t="shared" si="0"/>
        <v>LWR-BHO-NCS-3</v>
      </c>
      <c r="E12" s="17">
        <v>43390</v>
      </c>
      <c r="F12" s="94" t="s">
        <v>566</v>
      </c>
      <c r="G12" s="41">
        <v>3</v>
      </c>
      <c r="H12" s="41">
        <v>3</v>
      </c>
      <c r="I12" s="6" t="s">
        <v>81</v>
      </c>
      <c r="J12" s="6" t="s">
        <v>82</v>
      </c>
      <c r="K12" s="6">
        <v>16.84</v>
      </c>
      <c r="L12" s="6">
        <v>115.34</v>
      </c>
      <c r="M12" s="6">
        <v>128.46</v>
      </c>
      <c r="N12" s="12">
        <f t="shared" si="1"/>
        <v>98.5</v>
      </c>
      <c r="O12" s="12">
        <f t="shared" si="2"/>
        <v>13.120000000000005</v>
      </c>
      <c r="P12" s="12">
        <v>0.83164983164983164</v>
      </c>
      <c r="Q12" s="10">
        <f t="shared" si="3"/>
        <v>10.911245791245795</v>
      </c>
      <c r="R12" s="12">
        <v>0.29666258865011785</v>
      </c>
      <c r="S12" s="12">
        <f t="shared" si="4"/>
        <v>2.6780869518566917</v>
      </c>
    </row>
    <row r="13" spans="1:20">
      <c r="A13" s="6" t="s">
        <v>60</v>
      </c>
      <c r="B13" s="6" t="s">
        <v>42</v>
      </c>
      <c r="C13" s="6">
        <v>4</v>
      </c>
      <c r="D13" s="6" t="str">
        <f t="shared" si="0"/>
        <v>LWR-BHO-NCS-4</v>
      </c>
      <c r="E13" s="17">
        <v>43390</v>
      </c>
      <c r="F13" s="94" t="s">
        <v>566</v>
      </c>
      <c r="G13" s="41">
        <v>3</v>
      </c>
      <c r="H13" s="41">
        <v>4</v>
      </c>
      <c r="I13" s="6" t="s">
        <v>81</v>
      </c>
      <c r="J13" s="6" t="s">
        <v>82</v>
      </c>
      <c r="K13" s="6">
        <v>16.84</v>
      </c>
      <c r="L13" s="6">
        <v>115.4</v>
      </c>
      <c r="M13" s="6">
        <v>126.54</v>
      </c>
      <c r="N13" s="12">
        <f t="shared" si="1"/>
        <v>98.56</v>
      </c>
      <c r="O13" s="12">
        <f t="shared" si="2"/>
        <v>11.14</v>
      </c>
      <c r="P13" s="12">
        <v>0.82342657342657344</v>
      </c>
      <c r="Q13" s="10">
        <f t="shared" si="3"/>
        <v>9.1729720279720279</v>
      </c>
      <c r="R13" s="12">
        <v>0.29318051615208784</v>
      </c>
      <c r="S13" s="12">
        <f t="shared" si="4"/>
        <v>3.150110082515766</v>
      </c>
    </row>
    <row r="14" spans="1:20">
      <c r="A14" s="6" t="s">
        <v>60</v>
      </c>
      <c r="B14" s="6" t="s">
        <v>42</v>
      </c>
      <c r="C14" s="6">
        <v>5</v>
      </c>
      <c r="D14" s="6" t="str">
        <f t="shared" si="0"/>
        <v>LWR-BHO-NCS-5</v>
      </c>
      <c r="E14" s="17">
        <v>43390</v>
      </c>
      <c r="F14" s="94" t="s">
        <v>566</v>
      </c>
      <c r="G14" s="41">
        <v>3</v>
      </c>
      <c r="H14" s="41">
        <v>5</v>
      </c>
      <c r="I14" s="6" t="s">
        <v>81</v>
      </c>
      <c r="J14" s="6" t="s">
        <v>82</v>
      </c>
      <c r="K14" s="6">
        <v>16.13</v>
      </c>
      <c r="L14" s="6">
        <v>114.46</v>
      </c>
      <c r="M14" s="6">
        <v>124.27</v>
      </c>
      <c r="N14" s="12">
        <f t="shared" si="1"/>
        <v>98.33</v>
      </c>
      <c r="O14" s="12">
        <f t="shared" si="2"/>
        <v>9.8100000000000023</v>
      </c>
      <c r="P14" s="12">
        <v>0.81742738589211617</v>
      </c>
      <c r="Q14" s="10">
        <f t="shared" si="3"/>
        <v>8.018962655601662</v>
      </c>
      <c r="R14" s="12">
        <v>1.2986066833288734</v>
      </c>
      <c r="S14" s="12">
        <f t="shared" si="4"/>
        <v>15.923754811668642</v>
      </c>
    </row>
    <row r="15" spans="1:20">
      <c r="A15" s="6" t="s">
        <v>60</v>
      </c>
      <c r="B15" s="6" t="s">
        <v>42</v>
      </c>
      <c r="C15" s="6">
        <v>6</v>
      </c>
      <c r="D15" s="6" t="str">
        <f t="shared" si="0"/>
        <v>LWR-BHO-NCS-6</v>
      </c>
      <c r="E15" s="17">
        <v>43390</v>
      </c>
      <c r="F15" s="94" t="s">
        <v>566</v>
      </c>
      <c r="G15" s="41">
        <v>3</v>
      </c>
      <c r="H15" s="41">
        <v>6</v>
      </c>
      <c r="I15" s="6" t="s">
        <v>81</v>
      </c>
      <c r="J15" s="6" t="s">
        <v>82</v>
      </c>
      <c r="K15" s="6">
        <v>16.260000000000002</v>
      </c>
      <c r="L15" s="6">
        <v>114.75</v>
      </c>
      <c r="M15" s="6">
        <v>123.68</v>
      </c>
      <c r="N15" s="12">
        <f t="shared" si="1"/>
        <v>98.49</v>
      </c>
      <c r="O15" s="12">
        <f t="shared" si="2"/>
        <v>8.9300000000000068</v>
      </c>
      <c r="P15" s="12">
        <v>0.79675994108983805</v>
      </c>
      <c r="Q15" s="10">
        <f t="shared" si="3"/>
        <v>7.1150662739322597</v>
      </c>
      <c r="R15" s="12">
        <v>1.1417825617202502</v>
      </c>
      <c r="S15" s="12">
        <f t="shared" si="4"/>
        <v>15.805076182611264</v>
      </c>
    </row>
    <row r="16" spans="1:20">
      <c r="A16" s="6" t="s">
        <v>60</v>
      </c>
      <c r="B16" s="6" t="s">
        <v>42</v>
      </c>
      <c r="C16" s="6">
        <v>7</v>
      </c>
      <c r="D16" s="6" t="str">
        <f t="shared" si="0"/>
        <v>LWR-BHO-NCS-7</v>
      </c>
      <c r="E16" s="17">
        <v>43390</v>
      </c>
      <c r="F16" s="94" t="s">
        <v>566</v>
      </c>
      <c r="G16" s="41">
        <v>3</v>
      </c>
      <c r="H16" s="41">
        <v>7</v>
      </c>
      <c r="I16" s="6" t="s">
        <v>81</v>
      </c>
      <c r="J16" s="6" t="s">
        <v>82</v>
      </c>
      <c r="K16" s="6">
        <v>15.68</v>
      </c>
      <c r="L16" s="6">
        <v>114.17</v>
      </c>
      <c r="M16" s="6">
        <v>123.52</v>
      </c>
      <c r="N16" s="12">
        <f t="shared" si="1"/>
        <v>98.490000000000009</v>
      </c>
      <c r="O16" s="12">
        <f t="shared" si="2"/>
        <v>9.3499999999999943</v>
      </c>
      <c r="P16" s="12">
        <v>0.81733021077283374</v>
      </c>
      <c r="Q16" s="10">
        <f t="shared" si="3"/>
        <v>7.6420374707259908</v>
      </c>
      <c r="R16" s="12">
        <v>1.2647207945162287</v>
      </c>
      <c r="S16" s="12">
        <f t="shared" si="4"/>
        <v>16.299625790773568</v>
      </c>
    </row>
    <row r="17" spans="1:19">
      <c r="A17" s="6" t="s">
        <v>60</v>
      </c>
      <c r="B17" s="6" t="s">
        <v>42</v>
      </c>
      <c r="C17" s="6">
        <v>8</v>
      </c>
      <c r="D17" s="6" t="str">
        <f t="shared" si="0"/>
        <v>LWR-BHO-NCS-8</v>
      </c>
      <c r="E17" s="17">
        <v>43390</v>
      </c>
      <c r="F17" s="94" t="s">
        <v>566</v>
      </c>
      <c r="G17" s="41">
        <v>3</v>
      </c>
      <c r="H17" s="41">
        <v>8</v>
      </c>
      <c r="I17" s="6" t="s">
        <v>81</v>
      </c>
      <c r="J17" s="6" t="s">
        <v>82</v>
      </c>
      <c r="K17" s="6">
        <v>17.100000000000001</v>
      </c>
      <c r="L17" s="6">
        <v>115.58</v>
      </c>
      <c r="M17" s="6">
        <v>124.7</v>
      </c>
      <c r="N17" s="12">
        <f t="shared" si="1"/>
        <v>98.47999999999999</v>
      </c>
      <c r="O17" s="12">
        <f t="shared" si="2"/>
        <v>9.1200000000000045</v>
      </c>
      <c r="P17" s="12">
        <v>0.8519195612431445</v>
      </c>
      <c r="Q17" s="10">
        <f t="shared" si="3"/>
        <v>7.7695063985374819</v>
      </c>
      <c r="R17" s="12">
        <v>0.93230720780727583</v>
      </c>
      <c r="S17" s="12">
        <f t="shared" si="4"/>
        <v>11.817174620274892</v>
      </c>
    </row>
    <row r="18" spans="1:19">
      <c r="A18" s="6" t="s">
        <v>60</v>
      </c>
      <c r="B18" s="6" t="s">
        <v>56</v>
      </c>
      <c r="C18" s="6">
        <v>29</v>
      </c>
      <c r="D18" s="6" t="str">
        <f t="shared" si="0"/>
        <v>Blank-29</v>
      </c>
      <c r="E18" s="17">
        <v>43390</v>
      </c>
      <c r="F18" s="94" t="s">
        <v>566</v>
      </c>
      <c r="G18" s="41">
        <v>4</v>
      </c>
      <c r="H18" s="41">
        <v>1</v>
      </c>
      <c r="I18" s="6" t="s">
        <v>81</v>
      </c>
      <c r="J18" s="6" t="s">
        <v>82</v>
      </c>
      <c r="K18" s="6">
        <v>17.059999999999999</v>
      </c>
      <c r="L18" s="6">
        <v>115.35</v>
      </c>
      <c r="M18" s="6">
        <v>115.35</v>
      </c>
      <c r="N18" s="12">
        <f t="shared" si="1"/>
        <v>98.289999999999992</v>
      </c>
      <c r="O18" s="12">
        <f t="shared" si="2"/>
        <v>0</v>
      </c>
      <c r="P18" s="12" t="s">
        <v>86</v>
      </c>
      <c r="Q18" s="10">
        <v>0</v>
      </c>
      <c r="R18" s="12" t="s">
        <v>86</v>
      </c>
      <c r="S18" s="12" t="s">
        <v>86</v>
      </c>
    </row>
    <row r="19" spans="1:19">
      <c r="A19" s="6" t="s">
        <v>60</v>
      </c>
      <c r="B19" s="6" t="s">
        <v>56</v>
      </c>
      <c r="C19" s="6">
        <v>30</v>
      </c>
      <c r="D19" s="6" t="str">
        <f t="shared" si="0"/>
        <v>Blank-30</v>
      </c>
      <c r="E19" s="17">
        <v>43390</v>
      </c>
      <c r="F19" s="94" t="s">
        <v>566</v>
      </c>
      <c r="G19" s="41">
        <v>4</v>
      </c>
      <c r="H19" s="41">
        <v>2</v>
      </c>
      <c r="I19" s="6" t="s">
        <v>81</v>
      </c>
      <c r="J19" s="6" t="s">
        <v>82</v>
      </c>
      <c r="K19" s="6">
        <v>17.11</v>
      </c>
      <c r="L19" s="6">
        <v>115.74</v>
      </c>
      <c r="M19" s="6">
        <v>115.74</v>
      </c>
      <c r="N19" s="12">
        <f t="shared" si="1"/>
        <v>98.63</v>
      </c>
      <c r="O19" s="12">
        <f t="shared" si="2"/>
        <v>0</v>
      </c>
      <c r="P19" s="12" t="s">
        <v>86</v>
      </c>
      <c r="Q19" s="10">
        <v>0</v>
      </c>
      <c r="R19" s="12" t="s">
        <v>86</v>
      </c>
      <c r="S19" s="12" t="s">
        <v>86</v>
      </c>
    </row>
    <row r="20" spans="1:19">
      <c r="A20" s="6" t="s">
        <v>60</v>
      </c>
      <c r="B20" s="6" t="s">
        <v>56</v>
      </c>
      <c r="C20" s="6">
        <v>31</v>
      </c>
      <c r="D20" s="6" t="str">
        <f t="shared" si="0"/>
        <v>Blank-31</v>
      </c>
      <c r="E20" s="17">
        <v>43390</v>
      </c>
      <c r="F20" s="94" t="s">
        <v>566</v>
      </c>
      <c r="G20" s="41">
        <v>4</v>
      </c>
      <c r="H20" s="41">
        <v>3</v>
      </c>
      <c r="I20" s="6" t="s">
        <v>81</v>
      </c>
      <c r="J20" s="6" t="s">
        <v>82</v>
      </c>
      <c r="K20" s="6">
        <v>17.010000000000002</v>
      </c>
      <c r="L20" s="6">
        <v>115.59</v>
      </c>
      <c r="M20" s="6">
        <v>115.59</v>
      </c>
      <c r="N20" s="12">
        <f t="shared" si="1"/>
        <v>98.58</v>
      </c>
      <c r="O20" s="12">
        <f t="shared" si="2"/>
        <v>0</v>
      </c>
      <c r="P20" s="12" t="s">
        <v>86</v>
      </c>
      <c r="Q20" s="10">
        <v>0</v>
      </c>
      <c r="R20" s="12" t="s">
        <v>86</v>
      </c>
      <c r="S20" s="12" t="s">
        <v>86</v>
      </c>
    </row>
    <row r="21" spans="1:19">
      <c r="A21" s="6" t="s">
        <v>60</v>
      </c>
      <c r="B21" s="6" t="s">
        <v>43</v>
      </c>
      <c r="C21" s="6">
        <v>1</v>
      </c>
      <c r="D21" s="6" t="str">
        <f t="shared" si="0"/>
        <v>MHC-ONE-NCD-1</v>
      </c>
      <c r="E21" s="17">
        <v>43364</v>
      </c>
      <c r="F21" s="94" t="s">
        <v>566</v>
      </c>
      <c r="G21" s="41">
        <v>4</v>
      </c>
      <c r="H21" s="41">
        <v>4</v>
      </c>
      <c r="I21" s="6" t="s">
        <v>83</v>
      </c>
      <c r="J21" s="6" t="s">
        <v>84</v>
      </c>
      <c r="K21" s="6">
        <v>15.39</v>
      </c>
      <c r="L21" s="6">
        <v>113.1</v>
      </c>
      <c r="M21" s="6">
        <v>121.85</v>
      </c>
      <c r="N21" s="12">
        <f t="shared" si="1"/>
        <v>97.71</v>
      </c>
      <c r="O21" s="12">
        <f t="shared" si="2"/>
        <v>8.75</v>
      </c>
      <c r="P21" s="12">
        <v>0.79277864992150704</v>
      </c>
      <c r="Q21" s="10">
        <f t="shared" ref="Q21:Q36" si="5">O21*P21</f>
        <v>6.9368131868131861</v>
      </c>
      <c r="R21" s="12">
        <v>4.3997080974581666E-2</v>
      </c>
      <c r="S21" s="12">
        <f t="shared" si="4"/>
        <v>0.61973051115152489</v>
      </c>
    </row>
    <row r="22" spans="1:19">
      <c r="A22" s="6" t="s">
        <v>60</v>
      </c>
      <c r="B22" s="6" t="s">
        <v>43</v>
      </c>
      <c r="C22" s="6">
        <v>2</v>
      </c>
      <c r="D22" s="6" t="str">
        <f t="shared" si="0"/>
        <v>MHC-ONE-NCD-2</v>
      </c>
      <c r="E22" s="17">
        <v>43364</v>
      </c>
      <c r="F22" s="94" t="s">
        <v>566</v>
      </c>
      <c r="G22" s="41">
        <v>4</v>
      </c>
      <c r="H22" s="41">
        <v>5</v>
      </c>
      <c r="I22" s="6" t="s">
        <v>83</v>
      </c>
      <c r="J22" s="6" t="s">
        <v>84</v>
      </c>
      <c r="K22" s="6">
        <v>15.58</v>
      </c>
      <c r="L22" s="6">
        <v>113.57</v>
      </c>
      <c r="M22" s="6">
        <v>121.2</v>
      </c>
      <c r="N22" s="12">
        <f t="shared" si="1"/>
        <v>97.99</v>
      </c>
      <c r="O22" s="12">
        <f t="shared" si="2"/>
        <v>7.6300000000000097</v>
      </c>
      <c r="P22" s="12">
        <v>0.79967426710097722</v>
      </c>
      <c r="Q22" s="10">
        <f t="shared" si="5"/>
        <v>6.1015146579804638</v>
      </c>
      <c r="R22" s="12">
        <v>1.3758684101572634</v>
      </c>
      <c r="S22" s="12">
        <f t="shared" si="4"/>
        <v>22.096373289044045</v>
      </c>
    </row>
    <row r="23" spans="1:19">
      <c r="A23" s="6" t="s">
        <v>60</v>
      </c>
      <c r="B23" s="6" t="s">
        <v>43</v>
      </c>
      <c r="C23" s="6">
        <v>3</v>
      </c>
      <c r="D23" s="6" t="str">
        <f t="shared" si="0"/>
        <v>MHC-ONE-NCD-3</v>
      </c>
      <c r="E23" s="17">
        <v>43364</v>
      </c>
      <c r="F23" s="94" t="s">
        <v>566</v>
      </c>
      <c r="G23" s="41">
        <v>4</v>
      </c>
      <c r="H23" s="41">
        <v>6</v>
      </c>
      <c r="I23" s="6" t="s">
        <v>83</v>
      </c>
      <c r="J23" s="6" t="s">
        <v>84</v>
      </c>
      <c r="K23" s="6">
        <v>15.36</v>
      </c>
      <c r="L23" s="6">
        <v>113.55</v>
      </c>
      <c r="M23" s="6">
        <v>121.5</v>
      </c>
      <c r="N23" s="12">
        <f t="shared" si="1"/>
        <v>98.19</v>
      </c>
      <c r="O23" s="12">
        <f t="shared" si="2"/>
        <v>7.9500000000000028</v>
      </c>
      <c r="P23" s="12">
        <v>0.7820069204152249</v>
      </c>
      <c r="Q23" s="10">
        <f t="shared" si="5"/>
        <v>6.2169550173010402</v>
      </c>
      <c r="R23" s="12">
        <v>0.31121205293237897</v>
      </c>
      <c r="S23" s="12">
        <f t="shared" si="4"/>
        <v>4.915253752422414</v>
      </c>
    </row>
    <row r="24" spans="1:19">
      <c r="A24" s="6" t="s">
        <v>60</v>
      </c>
      <c r="B24" s="6" t="s">
        <v>43</v>
      </c>
      <c r="C24" s="6">
        <v>4</v>
      </c>
      <c r="D24" s="6" t="str">
        <f t="shared" si="0"/>
        <v>MHC-ONE-NCD-4</v>
      </c>
      <c r="E24" s="17">
        <v>43364</v>
      </c>
      <c r="F24" s="94" t="s">
        <v>566</v>
      </c>
      <c r="G24" s="41">
        <v>4</v>
      </c>
      <c r="H24" s="41">
        <v>7</v>
      </c>
      <c r="I24" s="6" t="s">
        <v>83</v>
      </c>
      <c r="J24" s="6" t="s">
        <v>84</v>
      </c>
      <c r="K24" s="6">
        <v>15.3</v>
      </c>
      <c r="L24" s="6">
        <v>113.34</v>
      </c>
      <c r="M24" s="6">
        <v>121.33</v>
      </c>
      <c r="N24" s="12">
        <f t="shared" si="1"/>
        <v>98.04</v>
      </c>
      <c r="O24" s="12">
        <f t="shared" si="2"/>
        <v>7.9899999999999949</v>
      </c>
      <c r="P24" s="12">
        <v>0.80914826498422732</v>
      </c>
      <c r="Q24" s="10">
        <f t="shared" si="5"/>
        <v>6.4650946372239719</v>
      </c>
      <c r="R24" s="12">
        <v>0.27291454369333024</v>
      </c>
      <c r="S24" s="12">
        <f t="shared" si="4"/>
        <v>4.1386156529926703</v>
      </c>
    </row>
    <row r="25" spans="1:19">
      <c r="A25" s="6" t="s">
        <v>60</v>
      </c>
      <c r="B25" s="6" t="s">
        <v>43</v>
      </c>
      <c r="C25" s="6">
        <v>5</v>
      </c>
      <c r="D25" s="6" t="str">
        <f t="shared" si="0"/>
        <v>MHC-ONE-NCD-5</v>
      </c>
      <c r="E25" s="17">
        <v>43364</v>
      </c>
      <c r="F25" s="94" t="s">
        <v>566</v>
      </c>
      <c r="G25" s="41">
        <v>4</v>
      </c>
      <c r="H25" s="41">
        <v>8</v>
      </c>
      <c r="I25" s="6" t="s">
        <v>83</v>
      </c>
      <c r="J25" s="6" t="s">
        <v>84</v>
      </c>
      <c r="K25" s="6">
        <v>14.88</v>
      </c>
      <c r="L25" s="6">
        <v>112.97</v>
      </c>
      <c r="M25" s="6">
        <v>126.08</v>
      </c>
      <c r="N25" s="12">
        <f t="shared" si="1"/>
        <v>98.09</v>
      </c>
      <c r="O25" s="12">
        <f t="shared" si="2"/>
        <v>13.11</v>
      </c>
      <c r="P25" s="12">
        <v>0.80070546737213411</v>
      </c>
      <c r="Q25" s="10">
        <f t="shared" si="5"/>
        <v>10.497248677248677</v>
      </c>
      <c r="R25" s="12">
        <v>0.42697453619538572</v>
      </c>
      <c r="S25" s="12">
        <f t="shared" si="4"/>
        <v>3.9898009033718171</v>
      </c>
    </row>
    <row r="26" spans="1:19">
      <c r="A26" s="6" t="s">
        <v>60</v>
      </c>
      <c r="B26" s="6" t="s">
        <v>43</v>
      </c>
      <c r="C26" s="6">
        <v>6</v>
      </c>
      <c r="D26" s="6" t="str">
        <f t="shared" si="0"/>
        <v>MHC-ONE-NCD-6</v>
      </c>
      <c r="E26" s="17">
        <v>43364</v>
      </c>
      <c r="F26" s="94" t="s">
        <v>566</v>
      </c>
      <c r="G26" s="41">
        <v>5</v>
      </c>
      <c r="H26" s="41">
        <v>1</v>
      </c>
      <c r="I26" s="6" t="s">
        <v>83</v>
      </c>
      <c r="J26" s="6" t="s">
        <v>84</v>
      </c>
      <c r="K26" s="6">
        <v>15.37</v>
      </c>
      <c r="L26" s="6">
        <v>113.45</v>
      </c>
      <c r="M26" s="6">
        <v>125.77</v>
      </c>
      <c r="N26" s="12">
        <f t="shared" si="1"/>
        <v>98.08</v>
      </c>
      <c r="O26" s="12">
        <f t="shared" si="2"/>
        <v>12.319999999999993</v>
      </c>
      <c r="P26" s="12">
        <v>0.76280834914611007</v>
      </c>
      <c r="Q26" s="10">
        <f t="shared" si="5"/>
        <v>9.3977988614800712</v>
      </c>
      <c r="R26" s="12">
        <v>1.7317925057102035</v>
      </c>
      <c r="S26" s="12">
        <f t="shared" si="4"/>
        <v>18.073828932034218</v>
      </c>
    </row>
    <row r="27" spans="1:19">
      <c r="A27" s="6" t="s">
        <v>60</v>
      </c>
      <c r="B27" s="6" t="s">
        <v>43</v>
      </c>
      <c r="C27" s="6">
        <v>7</v>
      </c>
      <c r="D27" s="6" t="str">
        <f t="shared" si="0"/>
        <v>MHC-ONE-NCD-7</v>
      </c>
      <c r="E27" s="17">
        <v>43364</v>
      </c>
      <c r="F27" s="94" t="s">
        <v>566</v>
      </c>
      <c r="G27" s="41">
        <v>5</v>
      </c>
      <c r="H27" s="41">
        <v>2</v>
      </c>
      <c r="I27" s="6" t="s">
        <v>83</v>
      </c>
      <c r="J27" s="6" t="s">
        <v>84</v>
      </c>
      <c r="K27" s="6">
        <v>15.55</v>
      </c>
      <c r="L27" s="6">
        <v>113.56</v>
      </c>
      <c r="M27" s="6">
        <v>128.52000000000001</v>
      </c>
      <c r="N27" s="12">
        <f t="shared" si="1"/>
        <v>98.01</v>
      </c>
      <c r="O27" s="12">
        <f t="shared" si="2"/>
        <v>14.960000000000008</v>
      </c>
      <c r="P27" s="12">
        <v>0.77007299270072993</v>
      </c>
      <c r="Q27" s="10">
        <f t="shared" si="5"/>
        <v>11.520291970802926</v>
      </c>
      <c r="R27" s="12">
        <v>0.25376472017437679</v>
      </c>
      <c r="S27" s="12">
        <f t="shared" si="4"/>
        <v>2.1589279410040172</v>
      </c>
    </row>
    <row r="28" spans="1:19">
      <c r="A28" s="6" t="s">
        <v>60</v>
      </c>
      <c r="B28" s="6" t="s">
        <v>43</v>
      </c>
      <c r="C28" s="6">
        <v>8</v>
      </c>
      <c r="D28" s="6" t="str">
        <f t="shared" si="0"/>
        <v>MHC-ONE-NCD-8</v>
      </c>
      <c r="E28" s="17">
        <v>43364</v>
      </c>
      <c r="F28" s="94" t="s">
        <v>566</v>
      </c>
      <c r="G28" s="41">
        <v>5</v>
      </c>
      <c r="H28" s="41">
        <v>3</v>
      </c>
      <c r="I28" s="6" t="s">
        <v>83</v>
      </c>
      <c r="J28" s="6" t="s">
        <v>84</v>
      </c>
      <c r="K28" s="6">
        <v>14.83</v>
      </c>
      <c r="L28" s="6">
        <v>112.84</v>
      </c>
      <c r="M28" s="6">
        <v>123.6</v>
      </c>
      <c r="N28" s="12">
        <f t="shared" si="1"/>
        <v>98.01</v>
      </c>
      <c r="O28" s="12">
        <f t="shared" si="2"/>
        <v>10.759999999999991</v>
      </c>
      <c r="P28" s="12">
        <v>0.80936995153473346</v>
      </c>
      <c r="Q28" s="10">
        <f t="shared" si="5"/>
        <v>8.7088206785137245</v>
      </c>
      <c r="R28" s="12">
        <v>2.0833789793114232</v>
      </c>
      <c r="S28" s="12">
        <f t="shared" si="4"/>
        <v>23.446570012182256</v>
      </c>
    </row>
    <row r="29" spans="1:19">
      <c r="A29" s="6" t="s">
        <v>60</v>
      </c>
      <c r="B29" s="6" t="s">
        <v>44</v>
      </c>
      <c r="C29" s="6">
        <v>1</v>
      </c>
      <c r="D29" s="6" t="str">
        <f t="shared" si="0"/>
        <v>SFA-ONE-PRO-1</v>
      </c>
      <c r="E29" s="17">
        <v>43364</v>
      </c>
      <c r="F29" s="94" t="s">
        <v>566</v>
      </c>
      <c r="G29" s="41">
        <v>5</v>
      </c>
      <c r="H29" s="41">
        <v>4</v>
      </c>
      <c r="I29" s="6" t="s">
        <v>83</v>
      </c>
      <c r="J29" s="6" t="s">
        <v>84</v>
      </c>
      <c r="K29" s="6">
        <v>16.88</v>
      </c>
      <c r="L29" s="6">
        <v>109.48</v>
      </c>
      <c r="M29" s="6">
        <v>124.47</v>
      </c>
      <c r="N29" s="12">
        <f t="shared" si="1"/>
        <v>92.600000000000009</v>
      </c>
      <c r="O29" s="12">
        <f t="shared" si="2"/>
        <v>14.989999999999995</v>
      </c>
      <c r="P29" s="12">
        <v>0.88029465930018413</v>
      </c>
      <c r="Q29" s="10">
        <f t="shared" si="5"/>
        <v>13.195616942909755</v>
      </c>
      <c r="R29" s="12">
        <v>0.29989644247107539</v>
      </c>
      <c r="S29" s="12">
        <f t="shared" si="4"/>
        <v>2.1045177874569276</v>
      </c>
    </row>
    <row r="30" spans="1:19">
      <c r="A30" s="6" t="s">
        <v>60</v>
      </c>
      <c r="B30" s="6" t="s">
        <v>44</v>
      </c>
      <c r="C30" s="6">
        <v>5</v>
      </c>
      <c r="D30" s="6" t="str">
        <f t="shared" si="0"/>
        <v>SFA-ONE-PRO-5</v>
      </c>
      <c r="E30" s="17">
        <v>43364</v>
      </c>
      <c r="F30" s="94" t="s">
        <v>566</v>
      </c>
      <c r="G30" s="41">
        <v>5</v>
      </c>
      <c r="H30" s="41">
        <v>5</v>
      </c>
      <c r="I30" s="6" t="s">
        <v>83</v>
      </c>
      <c r="J30" s="6" t="s">
        <v>84</v>
      </c>
      <c r="K30" s="6">
        <v>15.78</v>
      </c>
      <c r="L30" s="6">
        <v>113.75</v>
      </c>
      <c r="M30" s="6">
        <v>123.36</v>
      </c>
      <c r="N30" s="12">
        <f t="shared" si="1"/>
        <v>97.97</v>
      </c>
      <c r="O30" s="12">
        <f t="shared" si="2"/>
        <v>9.61</v>
      </c>
      <c r="P30" s="12">
        <v>0.87571701720841311</v>
      </c>
      <c r="Q30" s="10">
        <f t="shared" si="5"/>
        <v>8.4156405353728498</v>
      </c>
      <c r="R30" s="12">
        <v>6.1340431876810647E-3</v>
      </c>
      <c r="S30" s="12">
        <f t="shared" si="4"/>
        <v>7.1408968642514517E-2</v>
      </c>
    </row>
    <row r="31" spans="1:19">
      <c r="A31" s="6" t="s">
        <v>60</v>
      </c>
      <c r="B31" s="6" t="s">
        <v>44</v>
      </c>
      <c r="C31" s="6">
        <v>3</v>
      </c>
      <c r="D31" s="6" t="str">
        <f t="shared" si="0"/>
        <v>SFA-ONE-PRO-3</v>
      </c>
      <c r="E31" s="17">
        <v>43364</v>
      </c>
      <c r="F31" s="94" t="s">
        <v>566</v>
      </c>
      <c r="G31" s="41">
        <v>5</v>
      </c>
      <c r="H31" s="41">
        <v>6</v>
      </c>
      <c r="I31" s="6" t="s">
        <v>83</v>
      </c>
      <c r="J31" s="6" t="s">
        <v>84</v>
      </c>
      <c r="K31" s="6">
        <v>16.48</v>
      </c>
      <c r="L31" s="6">
        <v>114.81</v>
      </c>
      <c r="M31" s="6">
        <v>125.82</v>
      </c>
      <c r="N31" s="12">
        <f t="shared" si="1"/>
        <v>98.33</v>
      </c>
      <c r="O31" s="12">
        <f t="shared" si="2"/>
        <v>11.009999999999991</v>
      </c>
      <c r="P31" s="12">
        <v>0.87906137184115518</v>
      </c>
      <c r="Q31" s="10">
        <f t="shared" si="5"/>
        <v>9.6784657039711099</v>
      </c>
      <c r="R31" s="12">
        <v>0.99254448154923114</v>
      </c>
      <c r="S31" s="12">
        <f t="shared" si="4"/>
        <v>10.083922581932747</v>
      </c>
    </row>
    <row r="32" spans="1:19">
      <c r="A32" s="6" t="s">
        <v>60</v>
      </c>
      <c r="B32" s="6" t="s">
        <v>44</v>
      </c>
      <c r="C32" s="6">
        <v>4</v>
      </c>
      <c r="D32" s="6" t="str">
        <f t="shared" si="0"/>
        <v>SFA-ONE-PRO-4</v>
      </c>
      <c r="E32" s="17">
        <v>43364</v>
      </c>
      <c r="F32" s="94" t="s">
        <v>566</v>
      </c>
      <c r="G32" s="41">
        <v>5</v>
      </c>
      <c r="H32" s="41">
        <v>7</v>
      </c>
      <c r="I32" s="6" t="s">
        <v>83</v>
      </c>
      <c r="J32" s="6" t="s">
        <v>84</v>
      </c>
      <c r="K32" s="6">
        <v>16.5</v>
      </c>
      <c r="L32" s="6">
        <v>114.5</v>
      </c>
      <c r="M32" s="6">
        <v>123.19</v>
      </c>
      <c r="N32" s="12">
        <f t="shared" si="1"/>
        <v>98</v>
      </c>
      <c r="O32" s="12">
        <f t="shared" si="2"/>
        <v>8.6899999999999977</v>
      </c>
      <c r="P32" s="12">
        <v>0.88868274582560303</v>
      </c>
      <c r="Q32" s="10">
        <f t="shared" si="5"/>
        <v>7.7226530612244879</v>
      </c>
      <c r="R32" s="12">
        <v>0.15062137424484734</v>
      </c>
      <c r="S32" s="12">
        <f t="shared" si="4"/>
        <v>1.9113761241081291</v>
      </c>
    </row>
    <row r="33" spans="1:21">
      <c r="A33" s="6" t="s">
        <v>60</v>
      </c>
      <c r="B33" s="6" t="s">
        <v>44</v>
      </c>
      <c r="C33" s="6">
        <v>2</v>
      </c>
      <c r="D33" s="6" t="str">
        <f t="shared" si="0"/>
        <v>SFA-ONE-PRO-2</v>
      </c>
      <c r="E33" s="17">
        <v>43364</v>
      </c>
      <c r="F33" s="94" t="s">
        <v>566</v>
      </c>
      <c r="G33" s="41">
        <v>5</v>
      </c>
      <c r="H33" s="41">
        <v>8</v>
      </c>
      <c r="I33" s="6" t="s">
        <v>83</v>
      </c>
      <c r="J33" s="6" t="s">
        <v>84</v>
      </c>
      <c r="K33" s="6">
        <v>15.09</v>
      </c>
      <c r="L33" s="6">
        <v>113.21</v>
      </c>
      <c r="M33" s="6">
        <v>124.62</v>
      </c>
      <c r="N33" s="12">
        <f t="shared" si="1"/>
        <v>98.11999999999999</v>
      </c>
      <c r="O33" s="12">
        <f t="shared" si="2"/>
        <v>11.410000000000011</v>
      </c>
      <c r="P33" s="12">
        <v>0.85059760956175301</v>
      </c>
      <c r="Q33" s="10">
        <f t="shared" si="5"/>
        <v>9.7053187250996107</v>
      </c>
      <c r="R33" s="12">
        <v>1.1557731502352953</v>
      </c>
      <c r="S33" s="12">
        <f t="shared" si="4"/>
        <v>11.684774577037214</v>
      </c>
    </row>
    <row r="34" spans="1:21">
      <c r="A34" s="6" t="s">
        <v>60</v>
      </c>
      <c r="B34" s="6" t="s">
        <v>44</v>
      </c>
      <c r="C34" s="6">
        <v>6</v>
      </c>
      <c r="D34" s="6" t="str">
        <f t="shared" ref="D34:D65" si="6">_xlfn.CONCAT(B34,"-",C34)</f>
        <v>SFA-ONE-PRO-6</v>
      </c>
      <c r="E34" s="17">
        <v>43364</v>
      </c>
      <c r="F34" s="94" t="s">
        <v>566</v>
      </c>
      <c r="G34" s="41">
        <v>6</v>
      </c>
      <c r="H34" s="41">
        <v>1</v>
      </c>
      <c r="I34" s="6" t="s">
        <v>83</v>
      </c>
      <c r="J34" s="6" t="s">
        <v>84</v>
      </c>
      <c r="K34" s="6">
        <v>14.92</v>
      </c>
      <c r="L34" s="6">
        <v>113.29</v>
      </c>
      <c r="M34" s="6">
        <v>126.34</v>
      </c>
      <c r="N34" s="12">
        <f t="shared" si="1"/>
        <v>98.37</v>
      </c>
      <c r="O34" s="12">
        <f t="shared" si="2"/>
        <v>13.049999999999997</v>
      </c>
      <c r="P34" s="12">
        <v>0.88059701492537334</v>
      </c>
      <c r="Q34" s="10">
        <f t="shared" si="5"/>
        <v>11.49179104477612</v>
      </c>
      <c r="R34" s="12">
        <v>3.1175026680626626E-2</v>
      </c>
      <c r="S34" s="12">
        <f t="shared" si="4"/>
        <v>0.26685895720034697</v>
      </c>
    </row>
    <row r="35" spans="1:21">
      <c r="A35" s="6" t="s">
        <v>60</v>
      </c>
      <c r="B35" s="6" t="s">
        <v>44</v>
      </c>
      <c r="C35" s="6">
        <v>7</v>
      </c>
      <c r="D35" s="6" t="str">
        <f t="shared" si="6"/>
        <v>SFA-ONE-PRO-7</v>
      </c>
      <c r="E35" s="17">
        <v>43364</v>
      </c>
      <c r="F35" s="94" t="s">
        <v>566</v>
      </c>
      <c r="G35" s="41">
        <v>6</v>
      </c>
      <c r="H35" s="41">
        <v>2</v>
      </c>
      <c r="I35" s="6" t="s">
        <v>83</v>
      </c>
      <c r="J35" s="6" t="s">
        <v>84</v>
      </c>
      <c r="K35" s="6">
        <v>15.39</v>
      </c>
      <c r="L35" s="6">
        <v>113.08</v>
      </c>
      <c r="M35" s="6">
        <v>127.08</v>
      </c>
      <c r="N35" s="12">
        <f t="shared" si="1"/>
        <v>97.69</v>
      </c>
      <c r="O35" s="12">
        <f t="shared" si="2"/>
        <v>14</v>
      </c>
      <c r="P35" s="12">
        <v>0.88888888888888895</v>
      </c>
      <c r="Q35" s="10">
        <f t="shared" si="5"/>
        <v>12.444444444444445</v>
      </c>
      <c r="R35" s="12">
        <v>3.0876798148223653E-3</v>
      </c>
      <c r="S35" s="12">
        <f t="shared" si="4"/>
        <v>2.4238562232053319E-2</v>
      </c>
    </row>
    <row r="36" spans="1:21">
      <c r="A36" s="6" t="s">
        <v>60</v>
      </c>
      <c r="B36" s="6" t="s">
        <v>44</v>
      </c>
      <c r="C36" s="6">
        <v>8</v>
      </c>
      <c r="D36" s="6" t="str">
        <f t="shared" si="6"/>
        <v>SFA-ONE-PRO-8</v>
      </c>
      <c r="E36" s="17">
        <v>43364</v>
      </c>
      <c r="F36" s="94" t="s">
        <v>566</v>
      </c>
      <c r="G36" s="41">
        <v>6</v>
      </c>
      <c r="H36" s="41">
        <v>3</v>
      </c>
      <c r="I36" s="6" t="s">
        <v>83</v>
      </c>
      <c r="J36" s="6" t="s">
        <v>84</v>
      </c>
      <c r="K36" s="6">
        <v>15</v>
      </c>
      <c r="L36" s="6">
        <v>113.23</v>
      </c>
      <c r="M36" s="6">
        <v>123.18</v>
      </c>
      <c r="N36" s="12">
        <f t="shared" si="1"/>
        <v>98.23</v>
      </c>
      <c r="O36" s="12">
        <f t="shared" si="2"/>
        <v>9.9500000000000028</v>
      </c>
      <c r="P36" s="12">
        <v>0.86691312384473185</v>
      </c>
      <c r="Q36" s="10">
        <f t="shared" si="5"/>
        <v>8.6257855822550837</v>
      </c>
      <c r="R36" s="12">
        <v>1.2362113818252709</v>
      </c>
      <c r="S36" s="12">
        <f t="shared" si="4"/>
        <v>14.077911267178694</v>
      </c>
    </row>
    <row r="37" spans="1:21">
      <c r="A37" s="6" t="s">
        <v>60</v>
      </c>
      <c r="B37" s="6" t="s">
        <v>56</v>
      </c>
      <c r="C37" s="6">
        <v>3</v>
      </c>
      <c r="D37" s="6" t="str">
        <f t="shared" si="6"/>
        <v>Blank-3</v>
      </c>
      <c r="E37" s="17">
        <v>43364</v>
      </c>
      <c r="F37" s="94" t="s">
        <v>566</v>
      </c>
      <c r="G37" s="41">
        <v>6</v>
      </c>
      <c r="H37" s="41">
        <v>4</v>
      </c>
      <c r="I37" s="6" t="s">
        <v>83</v>
      </c>
      <c r="J37" s="6" t="s">
        <v>84</v>
      </c>
      <c r="K37" s="6">
        <v>15.53</v>
      </c>
      <c r="L37" s="6">
        <v>113.5</v>
      </c>
      <c r="M37" s="6">
        <v>113.5</v>
      </c>
      <c r="N37" s="12">
        <f t="shared" si="1"/>
        <v>97.97</v>
      </c>
      <c r="O37" s="12">
        <f t="shared" si="2"/>
        <v>0</v>
      </c>
      <c r="P37" s="12" t="s">
        <v>86</v>
      </c>
      <c r="Q37" s="10">
        <v>0</v>
      </c>
      <c r="R37" s="12" t="s">
        <v>86</v>
      </c>
      <c r="S37" s="12" t="s">
        <v>86</v>
      </c>
    </row>
    <row r="38" spans="1:21">
      <c r="A38" s="6" t="s">
        <v>60</v>
      </c>
      <c r="B38" s="6" t="s">
        <v>56</v>
      </c>
      <c r="C38" s="6">
        <v>4</v>
      </c>
      <c r="D38" s="6" t="str">
        <f t="shared" si="6"/>
        <v>Blank-4</v>
      </c>
      <c r="E38" s="17">
        <v>43364</v>
      </c>
      <c r="F38" s="94" t="s">
        <v>566</v>
      </c>
      <c r="G38" s="41">
        <v>6</v>
      </c>
      <c r="H38" s="41">
        <v>5</v>
      </c>
      <c r="I38" s="6" t="s">
        <v>83</v>
      </c>
      <c r="J38" s="6" t="s">
        <v>84</v>
      </c>
      <c r="K38" s="6">
        <v>15.8</v>
      </c>
      <c r="L38" s="6">
        <v>113.06</v>
      </c>
      <c r="M38" s="6">
        <v>113.06</v>
      </c>
      <c r="N38" s="12">
        <f t="shared" si="1"/>
        <v>97.26</v>
      </c>
      <c r="O38" s="12">
        <f t="shared" si="2"/>
        <v>0</v>
      </c>
      <c r="P38" s="12" t="s">
        <v>86</v>
      </c>
      <c r="Q38" s="10">
        <v>0</v>
      </c>
      <c r="R38" s="12" t="s">
        <v>86</v>
      </c>
      <c r="S38" s="12" t="s">
        <v>86</v>
      </c>
    </row>
    <row r="39" spans="1:21">
      <c r="A39" s="6" t="s">
        <v>60</v>
      </c>
      <c r="B39" s="6" t="s">
        <v>56</v>
      </c>
      <c r="C39" s="6">
        <v>5</v>
      </c>
      <c r="D39" s="6" t="str">
        <f t="shared" si="6"/>
        <v>Blank-5</v>
      </c>
      <c r="E39" s="17">
        <v>43364</v>
      </c>
      <c r="F39" s="94" t="s">
        <v>566</v>
      </c>
      <c r="G39" s="41">
        <v>6</v>
      </c>
      <c r="H39" s="41">
        <v>6</v>
      </c>
      <c r="I39" s="6" t="s">
        <v>83</v>
      </c>
      <c r="J39" s="6" t="s">
        <v>84</v>
      </c>
      <c r="K39" s="6">
        <v>15.72</v>
      </c>
      <c r="L39" s="6">
        <v>113.94</v>
      </c>
      <c r="M39" s="6">
        <v>113.94</v>
      </c>
      <c r="N39" s="12">
        <f t="shared" si="1"/>
        <v>98.22</v>
      </c>
      <c r="O39" s="12">
        <f t="shared" si="2"/>
        <v>0</v>
      </c>
      <c r="P39" s="12" t="s">
        <v>86</v>
      </c>
      <c r="Q39" s="10">
        <v>0</v>
      </c>
      <c r="R39" s="12" t="s">
        <v>86</v>
      </c>
      <c r="S39" s="12" t="s">
        <v>86</v>
      </c>
    </row>
    <row r="40" spans="1:21">
      <c r="A40" s="6" t="s">
        <v>60</v>
      </c>
      <c r="B40" s="6" t="s">
        <v>45</v>
      </c>
      <c r="C40" s="6">
        <v>1</v>
      </c>
      <c r="D40" s="6" t="str">
        <f t="shared" si="6"/>
        <v>CGF-MON-PRO-1</v>
      </c>
      <c r="E40" s="17">
        <v>43365</v>
      </c>
      <c r="F40" s="94" t="s">
        <v>566</v>
      </c>
      <c r="G40" s="41">
        <v>6</v>
      </c>
      <c r="H40" s="41">
        <v>7</v>
      </c>
      <c r="I40" s="6" t="s">
        <v>85</v>
      </c>
      <c r="J40" s="6" t="s">
        <v>75</v>
      </c>
      <c r="K40" s="6">
        <v>14.96</v>
      </c>
      <c r="L40" s="6">
        <v>113.8</v>
      </c>
      <c r="M40" s="6">
        <v>121.4</v>
      </c>
      <c r="N40" s="12">
        <f t="shared" si="1"/>
        <v>98.84</v>
      </c>
      <c r="O40" s="12">
        <f t="shared" si="2"/>
        <v>7.6000000000000085</v>
      </c>
      <c r="P40" s="12">
        <v>0.69433198380566807</v>
      </c>
      <c r="Q40" s="10">
        <f t="shared" ref="Q40:Q55" si="7">O40*P40</f>
        <v>5.276923076923083</v>
      </c>
      <c r="R40" s="12">
        <v>0.98058957156703963</v>
      </c>
      <c r="S40" s="12">
        <f t="shared" si="4"/>
        <v>18.367043036412817</v>
      </c>
    </row>
    <row r="41" spans="1:21">
      <c r="A41" s="6" t="s">
        <v>60</v>
      </c>
      <c r="B41" s="6" t="s">
        <v>45</v>
      </c>
      <c r="C41" s="6">
        <v>2</v>
      </c>
      <c r="D41" s="6" t="str">
        <f t="shared" si="6"/>
        <v>CGF-MON-PRO-2</v>
      </c>
      <c r="E41" s="17">
        <v>43365</v>
      </c>
      <c r="F41" s="94" t="s">
        <v>566</v>
      </c>
      <c r="G41" s="41">
        <v>6</v>
      </c>
      <c r="H41" s="41">
        <v>8</v>
      </c>
      <c r="I41" s="6" t="s">
        <v>85</v>
      </c>
      <c r="J41" s="6" t="s">
        <v>75</v>
      </c>
      <c r="K41" s="6">
        <v>15.82</v>
      </c>
      <c r="L41" s="6">
        <v>114.66</v>
      </c>
      <c r="M41" s="6">
        <v>126.1</v>
      </c>
      <c r="N41" s="12">
        <f t="shared" si="1"/>
        <v>98.84</v>
      </c>
      <c r="O41" s="12">
        <f t="shared" si="2"/>
        <v>11.439999999999998</v>
      </c>
      <c r="P41" s="12">
        <v>0.74399999999999999</v>
      </c>
      <c r="Q41" s="10">
        <f t="shared" si="7"/>
        <v>8.511359999999998</v>
      </c>
      <c r="R41" s="12">
        <v>0.63658477173315631</v>
      </c>
      <c r="S41" s="12">
        <f t="shared" si="4"/>
        <v>7.3924776813699795</v>
      </c>
    </row>
    <row r="42" spans="1:21">
      <c r="A42" s="6" t="s">
        <v>60</v>
      </c>
      <c r="B42" s="6" t="s">
        <v>45</v>
      </c>
      <c r="C42" s="6">
        <v>3</v>
      </c>
      <c r="D42" s="6" t="str">
        <f t="shared" si="6"/>
        <v>CGF-MON-PRO-3</v>
      </c>
      <c r="E42" s="17">
        <v>43365</v>
      </c>
      <c r="F42" s="94" t="s">
        <v>566</v>
      </c>
      <c r="G42" s="41">
        <v>7</v>
      </c>
      <c r="H42" s="41">
        <v>1</v>
      </c>
      <c r="I42" s="6" t="s">
        <v>85</v>
      </c>
      <c r="J42" s="6" t="s">
        <v>75</v>
      </c>
      <c r="K42" s="6">
        <v>16.809999999999999</v>
      </c>
      <c r="L42" s="6">
        <v>115.42</v>
      </c>
      <c r="M42" s="6">
        <v>125.9</v>
      </c>
      <c r="N42" s="12">
        <f t="shared" si="1"/>
        <v>98.61</v>
      </c>
      <c r="O42" s="12">
        <f t="shared" si="2"/>
        <v>10.480000000000004</v>
      </c>
      <c r="P42" s="12">
        <v>0.70760233918128657</v>
      </c>
      <c r="Q42" s="10">
        <f t="shared" si="7"/>
        <v>7.4156725146198861</v>
      </c>
      <c r="R42" s="12">
        <v>4.3922989325424565E-2</v>
      </c>
      <c r="S42" s="12">
        <f t="shared" si="4"/>
        <v>0.58406651168065071</v>
      </c>
    </row>
    <row r="43" spans="1:21">
      <c r="A43" s="6" t="s">
        <v>60</v>
      </c>
      <c r="B43" s="6" t="s">
        <v>45</v>
      </c>
      <c r="C43" s="6">
        <v>4</v>
      </c>
      <c r="D43" s="6" t="str">
        <f t="shared" si="6"/>
        <v>CGF-MON-PRO-4</v>
      </c>
      <c r="E43" s="17">
        <v>43365</v>
      </c>
      <c r="F43" s="94" t="s">
        <v>566</v>
      </c>
      <c r="G43" s="41">
        <v>7</v>
      </c>
      <c r="H43" s="41">
        <v>2</v>
      </c>
      <c r="I43" s="6" t="s">
        <v>85</v>
      </c>
      <c r="J43" s="6" t="s">
        <v>75</v>
      </c>
      <c r="K43" s="6">
        <v>15.45</v>
      </c>
      <c r="L43" s="6">
        <v>114.36</v>
      </c>
      <c r="M43" s="6">
        <v>124.77</v>
      </c>
      <c r="N43" s="12">
        <f t="shared" si="1"/>
        <v>98.91</v>
      </c>
      <c r="O43" s="12">
        <f t="shared" si="2"/>
        <v>10.409999999999997</v>
      </c>
      <c r="P43" s="12">
        <v>0.72904483430799227</v>
      </c>
      <c r="Q43" s="10">
        <f t="shared" si="7"/>
        <v>7.5893567251461969</v>
      </c>
      <c r="R43" s="12">
        <v>0.46657973538859498</v>
      </c>
      <c r="S43" s="12">
        <f t="shared" si="4"/>
        <v>6.0808054356407828</v>
      </c>
    </row>
    <row r="44" spans="1:21">
      <c r="A44" s="6" t="s">
        <v>60</v>
      </c>
      <c r="B44" s="6" t="s">
        <v>45</v>
      </c>
      <c r="C44" s="6">
        <v>5</v>
      </c>
      <c r="D44" s="6" t="str">
        <f t="shared" si="6"/>
        <v>CGF-MON-PRO-5</v>
      </c>
      <c r="E44" s="17">
        <v>43365</v>
      </c>
      <c r="F44" s="94" t="s">
        <v>566</v>
      </c>
      <c r="G44" s="41">
        <v>7</v>
      </c>
      <c r="H44" s="41">
        <v>3</v>
      </c>
      <c r="I44" s="6" t="s">
        <v>85</v>
      </c>
      <c r="J44" s="6" t="s">
        <v>75</v>
      </c>
      <c r="K44" s="6">
        <v>15.4</v>
      </c>
      <c r="L44" s="194" t="s">
        <v>86</v>
      </c>
      <c r="M44" s="194">
        <v>122.4</v>
      </c>
      <c r="N44" s="195">
        <v>97.563214299999999</v>
      </c>
      <c r="O44" s="196">
        <f>M44-(K44+N44)</f>
        <v>9.4367857000000015</v>
      </c>
      <c r="P44" s="196">
        <v>0.73821138211382109</v>
      </c>
      <c r="Q44" s="197">
        <f t="shared" si="7"/>
        <v>6.9663426143089433</v>
      </c>
      <c r="R44" s="196">
        <v>0.7279506550556234</v>
      </c>
      <c r="S44" s="196">
        <f t="shared" si="4"/>
        <v>10.194905661564626</v>
      </c>
      <c r="T44" s="194" t="s">
        <v>1096</v>
      </c>
      <c r="U44" s="163"/>
    </row>
    <row r="45" spans="1:21">
      <c r="A45" s="6" t="s">
        <v>60</v>
      </c>
      <c r="B45" s="6" t="s">
        <v>45</v>
      </c>
      <c r="C45" s="6">
        <v>6</v>
      </c>
      <c r="D45" s="6" t="str">
        <f t="shared" si="6"/>
        <v>CGF-MON-PRO-6</v>
      </c>
      <c r="E45" s="17">
        <v>43365</v>
      </c>
      <c r="F45" s="94" t="s">
        <v>566</v>
      </c>
      <c r="G45" s="41">
        <v>7</v>
      </c>
      <c r="H45" s="41">
        <v>4</v>
      </c>
      <c r="I45" s="6" t="s">
        <v>85</v>
      </c>
      <c r="J45" s="6" t="s">
        <v>75</v>
      </c>
      <c r="K45" s="6">
        <v>16.82</v>
      </c>
      <c r="L45" s="194">
        <v>115.32</v>
      </c>
      <c r="M45" s="194">
        <v>125.52</v>
      </c>
      <c r="N45" s="196">
        <f>L45-K45</f>
        <v>98.5</v>
      </c>
      <c r="O45" s="196">
        <f>M45-L45</f>
        <v>10.200000000000003</v>
      </c>
      <c r="P45" s="196">
        <v>0.73246329526916809</v>
      </c>
      <c r="Q45" s="197">
        <f t="shared" si="7"/>
        <v>7.4711256117455163</v>
      </c>
      <c r="R45" s="196">
        <v>0.2833579482941857</v>
      </c>
      <c r="S45" s="196">
        <f t="shared" si="4"/>
        <v>3.7358169782473194</v>
      </c>
      <c r="T45" s="194"/>
    </row>
    <row r="46" spans="1:21">
      <c r="A46" s="6" t="s">
        <v>60</v>
      </c>
      <c r="B46" s="6" t="s">
        <v>45</v>
      </c>
      <c r="C46" s="6">
        <v>7</v>
      </c>
      <c r="D46" s="6" t="str">
        <f t="shared" si="6"/>
        <v>CGF-MON-PRO-7</v>
      </c>
      <c r="E46" s="17">
        <v>43365</v>
      </c>
      <c r="F46" s="94" t="s">
        <v>566</v>
      </c>
      <c r="G46" s="41">
        <v>7</v>
      </c>
      <c r="H46" s="41">
        <v>5</v>
      </c>
      <c r="I46" s="6" t="s">
        <v>85</v>
      </c>
      <c r="J46" s="6" t="s">
        <v>75</v>
      </c>
      <c r="K46" s="6">
        <v>15.56</v>
      </c>
      <c r="L46" s="194">
        <v>114.18</v>
      </c>
      <c r="M46" s="194">
        <v>127.67</v>
      </c>
      <c r="N46" s="196">
        <f>L46-K46</f>
        <v>98.62</v>
      </c>
      <c r="O46" s="196">
        <f>M46-L46</f>
        <v>13.489999999999995</v>
      </c>
      <c r="P46" s="196">
        <v>0.75265017667844514</v>
      </c>
      <c r="Q46" s="197">
        <f t="shared" si="7"/>
        <v>10.153250883392221</v>
      </c>
      <c r="R46" s="196">
        <v>0.21764283115222055</v>
      </c>
      <c r="S46" s="196">
        <f t="shared" si="4"/>
        <v>2.1139964189539309</v>
      </c>
      <c r="T46" s="194"/>
    </row>
    <row r="47" spans="1:21">
      <c r="A47" s="6" t="s">
        <v>60</v>
      </c>
      <c r="B47" s="6" t="s">
        <v>45</v>
      </c>
      <c r="C47" s="6">
        <v>8</v>
      </c>
      <c r="D47" s="6" t="str">
        <f t="shared" si="6"/>
        <v>CGF-MON-PRO-8</v>
      </c>
      <c r="E47" s="17">
        <v>43365</v>
      </c>
      <c r="F47" s="94" t="s">
        <v>566</v>
      </c>
      <c r="G47" s="41">
        <v>7</v>
      </c>
      <c r="H47" s="41">
        <v>6</v>
      </c>
      <c r="I47" s="6" t="s">
        <v>85</v>
      </c>
      <c r="J47" s="6" t="s">
        <v>75</v>
      </c>
      <c r="K47" s="6">
        <v>15.51</v>
      </c>
      <c r="L47" s="194" t="s">
        <v>86</v>
      </c>
      <c r="M47" s="194">
        <v>121.74</v>
      </c>
      <c r="N47" s="195">
        <v>97.563214000000002</v>
      </c>
      <c r="O47" s="196">
        <f>M47-(K47+N47)</f>
        <v>8.6667859999999877</v>
      </c>
      <c r="P47" s="196">
        <v>0.79671150971599414</v>
      </c>
      <c r="Q47" s="197">
        <f t="shared" si="7"/>
        <v>6.9049281584454318</v>
      </c>
      <c r="R47" s="196">
        <v>0.31773880106732694</v>
      </c>
      <c r="S47" s="196">
        <f t="shared" si="4"/>
        <v>4.4894918431148847</v>
      </c>
      <c r="T47" s="194" t="s">
        <v>1096</v>
      </c>
      <c r="U47" s="163"/>
    </row>
    <row r="48" spans="1:21">
      <c r="A48" s="6" t="s">
        <v>60</v>
      </c>
      <c r="B48" s="6" t="s">
        <v>46</v>
      </c>
      <c r="C48" s="6">
        <v>1</v>
      </c>
      <c r="D48" s="6" t="str">
        <f t="shared" si="6"/>
        <v>CGF-MXG-PRO-1</v>
      </c>
      <c r="E48" s="17">
        <v>43365</v>
      </c>
      <c r="F48" s="94" t="s">
        <v>566</v>
      </c>
      <c r="G48" s="41">
        <v>7</v>
      </c>
      <c r="H48" s="41">
        <v>7</v>
      </c>
      <c r="I48" s="6" t="s">
        <v>85</v>
      </c>
      <c r="J48" s="6" t="s">
        <v>75</v>
      </c>
      <c r="K48" s="6">
        <v>16.489999999999998</v>
      </c>
      <c r="L48" s="194">
        <v>115.57</v>
      </c>
      <c r="M48" s="194">
        <v>124.85</v>
      </c>
      <c r="N48" s="196">
        <f t="shared" ref="N48:N77" si="8">L48-K48</f>
        <v>99.08</v>
      </c>
      <c r="O48" s="196">
        <f t="shared" ref="O48:O77" si="9">M48-L48</f>
        <v>9.2800000000000011</v>
      </c>
      <c r="P48" s="196">
        <v>0.75545171339563855</v>
      </c>
      <c r="Q48" s="197">
        <f t="shared" si="7"/>
        <v>7.0105919003115265</v>
      </c>
      <c r="R48" s="196">
        <v>3.9666876053815907E-2</v>
      </c>
      <c r="S48" s="196">
        <f t="shared" si="4"/>
        <v>0.56060802501389873</v>
      </c>
      <c r="T48" s="194"/>
    </row>
    <row r="49" spans="1:20">
      <c r="A49" s="6" t="s">
        <v>60</v>
      </c>
      <c r="B49" s="6" t="s">
        <v>46</v>
      </c>
      <c r="C49" s="6">
        <v>2</v>
      </c>
      <c r="D49" s="6" t="str">
        <f t="shared" si="6"/>
        <v>CGF-MXG-PRO-2</v>
      </c>
      <c r="E49" s="17">
        <v>43365</v>
      </c>
      <c r="F49" s="94" t="s">
        <v>566</v>
      </c>
      <c r="G49" s="41">
        <v>7</v>
      </c>
      <c r="H49" s="41">
        <v>8</v>
      </c>
      <c r="I49" s="6" t="s">
        <v>85</v>
      </c>
      <c r="J49" s="6" t="s">
        <v>75</v>
      </c>
      <c r="K49" s="6">
        <v>15.01</v>
      </c>
      <c r="L49" s="6">
        <v>114.4</v>
      </c>
      <c r="M49" s="6">
        <v>125.76</v>
      </c>
      <c r="N49" s="12">
        <f t="shared" si="8"/>
        <v>99.39</v>
      </c>
      <c r="O49" s="12">
        <f t="shared" si="9"/>
        <v>11.36</v>
      </c>
      <c r="P49" s="12">
        <v>0.75345167652859957</v>
      </c>
      <c r="Q49" s="10">
        <f t="shared" si="7"/>
        <v>8.55921104536489</v>
      </c>
      <c r="R49" s="12">
        <v>0.93196950631469155</v>
      </c>
      <c r="S49" s="12">
        <f t="shared" si="4"/>
        <v>10.822077962755541</v>
      </c>
    </row>
    <row r="50" spans="1:20">
      <c r="A50" s="6" t="s">
        <v>60</v>
      </c>
      <c r="B50" s="6" t="s">
        <v>46</v>
      </c>
      <c r="C50" s="6">
        <v>3</v>
      </c>
      <c r="D50" s="6" t="str">
        <f t="shared" si="6"/>
        <v>CGF-MXG-PRO-3</v>
      </c>
      <c r="E50" s="17">
        <v>43365</v>
      </c>
      <c r="F50" s="94" t="s">
        <v>566</v>
      </c>
      <c r="G50" s="41">
        <v>8</v>
      </c>
      <c r="H50" s="41">
        <v>1</v>
      </c>
      <c r="I50" s="6" t="s">
        <v>85</v>
      </c>
      <c r="J50" s="6" t="s">
        <v>75</v>
      </c>
      <c r="K50" s="6">
        <v>14.95</v>
      </c>
      <c r="L50" s="6">
        <v>114.21</v>
      </c>
      <c r="M50" s="6">
        <v>124.78</v>
      </c>
      <c r="N50" s="12">
        <f t="shared" si="8"/>
        <v>99.259999999999991</v>
      </c>
      <c r="O50" s="12">
        <f t="shared" si="9"/>
        <v>10.570000000000007</v>
      </c>
      <c r="P50" s="12">
        <v>0.77600000000000002</v>
      </c>
      <c r="Q50" s="10">
        <f t="shared" si="7"/>
        <v>8.2023200000000056</v>
      </c>
      <c r="R50" s="12">
        <v>2.0282125241407352</v>
      </c>
      <c r="S50" s="12">
        <f t="shared" si="4"/>
        <v>24.544321014811569</v>
      </c>
    </row>
    <row r="51" spans="1:20">
      <c r="A51" s="6" t="s">
        <v>60</v>
      </c>
      <c r="B51" s="6" t="s">
        <v>46</v>
      </c>
      <c r="C51" s="6">
        <v>4</v>
      </c>
      <c r="D51" s="6" t="str">
        <f t="shared" si="6"/>
        <v>CGF-MXG-PRO-4</v>
      </c>
      <c r="E51" s="17">
        <v>43365</v>
      </c>
      <c r="F51" s="94" t="s">
        <v>566</v>
      </c>
      <c r="G51" s="41">
        <v>8</v>
      </c>
      <c r="H51" s="41">
        <v>2</v>
      </c>
      <c r="I51" s="6" t="s">
        <v>85</v>
      </c>
      <c r="J51" s="6" t="s">
        <v>75</v>
      </c>
      <c r="K51" s="6">
        <v>14.9</v>
      </c>
      <c r="L51" s="6">
        <v>113.58</v>
      </c>
      <c r="M51" s="6">
        <v>123.92</v>
      </c>
      <c r="N51" s="12">
        <f t="shared" si="8"/>
        <v>98.679999999999993</v>
      </c>
      <c r="O51" s="12">
        <f t="shared" si="9"/>
        <v>10.340000000000003</v>
      </c>
      <c r="P51" s="12">
        <v>0.7767527675276753</v>
      </c>
      <c r="Q51" s="10">
        <f t="shared" si="7"/>
        <v>8.0316236162361658</v>
      </c>
      <c r="R51" s="12">
        <v>1.4925854904060525</v>
      </c>
      <c r="S51" s="12">
        <f t="shared" si="4"/>
        <v>18.338550613293371</v>
      </c>
    </row>
    <row r="52" spans="1:20">
      <c r="A52" s="6" t="s">
        <v>60</v>
      </c>
      <c r="B52" s="6" t="s">
        <v>46</v>
      </c>
      <c r="C52" s="6">
        <v>5</v>
      </c>
      <c r="D52" s="6" t="str">
        <f t="shared" si="6"/>
        <v>CGF-MXG-PRO-5</v>
      </c>
      <c r="E52" s="17">
        <v>43365</v>
      </c>
      <c r="F52" s="94" t="s">
        <v>566</v>
      </c>
      <c r="G52" s="41">
        <v>8</v>
      </c>
      <c r="H52" s="41">
        <v>3</v>
      </c>
      <c r="I52" s="6" t="s">
        <v>85</v>
      </c>
      <c r="J52" s="6" t="s">
        <v>75</v>
      </c>
      <c r="K52" s="6">
        <v>15.34</v>
      </c>
      <c r="L52" s="6">
        <v>114.57</v>
      </c>
      <c r="M52" s="6">
        <v>125.46</v>
      </c>
      <c r="N52" s="12">
        <f t="shared" si="8"/>
        <v>99.22999999999999</v>
      </c>
      <c r="O52" s="12">
        <f t="shared" si="9"/>
        <v>10.89</v>
      </c>
      <c r="P52" s="12">
        <v>0.76310679611650478</v>
      </c>
      <c r="Q52" s="10">
        <f t="shared" si="7"/>
        <v>8.3102330097087371</v>
      </c>
      <c r="R52" s="12">
        <v>0.33166821621674047</v>
      </c>
      <c r="S52" s="12">
        <f t="shared" si="4"/>
        <v>3.9603506973555556</v>
      </c>
    </row>
    <row r="53" spans="1:20">
      <c r="A53" s="6" t="s">
        <v>60</v>
      </c>
      <c r="B53" s="6" t="s">
        <v>46</v>
      </c>
      <c r="C53" s="6">
        <v>6</v>
      </c>
      <c r="D53" s="6" t="str">
        <f t="shared" si="6"/>
        <v>CGF-MXG-PRO-6</v>
      </c>
      <c r="E53" s="17">
        <v>43365</v>
      </c>
      <c r="F53" s="94" t="s">
        <v>566</v>
      </c>
      <c r="G53" s="41">
        <v>8</v>
      </c>
      <c r="H53" s="41">
        <v>4</v>
      </c>
      <c r="I53" s="6" t="s">
        <v>85</v>
      </c>
      <c r="J53" s="6" t="s">
        <v>75</v>
      </c>
      <c r="K53" s="6">
        <v>15.06</v>
      </c>
      <c r="L53" s="6">
        <v>113.9</v>
      </c>
      <c r="M53" s="6">
        <v>123.48</v>
      </c>
      <c r="N53" s="12">
        <f t="shared" si="8"/>
        <v>98.84</v>
      </c>
      <c r="O53" s="12">
        <f t="shared" si="9"/>
        <v>9.5799999999999983</v>
      </c>
      <c r="P53" s="12">
        <v>0.77431906614785984</v>
      </c>
      <c r="Q53" s="10">
        <f t="shared" si="7"/>
        <v>7.4179766536964955</v>
      </c>
      <c r="R53" s="12">
        <v>1.776298300531842</v>
      </c>
      <c r="S53" s="12">
        <f t="shared" si="4"/>
        <v>23.668087973433874</v>
      </c>
    </row>
    <row r="54" spans="1:20">
      <c r="A54" s="6" t="s">
        <v>60</v>
      </c>
      <c r="B54" s="6" t="s">
        <v>46</v>
      </c>
      <c r="C54" s="6">
        <v>7</v>
      </c>
      <c r="D54" s="6" t="str">
        <f t="shared" si="6"/>
        <v>CGF-MXG-PRO-7</v>
      </c>
      <c r="E54" s="17">
        <v>43365</v>
      </c>
      <c r="F54" s="94" t="s">
        <v>566</v>
      </c>
      <c r="G54" s="41">
        <v>8</v>
      </c>
      <c r="H54" s="41">
        <v>5</v>
      </c>
      <c r="I54" s="6" t="s">
        <v>85</v>
      </c>
      <c r="J54" s="6" t="s">
        <v>75</v>
      </c>
      <c r="K54" s="6">
        <v>15</v>
      </c>
      <c r="L54" s="6">
        <v>113.97</v>
      </c>
      <c r="M54" s="6">
        <v>123.04</v>
      </c>
      <c r="N54" s="12">
        <f t="shared" si="8"/>
        <v>98.97</v>
      </c>
      <c r="O54" s="12">
        <f t="shared" si="9"/>
        <v>9.0700000000000074</v>
      </c>
      <c r="P54" s="12">
        <v>0.76806722689075646</v>
      </c>
      <c r="Q54" s="10">
        <f t="shared" si="7"/>
        <v>6.9663697478991669</v>
      </c>
      <c r="R54" s="12">
        <v>1.0964728448131664</v>
      </c>
      <c r="S54" s="12">
        <f t="shared" si="4"/>
        <v>15.577398469824917</v>
      </c>
    </row>
    <row r="55" spans="1:20">
      <c r="A55" s="6" t="s">
        <v>60</v>
      </c>
      <c r="B55" s="6" t="s">
        <v>46</v>
      </c>
      <c r="C55" s="6">
        <v>8</v>
      </c>
      <c r="D55" s="6" t="str">
        <f t="shared" si="6"/>
        <v>CGF-MXG-PRO-8</v>
      </c>
      <c r="E55" s="17">
        <v>43365</v>
      </c>
      <c r="F55" s="94" t="s">
        <v>566</v>
      </c>
      <c r="G55" s="41">
        <v>8</v>
      </c>
      <c r="H55" s="41">
        <v>6</v>
      </c>
      <c r="I55" s="6" t="s">
        <v>85</v>
      </c>
      <c r="J55" s="6" t="s">
        <v>75</v>
      </c>
      <c r="K55" s="6">
        <v>15.41</v>
      </c>
      <c r="L55" s="6">
        <v>114.49</v>
      </c>
      <c r="M55" s="6">
        <v>123.8</v>
      </c>
      <c r="N55" s="12">
        <f t="shared" si="8"/>
        <v>99.08</v>
      </c>
      <c r="O55" s="12">
        <f t="shared" si="9"/>
        <v>9.3100000000000023</v>
      </c>
      <c r="P55" s="12">
        <v>0.76681614349775784</v>
      </c>
      <c r="Q55" s="10">
        <f t="shared" si="7"/>
        <v>7.1390582959641273</v>
      </c>
      <c r="R55" s="12">
        <v>0.83383669670338612</v>
      </c>
      <c r="S55" s="12">
        <f t="shared" si="4"/>
        <v>11.57247027329592</v>
      </c>
    </row>
    <row r="56" spans="1:20">
      <c r="A56" s="6" t="s">
        <v>60</v>
      </c>
      <c r="B56" s="6" t="s">
        <v>56</v>
      </c>
      <c r="C56" s="6">
        <v>8</v>
      </c>
      <c r="D56" s="6" t="str">
        <f t="shared" si="6"/>
        <v>Blank-8</v>
      </c>
      <c r="E56" s="17">
        <v>43365</v>
      </c>
      <c r="F56" s="94" t="s">
        <v>566</v>
      </c>
      <c r="G56" s="41">
        <v>8</v>
      </c>
      <c r="H56" s="41">
        <v>7</v>
      </c>
      <c r="I56" s="6" t="s">
        <v>85</v>
      </c>
      <c r="J56" s="6" t="s">
        <v>75</v>
      </c>
      <c r="K56" s="6">
        <v>15.53</v>
      </c>
      <c r="L56" s="6">
        <v>114.53</v>
      </c>
      <c r="M56" s="6">
        <v>114.53</v>
      </c>
      <c r="N56" s="12">
        <f t="shared" si="8"/>
        <v>99</v>
      </c>
      <c r="O56" s="12">
        <f t="shared" si="9"/>
        <v>0</v>
      </c>
      <c r="P56" s="12" t="s">
        <v>86</v>
      </c>
      <c r="Q56" s="10">
        <v>0</v>
      </c>
      <c r="R56" s="12" t="s">
        <v>86</v>
      </c>
      <c r="S56" s="12" t="s">
        <v>86</v>
      </c>
    </row>
    <row r="57" spans="1:20">
      <c r="A57" s="6" t="s">
        <v>60</v>
      </c>
      <c r="B57" s="6" t="s">
        <v>56</v>
      </c>
      <c r="C57" s="6">
        <v>9</v>
      </c>
      <c r="D57" s="6" t="str">
        <f t="shared" si="6"/>
        <v>Blank-9</v>
      </c>
      <c r="E57" s="17">
        <v>43365</v>
      </c>
      <c r="F57" s="94" t="s">
        <v>566</v>
      </c>
      <c r="G57" s="41">
        <v>8</v>
      </c>
      <c r="H57" s="41">
        <v>8</v>
      </c>
      <c r="I57" s="6" t="s">
        <v>85</v>
      </c>
      <c r="J57" s="6" t="s">
        <v>75</v>
      </c>
      <c r="K57" s="6">
        <v>14.98</v>
      </c>
      <c r="L57" s="6">
        <v>114.15</v>
      </c>
      <c r="M57" s="6">
        <v>114.15</v>
      </c>
      <c r="N57" s="12">
        <f t="shared" si="8"/>
        <v>99.17</v>
      </c>
      <c r="O57" s="12">
        <f t="shared" si="9"/>
        <v>0</v>
      </c>
      <c r="P57" s="12" t="s">
        <v>86</v>
      </c>
      <c r="Q57" s="10">
        <v>0</v>
      </c>
      <c r="R57" s="12" t="s">
        <v>86</v>
      </c>
      <c r="S57" s="12" t="s">
        <v>86</v>
      </c>
    </row>
    <row r="58" spans="1:20">
      <c r="A58" s="6" t="s">
        <v>60</v>
      </c>
      <c r="B58" s="6" t="s">
        <v>56</v>
      </c>
      <c r="C58" s="6">
        <v>10</v>
      </c>
      <c r="D58" s="6" t="str">
        <f t="shared" si="6"/>
        <v>Blank-10</v>
      </c>
      <c r="E58" s="17">
        <v>43365</v>
      </c>
      <c r="F58" s="94" t="s">
        <v>566</v>
      </c>
      <c r="G58" s="41">
        <v>9</v>
      </c>
      <c r="H58" s="41">
        <v>1</v>
      </c>
      <c r="I58" s="6" t="s">
        <v>85</v>
      </c>
      <c r="J58" s="6" t="s">
        <v>75</v>
      </c>
      <c r="K58" s="6">
        <v>15.69</v>
      </c>
      <c r="L58" s="6">
        <v>114.82</v>
      </c>
      <c r="M58" s="6">
        <v>114.82</v>
      </c>
      <c r="N58" s="12">
        <f t="shared" si="8"/>
        <v>99.13</v>
      </c>
      <c r="O58" s="12">
        <f t="shared" si="9"/>
        <v>0</v>
      </c>
      <c r="P58" s="12" t="s">
        <v>86</v>
      </c>
      <c r="Q58" s="10">
        <v>0</v>
      </c>
      <c r="R58" s="12" t="s">
        <v>86</v>
      </c>
      <c r="S58" s="12" t="s">
        <v>86</v>
      </c>
    </row>
    <row r="59" spans="1:20">
      <c r="A59" s="6" t="s">
        <v>60</v>
      </c>
      <c r="B59" s="6" t="s">
        <v>47</v>
      </c>
      <c r="C59" s="6">
        <v>1</v>
      </c>
      <c r="D59" s="6" t="str">
        <f t="shared" si="6"/>
        <v>OTO-MON-NCD-1</v>
      </c>
      <c r="E59" s="17">
        <v>43369</v>
      </c>
      <c r="F59" s="94" t="s">
        <v>566</v>
      </c>
      <c r="G59" s="41">
        <v>9</v>
      </c>
      <c r="H59" s="41">
        <v>2</v>
      </c>
      <c r="I59" s="6" t="s">
        <v>87</v>
      </c>
      <c r="J59" s="6" t="s">
        <v>82</v>
      </c>
      <c r="K59" s="6">
        <v>15.88</v>
      </c>
      <c r="L59" s="6">
        <v>110.5</v>
      </c>
      <c r="M59" s="6">
        <v>125.22</v>
      </c>
      <c r="N59" s="12">
        <f t="shared" si="8"/>
        <v>94.62</v>
      </c>
      <c r="O59" s="12">
        <f t="shared" si="9"/>
        <v>14.719999999999999</v>
      </c>
      <c r="P59" s="12">
        <v>0.85820895522388063</v>
      </c>
      <c r="Q59" s="10">
        <f t="shared" ref="Q59:Q74" si="10">O59*P59</f>
        <v>12.632835820895522</v>
      </c>
      <c r="R59" s="12">
        <v>0.30381512422011159</v>
      </c>
      <c r="S59" s="12">
        <f t="shared" si="4"/>
        <v>2.2755767162078997</v>
      </c>
    </row>
    <row r="60" spans="1:20">
      <c r="A60" s="6" t="s">
        <v>60</v>
      </c>
      <c r="B60" s="6" t="s">
        <v>47</v>
      </c>
      <c r="C60" s="6">
        <v>2</v>
      </c>
      <c r="D60" s="6" t="str">
        <f t="shared" si="6"/>
        <v>OTO-MON-NCD-2</v>
      </c>
      <c r="E60" s="17">
        <v>43369</v>
      </c>
      <c r="F60" s="94" t="s">
        <v>566</v>
      </c>
      <c r="G60" s="41">
        <v>9</v>
      </c>
      <c r="H60" s="41">
        <v>3</v>
      </c>
      <c r="I60" s="6" t="s">
        <v>87</v>
      </c>
      <c r="J60" s="6" t="s">
        <v>82</v>
      </c>
      <c r="K60" s="6">
        <v>15.27</v>
      </c>
      <c r="L60" s="6">
        <v>109.78</v>
      </c>
      <c r="M60" s="6">
        <v>122.78</v>
      </c>
      <c r="N60" s="12">
        <f t="shared" si="8"/>
        <v>94.51</v>
      </c>
      <c r="O60" s="12">
        <f t="shared" si="9"/>
        <v>13</v>
      </c>
      <c r="P60" s="12">
        <v>0.86073500967117988</v>
      </c>
      <c r="Q60" s="10">
        <f t="shared" si="10"/>
        <v>11.189555125725338</v>
      </c>
      <c r="R60" s="12">
        <v>0.2015412837735252</v>
      </c>
      <c r="S60" s="12">
        <f t="shared" si="4"/>
        <v>1.7022720309625488</v>
      </c>
    </row>
    <row r="61" spans="1:20">
      <c r="A61" s="6" t="s">
        <v>60</v>
      </c>
      <c r="B61" s="6" t="s">
        <v>47</v>
      </c>
      <c r="C61" s="6">
        <v>3</v>
      </c>
      <c r="D61" s="6" t="str">
        <f t="shared" si="6"/>
        <v>OTO-MON-NCD-3</v>
      </c>
      <c r="E61" s="17">
        <v>43369</v>
      </c>
      <c r="F61" s="94" t="s">
        <v>566</v>
      </c>
      <c r="G61" s="41">
        <v>9</v>
      </c>
      <c r="H61" s="41">
        <v>4</v>
      </c>
      <c r="I61" s="6" t="s">
        <v>87</v>
      </c>
      <c r="J61" s="6" t="s">
        <v>82</v>
      </c>
      <c r="K61" s="6">
        <v>15.77</v>
      </c>
      <c r="L61" s="6">
        <v>110.53</v>
      </c>
      <c r="M61" s="6">
        <v>123.15</v>
      </c>
      <c r="N61" s="12">
        <f t="shared" si="8"/>
        <v>94.76</v>
      </c>
      <c r="O61" s="12">
        <f t="shared" si="9"/>
        <v>12.620000000000005</v>
      </c>
      <c r="P61" s="12">
        <v>0.86924493554327809</v>
      </c>
      <c r="Q61" s="10">
        <f t="shared" si="10"/>
        <v>10.969871086556173</v>
      </c>
      <c r="R61" s="12">
        <v>0.22330063638287234</v>
      </c>
      <c r="S61" s="12">
        <f t="shared" si="4"/>
        <v>1.928916770004071</v>
      </c>
    </row>
    <row r="62" spans="1:20">
      <c r="A62" s="6" t="s">
        <v>60</v>
      </c>
      <c r="B62" s="6" t="s">
        <v>47</v>
      </c>
      <c r="C62" s="6">
        <v>4</v>
      </c>
      <c r="D62" s="6" t="str">
        <f t="shared" si="6"/>
        <v>OTO-MON-NCD-4</v>
      </c>
      <c r="E62" s="17">
        <v>43369</v>
      </c>
      <c r="F62" s="94" t="s">
        <v>566</v>
      </c>
      <c r="G62" s="41">
        <v>9</v>
      </c>
      <c r="H62" s="41">
        <v>5</v>
      </c>
      <c r="I62" s="6" t="s">
        <v>87</v>
      </c>
      <c r="J62" s="6" t="s">
        <v>82</v>
      </c>
      <c r="K62" s="6">
        <v>15.29</v>
      </c>
      <c r="L62" s="6">
        <v>110.07</v>
      </c>
      <c r="M62" s="6">
        <v>119.37</v>
      </c>
      <c r="N62" s="12">
        <f t="shared" si="8"/>
        <v>94.78</v>
      </c>
      <c r="O62" s="12">
        <f t="shared" si="9"/>
        <v>9.3000000000000114</v>
      </c>
      <c r="P62" s="12">
        <v>0.83935018050541532</v>
      </c>
      <c r="Q62" s="10">
        <f t="shared" si="10"/>
        <v>7.8059566787003725</v>
      </c>
      <c r="R62" s="12">
        <v>0.30642735368801033</v>
      </c>
      <c r="S62" s="12">
        <f t="shared" si="4"/>
        <v>3.7206438336761392</v>
      </c>
    </row>
    <row r="63" spans="1:20">
      <c r="A63" s="6" t="s">
        <v>60</v>
      </c>
      <c r="B63" s="6" t="s">
        <v>47</v>
      </c>
      <c r="C63" s="6">
        <v>5</v>
      </c>
      <c r="D63" s="6" t="str">
        <f t="shared" si="6"/>
        <v>OTO-MON-NCD-5</v>
      </c>
      <c r="E63" s="17">
        <v>43369</v>
      </c>
      <c r="F63" s="94" t="s">
        <v>566</v>
      </c>
      <c r="G63" s="41">
        <v>9</v>
      </c>
      <c r="H63" s="41">
        <v>6</v>
      </c>
      <c r="I63" s="6" t="s">
        <v>87</v>
      </c>
      <c r="J63" s="6" t="s">
        <v>82</v>
      </c>
      <c r="K63" s="6">
        <v>15.31</v>
      </c>
      <c r="L63" s="6">
        <v>110.16</v>
      </c>
      <c r="M63" s="6">
        <v>120.3</v>
      </c>
      <c r="N63" s="12">
        <f t="shared" si="8"/>
        <v>94.85</v>
      </c>
      <c r="O63" s="12">
        <f t="shared" si="9"/>
        <v>10.14</v>
      </c>
      <c r="P63" s="12">
        <v>0.84477611940298503</v>
      </c>
      <c r="Q63" s="10">
        <f t="shared" si="10"/>
        <v>8.5660298507462684</v>
      </c>
      <c r="R63" s="12">
        <v>0.17281643597936569</v>
      </c>
      <c r="S63" s="12">
        <f t="shared" si="4"/>
        <v>1.9135631369781889</v>
      </c>
    </row>
    <row r="64" spans="1:20">
      <c r="A64" s="6" t="s">
        <v>60</v>
      </c>
      <c r="B64" s="6" t="s">
        <v>47</v>
      </c>
      <c r="C64" s="6">
        <v>6</v>
      </c>
      <c r="D64" s="6" t="str">
        <f t="shared" si="6"/>
        <v>OTO-MON-NCD-6</v>
      </c>
      <c r="E64" s="17">
        <v>43369</v>
      </c>
      <c r="F64" s="94" t="s">
        <v>566</v>
      </c>
      <c r="G64" s="41">
        <v>9</v>
      </c>
      <c r="H64" s="41">
        <v>7</v>
      </c>
      <c r="I64" s="6" t="s">
        <v>87</v>
      </c>
      <c r="J64" s="6" t="s">
        <v>82</v>
      </c>
      <c r="K64" s="6">
        <v>15.97</v>
      </c>
      <c r="L64" s="6">
        <v>110.83</v>
      </c>
      <c r="M64" s="6">
        <v>121.68</v>
      </c>
      <c r="N64" s="12">
        <f t="shared" si="8"/>
        <v>94.86</v>
      </c>
      <c r="O64" s="12">
        <f t="shared" si="9"/>
        <v>10.850000000000009</v>
      </c>
      <c r="P64" s="12">
        <v>0.86896551724137938</v>
      </c>
      <c r="Q64" s="10">
        <f t="shared" si="10"/>
        <v>9.4282758620689737</v>
      </c>
      <c r="R64" s="12">
        <v>0.19283824032730851</v>
      </c>
      <c r="S64" s="12">
        <f t="shared" si="4"/>
        <v>1.9401888261502656</v>
      </c>
      <c r="T64" s="6" t="s">
        <v>264</v>
      </c>
    </row>
    <row r="65" spans="1:21">
      <c r="A65" s="6" t="s">
        <v>60</v>
      </c>
      <c r="B65" s="6" t="s">
        <v>47</v>
      </c>
      <c r="C65" s="6">
        <v>7</v>
      </c>
      <c r="D65" s="6" t="str">
        <f t="shared" si="6"/>
        <v>OTO-MON-NCD-7</v>
      </c>
      <c r="E65" s="17">
        <v>43369</v>
      </c>
      <c r="F65" s="94" t="s">
        <v>566</v>
      </c>
      <c r="G65" s="41">
        <v>9</v>
      </c>
      <c r="H65" s="41">
        <v>8</v>
      </c>
      <c r="I65" s="6" t="s">
        <v>87</v>
      </c>
      <c r="J65" s="6" t="s">
        <v>82</v>
      </c>
      <c r="K65" s="6">
        <v>15.73</v>
      </c>
      <c r="L65" s="6">
        <v>110.49</v>
      </c>
      <c r="M65" s="6">
        <v>125.04</v>
      </c>
      <c r="N65" s="12">
        <f t="shared" si="8"/>
        <v>94.759999999999991</v>
      </c>
      <c r="O65" s="12">
        <f t="shared" si="9"/>
        <v>14.550000000000011</v>
      </c>
      <c r="P65" s="12">
        <v>0.84444444444444433</v>
      </c>
      <c r="Q65" s="10">
        <f t="shared" si="10"/>
        <v>12.286666666666674</v>
      </c>
      <c r="R65" s="12">
        <v>0.4944312521650126</v>
      </c>
      <c r="S65" s="12">
        <f t="shared" si="4"/>
        <v>3.8132641444782878</v>
      </c>
    </row>
    <row r="66" spans="1:21">
      <c r="A66" s="6" t="s">
        <v>60</v>
      </c>
      <c r="B66" s="6" t="s">
        <v>47</v>
      </c>
      <c r="C66" s="6">
        <v>8</v>
      </c>
      <c r="D66" s="6" t="str">
        <f t="shared" ref="D66:D86" si="11">_xlfn.CONCAT(B66,"-",C66)</f>
        <v>OTO-MON-NCD-8</v>
      </c>
      <c r="E66" s="17">
        <v>43369</v>
      </c>
      <c r="F66" s="94" t="s">
        <v>566</v>
      </c>
      <c r="G66" s="41">
        <v>10</v>
      </c>
      <c r="H66" s="41">
        <v>1</v>
      </c>
      <c r="I66" s="6" t="s">
        <v>87</v>
      </c>
      <c r="J66" s="6" t="s">
        <v>82</v>
      </c>
      <c r="K66" s="6">
        <v>15.96</v>
      </c>
      <c r="L66" s="6">
        <v>110.68</v>
      </c>
      <c r="M66" s="6">
        <v>122.93</v>
      </c>
      <c r="N66" s="12">
        <f t="shared" si="8"/>
        <v>94.72</v>
      </c>
      <c r="O66" s="12">
        <f t="shared" si="9"/>
        <v>12.25</v>
      </c>
      <c r="P66" s="12">
        <v>0.82565789473684204</v>
      </c>
      <c r="Q66" s="10">
        <f t="shared" si="10"/>
        <v>10.114309210526315</v>
      </c>
      <c r="R66" s="12">
        <v>0.53578952924219092</v>
      </c>
      <c r="S66" s="12">
        <f t="shared" si="4"/>
        <v>5.0176421496984736</v>
      </c>
    </row>
    <row r="67" spans="1:21">
      <c r="A67" s="6" t="s">
        <v>60</v>
      </c>
      <c r="B67" s="6" t="s">
        <v>48</v>
      </c>
      <c r="C67" s="6">
        <v>1</v>
      </c>
      <c r="D67" s="6" t="str">
        <f t="shared" si="11"/>
        <v>OTO-MXT-NCD-1</v>
      </c>
      <c r="E67" s="17">
        <v>43369</v>
      </c>
      <c r="F67" s="94" t="s">
        <v>566</v>
      </c>
      <c r="G67" s="41">
        <v>10</v>
      </c>
      <c r="H67" s="41">
        <v>2</v>
      </c>
      <c r="I67" s="6" t="s">
        <v>87</v>
      </c>
      <c r="J67" s="6" t="s">
        <v>82</v>
      </c>
      <c r="K67" s="6">
        <v>16.28</v>
      </c>
      <c r="L67" s="6">
        <v>111.37</v>
      </c>
      <c r="M67" s="6">
        <v>124.19</v>
      </c>
      <c r="N67" s="12">
        <f t="shared" si="8"/>
        <v>95.09</v>
      </c>
      <c r="O67" s="12">
        <f t="shared" si="9"/>
        <v>12.819999999999993</v>
      </c>
      <c r="P67" s="12">
        <v>0.84423076923076945</v>
      </c>
      <c r="Q67" s="10">
        <f t="shared" si="10"/>
        <v>10.823038461538459</v>
      </c>
      <c r="R67" s="12">
        <v>0.24027303943326331</v>
      </c>
      <c r="S67" s="12">
        <f t="shared" ref="S67:S130" si="12">(R67*N67)/Q67</f>
        <v>2.1110119307902102</v>
      </c>
    </row>
    <row r="68" spans="1:21">
      <c r="A68" s="6" t="s">
        <v>60</v>
      </c>
      <c r="B68" s="6" t="s">
        <v>48</v>
      </c>
      <c r="C68" s="6">
        <v>2</v>
      </c>
      <c r="D68" s="6" t="str">
        <f t="shared" si="11"/>
        <v>OTO-MXT-NCD-2</v>
      </c>
      <c r="E68" s="17">
        <v>43369</v>
      </c>
      <c r="F68" s="94" t="s">
        <v>566</v>
      </c>
      <c r="G68" s="41">
        <v>10</v>
      </c>
      <c r="H68" s="41">
        <v>3</v>
      </c>
      <c r="I68" s="6" t="s">
        <v>87</v>
      </c>
      <c r="J68" s="6" t="s">
        <v>82</v>
      </c>
      <c r="K68" s="6">
        <v>16.079999999999998</v>
      </c>
      <c r="L68" s="6">
        <v>111.09</v>
      </c>
      <c r="M68" s="6">
        <v>119.66</v>
      </c>
      <c r="N68" s="12">
        <f t="shared" si="8"/>
        <v>95.01</v>
      </c>
      <c r="O68" s="12">
        <f t="shared" si="9"/>
        <v>8.5699999999999932</v>
      </c>
      <c r="P68" s="12">
        <v>0.87716262975778547</v>
      </c>
      <c r="Q68" s="10">
        <f t="shared" si="10"/>
        <v>7.5172837370242158</v>
      </c>
      <c r="R68" s="12">
        <v>0.24549547308593198</v>
      </c>
      <c r="S68" s="12">
        <f t="shared" si="12"/>
        <v>3.1027862874213685</v>
      </c>
    </row>
    <row r="69" spans="1:21">
      <c r="A69" s="6" t="s">
        <v>60</v>
      </c>
      <c r="B69" s="6" t="s">
        <v>48</v>
      </c>
      <c r="C69" s="6">
        <v>3</v>
      </c>
      <c r="D69" s="6" t="str">
        <f t="shared" si="11"/>
        <v>OTO-MXT-NCD-3</v>
      </c>
      <c r="E69" s="17">
        <v>43369</v>
      </c>
      <c r="F69" s="94" t="s">
        <v>566</v>
      </c>
      <c r="G69" s="41">
        <v>10</v>
      </c>
      <c r="H69" s="41">
        <v>4</v>
      </c>
      <c r="I69" s="6" t="s">
        <v>87</v>
      </c>
      <c r="J69" s="6" t="s">
        <v>82</v>
      </c>
      <c r="K69" s="6">
        <v>17.239999999999998</v>
      </c>
      <c r="L69" s="6">
        <v>112.14</v>
      </c>
      <c r="M69" s="6">
        <v>119.9</v>
      </c>
      <c r="N69" s="12">
        <f t="shared" si="8"/>
        <v>94.9</v>
      </c>
      <c r="O69" s="12">
        <f t="shared" si="9"/>
        <v>7.7600000000000051</v>
      </c>
      <c r="P69" s="12">
        <v>0.8797127468581688</v>
      </c>
      <c r="Q69" s="10">
        <f t="shared" si="10"/>
        <v>6.8265709156193948</v>
      </c>
      <c r="R69" s="12">
        <v>9.7961778655906995E-2</v>
      </c>
      <c r="S69" s="12">
        <f t="shared" si="12"/>
        <v>1.3618217563923261</v>
      </c>
    </row>
    <row r="70" spans="1:21">
      <c r="A70" s="6" t="s">
        <v>60</v>
      </c>
      <c r="B70" s="6" t="s">
        <v>48</v>
      </c>
      <c r="C70" s="6">
        <v>4</v>
      </c>
      <c r="D70" s="6" t="str">
        <f t="shared" si="11"/>
        <v>OTO-MXT-NCD-4</v>
      </c>
      <c r="E70" s="17">
        <v>43369</v>
      </c>
      <c r="F70" s="94" t="s">
        <v>566</v>
      </c>
      <c r="G70" s="41">
        <v>10</v>
      </c>
      <c r="H70" s="41">
        <v>5</v>
      </c>
      <c r="I70" s="6" t="s">
        <v>87</v>
      </c>
      <c r="J70" s="6" t="s">
        <v>82</v>
      </c>
      <c r="K70" s="6">
        <v>17.579999999999998</v>
      </c>
      <c r="L70" s="6">
        <v>112.54</v>
      </c>
      <c r="M70" s="6">
        <v>123.67</v>
      </c>
      <c r="N70" s="12">
        <f t="shared" si="8"/>
        <v>94.960000000000008</v>
      </c>
      <c r="O70" s="12">
        <f t="shared" si="9"/>
        <v>11.129999999999995</v>
      </c>
      <c r="P70" s="12">
        <v>0.89209726443769</v>
      </c>
      <c r="Q70" s="10">
        <f t="shared" si="10"/>
        <v>9.9290425531914863</v>
      </c>
      <c r="R70" s="12">
        <v>0.14800993238705423</v>
      </c>
      <c r="S70" s="12">
        <f t="shared" si="12"/>
        <v>1.4155466757423629</v>
      </c>
    </row>
    <row r="71" spans="1:21">
      <c r="A71" s="6" t="s">
        <v>60</v>
      </c>
      <c r="B71" s="6" t="s">
        <v>48</v>
      </c>
      <c r="C71" s="6">
        <v>5</v>
      </c>
      <c r="D71" s="6" t="str">
        <f t="shared" si="11"/>
        <v>OTO-MXT-NCD-5</v>
      </c>
      <c r="E71" s="17">
        <v>43369</v>
      </c>
      <c r="F71" s="94" t="s">
        <v>566</v>
      </c>
      <c r="G71" s="41">
        <v>10</v>
      </c>
      <c r="H71" s="41">
        <v>6</v>
      </c>
      <c r="I71" s="6" t="s">
        <v>87</v>
      </c>
      <c r="J71" s="6" t="s">
        <v>82</v>
      </c>
      <c r="K71" s="6">
        <v>15.66</v>
      </c>
      <c r="L71" s="6">
        <v>110.39</v>
      </c>
      <c r="M71" s="6">
        <v>121.27</v>
      </c>
      <c r="N71" s="12">
        <f t="shared" si="8"/>
        <v>94.73</v>
      </c>
      <c r="O71" s="12">
        <f t="shared" si="9"/>
        <v>10.879999999999995</v>
      </c>
      <c r="P71" s="12">
        <v>0.91610738255033564</v>
      </c>
      <c r="Q71" s="10">
        <f t="shared" si="10"/>
        <v>9.9672483221476469</v>
      </c>
      <c r="R71" s="12">
        <v>0.10361947137082939</v>
      </c>
      <c r="S71" s="12">
        <f t="shared" si="12"/>
        <v>0.98481267905680503</v>
      </c>
    </row>
    <row r="72" spans="1:21">
      <c r="A72" s="6" t="s">
        <v>60</v>
      </c>
      <c r="B72" s="6" t="s">
        <v>48</v>
      </c>
      <c r="C72" s="6">
        <v>6</v>
      </c>
      <c r="D72" s="6" t="str">
        <f t="shared" si="11"/>
        <v>OTO-MXT-NCD-6</v>
      </c>
      <c r="E72" s="17">
        <v>43369</v>
      </c>
      <c r="F72" s="94" t="s">
        <v>566</v>
      </c>
      <c r="G72" s="41">
        <v>10</v>
      </c>
      <c r="H72" s="41">
        <v>7</v>
      </c>
      <c r="I72" s="6" t="s">
        <v>87</v>
      </c>
      <c r="J72" s="6" t="s">
        <v>82</v>
      </c>
      <c r="K72" s="6">
        <v>16.55</v>
      </c>
      <c r="L72" s="6">
        <v>111.28</v>
      </c>
      <c r="M72" s="6">
        <v>119.25</v>
      </c>
      <c r="N72" s="12">
        <f t="shared" si="8"/>
        <v>94.73</v>
      </c>
      <c r="O72" s="12">
        <f t="shared" si="9"/>
        <v>7.9699999999999989</v>
      </c>
      <c r="P72" s="12">
        <v>0.89154704944178631</v>
      </c>
      <c r="Q72" s="10">
        <f t="shared" si="10"/>
        <v>7.1056299840510357</v>
      </c>
      <c r="R72" s="12">
        <v>4.5737554644949753E-2</v>
      </c>
      <c r="S72" s="12">
        <f t="shared" si="12"/>
        <v>0.60975853812274317</v>
      </c>
    </row>
    <row r="73" spans="1:21">
      <c r="A73" s="6" t="s">
        <v>60</v>
      </c>
      <c r="B73" s="6" t="s">
        <v>48</v>
      </c>
      <c r="C73" s="6">
        <v>7</v>
      </c>
      <c r="D73" s="6" t="str">
        <f t="shared" si="11"/>
        <v>OTO-MXT-NCD-7</v>
      </c>
      <c r="E73" s="17">
        <v>43369</v>
      </c>
      <c r="F73" s="94" t="s">
        <v>566</v>
      </c>
      <c r="G73" s="41">
        <v>10</v>
      </c>
      <c r="H73" s="41">
        <v>8</v>
      </c>
      <c r="I73" s="6" t="s">
        <v>87</v>
      </c>
      <c r="J73" s="6" t="s">
        <v>82</v>
      </c>
      <c r="K73" s="6">
        <v>16.09</v>
      </c>
      <c r="L73" s="6">
        <v>110.93</v>
      </c>
      <c r="M73" s="6">
        <v>121.2</v>
      </c>
      <c r="N73" s="12">
        <f t="shared" si="8"/>
        <v>94.84</v>
      </c>
      <c r="O73" s="12">
        <f t="shared" si="9"/>
        <v>10.269999999999996</v>
      </c>
      <c r="P73" s="12">
        <v>0.8804554079696395</v>
      </c>
      <c r="Q73" s="10">
        <f t="shared" si="10"/>
        <v>9.0422770398481944</v>
      </c>
      <c r="R73" s="12">
        <v>0.13408378019379261</v>
      </c>
      <c r="S73" s="12">
        <f t="shared" si="12"/>
        <v>1.4063388743276972</v>
      </c>
    </row>
    <row r="74" spans="1:21">
      <c r="A74" s="6" t="s">
        <v>60</v>
      </c>
      <c r="B74" s="6" t="s">
        <v>48</v>
      </c>
      <c r="C74" s="6">
        <v>8</v>
      </c>
      <c r="D74" s="6" t="str">
        <f t="shared" si="11"/>
        <v>OTO-MXT-NCD-8</v>
      </c>
      <c r="E74" s="17">
        <v>43369</v>
      </c>
      <c r="F74" s="94" t="s">
        <v>566</v>
      </c>
      <c r="G74" s="41">
        <v>11</v>
      </c>
      <c r="H74" s="41">
        <v>1</v>
      </c>
      <c r="I74" s="6" t="s">
        <v>87</v>
      </c>
      <c r="J74" s="6" t="s">
        <v>82</v>
      </c>
      <c r="K74" s="6">
        <v>16.29</v>
      </c>
      <c r="L74" s="6">
        <v>111.19</v>
      </c>
      <c r="M74" s="6">
        <v>121.36</v>
      </c>
      <c r="N74" s="12">
        <f t="shared" si="8"/>
        <v>94.9</v>
      </c>
      <c r="O74" s="12">
        <f t="shared" si="9"/>
        <v>10.170000000000002</v>
      </c>
      <c r="P74" s="12">
        <v>0.89173228346456701</v>
      </c>
      <c r="Q74" s="10">
        <f t="shared" si="10"/>
        <v>9.0689173228346487</v>
      </c>
      <c r="R74" s="12">
        <v>3.3987022668580578E-2</v>
      </c>
      <c r="S74" s="12">
        <f t="shared" si="12"/>
        <v>0.35565088272743806</v>
      </c>
    </row>
    <row r="75" spans="1:21">
      <c r="A75" s="6" t="s">
        <v>60</v>
      </c>
      <c r="B75" s="6" t="s">
        <v>56</v>
      </c>
      <c r="C75" s="6">
        <v>11</v>
      </c>
      <c r="D75" s="6" t="str">
        <f t="shared" si="11"/>
        <v>Blank-11</v>
      </c>
      <c r="E75" s="17">
        <v>43369</v>
      </c>
      <c r="F75" s="94" t="s">
        <v>566</v>
      </c>
      <c r="G75" s="41">
        <v>11</v>
      </c>
      <c r="H75" s="41">
        <v>2</v>
      </c>
      <c r="I75" s="6" t="s">
        <v>87</v>
      </c>
      <c r="J75" s="6" t="s">
        <v>82</v>
      </c>
      <c r="K75" s="6">
        <v>16.579999999999998</v>
      </c>
      <c r="L75" s="6">
        <v>111.4</v>
      </c>
      <c r="M75" s="6">
        <v>111.4</v>
      </c>
      <c r="N75" s="12">
        <f t="shared" si="8"/>
        <v>94.820000000000007</v>
      </c>
      <c r="O75" s="12">
        <f t="shared" si="9"/>
        <v>0</v>
      </c>
      <c r="P75" s="12" t="s">
        <v>86</v>
      </c>
      <c r="Q75" s="10">
        <v>0</v>
      </c>
      <c r="R75" s="12" t="s">
        <v>86</v>
      </c>
      <c r="S75" s="12" t="s">
        <v>86</v>
      </c>
    </row>
    <row r="76" spans="1:21">
      <c r="A76" s="6" t="s">
        <v>60</v>
      </c>
      <c r="B76" s="6" t="s">
        <v>56</v>
      </c>
      <c r="C76" s="6">
        <v>12</v>
      </c>
      <c r="D76" s="6" t="str">
        <f t="shared" si="11"/>
        <v>Blank-12</v>
      </c>
      <c r="E76" s="17">
        <v>43369</v>
      </c>
      <c r="F76" s="94" t="s">
        <v>566</v>
      </c>
      <c r="G76" s="41">
        <v>11</v>
      </c>
      <c r="H76" s="41">
        <v>3</v>
      </c>
      <c r="I76" s="6" t="s">
        <v>87</v>
      </c>
      <c r="J76" s="6" t="s">
        <v>82</v>
      </c>
      <c r="K76" s="6">
        <v>17.23</v>
      </c>
      <c r="L76" s="6">
        <v>112.28</v>
      </c>
      <c r="M76" s="6">
        <v>112.28</v>
      </c>
      <c r="N76" s="12">
        <f t="shared" si="8"/>
        <v>95.05</v>
      </c>
      <c r="O76" s="12">
        <f t="shared" si="9"/>
        <v>0</v>
      </c>
      <c r="P76" s="12" t="s">
        <v>86</v>
      </c>
      <c r="Q76" s="10">
        <v>0</v>
      </c>
      <c r="R76" s="12" t="s">
        <v>86</v>
      </c>
      <c r="S76" s="12" t="s">
        <v>86</v>
      </c>
    </row>
    <row r="77" spans="1:21">
      <c r="A77" s="6" t="s">
        <v>60</v>
      </c>
      <c r="B77" s="6" t="s">
        <v>56</v>
      </c>
      <c r="C77" s="6">
        <v>13</v>
      </c>
      <c r="D77" s="6" t="str">
        <f t="shared" si="11"/>
        <v>Blank-13</v>
      </c>
      <c r="E77" s="17">
        <v>43369</v>
      </c>
      <c r="F77" s="94" t="s">
        <v>566</v>
      </c>
      <c r="G77" s="41">
        <v>11</v>
      </c>
      <c r="H77" s="41">
        <v>4</v>
      </c>
      <c r="I77" s="6" t="s">
        <v>87</v>
      </c>
      <c r="J77" s="6" t="s">
        <v>82</v>
      </c>
      <c r="K77" s="194">
        <v>15.68</v>
      </c>
      <c r="L77" s="194">
        <v>109.88</v>
      </c>
      <c r="M77" s="194">
        <v>109.88</v>
      </c>
      <c r="N77" s="196">
        <f t="shared" si="8"/>
        <v>94.199999999999989</v>
      </c>
      <c r="O77" s="196">
        <f t="shared" si="9"/>
        <v>0</v>
      </c>
      <c r="P77" s="196" t="s">
        <v>86</v>
      </c>
      <c r="Q77" s="197">
        <v>0</v>
      </c>
      <c r="R77" s="196" t="s">
        <v>86</v>
      </c>
      <c r="S77" s="196" t="s">
        <v>86</v>
      </c>
      <c r="T77" s="194"/>
    </row>
    <row r="78" spans="1:21">
      <c r="A78" s="6" t="s">
        <v>60</v>
      </c>
      <c r="B78" s="6" t="s">
        <v>49</v>
      </c>
      <c r="C78" s="6">
        <v>1</v>
      </c>
      <c r="D78" s="6" t="str">
        <f t="shared" si="11"/>
        <v>CCR-ONE-NCD-1</v>
      </c>
      <c r="E78" s="17">
        <v>43370</v>
      </c>
      <c r="F78" s="94" t="s">
        <v>566</v>
      </c>
      <c r="G78" s="41">
        <v>11</v>
      </c>
      <c r="H78" s="41">
        <v>5</v>
      </c>
      <c r="I78" s="6" t="s">
        <v>88</v>
      </c>
      <c r="J78" s="6" t="s">
        <v>89</v>
      </c>
      <c r="K78" s="194">
        <v>15.68</v>
      </c>
      <c r="L78" s="194" t="s">
        <v>86</v>
      </c>
      <c r="M78" s="194">
        <v>119.05</v>
      </c>
      <c r="N78" s="195">
        <v>97.563214299999999</v>
      </c>
      <c r="O78" s="196">
        <f>M78-(K78+N78)</f>
        <v>5.8067856999999918</v>
      </c>
      <c r="P78" s="196">
        <v>0.90365448504983403</v>
      </c>
      <c r="Q78" s="197">
        <f t="shared" ref="Q78:Q85" si="13">O78*P78</f>
        <v>5.2473279415282326</v>
      </c>
      <c r="R78" s="196">
        <v>2.0727998276424859</v>
      </c>
      <c r="S78" s="196">
        <f t="shared" si="12"/>
        <v>38.53942731210158</v>
      </c>
      <c r="T78" s="194" t="s">
        <v>1096</v>
      </c>
      <c r="U78" s="163"/>
    </row>
    <row r="79" spans="1:21">
      <c r="A79" s="6" t="s">
        <v>60</v>
      </c>
      <c r="B79" s="6" t="s">
        <v>49</v>
      </c>
      <c r="C79" s="6">
        <v>2</v>
      </c>
      <c r="D79" s="6" t="str">
        <f t="shared" si="11"/>
        <v>CCR-ONE-NCD-2</v>
      </c>
      <c r="E79" s="17">
        <v>43370</v>
      </c>
      <c r="F79" s="94" t="s">
        <v>566</v>
      </c>
      <c r="G79" s="41">
        <v>11</v>
      </c>
      <c r="H79" s="41">
        <v>6</v>
      </c>
      <c r="I79" s="6" t="s">
        <v>88</v>
      </c>
      <c r="J79" s="6" t="s">
        <v>89</v>
      </c>
      <c r="K79" s="194">
        <v>16.41</v>
      </c>
      <c r="L79" s="194">
        <v>111</v>
      </c>
      <c r="M79" s="194">
        <v>119.15</v>
      </c>
      <c r="N79" s="196">
        <f t="shared" ref="N79:O86" si="14">L79-K79</f>
        <v>94.59</v>
      </c>
      <c r="O79" s="196">
        <f t="shared" si="14"/>
        <v>8.1500000000000057</v>
      </c>
      <c r="P79" s="196">
        <v>0.8896551724137931</v>
      </c>
      <c r="Q79" s="197">
        <f t="shared" si="13"/>
        <v>7.2506896551724189</v>
      </c>
      <c r="R79" s="196">
        <v>0.93944185842812145</v>
      </c>
      <c r="S79" s="196">
        <f t="shared" si="12"/>
        <v>12.255634927820243</v>
      </c>
      <c r="T79" s="194"/>
    </row>
    <row r="80" spans="1:21">
      <c r="A80" s="6" t="s">
        <v>60</v>
      </c>
      <c r="B80" s="6" t="s">
        <v>49</v>
      </c>
      <c r="C80" s="6">
        <v>3</v>
      </c>
      <c r="D80" s="6" t="str">
        <f t="shared" si="11"/>
        <v>CCR-ONE-NCD-3</v>
      </c>
      <c r="E80" s="17">
        <v>43370</v>
      </c>
      <c r="F80" s="94" t="s">
        <v>566</v>
      </c>
      <c r="G80" s="41">
        <v>11</v>
      </c>
      <c r="H80" s="41">
        <v>7</v>
      </c>
      <c r="I80" s="6" t="s">
        <v>88</v>
      </c>
      <c r="J80" s="6" t="s">
        <v>89</v>
      </c>
      <c r="K80" s="6">
        <v>17.190000000000001</v>
      </c>
      <c r="L80" s="6">
        <v>111.84</v>
      </c>
      <c r="M80" s="6">
        <v>122.69</v>
      </c>
      <c r="N80" s="12">
        <f t="shared" si="14"/>
        <v>94.65</v>
      </c>
      <c r="O80" s="12">
        <f t="shared" si="14"/>
        <v>10.849999999999994</v>
      </c>
      <c r="P80" s="12">
        <v>0.87820512820512819</v>
      </c>
      <c r="Q80" s="10">
        <f t="shared" si="13"/>
        <v>9.5285256410256363</v>
      </c>
      <c r="R80" s="12">
        <v>1.043577086468479</v>
      </c>
      <c r="S80" s="12">
        <f t="shared" si="12"/>
        <v>10.366196718720232</v>
      </c>
    </row>
    <row r="81" spans="1:20">
      <c r="A81" s="6" t="s">
        <v>60</v>
      </c>
      <c r="B81" s="6" t="s">
        <v>49</v>
      </c>
      <c r="C81" s="6">
        <v>4</v>
      </c>
      <c r="D81" s="6" t="str">
        <f t="shared" si="11"/>
        <v>CCR-ONE-NCD-4</v>
      </c>
      <c r="E81" s="17">
        <v>43370</v>
      </c>
      <c r="F81" s="94" t="s">
        <v>566</v>
      </c>
      <c r="G81" s="41">
        <v>11</v>
      </c>
      <c r="H81" s="41">
        <v>8</v>
      </c>
      <c r="I81" s="6" t="s">
        <v>88</v>
      </c>
      <c r="J81" s="6" t="s">
        <v>89</v>
      </c>
      <c r="K81" s="6">
        <v>16.100000000000001</v>
      </c>
      <c r="L81" s="6">
        <v>110.85</v>
      </c>
      <c r="M81" s="6">
        <v>120.82</v>
      </c>
      <c r="N81" s="12">
        <f t="shared" si="14"/>
        <v>94.75</v>
      </c>
      <c r="O81" s="12">
        <f t="shared" si="14"/>
        <v>9.9699999999999989</v>
      </c>
      <c r="P81" s="12">
        <v>0.88550983899821101</v>
      </c>
      <c r="Q81" s="10">
        <f t="shared" si="13"/>
        <v>8.8285330948121619</v>
      </c>
      <c r="R81" s="12">
        <v>1.6556307645618644</v>
      </c>
      <c r="S81" s="12">
        <f t="shared" si="12"/>
        <v>17.768638714671351</v>
      </c>
    </row>
    <row r="82" spans="1:20">
      <c r="A82" s="6" t="s">
        <v>60</v>
      </c>
      <c r="B82" s="6" t="s">
        <v>49</v>
      </c>
      <c r="C82" s="6">
        <v>5</v>
      </c>
      <c r="D82" s="6" t="str">
        <f t="shared" si="11"/>
        <v>CCR-ONE-NCD-5</v>
      </c>
      <c r="E82" s="17">
        <v>43370</v>
      </c>
      <c r="F82" s="94" t="s">
        <v>567</v>
      </c>
      <c r="G82" s="41">
        <v>2</v>
      </c>
      <c r="H82" s="41">
        <v>1</v>
      </c>
      <c r="I82" s="6" t="s">
        <v>88</v>
      </c>
      <c r="J82" s="6" t="s">
        <v>89</v>
      </c>
      <c r="K82" s="6">
        <v>16.63</v>
      </c>
      <c r="L82" s="6">
        <v>111.39</v>
      </c>
      <c r="M82" s="6">
        <v>121.86</v>
      </c>
      <c r="N82" s="12">
        <f t="shared" si="14"/>
        <v>94.76</v>
      </c>
      <c r="O82" s="12">
        <f t="shared" si="14"/>
        <v>10.469999999999999</v>
      </c>
      <c r="P82" s="12">
        <v>0.91295938104448759</v>
      </c>
      <c r="Q82" s="10">
        <f t="shared" si="13"/>
        <v>9.5586847195357834</v>
      </c>
      <c r="R82" s="12">
        <v>2.6329640587827869</v>
      </c>
      <c r="S82" s="12">
        <f t="shared" si="12"/>
        <v>26.101883421297092</v>
      </c>
    </row>
    <row r="83" spans="1:20">
      <c r="A83" s="6" t="s">
        <v>60</v>
      </c>
      <c r="B83" s="6" t="s">
        <v>49</v>
      </c>
      <c r="C83" s="6">
        <v>6</v>
      </c>
      <c r="D83" s="6" t="str">
        <f t="shared" si="11"/>
        <v>CCR-ONE-NCD-6</v>
      </c>
      <c r="E83" s="17">
        <v>43370</v>
      </c>
      <c r="F83" s="94" t="s">
        <v>567</v>
      </c>
      <c r="G83" s="41">
        <v>2</v>
      </c>
      <c r="H83" s="41">
        <v>2</v>
      </c>
      <c r="I83" s="6" t="s">
        <v>88</v>
      </c>
      <c r="J83" s="6" t="s">
        <v>89</v>
      </c>
      <c r="K83" s="6">
        <v>17.66</v>
      </c>
      <c r="L83" s="6">
        <v>112.91</v>
      </c>
      <c r="M83" s="6">
        <v>130.6</v>
      </c>
      <c r="N83" s="12">
        <f t="shared" si="14"/>
        <v>95.25</v>
      </c>
      <c r="O83" s="12">
        <f t="shared" si="14"/>
        <v>17.689999999999998</v>
      </c>
      <c r="P83" s="12">
        <v>0.89966555183946495</v>
      </c>
      <c r="Q83" s="10">
        <f t="shared" si="13"/>
        <v>15.915083612040133</v>
      </c>
      <c r="R83" s="12">
        <v>1.6347835684938603</v>
      </c>
      <c r="S83" s="12">
        <f t="shared" si="12"/>
        <v>9.7839972880343247</v>
      </c>
    </row>
    <row r="84" spans="1:20">
      <c r="A84" s="6" t="s">
        <v>60</v>
      </c>
      <c r="B84" s="6" t="s">
        <v>49</v>
      </c>
      <c r="C84" s="6">
        <v>7</v>
      </c>
      <c r="D84" s="6" t="str">
        <f t="shared" si="11"/>
        <v>CCR-ONE-NCD-7</v>
      </c>
      <c r="E84" s="17">
        <v>43370</v>
      </c>
      <c r="F84" s="94" t="s">
        <v>567</v>
      </c>
      <c r="G84" s="41">
        <v>2</v>
      </c>
      <c r="H84" s="41">
        <v>3</v>
      </c>
      <c r="I84" s="6" t="s">
        <v>88</v>
      </c>
      <c r="J84" s="6" t="s">
        <v>89</v>
      </c>
      <c r="K84" s="6">
        <v>16.27</v>
      </c>
      <c r="L84" s="6">
        <v>111.32</v>
      </c>
      <c r="M84" s="6">
        <v>119.65</v>
      </c>
      <c r="N84" s="12">
        <f t="shared" si="14"/>
        <v>95.05</v>
      </c>
      <c r="O84" s="12">
        <f t="shared" si="14"/>
        <v>8.3300000000000125</v>
      </c>
      <c r="P84" s="12">
        <v>0.89168278529980649</v>
      </c>
      <c r="Q84" s="10">
        <f t="shared" si="13"/>
        <v>7.4277176015473989</v>
      </c>
      <c r="R84" s="12">
        <v>3.895</v>
      </c>
      <c r="S84" s="12">
        <f t="shared" si="12"/>
        <v>49.843002906151547</v>
      </c>
    </row>
    <row r="85" spans="1:20">
      <c r="A85" s="6" t="s">
        <v>60</v>
      </c>
      <c r="B85" s="6" t="s">
        <v>49</v>
      </c>
      <c r="C85" s="6">
        <v>8</v>
      </c>
      <c r="D85" s="6" t="str">
        <f t="shared" si="11"/>
        <v>CCR-ONE-NCD-8</v>
      </c>
      <c r="E85" s="17">
        <v>43370</v>
      </c>
      <c r="F85" s="94" t="s">
        <v>567</v>
      </c>
      <c r="G85" s="41">
        <v>2</v>
      </c>
      <c r="H85" s="41">
        <v>4</v>
      </c>
      <c r="I85" s="6" t="s">
        <v>88</v>
      </c>
      <c r="J85" s="6" t="s">
        <v>89</v>
      </c>
      <c r="K85" s="6">
        <v>15.35</v>
      </c>
      <c r="L85" s="6">
        <v>110.34</v>
      </c>
      <c r="M85" s="6">
        <v>120.39</v>
      </c>
      <c r="N85" s="12">
        <f t="shared" si="14"/>
        <v>94.990000000000009</v>
      </c>
      <c r="O85" s="12">
        <f t="shared" si="14"/>
        <v>10.049999999999997</v>
      </c>
      <c r="P85" s="12">
        <v>0.88244274809160295</v>
      </c>
      <c r="Q85" s="10">
        <f t="shared" si="13"/>
        <v>8.868549618320607</v>
      </c>
      <c r="R85" s="12">
        <v>1.769549866679117</v>
      </c>
      <c r="S85" s="12">
        <f t="shared" si="12"/>
        <v>18.953442115113251</v>
      </c>
    </row>
    <row r="86" spans="1:20">
      <c r="A86" s="6" t="s">
        <v>60</v>
      </c>
      <c r="B86" s="6" t="s">
        <v>56</v>
      </c>
      <c r="C86" s="6">
        <v>14</v>
      </c>
      <c r="D86" s="6" t="str">
        <f t="shared" si="11"/>
        <v>Blank-14</v>
      </c>
      <c r="E86" s="17">
        <v>43370</v>
      </c>
      <c r="F86" s="94" t="s">
        <v>567</v>
      </c>
      <c r="G86" s="41">
        <v>2</v>
      </c>
      <c r="H86" s="41">
        <v>5</v>
      </c>
      <c r="I86" s="6" t="s">
        <v>88</v>
      </c>
      <c r="J86" s="6" t="s">
        <v>89</v>
      </c>
      <c r="K86" s="6">
        <v>16.23</v>
      </c>
      <c r="L86" s="6">
        <v>111.16</v>
      </c>
      <c r="M86" s="6">
        <v>111.16</v>
      </c>
      <c r="N86" s="12">
        <f t="shared" si="14"/>
        <v>94.929999999999993</v>
      </c>
      <c r="O86" s="12">
        <f t="shared" si="14"/>
        <v>0</v>
      </c>
      <c r="P86" s="12" t="s">
        <v>86</v>
      </c>
      <c r="Q86" s="10">
        <v>0</v>
      </c>
      <c r="R86" s="12" t="s">
        <v>86</v>
      </c>
      <c r="S86" s="12" t="s">
        <v>86</v>
      </c>
    </row>
    <row r="87" spans="1:20">
      <c r="A87" s="6" t="s">
        <v>60</v>
      </c>
      <c r="B87" s="6" t="s">
        <v>56</v>
      </c>
      <c r="C87" s="6">
        <v>15</v>
      </c>
      <c r="D87" s="198" t="s">
        <v>706</v>
      </c>
      <c r="E87" s="199"/>
      <c r="F87" s="198" t="s">
        <v>567</v>
      </c>
      <c r="G87" s="41">
        <v>2</v>
      </c>
      <c r="H87" s="41">
        <v>6</v>
      </c>
      <c r="I87" s="6" t="s">
        <v>86</v>
      </c>
      <c r="J87" s="6" t="s">
        <v>86</v>
      </c>
      <c r="K87" s="6" t="s">
        <v>86</v>
      </c>
      <c r="L87" s="6" t="s">
        <v>86</v>
      </c>
      <c r="M87" s="6" t="s">
        <v>86</v>
      </c>
      <c r="N87" s="6" t="s">
        <v>86</v>
      </c>
      <c r="O87" s="6" t="s">
        <v>86</v>
      </c>
      <c r="P87" s="6" t="s">
        <v>86</v>
      </c>
      <c r="Q87" s="6" t="s">
        <v>86</v>
      </c>
      <c r="R87" s="12" t="s">
        <v>86</v>
      </c>
      <c r="S87" s="12" t="s">
        <v>86</v>
      </c>
      <c r="T87" s="6" t="s">
        <v>1097</v>
      </c>
    </row>
    <row r="88" spans="1:20">
      <c r="A88" s="6" t="s">
        <v>60</v>
      </c>
      <c r="B88" s="6" t="s">
        <v>56</v>
      </c>
      <c r="C88" s="6">
        <v>16</v>
      </c>
      <c r="D88" s="198" t="s">
        <v>740</v>
      </c>
      <c r="E88" s="199"/>
      <c r="F88" s="198" t="s">
        <v>567</v>
      </c>
      <c r="G88" s="41">
        <v>2</v>
      </c>
      <c r="H88" s="41">
        <v>7</v>
      </c>
      <c r="I88" s="6" t="s">
        <v>86</v>
      </c>
      <c r="J88" s="6" t="s">
        <v>86</v>
      </c>
      <c r="K88" s="6" t="s">
        <v>86</v>
      </c>
      <c r="L88" s="6" t="s">
        <v>86</v>
      </c>
      <c r="M88" s="6" t="s">
        <v>86</v>
      </c>
      <c r="N88" s="6" t="s">
        <v>86</v>
      </c>
      <c r="O88" s="6" t="s">
        <v>86</v>
      </c>
      <c r="P88" s="6" t="s">
        <v>86</v>
      </c>
      <c r="Q88" s="6" t="s">
        <v>86</v>
      </c>
      <c r="R88" s="12" t="s">
        <v>86</v>
      </c>
      <c r="S88" s="12" t="s">
        <v>86</v>
      </c>
      <c r="T88" s="6" t="s">
        <v>1097</v>
      </c>
    </row>
    <row r="89" spans="1:20">
      <c r="A89" s="6" t="s">
        <v>60</v>
      </c>
      <c r="B89" s="6" t="s">
        <v>50</v>
      </c>
      <c r="C89" s="6">
        <v>1</v>
      </c>
      <c r="D89" s="6" t="str">
        <f t="shared" ref="D89:D120" si="15">_xlfn.CONCAT(B89,"-",C89)</f>
        <v>CRE-MXT-NCD-1</v>
      </c>
      <c r="E89" s="17">
        <v>43376</v>
      </c>
      <c r="F89" s="94" t="s">
        <v>567</v>
      </c>
      <c r="G89" s="41">
        <v>2</v>
      </c>
      <c r="H89" s="41">
        <v>8</v>
      </c>
      <c r="I89" s="6" t="s">
        <v>90</v>
      </c>
      <c r="J89" s="6" t="s">
        <v>91</v>
      </c>
      <c r="K89" s="6">
        <v>16.239999999999998</v>
      </c>
      <c r="L89" s="6">
        <v>113.61</v>
      </c>
      <c r="M89" s="6">
        <v>122.83</v>
      </c>
      <c r="N89" s="12">
        <f t="shared" ref="N89:N120" si="16">L89-K89</f>
        <v>97.37</v>
      </c>
      <c r="O89" s="12">
        <f t="shared" ref="O89:O120" si="17">M89-L89</f>
        <v>9.2199999999999989</v>
      </c>
      <c r="P89" s="12">
        <v>0.87587412587412572</v>
      </c>
      <c r="Q89" s="10">
        <f t="shared" ref="Q89:Q104" si="18">O89*P89</f>
        <v>8.075559440559438</v>
      </c>
      <c r="R89" s="12">
        <v>0.43577671321894995</v>
      </c>
      <c r="S89" s="12">
        <f t="shared" si="12"/>
        <v>5.2543206298522023</v>
      </c>
    </row>
    <row r="90" spans="1:20">
      <c r="A90" s="6" t="s">
        <v>60</v>
      </c>
      <c r="B90" s="6" t="s">
        <v>50</v>
      </c>
      <c r="C90" s="6">
        <v>2</v>
      </c>
      <c r="D90" s="6" t="str">
        <f t="shared" si="15"/>
        <v>CRE-MXT-NCD-2</v>
      </c>
      <c r="E90" s="17">
        <v>43376</v>
      </c>
      <c r="F90" s="94" t="s">
        <v>567</v>
      </c>
      <c r="G90" s="41">
        <v>3</v>
      </c>
      <c r="H90" s="41">
        <v>1</v>
      </c>
      <c r="I90" s="6" t="s">
        <v>90</v>
      </c>
      <c r="J90" s="6" t="s">
        <v>91</v>
      </c>
      <c r="K90" s="6">
        <v>16.61</v>
      </c>
      <c r="L90" s="6">
        <v>112.64</v>
      </c>
      <c r="M90" s="6">
        <v>121.43</v>
      </c>
      <c r="N90" s="12">
        <f t="shared" si="16"/>
        <v>96.03</v>
      </c>
      <c r="O90" s="12">
        <f t="shared" si="17"/>
        <v>8.7900000000000063</v>
      </c>
      <c r="P90" s="12">
        <v>0.89068825910931193</v>
      </c>
      <c r="Q90" s="10">
        <f t="shared" si="18"/>
        <v>7.8291497975708575</v>
      </c>
      <c r="R90" s="12">
        <v>0.35012512465395873</v>
      </c>
      <c r="S90" s="12">
        <f t="shared" si="12"/>
        <v>4.294529621971428</v>
      </c>
    </row>
    <row r="91" spans="1:20">
      <c r="A91" s="6" t="s">
        <v>60</v>
      </c>
      <c r="B91" s="6" t="s">
        <v>50</v>
      </c>
      <c r="C91" s="6">
        <v>3</v>
      </c>
      <c r="D91" s="6" t="str">
        <f t="shared" si="15"/>
        <v>CRE-MXT-NCD-3</v>
      </c>
      <c r="E91" s="17">
        <v>43376</v>
      </c>
      <c r="F91" s="94" t="s">
        <v>567</v>
      </c>
      <c r="G91" s="41">
        <v>3</v>
      </c>
      <c r="H91" s="41">
        <v>2</v>
      </c>
      <c r="I91" s="6" t="s">
        <v>90</v>
      </c>
      <c r="J91" s="6" t="s">
        <v>91</v>
      </c>
      <c r="K91" s="6">
        <v>15.76</v>
      </c>
      <c r="L91" s="6">
        <v>111.39</v>
      </c>
      <c r="M91" s="6">
        <v>122.09</v>
      </c>
      <c r="N91" s="12">
        <f t="shared" si="16"/>
        <v>95.63</v>
      </c>
      <c r="O91" s="12">
        <f t="shared" si="17"/>
        <v>10.700000000000003</v>
      </c>
      <c r="P91" s="12">
        <v>0.91617933723196887</v>
      </c>
      <c r="Q91" s="10">
        <f t="shared" si="18"/>
        <v>9.8031189083820696</v>
      </c>
      <c r="R91" s="12">
        <v>0.93856859871114628</v>
      </c>
      <c r="S91" s="12">
        <f t="shared" si="12"/>
        <v>9.1557917366484691</v>
      </c>
    </row>
    <row r="92" spans="1:20">
      <c r="A92" s="6" t="s">
        <v>60</v>
      </c>
      <c r="B92" s="6" t="s">
        <v>50</v>
      </c>
      <c r="C92" s="6">
        <v>4</v>
      </c>
      <c r="D92" s="6" t="str">
        <f t="shared" si="15"/>
        <v>CRE-MXT-NCD-4</v>
      </c>
      <c r="E92" s="17">
        <v>43376</v>
      </c>
      <c r="F92" s="94" t="s">
        <v>567</v>
      </c>
      <c r="G92" s="41">
        <v>3</v>
      </c>
      <c r="H92" s="41">
        <v>3</v>
      </c>
      <c r="I92" s="6" t="s">
        <v>90</v>
      </c>
      <c r="J92" s="6" t="s">
        <v>91</v>
      </c>
      <c r="K92" s="6">
        <v>16.27</v>
      </c>
      <c r="L92" s="6">
        <v>112.3</v>
      </c>
      <c r="M92" s="6">
        <v>122.41</v>
      </c>
      <c r="N92" s="12">
        <f t="shared" si="16"/>
        <v>96.03</v>
      </c>
      <c r="O92" s="12">
        <f t="shared" si="17"/>
        <v>10.11</v>
      </c>
      <c r="P92" s="12">
        <v>0.9200743494423792</v>
      </c>
      <c r="Q92" s="10">
        <f t="shared" si="18"/>
        <v>9.3019516728624527</v>
      </c>
      <c r="R92" s="12">
        <v>0.4669564336788013</v>
      </c>
      <c r="S92" s="12">
        <f t="shared" si="12"/>
        <v>4.8206900985087886</v>
      </c>
    </row>
    <row r="93" spans="1:20">
      <c r="A93" s="6" t="s">
        <v>60</v>
      </c>
      <c r="B93" s="6" t="s">
        <v>50</v>
      </c>
      <c r="C93" s="6">
        <v>5</v>
      </c>
      <c r="D93" s="6" t="str">
        <f t="shared" si="15"/>
        <v>CRE-MXT-NCD-5</v>
      </c>
      <c r="E93" s="17">
        <v>43376</v>
      </c>
      <c r="F93" s="94" t="s">
        <v>567</v>
      </c>
      <c r="G93" s="41">
        <v>3</v>
      </c>
      <c r="H93" s="41">
        <v>4</v>
      </c>
      <c r="I93" s="6" t="s">
        <v>90</v>
      </c>
      <c r="J93" s="6" t="s">
        <v>91</v>
      </c>
      <c r="K93" s="6">
        <v>16.600000000000001</v>
      </c>
      <c r="L93" s="6">
        <v>112.66</v>
      </c>
      <c r="M93" s="6">
        <v>123.03</v>
      </c>
      <c r="N93" s="12">
        <f t="shared" si="16"/>
        <v>96.06</v>
      </c>
      <c r="O93" s="12">
        <f t="shared" si="17"/>
        <v>10.370000000000005</v>
      </c>
      <c r="P93" s="12">
        <v>0.81988472622478381</v>
      </c>
      <c r="Q93" s="10">
        <f t="shared" si="18"/>
        <v>8.5022046109510114</v>
      </c>
      <c r="R93" s="12">
        <v>2.0287722448518584E-2</v>
      </c>
      <c r="S93" s="12">
        <f t="shared" si="12"/>
        <v>0.2292156808240714</v>
      </c>
    </row>
    <row r="94" spans="1:20">
      <c r="A94" s="6" t="s">
        <v>60</v>
      </c>
      <c r="B94" s="6" t="s">
        <v>50</v>
      </c>
      <c r="C94" s="6">
        <v>6</v>
      </c>
      <c r="D94" s="6" t="str">
        <f t="shared" si="15"/>
        <v>CRE-MXT-NCD-6</v>
      </c>
      <c r="E94" s="17">
        <v>43376</v>
      </c>
      <c r="F94" s="94" t="s">
        <v>567</v>
      </c>
      <c r="G94" s="41">
        <v>3</v>
      </c>
      <c r="H94" s="41">
        <v>5</v>
      </c>
      <c r="I94" s="6" t="s">
        <v>90</v>
      </c>
      <c r="J94" s="6" t="s">
        <v>91</v>
      </c>
      <c r="K94" s="6">
        <v>17.600000000000001</v>
      </c>
      <c r="L94" s="6">
        <v>113.67</v>
      </c>
      <c r="M94" s="6">
        <v>129.79</v>
      </c>
      <c r="N94" s="12">
        <f t="shared" si="16"/>
        <v>96.07</v>
      </c>
      <c r="O94" s="12">
        <f t="shared" si="17"/>
        <v>16.11999999999999</v>
      </c>
      <c r="P94" s="12">
        <v>0.8183139534883721</v>
      </c>
      <c r="Q94" s="10">
        <f t="shared" si="18"/>
        <v>13.19122093023255</v>
      </c>
      <c r="R94" s="12">
        <v>1.4619522802395573E-2</v>
      </c>
      <c r="S94" s="12">
        <f t="shared" si="12"/>
        <v>0.10647214257531069</v>
      </c>
    </row>
    <row r="95" spans="1:20">
      <c r="A95" s="6" t="s">
        <v>60</v>
      </c>
      <c r="B95" s="6" t="s">
        <v>50</v>
      </c>
      <c r="C95" s="6">
        <v>7</v>
      </c>
      <c r="D95" s="6" t="str">
        <f t="shared" si="15"/>
        <v>CRE-MXT-NCD-7</v>
      </c>
      <c r="E95" s="17">
        <v>43376</v>
      </c>
      <c r="F95" s="94" t="s">
        <v>567</v>
      </c>
      <c r="G95" s="41">
        <v>3</v>
      </c>
      <c r="H95" s="41">
        <v>6</v>
      </c>
      <c r="I95" s="6" t="s">
        <v>90</v>
      </c>
      <c r="J95" s="6" t="s">
        <v>91</v>
      </c>
      <c r="K95" s="6">
        <v>16.27</v>
      </c>
      <c r="L95" s="6">
        <v>112.37</v>
      </c>
      <c r="M95" s="6">
        <v>124.39</v>
      </c>
      <c r="N95" s="12">
        <f t="shared" si="16"/>
        <v>96.100000000000009</v>
      </c>
      <c r="O95" s="12">
        <f t="shared" si="17"/>
        <v>12.019999999999996</v>
      </c>
      <c r="P95" s="12">
        <v>0.91617647058823537</v>
      </c>
      <c r="Q95" s="10">
        <f t="shared" si="18"/>
        <v>11.012441176470585</v>
      </c>
      <c r="R95" s="12">
        <v>0.47275161778351737</v>
      </c>
      <c r="S95" s="12">
        <f t="shared" si="12"/>
        <v>4.1254640765814745</v>
      </c>
    </row>
    <row r="96" spans="1:20">
      <c r="A96" s="6" t="s">
        <v>60</v>
      </c>
      <c r="B96" s="6" t="s">
        <v>50</v>
      </c>
      <c r="C96" s="6">
        <v>8</v>
      </c>
      <c r="D96" s="6" t="str">
        <f t="shared" si="15"/>
        <v>CRE-MXT-NCD-8</v>
      </c>
      <c r="E96" s="17">
        <v>43376</v>
      </c>
      <c r="F96" s="94" t="s">
        <v>567</v>
      </c>
      <c r="G96" s="41">
        <v>3</v>
      </c>
      <c r="H96" s="41">
        <v>7</v>
      </c>
      <c r="I96" s="6" t="s">
        <v>90</v>
      </c>
      <c r="J96" s="6" t="s">
        <v>91</v>
      </c>
      <c r="K96" s="6">
        <v>17.27</v>
      </c>
      <c r="L96" s="6">
        <v>113.66</v>
      </c>
      <c r="M96" s="6">
        <v>124.79</v>
      </c>
      <c r="N96" s="12">
        <f t="shared" si="16"/>
        <v>96.39</v>
      </c>
      <c r="O96" s="12">
        <f t="shared" si="17"/>
        <v>11.13000000000001</v>
      </c>
      <c r="P96" s="12">
        <v>0.9140625</v>
      </c>
      <c r="Q96" s="10">
        <f t="shared" si="18"/>
        <v>10.173515625000009</v>
      </c>
      <c r="R96" s="12">
        <v>0.36270717037113009</v>
      </c>
      <c r="S96" s="12">
        <f t="shared" si="12"/>
        <v>3.4365056722536069</v>
      </c>
    </row>
    <row r="97" spans="1:19">
      <c r="A97" s="6" t="s">
        <v>60</v>
      </c>
      <c r="B97" s="6" t="s">
        <v>51</v>
      </c>
      <c r="C97" s="6">
        <v>1</v>
      </c>
      <c r="D97" s="6" t="str">
        <f t="shared" si="15"/>
        <v>CRE-MXG-NCD-1</v>
      </c>
      <c r="E97" s="17">
        <v>43376</v>
      </c>
      <c r="F97" s="94" t="s">
        <v>567</v>
      </c>
      <c r="G97" s="41">
        <v>3</v>
      </c>
      <c r="H97" s="41">
        <v>8</v>
      </c>
      <c r="I97" s="6" t="s">
        <v>90</v>
      </c>
      <c r="J97" s="6" t="s">
        <v>91</v>
      </c>
      <c r="K97" s="6">
        <v>16.100000000000001</v>
      </c>
      <c r="L97" s="6">
        <v>112.28</v>
      </c>
      <c r="M97" s="6">
        <v>122.03</v>
      </c>
      <c r="N97" s="12">
        <f t="shared" si="16"/>
        <v>96.18</v>
      </c>
      <c r="O97" s="12">
        <f t="shared" si="17"/>
        <v>9.75</v>
      </c>
      <c r="P97" s="12">
        <v>0.93485342019543982</v>
      </c>
      <c r="Q97" s="10">
        <f t="shared" si="18"/>
        <v>9.1148208469055376</v>
      </c>
      <c r="R97" s="12">
        <v>1.2481045658210499</v>
      </c>
      <c r="S97" s="12">
        <f t="shared" si="12"/>
        <v>13.170055578374075</v>
      </c>
    </row>
    <row r="98" spans="1:19">
      <c r="A98" s="6" t="s">
        <v>60</v>
      </c>
      <c r="B98" s="6" t="s">
        <v>51</v>
      </c>
      <c r="C98" s="6">
        <v>2</v>
      </c>
      <c r="D98" s="6" t="str">
        <f t="shared" si="15"/>
        <v>CRE-MXG-NCD-2</v>
      </c>
      <c r="E98" s="17">
        <v>43376</v>
      </c>
      <c r="F98" s="94" t="s">
        <v>567</v>
      </c>
      <c r="G98" s="41">
        <v>4</v>
      </c>
      <c r="H98" s="41">
        <v>1</v>
      </c>
      <c r="I98" s="6" t="s">
        <v>90</v>
      </c>
      <c r="J98" s="6" t="s">
        <v>91</v>
      </c>
      <c r="K98" s="6">
        <v>15.79</v>
      </c>
      <c r="L98" s="6">
        <v>111.84</v>
      </c>
      <c r="M98" s="6">
        <v>120.66</v>
      </c>
      <c r="N98" s="12">
        <f t="shared" si="16"/>
        <v>96.050000000000011</v>
      </c>
      <c r="O98" s="12">
        <f t="shared" si="17"/>
        <v>8.8199999999999932</v>
      </c>
      <c r="P98" s="12">
        <v>0.92519083969465643</v>
      </c>
      <c r="Q98" s="10">
        <f t="shared" si="18"/>
        <v>8.1601832061068631</v>
      </c>
      <c r="R98" s="12">
        <v>0.68494056030738837</v>
      </c>
      <c r="S98" s="12">
        <f t="shared" si="12"/>
        <v>8.0621401696337252</v>
      </c>
    </row>
    <row r="99" spans="1:19">
      <c r="A99" s="6" t="s">
        <v>60</v>
      </c>
      <c r="B99" s="6" t="s">
        <v>51</v>
      </c>
      <c r="C99" s="6">
        <v>3</v>
      </c>
      <c r="D99" s="6" t="str">
        <f t="shared" si="15"/>
        <v>CRE-MXG-NCD-3</v>
      </c>
      <c r="E99" s="17">
        <v>43376</v>
      </c>
      <c r="F99" s="94" t="s">
        <v>567</v>
      </c>
      <c r="G99" s="41">
        <v>4</v>
      </c>
      <c r="H99" s="41">
        <v>2</v>
      </c>
      <c r="I99" s="6" t="s">
        <v>90</v>
      </c>
      <c r="J99" s="6" t="s">
        <v>91</v>
      </c>
      <c r="K99" s="6">
        <v>17.600000000000001</v>
      </c>
      <c r="L99" s="6">
        <v>114.07</v>
      </c>
      <c r="M99" s="6">
        <v>123.6</v>
      </c>
      <c r="N99" s="12">
        <f t="shared" si="16"/>
        <v>96.47</v>
      </c>
      <c r="O99" s="12">
        <f t="shared" si="17"/>
        <v>9.5300000000000011</v>
      </c>
      <c r="P99" s="12">
        <v>0.92829204693611467</v>
      </c>
      <c r="Q99" s="10">
        <f t="shared" si="18"/>
        <v>8.8466232073011746</v>
      </c>
      <c r="R99" s="12">
        <v>1.0959236051638701</v>
      </c>
      <c r="S99" s="12">
        <f t="shared" si="12"/>
        <v>11.950746370988657</v>
      </c>
    </row>
    <row r="100" spans="1:19">
      <c r="A100" s="6" t="s">
        <v>60</v>
      </c>
      <c r="B100" s="6" t="s">
        <v>51</v>
      </c>
      <c r="C100" s="6">
        <v>4</v>
      </c>
      <c r="D100" s="6" t="str">
        <f t="shared" si="15"/>
        <v>CRE-MXG-NCD-4</v>
      </c>
      <c r="E100" s="17">
        <v>43376</v>
      </c>
      <c r="F100" s="94" t="s">
        <v>567</v>
      </c>
      <c r="G100" s="41">
        <v>4</v>
      </c>
      <c r="H100" s="41">
        <v>3</v>
      </c>
      <c r="I100" s="6" t="s">
        <v>90</v>
      </c>
      <c r="J100" s="6" t="s">
        <v>91</v>
      </c>
      <c r="K100" s="6">
        <v>16.399999999999999</v>
      </c>
      <c r="L100" s="6">
        <v>112.89</v>
      </c>
      <c r="M100" s="6">
        <v>121.08</v>
      </c>
      <c r="N100" s="12">
        <f t="shared" si="16"/>
        <v>96.490000000000009</v>
      </c>
      <c r="O100" s="12">
        <f t="shared" si="17"/>
        <v>8.1899999999999977</v>
      </c>
      <c r="P100" s="12">
        <v>0.92334494773519171</v>
      </c>
      <c r="Q100" s="10">
        <f t="shared" si="18"/>
        <v>7.562195121951218</v>
      </c>
      <c r="R100" s="12">
        <v>0.470275368676081</v>
      </c>
      <c r="S100" s="12">
        <f t="shared" si="12"/>
        <v>6.0004892219505175</v>
      </c>
    </row>
    <row r="101" spans="1:19">
      <c r="A101" s="6" t="s">
        <v>60</v>
      </c>
      <c r="B101" s="6" t="s">
        <v>51</v>
      </c>
      <c r="C101" s="6">
        <v>5</v>
      </c>
      <c r="D101" s="6" t="str">
        <f t="shared" si="15"/>
        <v>CRE-MXG-NCD-5</v>
      </c>
      <c r="E101" s="17">
        <v>43376</v>
      </c>
      <c r="F101" s="94" t="s">
        <v>567</v>
      </c>
      <c r="G101" s="41">
        <v>4</v>
      </c>
      <c r="H101" s="41">
        <v>4</v>
      </c>
      <c r="I101" s="6" t="s">
        <v>90</v>
      </c>
      <c r="J101" s="6" t="s">
        <v>91</v>
      </c>
      <c r="K101" s="6">
        <v>16.39</v>
      </c>
      <c r="L101" s="6">
        <v>113.16</v>
      </c>
      <c r="M101" s="6">
        <v>123.39</v>
      </c>
      <c r="N101" s="12">
        <f t="shared" si="16"/>
        <v>96.77</v>
      </c>
      <c r="O101" s="12">
        <f t="shared" si="17"/>
        <v>10.230000000000004</v>
      </c>
      <c r="P101" s="12">
        <v>0.94568245125348183</v>
      </c>
      <c r="Q101" s="10">
        <f t="shared" si="18"/>
        <v>9.6743314763231236</v>
      </c>
      <c r="R101" s="12">
        <v>0.5937704528806802</v>
      </c>
      <c r="S101" s="12">
        <f t="shared" si="12"/>
        <v>5.9393423582692506</v>
      </c>
    </row>
    <row r="102" spans="1:19">
      <c r="A102" s="6" t="s">
        <v>60</v>
      </c>
      <c r="B102" s="6" t="s">
        <v>51</v>
      </c>
      <c r="C102" s="6">
        <v>6</v>
      </c>
      <c r="D102" s="6" t="str">
        <f t="shared" si="15"/>
        <v>CRE-MXG-NCD-6</v>
      </c>
      <c r="E102" s="17">
        <v>43376</v>
      </c>
      <c r="F102" s="94" t="s">
        <v>567</v>
      </c>
      <c r="G102" s="41">
        <v>4</v>
      </c>
      <c r="H102" s="41">
        <v>5</v>
      </c>
      <c r="I102" s="6" t="s">
        <v>90</v>
      </c>
      <c r="J102" s="6" t="s">
        <v>91</v>
      </c>
      <c r="K102" s="6">
        <v>16.07</v>
      </c>
      <c r="L102" s="6">
        <v>112.64</v>
      </c>
      <c r="M102" s="6">
        <v>121.6</v>
      </c>
      <c r="N102" s="12">
        <f t="shared" si="16"/>
        <v>96.57</v>
      </c>
      <c r="O102" s="12">
        <f t="shared" si="17"/>
        <v>8.9599999999999937</v>
      </c>
      <c r="P102" s="12">
        <v>0.84977908689248904</v>
      </c>
      <c r="Q102" s="10">
        <f t="shared" si="18"/>
        <v>7.6140206185566965</v>
      </c>
      <c r="R102" s="12">
        <v>0.50426041537775268</v>
      </c>
      <c r="S102" s="12">
        <f t="shared" si="12"/>
        <v>6.3956260105663336</v>
      </c>
    </row>
    <row r="103" spans="1:19">
      <c r="A103" s="6" t="s">
        <v>60</v>
      </c>
      <c r="B103" s="6" t="s">
        <v>51</v>
      </c>
      <c r="C103" s="6">
        <v>7</v>
      </c>
      <c r="D103" s="6" t="str">
        <f t="shared" si="15"/>
        <v>CRE-MXG-NCD-7</v>
      </c>
      <c r="E103" s="17">
        <v>43376</v>
      </c>
      <c r="F103" s="94" t="s">
        <v>567</v>
      </c>
      <c r="G103" s="41">
        <v>4</v>
      </c>
      <c r="H103" s="41">
        <v>6</v>
      </c>
      <c r="I103" s="6" t="s">
        <v>90</v>
      </c>
      <c r="J103" s="6" t="s">
        <v>91</v>
      </c>
      <c r="K103" s="6">
        <v>15.8</v>
      </c>
      <c r="L103" s="6">
        <v>112</v>
      </c>
      <c r="M103" s="6">
        <v>123.1</v>
      </c>
      <c r="N103" s="12">
        <f t="shared" si="16"/>
        <v>96.2</v>
      </c>
      <c r="O103" s="12">
        <f t="shared" si="17"/>
        <v>11.099999999999994</v>
      </c>
      <c r="P103" s="12">
        <v>0.85836177474402731</v>
      </c>
      <c r="Q103" s="10">
        <f t="shared" si="18"/>
        <v>9.5278156996586976</v>
      </c>
      <c r="R103" s="12">
        <v>0.27404249870448716</v>
      </c>
      <c r="S103" s="12">
        <f t="shared" si="12"/>
        <v>2.766939370617342</v>
      </c>
    </row>
    <row r="104" spans="1:19">
      <c r="A104" s="6" t="s">
        <v>60</v>
      </c>
      <c r="B104" s="6" t="s">
        <v>51</v>
      </c>
      <c r="C104" s="6">
        <v>8</v>
      </c>
      <c r="D104" s="6" t="str">
        <f t="shared" si="15"/>
        <v>CRE-MXG-NCD-8</v>
      </c>
      <c r="E104" s="17">
        <v>43376</v>
      </c>
      <c r="F104" s="94" t="s">
        <v>567</v>
      </c>
      <c r="G104" s="41">
        <v>4</v>
      </c>
      <c r="H104" s="41">
        <v>7</v>
      </c>
      <c r="I104" s="6" t="s">
        <v>90</v>
      </c>
      <c r="J104" s="6" t="s">
        <v>91</v>
      </c>
      <c r="K104" s="6">
        <v>15.86</v>
      </c>
      <c r="L104" s="6">
        <v>112.44</v>
      </c>
      <c r="M104" s="6">
        <v>123.56</v>
      </c>
      <c r="N104" s="12">
        <f t="shared" si="16"/>
        <v>96.58</v>
      </c>
      <c r="O104" s="12">
        <f t="shared" si="17"/>
        <v>11.120000000000005</v>
      </c>
      <c r="P104" s="12">
        <v>0.85326086956521729</v>
      </c>
      <c r="Q104" s="10">
        <f t="shared" si="18"/>
        <v>9.4882608695652202</v>
      </c>
      <c r="R104" s="12">
        <v>0.12030395299137747</v>
      </c>
      <c r="S104" s="12">
        <f t="shared" si="12"/>
        <v>1.2245611645413845</v>
      </c>
    </row>
    <row r="105" spans="1:19">
      <c r="A105" s="6" t="s">
        <v>60</v>
      </c>
      <c r="B105" s="6" t="s">
        <v>56</v>
      </c>
      <c r="C105" s="6">
        <v>17</v>
      </c>
      <c r="D105" s="6" t="str">
        <f t="shared" si="15"/>
        <v>Blank-17</v>
      </c>
      <c r="E105" s="17">
        <v>43376</v>
      </c>
      <c r="F105" s="94" t="s">
        <v>567</v>
      </c>
      <c r="G105" s="41">
        <v>4</v>
      </c>
      <c r="H105" s="41">
        <v>8</v>
      </c>
      <c r="I105" s="6" t="s">
        <v>90</v>
      </c>
      <c r="J105" s="6" t="s">
        <v>91</v>
      </c>
      <c r="K105" s="6">
        <v>15.36</v>
      </c>
      <c r="L105" s="6">
        <v>111.85</v>
      </c>
      <c r="M105" s="6">
        <v>111.85</v>
      </c>
      <c r="N105" s="12">
        <f t="shared" si="16"/>
        <v>96.49</v>
      </c>
      <c r="O105" s="12">
        <f t="shared" si="17"/>
        <v>0</v>
      </c>
      <c r="P105" s="12" t="s">
        <v>86</v>
      </c>
      <c r="Q105" s="10">
        <v>0</v>
      </c>
      <c r="R105" s="12" t="s">
        <v>86</v>
      </c>
      <c r="S105" s="12" t="s">
        <v>86</v>
      </c>
    </row>
    <row r="106" spans="1:19">
      <c r="A106" s="6" t="s">
        <v>60</v>
      </c>
      <c r="B106" s="6" t="s">
        <v>56</v>
      </c>
      <c r="C106" s="6">
        <v>18</v>
      </c>
      <c r="D106" s="6" t="str">
        <f t="shared" si="15"/>
        <v>Blank-18</v>
      </c>
      <c r="E106" s="17">
        <v>43376</v>
      </c>
      <c r="F106" s="94" t="s">
        <v>567</v>
      </c>
      <c r="G106" s="41">
        <v>5</v>
      </c>
      <c r="H106" s="41">
        <v>1</v>
      </c>
      <c r="I106" s="6" t="s">
        <v>90</v>
      </c>
      <c r="J106" s="6" t="s">
        <v>91</v>
      </c>
      <c r="K106" s="6">
        <v>15.68</v>
      </c>
      <c r="L106" s="6">
        <v>111.97</v>
      </c>
      <c r="M106" s="6">
        <v>111.97</v>
      </c>
      <c r="N106" s="12">
        <f t="shared" si="16"/>
        <v>96.289999999999992</v>
      </c>
      <c r="O106" s="12">
        <f t="shared" si="17"/>
        <v>0</v>
      </c>
      <c r="P106" s="12" t="s">
        <v>86</v>
      </c>
      <c r="Q106" s="10">
        <v>0</v>
      </c>
      <c r="R106" s="12" t="s">
        <v>86</v>
      </c>
      <c r="S106" s="12" t="s">
        <v>86</v>
      </c>
    </row>
    <row r="107" spans="1:19">
      <c r="A107" s="6" t="s">
        <v>60</v>
      </c>
      <c r="B107" s="6" t="s">
        <v>56</v>
      </c>
      <c r="C107" s="6">
        <v>19</v>
      </c>
      <c r="D107" s="6" t="str">
        <f t="shared" si="15"/>
        <v>Blank-19</v>
      </c>
      <c r="E107" s="17">
        <v>43376</v>
      </c>
      <c r="F107" s="94" t="s">
        <v>567</v>
      </c>
      <c r="G107" s="41">
        <v>5</v>
      </c>
      <c r="H107" s="41">
        <v>2</v>
      </c>
      <c r="I107" s="6" t="s">
        <v>90</v>
      </c>
      <c r="J107" s="6" t="s">
        <v>91</v>
      </c>
      <c r="K107" s="6">
        <v>15.33</v>
      </c>
      <c r="L107" s="6">
        <v>111.55</v>
      </c>
      <c r="M107" s="6">
        <v>111.55</v>
      </c>
      <c r="N107" s="12">
        <f t="shared" si="16"/>
        <v>96.22</v>
      </c>
      <c r="O107" s="12">
        <f t="shared" si="17"/>
        <v>0</v>
      </c>
      <c r="P107" s="12" t="s">
        <v>86</v>
      </c>
      <c r="Q107" s="10">
        <v>0</v>
      </c>
      <c r="R107" s="12" t="s">
        <v>86</v>
      </c>
      <c r="S107" s="12" t="s">
        <v>86</v>
      </c>
    </row>
    <row r="108" spans="1:19">
      <c r="A108" s="6" t="s">
        <v>60</v>
      </c>
      <c r="B108" s="6" t="s">
        <v>52</v>
      </c>
      <c r="C108" s="6">
        <v>1</v>
      </c>
      <c r="D108" s="6" t="str">
        <f t="shared" si="15"/>
        <v>UCP-MXG-NCD-1</v>
      </c>
      <c r="E108" s="17">
        <v>43377</v>
      </c>
      <c r="F108" s="94" t="s">
        <v>567</v>
      </c>
      <c r="G108" s="41">
        <v>5</v>
      </c>
      <c r="H108" s="41">
        <v>3</v>
      </c>
      <c r="I108" s="6" t="s">
        <v>92</v>
      </c>
      <c r="J108" s="6" t="s">
        <v>93</v>
      </c>
      <c r="K108" s="6">
        <v>15.2</v>
      </c>
      <c r="L108" s="6">
        <v>112.34</v>
      </c>
      <c r="M108" s="6">
        <v>122.06</v>
      </c>
      <c r="N108" s="12">
        <f t="shared" si="16"/>
        <v>97.14</v>
      </c>
      <c r="O108" s="12">
        <f t="shared" si="17"/>
        <v>9.7199999999999989</v>
      </c>
      <c r="P108" s="12">
        <v>0.90909090909090906</v>
      </c>
      <c r="Q108" s="10">
        <f t="shared" ref="Q108:Q115" si="19">O108*P108</f>
        <v>8.8363636363636342</v>
      </c>
      <c r="R108" s="12">
        <v>0.7238744906730894</v>
      </c>
      <c r="S108" s="12">
        <f t="shared" si="12"/>
        <v>7.9577042002450948</v>
      </c>
    </row>
    <row r="109" spans="1:19">
      <c r="A109" s="6" t="s">
        <v>60</v>
      </c>
      <c r="B109" s="6" t="s">
        <v>52</v>
      </c>
      <c r="C109" s="6">
        <v>2</v>
      </c>
      <c r="D109" s="6" t="str">
        <f t="shared" si="15"/>
        <v>UCP-MXG-NCD-2</v>
      </c>
      <c r="E109" s="17">
        <v>43377</v>
      </c>
      <c r="F109" s="94" t="s">
        <v>567</v>
      </c>
      <c r="G109" s="41">
        <v>5</v>
      </c>
      <c r="H109" s="41">
        <v>4</v>
      </c>
      <c r="I109" s="6" t="s">
        <v>92</v>
      </c>
      <c r="J109" s="6" t="s">
        <v>93</v>
      </c>
      <c r="K109" s="6">
        <v>16.09</v>
      </c>
      <c r="L109" s="6">
        <v>112.83</v>
      </c>
      <c r="M109" s="6">
        <v>123.75</v>
      </c>
      <c r="N109" s="12">
        <f t="shared" si="16"/>
        <v>96.74</v>
      </c>
      <c r="O109" s="12">
        <f t="shared" si="17"/>
        <v>10.920000000000002</v>
      </c>
      <c r="P109" s="12">
        <v>0.89836065573770507</v>
      </c>
      <c r="Q109" s="10">
        <f t="shared" si="19"/>
        <v>9.8100983606557417</v>
      </c>
      <c r="R109" s="12">
        <v>0.25528924093596483</v>
      </c>
      <c r="S109" s="12">
        <f t="shared" si="12"/>
        <v>2.517475387116753</v>
      </c>
    </row>
    <row r="110" spans="1:19">
      <c r="A110" s="6" t="s">
        <v>60</v>
      </c>
      <c r="B110" s="6" t="s">
        <v>52</v>
      </c>
      <c r="C110" s="6">
        <v>3</v>
      </c>
      <c r="D110" s="6" t="str">
        <f t="shared" si="15"/>
        <v>UCP-MXG-NCD-3</v>
      </c>
      <c r="E110" s="17">
        <v>43377</v>
      </c>
      <c r="F110" s="94" t="s">
        <v>567</v>
      </c>
      <c r="G110" s="41">
        <v>5</v>
      </c>
      <c r="H110" s="41">
        <v>5</v>
      </c>
      <c r="I110" s="6" t="s">
        <v>92</v>
      </c>
      <c r="J110" s="6" t="s">
        <v>93</v>
      </c>
      <c r="K110" s="6">
        <v>16.079999999999998</v>
      </c>
      <c r="L110" s="6">
        <v>112.99</v>
      </c>
      <c r="M110" s="6">
        <v>121.76</v>
      </c>
      <c r="N110" s="12">
        <f t="shared" si="16"/>
        <v>96.91</v>
      </c>
      <c r="O110" s="12">
        <f t="shared" si="17"/>
        <v>8.7700000000000102</v>
      </c>
      <c r="P110" s="12">
        <v>0.91881188118811874</v>
      </c>
      <c r="Q110" s="10">
        <f t="shared" si="19"/>
        <v>8.0579801980198109</v>
      </c>
      <c r="R110" s="12">
        <v>0.5299342688079911</v>
      </c>
      <c r="S110" s="12">
        <f t="shared" si="12"/>
        <v>6.3733005949558867</v>
      </c>
    </row>
    <row r="111" spans="1:19">
      <c r="A111" s="6" t="s">
        <v>60</v>
      </c>
      <c r="B111" s="6" t="s">
        <v>52</v>
      </c>
      <c r="C111" s="6">
        <v>4</v>
      </c>
      <c r="D111" s="6" t="str">
        <f t="shared" si="15"/>
        <v>UCP-MXG-NCD-4</v>
      </c>
      <c r="E111" s="17">
        <v>43377</v>
      </c>
      <c r="F111" s="94" t="s">
        <v>567</v>
      </c>
      <c r="G111" s="41">
        <v>5</v>
      </c>
      <c r="H111" s="41">
        <v>6</v>
      </c>
      <c r="I111" s="6" t="s">
        <v>92</v>
      </c>
      <c r="J111" s="6" t="s">
        <v>93</v>
      </c>
      <c r="K111" s="6">
        <v>16.510000000000002</v>
      </c>
      <c r="L111" s="6">
        <v>113.25</v>
      </c>
      <c r="M111" s="6">
        <v>120.18</v>
      </c>
      <c r="N111" s="12">
        <f t="shared" si="16"/>
        <v>96.74</v>
      </c>
      <c r="O111" s="12">
        <f t="shared" si="17"/>
        <v>6.9300000000000068</v>
      </c>
      <c r="P111" s="12">
        <v>0.90909090909090917</v>
      </c>
      <c r="Q111" s="10">
        <f t="shared" si="19"/>
        <v>6.3000000000000069</v>
      </c>
      <c r="R111" s="12">
        <v>0.98092640463446212</v>
      </c>
      <c r="S111" s="12">
        <f t="shared" si="12"/>
        <v>15.062669902275834</v>
      </c>
    </row>
    <row r="112" spans="1:19">
      <c r="A112" s="6" t="s">
        <v>60</v>
      </c>
      <c r="B112" s="6" t="s">
        <v>52</v>
      </c>
      <c r="C112" s="6">
        <v>5</v>
      </c>
      <c r="D112" s="6" t="str">
        <f t="shared" si="15"/>
        <v>UCP-MXG-NCD-5</v>
      </c>
      <c r="E112" s="17">
        <v>43377</v>
      </c>
      <c r="F112" s="94" t="s">
        <v>567</v>
      </c>
      <c r="G112" s="41">
        <v>5</v>
      </c>
      <c r="H112" s="41">
        <v>7</v>
      </c>
      <c r="I112" s="6" t="s">
        <v>92</v>
      </c>
      <c r="J112" s="6" t="s">
        <v>93</v>
      </c>
      <c r="K112" s="6">
        <v>16.29</v>
      </c>
      <c r="L112" s="6">
        <v>113.01</v>
      </c>
      <c r="M112" s="6">
        <v>125.13</v>
      </c>
      <c r="N112" s="12">
        <f t="shared" si="16"/>
        <v>96.72</v>
      </c>
      <c r="O112" s="12">
        <f t="shared" si="17"/>
        <v>12.11999999999999</v>
      </c>
      <c r="P112" s="12">
        <v>0.86180422264875245</v>
      </c>
      <c r="Q112" s="10">
        <f t="shared" si="19"/>
        <v>10.445067178502871</v>
      </c>
      <c r="R112" s="12">
        <v>1.3611893637441481</v>
      </c>
      <c r="S112" s="12">
        <f t="shared" si="12"/>
        <v>12.604441217218143</v>
      </c>
    </row>
    <row r="113" spans="1:19">
      <c r="A113" s="6" t="s">
        <v>60</v>
      </c>
      <c r="B113" s="6" t="s">
        <v>52</v>
      </c>
      <c r="C113" s="6">
        <v>6</v>
      </c>
      <c r="D113" s="6" t="str">
        <f t="shared" si="15"/>
        <v>UCP-MXG-NCD-6</v>
      </c>
      <c r="E113" s="17">
        <v>43377</v>
      </c>
      <c r="F113" s="94" t="s">
        <v>567</v>
      </c>
      <c r="G113" s="41">
        <v>5</v>
      </c>
      <c r="H113" s="41">
        <v>8</v>
      </c>
      <c r="I113" s="6" t="s">
        <v>92</v>
      </c>
      <c r="J113" s="6" t="s">
        <v>93</v>
      </c>
      <c r="K113" s="6">
        <v>15.74</v>
      </c>
      <c r="L113" s="6">
        <v>112.49</v>
      </c>
      <c r="M113" s="6">
        <v>122.64</v>
      </c>
      <c r="N113" s="12">
        <f t="shared" si="16"/>
        <v>96.75</v>
      </c>
      <c r="O113" s="12">
        <f t="shared" si="17"/>
        <v>10.150000000000006</v>
      </c>
      <c r="P113" s="12">
        <v>0.87478260869565216</v>
      </c>
      <c r="Q113" s="10">
        <f t="shared" si="19"/>
        <v>8.8790434782608738</v>
      </c>
      <c r="R113" s="12">
        <v>0.90704654776381743</v>
      </c>
      <c r="S113" s="12">
        <f t="shared" si="12"/>
        <v>9.8835819095840414</v>
      </c>
    </row>
    <row r="114" spans="1:19">
      <c r="A114" s="6" t="s">
        <v>60</v>
      </c>
      <c r="B114" s="6" t="s">
        <v>52</v>
      </c>
      <c r="C114" s="6">
        <v>7</v>
      </c>
      <c r="D114" s="6" t="str">
        <f t="shared" si="15"/>
        <v>UCP-MXG-NCD-7</v>
      </c>
      <c r="E114" s="17">
        <v>43377</v>
      </c>
      <c r="F114" s="94" t="s">
        <v>567</v>
      </c>
      <c r="G114" s="41">
        <v>6</v>
      </c>
      <c r="H114" s="41">
        <v>1</v>
      </c>
      <c r="I114" s="6" t="s">
        <v>92</v>
      </c>
      <c r="J114" s="6" t="s">
        <v>93</v>
      </c>
      <c r="K114" s="6">
        <v>15.67</v>
      </c>
      <c r="L114" s="6">
        <v>112.43</v>
      </c>
      <c r="M114" s="6">
        <v>120.03</v>
      </c>
      <c r="N114" s="12">
        <f t="shared" si="16"/>
        <v>96.76</v>
      </c>
      <c r="O114" s="12">
        <f t="shared" si="17"/>
        <v>7.5999999999999943</v>
      </c>
      <c r="P114" s="12">
        <v>0.88740458015267176</v>
      </c>
      <c r="Q114" s="10">
        <f t="shared" si="19"/>
        <v>6.7442748091603004</v>
      </c>
      <c r="R114" s="12">
        <v>0.74792682938854682</v>
      </c>
      <c r="S114" s="12">
        <f t="shared" si="12"/>
        <v>10.730493946264058</v>
      </c>
    </row>
    <row r="115" spans="1:19">
      <c r="A115" s="6" t="s">
        <v>60</v>
      </c>
      <c r="B115" s="6" t="s">
        <v>52</v>
      </c>
      <c r="C115" s="6">
        <v>8</v>
      </c>
      <c r="D115" s="6" t="str">
        <f t="shared" si="15"/>
        <v>UCP-MXG-NCD-8</v>
      </c>
      <c r="E115" s="17">
        <v>43377</v>
      </c>
      <c r="F115" s="94" t="s">
        <v>567</v>
      </c>
      <c r="G115" s="41">
        <v>6</v>
      </c>
      <c r="H115" s="41">
        <v>2</v>
      </c>
      <c r="I115" s="6" t="s">
        <v>92</v>
      </c>
      <c r="J115" s="6" t="s">
        <v>93</v>
      </c>
      <c r="K115" s="6">
        <v>15.41</v>
      </c>
      <c r="L115" s="6">
        <v>111.96</v>
      </c>
      <c r="M115" s="6">
        <v>122.8</v>
      </c>
      <c r="N115" s="12">
        <f t="shared" si="16"/>
        <v>96.55</v>
      </c>
      <c r="O115" s="12">
        <f t="shared" si="17"/>
        <v>10.840000000000003</v>
      </c>
      <c r="P115" s="12">
        <v>0.89320388349514557</v>
      </c>
      <c r="Q115" s="10">
        <f t="shared" si="19"/>
        <v>9.6823300970873802</v>
      </c>
      <c r="R115" s="12">
        <v>1.0395232881022687</v>
      </c>
      <c r="S115" s="12">
        <f t="shared" si="12"/>
        <v>10.365890489156731</v>
      </c>
    </row>
    <row r="116" spans="1:19">
      <c r="A116" s="6" t="s">
        <v>60</v>
      </c>
      <c r="B116" s="6" t="s">
        <v>56</v>
      </c>
      <c r="C116" s="6">
        <v>20</v>
      </c>
      <c r="D116" s="6" t="str">
        <f t="shared" si="15"/>
        <v>Blank-20</v>
      </c>
      <c r="E116" s="17">
        <v>43377</v>
      </c>
      <c r="F116" s="94" t="s">
        <v>567</v>
      </c>
      <c r="G116" s="41">
        <v>6</v>
      </c>
      <c r="H116" s="41">
        <v>3</v>
      </c>
      <c r="I116" s="6" t="s">
        <v>92</v>
      </c>
      <c r="J116" s="6" t="s">
        <v>93</v>
      </c>
      <c r="K116" s="6">
        <v>15.92</v>
      </c>
      <c r="L116" s="6">
        <v>112.38</v>
      </c>
      <c r="M116" s="6">
        <v>112.38</v>
      </c>
      <c r="N116" s="12">
        <f t="shared" si="16"/>
        <v>96.46</v>
      </c>
      <c r="O116" s="12">
        <f t="shared" si="17"/>
        <v>0</v>
      </c>
      <c r="P116" s="12" t="s">
        <v>86</v>
      </c>
      <c r="Q116" s="10">
        <v>0</v>
      </c>
      <c r="R116" s="12" t="s">
        <v>86</v>
      </c>
      <c r="S116" s="12" t="s">
        <v>86</v>
      </c>
    </row>
    <row r="117" spans="1:19">
      <c r="A117" s="6" t="s">
        <v>60</v>
      </c>
      <c r="B117" s="6" t="s">
        <v>56</v>
      </c>
      <c r="C117" s="6">
        <v>21</v>
      </c>
      <c r="D117" s="6" t="str">
        <f t="shared" si="15"/>
        <v>Blank-21</v>
      </c>
      <c r="E117" s="17">
        <v>43377</v>
      </c>
      <c r="F117" s="94" t="s">
        <v>567</v>
      </c>
      <c r="G117" s="41">
        <v>6</v>
      </c>
      <c r="H117" s="41">
        <v>4</v>
      </c>
      <c r="I117" s="6" t="s">
        <v>92</v>
      </c>
      <c r="J117" s="6" t="s">
        <v>93</v>
      </c>
      <c r="K117" s="6">
        <v>15.33</v>
      </c>
      <c r="L117" s="6">
        <v>111.81</v>
      </c>
      <c r="M117" s="6">
        <v>111.81</v>
      </c>
      <c r="N117" s="12">
        <f t="shared" si="16"/>
        <v>96.48</v>
      </c>
      <c r="O117" s="12">
        <f t="shared" si="17"/>
        <v>0</v>
      </c>
      <c r="P117" s="12" t="s">
        <v>86</v>
      </c>
      <c r="Q117" s="10">
        <v>0</v>
      </c>
      <c r="R117" s="12" t="s">
        <v>86</v>
      </c>
      <c r="S117" s="12" t="s">
        <v>86</v>
      </c>
    </row>
    <row r="118" spans="1:19">
      <c r="A118" s="6" t="s">
        <v>60</v>
      </c>
      <c r="B118" s="6" t="s">
        <v>56</v>
      </c>
      <c r="C118" s="6">
        <v>22</v>
      </c>
      <c r="D118" s="6" t="str">
        <f t="shared" si="15"/>
        <v>Blank-22</v>
      </c>
      <c r="E118" s="17">
        <v>43377</v>
      </c>
      <c r="F118" s="94" t="s">
        <v>567</v>
      </c>
      <c r="G118" s="41">
        <v>6</v>
      </c>
      <c r="H118" s="41">
        <v>5</v>
      </c>
      <c r="I118" s="6" t="s">
        <v>92</v>
      </c>
      <c r="J118" s="6" t="s">
        <v>93</v>
      </c>
      <c r="K118" s="6">
        <v>15.65</v>
      </c>
      <c r="L118" s="6">
        <v>112.01</v>
      </c>
      <c r="M118" s="6">
        <v>112.01</v>
      </c>
      <c r="N118" s="12">
        <f t="shared" si="16"/>
        <v>96.36</v>
      </c>
      <c r="O118" s="12">
        <f t="shared" si="17"/>
        <v>0</v>
      </c>
      <c r="P118" s="12" t="s">
        <v>86</v>
      </c>
      <c r="Q118" s="10">
        <v>0</v>
      </c>
      <c r="R118" s="12" t="s">
        <v>86</v>
      </c>
      <c r="S118" s="12" t="s">
        <v>86</v>
      </c>
    </row>
    <row r="119" spans="1:19">
      <c r="A119" s="6" t="s">
        <v>60</v>
      </c>
      <c r="B119" s="6" t="s">
        <v>53</v>
      </c>
      <c r="C119" s="6">
        <v>1</v>
      </c>
      <c r="D119" s="6" t="str">
        <f t="shared" si="15"/>
        <v>WBI-NRT-NCS-1</v>
      </c>
      <c r="E119" s="17">
        <v>43384</v>
      </c>
      <c r="F119" s="94" t="s">
        <v>567</v>
      </c>
      <c r="G119" s="41">
        <v>6</v>
      </c>
      <c r="H119" s="41">
        <v>6</v>
      </c>
      <c r="I119" s="6" t="s">
        <v>81</v>
      </c>
      <c r="J119" s="6" t="s">
        <v>82</v>
      </c>
      <c r="K119" s="6">
        <v>16.239999999999998</v>
      </c>
      <c r="L119" s="6">
        <v>113.8</v>
      </c>
      <c r="M119" s="6">
        <v>126.35</v>
      </c>
      <c r="N119" s="12">
        <f t="shared" si="16"/>
        <v>97.56</v>
      </c>
      <c r="O119" s="12">
        <f t="shared" si="17"/>
        <v>12.549999999999997</v>
      </c>
      <c r="P119" s="12">
        <v>0.85550082101806246</v>
      </c>
      <c r="Q119" s="10">
        <f t="shared" ref="Q119:Q126" si="20">O119*P119</f>
        <v>10.736535303776682</v>
      </c>
      <c r="R119" s="12">
        <v>2.301946425812667</v>
      </c>
      <c r="S119" s="12">
        <f t="shared" si="12"/>
        <v>20.917166194506557</v>
      </c>
    </row>
    <row r="120" spans="1:19">
      <c r="A120" s="6" t="s">
        <v>60</v>
      </c>
      <c r="B120" s="6" t="s">
        <v>53</v>
      </c>
      <c r="C120" s="6">
        <v>2</v>
      </c>
      <c r="D120" s="6" t="str">
        <f t="shared" si="15"/>
        <v>WBI-NRT-NCS-2</v>
      </c>
      <c r="E120" s="17">
        <v>43384</v>
      </c>
      <c r="F120" s="94" t="s">
        <v>567</v>
      </c>
      <c r="G120" s="41">
        <v>6</v>
      </c>
      <c r="H120" s="41">
        <v>7</v>
      </c>
      <c r="I120" s="6" t="s">
        <v>81</v>
      </c>
      <c r="J120" s="6" t="s">
        <v>82</v>
      </c>
      <c r="K120" s="6">
        <v>16.190000000000001</v>
      </c>
      <c r="L120" s="6">
        <v>115.41</v>
      </c>
      <c r="M120" s="6">
        <v>131.31</v>
      </c>
      <c r="N120" s="12">
        <f t="shared" si="16"/>
        <v>99.22</v>
      </c>
      <c r="O120" s="12">
        <f t="shared" si="17"/>
        <v>15.900000000000006</v>
      </c>
      <c r="P120" s="12">
        <v>0.85688073394495412</v>
      </c>
      <c r="Q120" s="10">
        <f t="shared" si="20"/>
        <v>13.624403669724776</v>
      </c>
      <c r="R120" s="12">
        <v>2.2455145349955217</v>
      </c>
      <c r="S120" s="12">
        <f t="shared" si="12"/>
        <v>16.353005794840517</v>
      </c>
    </row>
    <row r="121" spans="1:19">
      <c r="A121" s="6" t="s">
        <v>60</v>
      </c>
      <c r="B121" s="6" t="s">
        <v>53</v>
      </c>
      <c r="C121" s="6">
        <v>3</v>
      </c>
      <c r="D121" s="6" t="str">
        <f t="shared" ref="D121:D146" si="21">_xlfn.CONCAT(B121,"-",C121)</f>
        <v>WBI-NRT-NCS-3</v>
      </c>
      <c r="E121" s="17">
        <v>43384</v>
      </c>
      <c r="F121" s="94" t="s">
        <v>567</v>
      </c>
      <c r="G121" s="41">
        <v>6</v>
      </c>
      <c r="H121" s="41">
        <v>8</v>
      </c>
      <c r="I121" s="6" t="s">
        <v>81</v>
      </c>
      <c r="J121" s="6" t="s">
        <v>82</v>
      </c>
      <c r="K121" s="6">
        <v>15.93</v>
      </c>
      <c r="L121" s="6">
        <v>115.12</v>
      </c>
      <c r="M121" s="6">
        <v>130.33000000000001</v>
      </c>
      <c r="N121" s="12">
        <f t="shared" ref="N121:N146" si="22">L121-K121</f>
        <v>99.19</v>
      </c>
      <c r="O121" s="12">
        <f t="shared" ref="O121:O146" si="23">M121-L121</f>
        <v>15.210000000000008</v>
      </c>
      <c r="P121" s="12">
        <v>0.85752688172043001</v>
      </c>
      <c r="Q121" s="10">
        <f t="shared" si="20"/>
        <v>13.042983870967747</v>
      </c>
      <c r="R121" s="12">
        <v>2.3411846704466965</v>
      </c>
      <c r="S121" s="12">
        <f t="shared" si="12"/>
        <v>17.804369748436844</v>
      </c>
    </row>
    <row r="122" spans="1:19">
      <c r="A122" s="6" t="s">
        <v>60</v>
      </c>
      <c r="B122" s="6" t="s">
        <v>53</v>
      </c>
      <c r="C122" s="6">
        <v>4</v>
      </c>
      <c r="D122" s="6" t="str">
        <f t="shared" si="21"/>
        <v>WBI-NRT-NCS-4</v>
      </c>
      <c r="E122" s="17">
        <v>43384</v>
      </c>
      <c r="F122" s="94" t="s">
        <v>567</v>
      </c>
      <c r="G122" s="41">
        <v>7</v>
      </c>
      <c r="H122" s="41">
        <v>1</v>
      </c>
      <c r="I122" s="6" t="s">
        <v>81</v>
      </c>
      <c r="J122" s="6" t="s">
        <v>82</v>
      </c>
      <c r="K122" s="6">
        <v>15.42</v>
      </c>
      <c r="L122" s="6">
        <v>113.94</v>
      </c>
      <c r="M122" s="6">
        <v>122.9</v>
      </c>
      <c r="N122" s="12">
        <f t="shared" si="22"/>
        <v>98.52</v>
      </c>
      <c r="O122" s="12">
        <f t="shared" si="23"/>
        <v>8.960000000000008</v>
      </c>
      <c r="P122" s="12">
        <v>0.84811827956989239</v>
      </c>
      <c r="Q122" s="10">
        <f t="shared" si="20"/>
        <v>7.5991397849462423</v>
      </c>
      <c r="R122" s="12">
        <v>2.0129762562195168</v>
      </c>
      <c r="S122" s="12">
        <f t="shared" si="12"/>
        <v>26.097482922423929</v>
      </c>
    </row>
    <row r="123" spans="1:19">
      <c r="A123" s="6" t="s">
        <v>60</v>
      </c>
      <c r="B123" s="6" t="s">
        <v>53</v>
      </c>
      <c r="C123" s="6">
        <v>5</v>
      </c>
      <c r="D123" s="6" t="str">
        <f t="shared" si="21"/>
        <v>WBI-NRT-NCS-5</v>
      </c>
      <c r="E123" s="17">
        <v>43384</v>
      </c>
      <c r="F123" s="94" t="s">
        <v>567</v>
      </c>
      <c r="G123" s="41">
        <v>7</v>
      </c>
      <c r="H123" s="41">
        <v>2</v>
      </c>
      <c r="I123" s="6" t="s">
        <v>81</v>
      </c>
      <c r="J123" s="6" t="s">
        <v>82</v>
      </c>
      <c r="K123" s="6">
        <v>15.77</v>
      </c>
      <c r="L123" s="6">
        <v>115.24</v>
      </c>
      <c r="M123" s="6">
        <v>127.9</v>
      </c>
      <c r="N123" s="12">
        <f t="shared" si="22"/>
        <v>99.47</v>
      </c>
      <c r="O123" s="12">
        <f t="shared" si="23"/>
        <v>12.660000000000011</v>
      </c>
      <c r="P123" s="12">
        <v>0.86328125</v>
      </c>
      <c r="Q123" s="10">
        <f t="shared" si="20"/>
        <v>10.929140625000009</v>
      </c>
      <c r="R123" s="12">
        <v>2.6609080916674195</v>
      </c>
      <c r="S123" s="12">
        <f t="shared" si="12"/>
        <v>24.21787192240085</v>
      </c>
    </row>
    <row r="124" spans="1:19">
      <c r="A124" s="6" t="s">
        <v>60</v>
      </c>
      <c r="B124" s="6" t="s">
        <v>53</v>
      </c>
      <c r="C124" s="6">
        <v>6</v>
      </c>
      <c r="D124" s="6" t="str">
        <f t="shared" si="21"/>
        <v>WBI-NRT-NCS-6</v>
      </c>
      <c r="E124" s="17">
        <v>43384</v>
      </c>
      <c r="F124" s="94" t="s">
        <v>567</v>
      </c>
      <c r="G124" s="41">
        <v>7</v>
      </c>
      <c r="H124" s="41">
        <v>3</v>
      </c>
      <c r="I124" s="6" t="s">
        <v>81</v>
      </c>
      <c r="J124" s="6" t="s">
        <v>82</v>
      </c>
      <c r="K124" s="6">
        <v>15.75</v>
      </c>
      <c r="L124" s="6">
        <v>115.15</v>
      </c>
      <c r="M124" s="6">
        <v>125.11</v>
      </c>
      <c r="N124" s="12">
        <f t="shared" si="22"/>
        <v>99.4</v>
      </c>
      <c r="O124" s="12">
        <f t="shared" si="23"/>
        <v>9.9599999999999937</v>
      </c>
      <c r="P124" s="12">
        <v>0.86622073578595304</v>
      </c>
      <c r="Q124" s="10">
        <f t="shared" si="20"/>
        <v>8.6275585284280876</v>
      </c>
      <c r="R124" s="12">
        <v>1.9129919223447911</v>
      </c>
      <c r="S124" s="12">
        <f t="shared" si="12"/>
        <v>22.04000082462694</v>
      </c>
    </row>
    <row r="125" spans="1:19">
      <c r="A125" s="6" t="s">
        <v>60</v>
      </c>
      <c r="B125" s="6" t="s">
        <v>53</v>
      </c>
      <c r="C125" s="6">
        <v>7</v>
      </c>
      <c r="D125" s="6" t="str">
        <f t="shared" si="21"/>
        <v>WBI-NRT-NCS-7</v>
      </c>
      <c r="E125" s="17">
        <v>43384</v>
      </c>
      <c r="F125" s="94" t="s">
        <v>567</v>
      </c>
      <c r="G125" s="41">
        <v>7</v>
      </c>
      <c r="H125" s="41">
        <v>4</v>
      </c>
      <c r="I125" s="6" t="s">
        <v>81</v>
      </c>
      <c r="J125" s="6" t="s">
        <v>82</v>
      </c>
      <c r="K125" s="6">
        <v>16.88</v>
      </c>
      <c r="L125" s="6">
        <v>116.02</v>
      </c>
      <c r="M125" s="6">
        <v>124.58</v>
      </c>
      <c r="N125" s="12">
        <f t="shared" si="22"/>
        <v>99.14</v>
      </c>
      <c r="O125" s="12">
        <f t="shared" si="23"/>
        <v>8.5600000000000023</v>
      </c>
      <c r="P125" s="12">
        <v>0.88095238095238093</v>
      </c>
      <c r="Q125" s="10">
        <f t="shared" si="20"/>
        <v>7.5409523809523824</v>
      </c>
      <c r="R125" s="12">
        <v>1.9131024304891948</v>
      </c>
      <c r="S125" s="12">
        <f t="shared" si="12"/>
        <v>25.151329086465481</v>
      </c>
    </row>
    <row r="126" spans="1:19">
      <c r="A126" s="6" t="s">
        <v>60</v>
      </c>
      <c r="B126" s="6" t="s">
        <v>53</v>
      </c>
      <c r="C126" s="6">
        <v>8</v>
      </c>
      <c r="D126" s="6" t="str">
        <f t="shared" si="21"/>
        <v>WBI-NRT-NCS-8</v>
      </c>
      <c r="E126" s="17">
        <v>43384</v>
      </c>
      <c r="F126" s="94" t="s">
        <v>567</v>
      </c>
      <c r="G126" s="41">
        <v>7</v>
      </c>
      <c r="H126" s="41">
        <v>5</v>
      </c>
      <c r="I126" s="6" t="s">
        <v>81</v>
      </c>
      <c r="J126" s="6" t="s">
        <v>82</v>
      </c>
      <c r="K126" s="6">
        <v>16.09</v>
      </c>
      <c r="L126" s="6">
        <v>115.16</v>
      </c>
      <c r="M126" s="6">
        <v>127.91</v>
      </c>
      <c r="N126" s="12">
        <f t="shared" si="22"/>
        <v>99.07</v>
      </c>
      <c r="O126" s="12">
        <f t="shared" si="23"/>
        <v>12.75</v>
      </c>
      <c r="P126" s="12">
        <v>0.87430683918669116</v>
      </c>
      <c r="Q126" s="10">
        <f t="shared" si="20"/>
        <v>11.147412199630311</v>
      </c>
      <c r="R126" s="12">
        <v>2.1085674572818318</v>
      </c>
      <c r="S126" s="12">
        <f t="shared" si="12"/>
        <v>18.739396574914384</v>
      </c>
    </row>
    <row r="127" spans="1:19">
      <c r="A127" s="6" t="s">
        <v>60</v>
      </c>
      <c r="B127" s="6" t="s">
        <v>56</v>
      </c>
      <c r="C127" s="6">
        <v>26</v>
      </c>
      <c r="D127" s="6" t="str">
        <f t="shared" si="21"/>
        <v>Blank-26</v>
      </c>
      <c r="E127" s="17">
        <v>43384</v>
      </c>
      <c r="F127" s="94" t="s">
        <v>567</v>
      </c>
      <c r="G127" s="41">
        <v>7</v>
      </c>
      <c r="H127" s="41">
        <v>6</v>
      </c>
      <c r="I127" s="6" t="s">
        <v>81</v>
      </c>
      <c r="J127" s="6" t="s">
        <v>82</v>
      </c>
      <c r="K127" s="6">
        <v>15.63</v>
      </c>
      <c r="L127" s="6">
        <v>114.72</v>
      </c>
      <c r="M127" s="6">
        <v>114.72</v>
      </c>
      <c r="N127" s="12">
        <f t="shared" si="22"/>
        <v>99.09</v>
      </c>
      <c r="O127" s="12">
        <f t="shared" si="23"/>
        <v>0</v>
      </c>
      <c r="P127" s="12" t="s">
        <v>86</v>
      </c>
      <c r="Q127" s="10">
        <v>0</v>
      </c>
      <c r="R127" s="12" t="s">
        <v>86</v>
      </c>
      <c r="S127" s="12" t="s">
        <v>86</v>
      </c>
    </row>
    <row r="128" spans="1:19">
      <c r="A128" s="6" t="s">
        <v>60</v>
      </c>
      <c r="B128" s="6" t="s">
        <v>56</v>
      </c>
      <c r="C128" s="6">
        <v>27</v>
      </c>
      <c r="D128" s="6" t="str">
        <f t="shared" si="21"/>
        <v>Blank-27</v>
      </c>
      <c r="E128" s="17">
        <v>43384</v>
      </c>
      <c r="F128" s="94" t="s">
        <v>567</v>
      </c>
      <c r="G128" s="41">
        <v>7</v>
      </c>
      <c r="H128" s="41">
        <v>7</v>
      </c>
      <c r="I128" s="6" t="s">
        <v>81</v>
      </c>
      <c r="J128" s="6" t="s">
        <v>82</v>
      </c>
      <c r="K128" s="6">
        <v>15.35</v>
      </c>
      <c r="L128" s="6">
        <v>114.25</v>
      </c>
      <c r="M128" s="6">
        <v>114.25</v>
      </c>
      <c r="N128" s="12">
        <f t="shared" si="22"/>
        <v>98.9</v>
      </c>
      <c r="O128" s="12">
        <f t="shared" si="23"/>
        <v>0</v>
      </c>
      <c r="P128" s="12" t="s">
        <v>86</v>
      </c>
      <c r="Q128" s="10">
        <v>0</v>
      </c>
      <c r="R128" s="12" t="s">
        <v>86</v>
      </c>
      <c r="S128" s="12" t="s">
        <v>86</v>
      </c>
    </row>
    <row r="129" spans="1:19">
      <c r="A129" s="6" t="s">
        <v>60</v>
      </c>
      <c r="B129" s="6" t="s">
        <v>56</v>
      </c>
      <c r="C129" s="6">
        <v>28</v>
      </c>
      <c r="D129" s="6" t="str">
        <f t="shared" si="21"/>
        <v>Blank-28</v>
      </c>
      <c r="E129" s="17">
        <v>43384</v>
      </c>
      <c r="F129" s="94" t="s">
        <v>567</v>
      </c>
      <c r="G129" s="41">
        <v>7</v>
      </c>
      <c r="H129" s="41">
        <v>8</v>
      </c>
      <c r="I129" s="6" t="s">
        <v>81</v>
      </c>
      <c r="J129" s="6" t="s">
        <v>82</v>
      </c>
      <c r="K129" s="6">
        <v>15.34</v>
      </c>
      <c r="L129" s="6">
        <v>114.49</v>
      </c>
      <c r="M129" s="6">
        <v>114.49</v>
      </c>
      <c r="N129" s="12">
        <f t="shared" si="22"/>
        <v>99.149999999999991</v>
      </c>
      <c r="O129" s="12">
        <f t="shared" si="23"/>
        <v>0</v>
      </c>
      <c r="P129" s="12" t="s">
        <v>86</v>
      </c>
      <c r="Q129" s="10">
        <v>0</v>
      </c>
      <c r="R129" s="12" t="s">
        <v>86</v>
      </c>
      <c r="S129" s="12" t="s">
        <v>86</v>
      </c>
    </row>
    <row r="130" spans="1:19">
      <c r="A130" s="6" t="s">
        <v>60</v>
      </c>
      <c r="B130" s="6" t="s">
        <v>54</v>
      </c>
      <c r="C130" s="6">
        <v>1</v>
      </c>
      <c r="D130" s="6" t="str">
        <f t="shared" si="21"/>
        <v>LCO-MXT-COM-1</v>
      </c>
      <c r="E130" s="17">
        <v>43383</v>
      </c>
      <c r="F130" s="94" t="s">
        <v>567</v>
      </c>
      <c r="G130" s="41">
        <v>8</v>
      </c>
      <c r="H130" s="41">
        <v>1</v>
      </c>
      <c r="I130" s="6" t="s">
        <v>81</v>
      </c>
      <c r="J130" s="6" t="s">
        <v>82</v>
      </c>
      <c r="K130" s="6">
        <v>15.77</v>
      </c>
      <c r="L130" s="6">
        <v>114.11</v>
      </c>
      <c r="M130" s="6">
        <v>122.08</v>
      </c>
      <c r="N130" s="12">
        <f t="shared" si="22"/>
        <v>98.34</v>
      </c>
      <c r="O130" s="12">
        <f t="shared" si="23"/>
        <v>7.9699999999999989</v>
      </c>
      <c r="P130" s="12">
        <v>0.79536679536679544</v>
      </c>
      <c r="Q130" s="10">
        <f t="shared" ref="Q130:Q137" si="24">O130*P130</f>
        <v>6.3390733590733586</v>
      </c>
      <c r="R130" s="12">
        <v>0.10450313998862776</v>
      </c>
      <c r="S130" s="12">
        <f t="shared" si="12"/>
        <v>1.6211894395845761</v>
      </c>
    </row>
    <row r="131" spans="1:19">
      <c r="A131" s="6" t="s">
        <v>60</v>
      </c>
      <c r="B131" s="6" t="s">
        <v>54</v>
      </c>
      <c r="C131" s="6">
        <v>2</v>
      </c>
      <c r="D131" s="6" t="str">
        <f t="shared" si="21"/>
        <v>LCO-MXT-COM-2</v>
      </c>
      <c r="E131" s="17">
        <v>43383</v>
      </c>
      <c r="F131" s="94" t="s">
        <v>567</v>
      </c>
      <c r="G131" s="41">
        <v>8</v>
      </c>
      <c r="H131" s="41">
        <v>2</v>
      </c>
      <c r="I131" s="6" t="s">
        <v>81</v>
      </c>
      <c r="J131" s="6" t="s">
        <v>82</v>
      </c>
      <c r="K131" s="6">
        <v>15.68</v>
      </c>
      <c r="L131" s="6">
        <v>114.89</v>
      </c>
      <c r="M131" s="6">
        <v>123.81</v>
      </c>
      <c r="N131" s="12">
        <f t="shared" si="22"/>
        <v>99.210000000000008</v>
      </c>
      <c r="O131" s="12">
        <f t="shared" si="23"/>
        <v>8.9200000000000017</v>
      </c>
      <c r="P131" s="12">
        <v>0.76157804459691247</v>
      </c>
      <c r="Q131" s="10">
        <f t="shared" si="24"/>
        <v>6.7932761578044607</v>
      </c>
      <c r="R131" s="12">
        <v>8.6047210441406841E-2</v>
      </c>
      <c r="S131" s="12">
        <f t="shared" ref="S131:S143" si="25">(R131*N131)/Q131</f>
        <v>1.2566460643712429</v>
      </c>
    </row>
    <row r="132" spans="1:19">
      <c r="A132" s="6" t="s">
        <v>60</v>
      </c>
      <c r="B132" s="6" t="s">
        <v>54</v>
      </c>
      <c r="C132" s="6">
        <v>3</v>
      </c>
      <c r="D132" s="6" t="str">
        <f t="shared" si="21"/>
        <v>LCO-MXT-COM-3</v>
      </c>
      <c r="E132" s="17">
        <v>43383</v>
      </c>
      <c r="F132" s="94" t="s">
        <v>567</v>
      </c>
      <c r="G132" s="41">
        <v>8</v>
      </c>
      <c r="H132" s="41">
        <v>3</v>
      </c>
      <c r="I132" s="6" t="s">
        <v>81</v>
      </c>
      <c r="J132" s="6" t="s">
        <v>82</v>
      </c>
      <c r="K132" s="6">
        <v>15.93</v>
      </c>
      <c r="L132" s="6">
        <v>114.84</v>
      </c>
      <c r="M132" s="6">
        <v>123.43</v>
      </c>
      <c r="N132" s="12">
        <f t="shared" si="22"/>
        <v>98.91</v>
      </c>
      <c r="O132" s="12">
        <f t="shared" si="23"/>
        <v>8.5900000000000034</v>
      </c>
      <c r="P132" s="12">
        <v>0.74281150159744413</v>
      </c>
      <c r="Q132" s="10">
        <f t="shared" si="24"/>
        <v>6.3807507987220475</v>
      </c>
      <c r="R132" s="12">
        <v>4.3836659579389023E-2</v>
      </c>
      <c r="S132" s="12">
        <f t="shared" si="25"/>
        <v>0.67952567586024049</v>
      </c>
    </row>
    <row r="133" spans="1:19">
      <c r="A133" s="6" t="s">
        <v>60</v>
      </c>
      <c r="B133" s="6" t="s">
        <v>54</v>
      </c>
      <c r="C133" s="6">
        <v>4</v>
      </c>
      <c r="D133" s="6" t="str">
        <f t="shared" si="21"/>
        <v>LCO-MXT-COM-4</v>
      </c>
      <c r="E133" s="17">
        <v>43383</v>
      </c>
      <c r="F133" s="94" t="s">
        <v>567</v>
      </c>
      <c r="G133" s="41">
        <v>8</v>
      </c>
      <c r="H133" s="41">
        <v>4</v>
      </c>
      <c r="I133" s="6" t="s">
        <v>81</v>
      </c>
      <c r="J133" s="6" t="s">
        <v>82</v>
      </c>
      <c r="K133" s="6">
        <v>15.88</v>
      </c>
      <c r="L133" s="6">
        <v>114.86</v>
      </c>
      <c r="M133" s="6">
        <v>127.45</v>
      </c>
      <c r="N133" s="12">
        <f t="shared" si="22"/>
        <v>98.98</v>
      </c>
      <c r="O133" s="12">
        <f t="shared" si="23"/>
        <v>12.590000000000003</v>
      </c>
      <c r="P133" s="12">
        <v>0.68613138686131392</v>
      </c>
      <c r="Q133" s="10">
        <f t="shared" si="24"/>
        <v>8.6383941605839443</v>
      </c>
      <c r="R133" s="12">
        <v>7.7407788182937989E-2</v>
      </c>
      <c r="S133" s="12">
        <f t="shared" si="25"/>
        <v>0.8869499043360709</v>
      </c>
    </row>
    <row r="134" spans="1:19">
      <c r="A134" s="6" t="s">
        <v>60</v>
      </c>
      <c r="B134" s="6" t="s">
        <v>54</v>
      </c>
      <c r="C134" s="6">
        <v>5</v>
      </c>
      <c r="D134" s="6" t="str">
        <f t="shared" si="21"/>
        <v>LCO-MXT-COM-5</v>
      </c>
      <c r="E134" s="17">
        <v>43383</v>
      </c>
      <c r="F134" s="94" t="s">
        <v>567</v>
      </c>
      <c r="G134" s="41">
        <v>8</v>
      </c>
      <c r="H134" s="41">
        <v>5</v>
      </c>
      <c r="I134" s="6" t="s">
        <v>81</v>
      </c>
      <c r="J134" s="6" t="s">
        <v>82</v>
      </c>
      <c r="K134" s="6">
        <v>16.239999999999998</v>
      </c>
      <c r="L134" s="6">
        <v>115.23</v>
      </c>
      <c r="M134" s="6">
        <v>122.21</v>
      </c>
      <c r="N134" s="12">
        <f t="shared" si="22"/>
        <v>98.990000000000009</v>
      </c>
      <c r="O134" s="12">
        <f t="shared" si="23"/>
        <v>6.9799999999999898</v>
      </c>
      <c r="P134" s="12">
        <v>0.70917225950783003</v>
      </c>
      <c r="Q134" s="10">
        <f t="shared" si="24"/>
        <v>4.9500223713646463</v>
      </c>
      <c r="R134" s="12">
        <v>0.13233750755141155</v>
      </c>
      <c r="S134" s="12">
        <f t="shared" si="25"/>
        <v>2.6464708418888891</v>
      </c>
    </row>
    <row r="135" spans="1:19">
      <c r="A135" s="6" t="s">
        <v>60</v>
      </c>
      <c r="B135" s="6" t="s">
        <v>54</v>
      </c>
      <c r="C135" s="6">
        <v>6</v>
      </c>
      <c r="D135" s="6" t="str">
        <f t="shared" si="21"/>
        <v>LCO-MXT-COM-6</v>
      </c>
      <c r="E135" s="17">
        <v>43383</v>
      </c>
      <c r="F135" s="94" t="s">
        <v>567</v>
      </c>
      <c r="G135" s="41">
        <v>8</v>
      </c>
      <c r="H135" s="41">
        <v>6</v>
      </c>
      <c r="I135" s="6" t="s">
        <v>81</v>
      </c>
      <c r="J135" s="6" t="s">
        <v>82</v>
      </c>
      <c r="K135" s="6">
        <v>15.58</v>
      </c>
      <c r="L135" s="6">
        <v>114.41</v>
      </c>
      <c r="M135" s="6">
        <v>124.23</v>
      </c>
      <c r="N135" s="12">
        <f t="shared" si="22"/>
        <v>98.83</v>
      </c>
      <c r="O135" s="12">
        <f t="shared" si="23"/>
        <v>9.8200000000000074</v>
      </c>
      <c r="P135" s="12">
        <v>0.66715328467153279</v>
      </c>
      <c r="Q135" s="10">
        <f t="shared" si="24"/>
        <v>6.5514452554744569</v>
      </c>
      <c r="R135" s="12">
        <v>8.4089249164723656E-2</v>
      </c>
      <c r="S135" s="12">
        <f t="shared" si="25"/>
        <v>1.2685049131724428</v>
      </c>
    </row>
    <row r="136" spans="1:19">
      <c r="A136" s="6" t="s">
        <v>60</v>
      </c>
      <c r="B136" s="6" t="s">
        <v>54</v>
      </c>
      <c r="C136" s="6">
        <v>7</v>
      </c>
      <c r="D136" s="6" t="str">
        <f t="shared" si="21"/>
        <v>LCO-MXT-COM-7</v>
      </c>
      <c r="E136" s="17">
        <v>43383</v>
      </c>
      <c r="F136" s="94" t="s">
        <v>567</v>
      </c>
      <c r="G136" s="41">
        <v>8</v>
      </c>
      <c r="H136" s="41">
        <v>7</v>
      </c>
      <c r="I136" s="6" t="s">
        <v>81</v>
      </c>
      <c r="J136" s="6" t="s">
        <v>82</v>
      </c>
      <c r="K136" s="6">
        <v>15.68</v>
      </c>
      <c r="L136" s="6">
        <v>114.48</v>
      </c>
      <c r="M136" s="6">
        <v>123.83</v>
      </c>
      <c r="N136" s="12">
        <f t="shared" si="22"/>
        <v>98.800000000000011</v>
      </c>
      <c r="O136" s="12">
        <f t="shared" si="23"/>
        <v>9.3499999999999943</v>
      </c>
      <c r="P136" s="12">
        <v>0.80134228187919454</v>
      </c>
      <c r="Q136" s="10">
        <f t="shared" si="24"/>
        <v>7.4925503355704643</v>
      </c>
      <c r="R136" s="12">
        <v>6.0909819912400243E-2</v>
      </c>
      <c r="S136" s="12">
        <f t="shared" si="25"/>
        <v>0.80318315364203119</v>
      </c>
    </row>
    <row r="137" spans="1:19">
      <c r="A137" s="6" t="s">
        <v>60</v>
      </c>
      <c r="B137" s="6" t="s">
        <v>54</v>
      </c>
      <c r="C137" s="6">
        <v>8</v>
      </c>
      <c r="D137" s="6" t="str">
        <f t="shared" si="21"/>
        <v>LCO-MXT-COM-8</v>
      </c>
      <c r="E137" s="17">
        <v>43383</v>
      </c>
      <c r="F137" s="94" t="s">
        <v>567</v>
      </c>
      <c r="G137" s="41">
        <v>8</v>
      </c>
      <c r="H137" s="41">
        <v>8</v>
      </c>
      <c r="I137" s="6" t="s">
        <v>81</v>
      </c>
      <c r="J137" s="6" t="s">
        <v>82</v>
      </c>
      <c r="K137" s="6">
        <v>15.96</v>
      </c>
      <c r="L137" s="6">
        <v>114.84</v>
      </c>
      <c r="M137" s="6">
        <v>124.82</v>
      </c>
      <c r="N137" s="12">
        <f t="shared" si="22"/>
        <v>98.88</v>
      </c>
      <c r="O137" s="12">
        <f t="shared" si="23"/>
        <v>9.9799999999999898</v>
      </c>
      <c r="P137" s="12">
        <v>0.82040816326530597</v>
      </c>
      <c r="Q137" s="10">
        <f t="shared" si="24"/>
        <v>8.1876734693877449</v>
      </c>
      <c r="R137" s="12">
        <v>0.11091035539184479</v>
      </c>
      <c r="S137" s="12">
        <f t="shared" si="25"/>
        <v>1.339430056920148</v>
      </c>
    </row>
    <row r="138" spans="1:19">
      <c r="A138" s="6" t="s">
        <v>60</v>
      </c>
      <c r="B138" s="6" t="s">
        <v>56</v>
      </c>
      <c r="C138" s="6">
        <v>23</v>
      </c>
      <c r="D138" s="6" t="str">
        <f t="shared" si="21"/>
        <v>Blank-23</v>
      </c>
      <c r="E138" s="17">
        <v>43383</v>
      </c>
      <c r="F138" s="94" t="s">
        <v>567</v>
      </c>
      <c r="G138" s="41">
        <v>9</v>
      </c>
      <c r="H138" s="41">
        <v>1</v>
      </c>
      <c r="I138" s="6" t="s">
        <v>81</v>
      </c>
      <c r="J138" s="6" t="s">
        <v>82</v>
      </c>
      <c r="K138" s="6">
        <v>16.079999999999998</v>
      </c>
      <c r="L138" s="6">
        <v>115.11</v>
      </c>
      <c r="M138" s="6">
        <v>115.11</v>
      </c>
      <c r="N138" s="12">
        <f t="shared" si="22"/>
        <v>99.03</v>
      </c>
      <c r="O138" s="12">
        <f t="shared" si="23"/>
        <v>0</v>
      </c>
      <c r="P138" s="12" t="s">
        <v>86</v>
      </c>
      <c r="Q138" s="10">
        <v>0</v>
      </c>
      <c r="R138" s="12" t="s">
        <v>86</v>
      </c>
      <c r="S138" s="12" t="s">
        <v>86</v>
      </c>
    </row>
    <row r="139" spans="1:19">
      <c r="A139" s="6" t="s">
        <v>60</v>
      </c>
      <c r="B139" s="6" t="s">
        <v>56</v>
      </c>
      <c r="C139" s="6">
        <v>24</v>
      </c>
      <c r="D139" s="6" t="str">
        <f t="shared" si="21"/>
        <v>Blank-24</v>
      </c>
      <c r="E139" s="17">
        <v>43383</v>
      </c>
      <c r="F139" s="94" t="s">
        <v>567</v>
      </c>
      <c r="G139" s="41">
        <v>9</v>
      </c>
      <c r="H139" s="41">
        <v>2</v>
      </c>
      <c r="I139" s="6" t="s">
        <v>81</v>
      </c>
      <c r="J139" s="6" t="s">
        <v>82</v>
      </c>
      <c r="K139" s="6">
        <v>15.6</v>
      </c>
      <c r="L139" s="6">
        <v>114.58</v>
      </c>
      <c r="M139" s="6">
        <v>114.58</v>
      </c>
      <c r="N139" s="12">
        <f t="shared" si="22"/>
        <v>98.98</v>
      </c>
      <c r="O139" s="12">
        <f t="shared" si="23"/>
        <v>0</v>
      </c>
      <c r="P139" s="12" t="s">
        <v>86</v>
      </c>
      <c r="Q139" s="10">
        <v>0</v>
      </c>
      <c r="R139" s="12" t="s">
        <v>86</v>
      </c>
      <c r="S139" s="12" t="s">
        <v>86</v>
      </c>
    </row>
    <row r="140" spans="1:19">
      <c r="A140" s="6" t="s">
        <v>60</v>
      </c>
      <c r="B140" s="6" t="s">
        <v>56</v>
      </c>
      <c r="C140" s="6">
        <v>25</v>
      </c>
      <c r="D140" s="6" t="str">
        <f t="shared" si="21"/>
        <v>Blank-25</v>
      </c>
      <c r="E140" s="17">
        <v>43383</v>
      </c>
      <c r="F140" s="94" t="s">
        <v>567</v>
      </c>
      <c r="G140" s="41">
        <v>9</v>
      </c>
      <c r="H140" s="41">
        <v>3</v>
      </c>
      <c r="I140" s="6" t="s">
        <v>81</v>
      </c>
      <c r="J140" s="6" t="s">
        <v>82</v>
      </c>
      <c r="K140" s="6">
        <v>17.13</v>
      </c>
      <c r="L140" s="6">
        <v>115.78</v>
      </c>
      <c r="M140" s="6">
        <v>115.78</v>
      </c>
      <c r="N140" s="12">
        <f t="shared" si="22"/>
        <v>98.65</v>
      </c>
      <c r="O140" s="12">
        <f t="shared" si="23"/>
        <v>0</v>
      </c>
      <c r="P140" s="12" t="s">
        <v>86</v>
      </c>
      <c r="Q140" s="10">
        <v>0</v>
      </c>
      <c r="R140" s="12" t="s">
        <v>86</v>
      </c>
      <c r="S140" s="12" t="s">
        <v>86</v>
      </c>
    </row>
    <row r="141" spans="1:19">
      <c r="A141" s="6" t="s">
        <v>60</v>
      </c>
      <c r="B141" s="6" t="s">
        <v>55</v>
      </c>
      <c r="C141" s="6">
        <v>1</v>
      </c>
      <c r="D141" s="6" t="str">
        <f t="shared" si="21"/>
        <v>MAF-ONE-PRO-1</v>
      </c>
      <c r="E141" s="17">
        <v>43391</v>
      </c>
      <c r="F141" s="94" t="s">
        <v>567</v>
      </c>
      <c r="G141" s="41">
        <v>9</v>
      </c>
      <c r="H141" s="41">
        <v>4</v>
      </c>
      <c r="I141" s="6" t="s">
        <v>81</v>
      </c>
      <c r="J141" s="6" t="s">
        <v>82</v>
      </c>
      <c r="K141" s="6">
        <v>15.88</v>
      </c>
      <c r="L141" s="6">
        <v>112.7</v>
      </c>
      <c r="M141" s="6">
        <v>121.23</v>
      </c>
      <c r="N141" s="12">
        <f t="shared" si="22"/>
        <v>96.820000000000007</v>
      </c>
      <c r="O141" s="12">
        <f t="shared" si="23"/>
        <v>8.5300000000000011</v>
      </c>
      <c r="P141" s="12">
        <v>0.79423868312757206</v>
      </c>
      <c r="Q141" s="10">
        <f>O141*P141</f>
        <v>6.7748559670781905</v>
      </c>
      <c r="R141" s="12">
        <v>0</v>
      </c>
      <c r="S141" s="12">
        <f t="shared" si="25"/>
        <v>0</v>
      </c>
    </row>
    <row r="142" spans="1:19">
      <c r="A142" s="6" t="s">
        <v>60</v>
      </c>
      <c r="B142" s="6" t="s">
        <v>55</v>
      </c>
      <c r="C142" s="6">
        <v>2</v>
      </c>
      <c r="D142" s="6" t="str">
        <f t="shared" si="21"/>
        <v>MAF-ONE-PRO-2</v>
      </c>
      <c r="E142" s="17">
        <v>43391</v>
      </c>
      <c r="F142" s="94" t="s">
        <v>567</v>
      </c>
      <c r="G142" s="41">
        <v>9</v>
      </c>
      <c r="H142" s="41">
        <v>5</v>
      </c>
      <c r="I142" s="6" t="s">
        <v>81</v>
      </c>
      <c r="J142" s="6" t="s">
        <v>82</v>
      </c>
      <c r="K142" s="6">
        <v>16.850000000000001</v>
      </c>
      <c r="L142" s="6">
        <v>115.39</v>
      </c>
      <c r="M142" s="6">
        <v>126.17</v>
      </c>
      <c r="N142" s="12">
        <f t="shared" si="22"/>
        <v>98.539999999999992</v>
      </c>
      <c r="O142" s="12">
        <f t="shared" si="23"/>
        <v>10.780000000000001</v>
      </c>
      <c r="P142" s="12">
        <v>0.80125523012552302</v>
      </c>
      <c r="Q142" s="10">
        <f>O142*P142</f>
        <v>8.6375313807531384</v>
      </c>
      <c r="R142" s="12">
        <v>0</v>
      </c>
      <c r="S142" s="12">
        <f t="shared" si="25"/>
        <v>0</v>
      </c>
    </row>
    <row r="143" spans="1:19">
      <c r="A143" s="6" t="s">
        <v>60</v>
      </c>
      <c r="B143" s="6" t="s">
        <v>55</v>
      </c>
      <c r="C143" s="6">
        <v>3</v>
      </c>
      <c r="D143" s="6" t="str">
        <f t="shared" si="21"/>
        <v>MAF-ONE-PRO-3</v>
      </c>
      <c r="E143" s="17">
        <v>43391</v>
      </c>
      <c r="F143" s="94" t="s">
        <v>567</v>
      </c>
      <c r="G143" s="41">
        <v>9</v>
      </c>
      <c r="H143" s="41">
        <v>6</v>
      </c>
      <c r="I143" s="6" t="s">
        <v>81</v>
      </c>
      <c r="J143" s="6" t="s">
        <v>82</v>
      </c>
      <c r="K143" s="6">
        <v>15.4</v>
      </c>
      <c r="L143" s="6">
        <v>113.79</v>
      </c>
      <c r="M143" s="6">
        <v>126.74</v>
      </c>
      <c r="N143" s="12">
        <f t="shared" si="22"/>
        <v>98.39</v>
      </c>
      <c r="O143" s="12">
        <f t="shared" si="23"/>
        <v>12.949999999999989</v>
      </c>
      <c r="P143" s="12">
        <v>0.82300884955752196</v>
      </c>
      <c r="Q143" s="10">
        <f>O143*P143</f>
        <v>10.657964601769899</v>
      </c>
      <c r="R143" s="12">
        <v>0</v>
      </c>
      <c r="S143" s="12">
        <f t="shared" si="25"/>
        <v>0</v>
      </c>
    </row>
    <row r="144" spans="1:19">
      <c r="A144" s="6" t="s">
        <v>60</v>
      </c>
      <c r="B144" s="6" t="s">
        <v>56</v>
      </c>
      <c r="C144" s="6">
        <v>32</v>
      </c>
      <c r="D144" s="6" t="str">
        <f t="shared" si="21"/>
        <v>Blank-32</v>
      </c>
      <c r="E144" s="17">
        <v>43391</v>
      </c>
      <c r="F144" s="94" t="s">
        <v>567</v>
      </c>
      <c r="G144" s="41">
        <v>9</v>
      </c>
      <c r="H144" s="41">
        <v>7</v>
      </c>
      <c r="I144" s="6" t="s">
        <v>81</v>
      </c>
      <c r="J144" s="6" t="s">
        <v>82</v>
      </c>
      <c r="K144" s="6">
        <v>16.05</v>
      </c>
      <c r="L144" s="6">
        <v>114.28</v>
      </c>
      <c r="M144" s="6">
        <v>114.28</v>
      </c>
      <c r="N144" s="12">
        <f t="shared" si="22"/>
        <v>98.23</v>
      </c>
      <c r="O144" s="12">
        <f t="shared" si="23"/>
        <v>0</v>
      </c>
      <c r="P144" s="12" t="s">
        <v>86</v>
      </c>
      <c r="Q144" s="10">
        <v>0</v>
      </c>
      <c r="R144" s="12" t="s">
        <v>86</v>
      </c>
      <c r="S144" s="12" t="s">
        <v>86</v>
      </c>
    </row>
    <row r="145" spans="1:19">
      <c r="A145" s="6" t="s">
        <v>60</v>
      </c>
      <c r="B145" s="6" t="s">
        <v>56</v>
      </c>
      <c r="C145" s="6">
        <v>33</v>
      </c>
      <c r="D145" s="6" t="str">
        <f t="shared" si="21"/>
        <v>Blank-33</v>
      </c>
      <c r="E145" s="17">
        <v>43391</v>
      </c>
      <c r="F145" s="94" t="s">
        <v>567</v>
      </c>
      <c r="G145" s="41">
        <v>9</v>
      </c>
      <c r="H145" s="41">
        <v>8</v>
      </c>
      <c r="I145" s="6" t="s">
        <v>81</v>
      </c>
      <c r="J145" s="6" t="s">
        <v>82</v>
      </c>
      <c r="K145" s="6">
        <v>15.17</v>
      </c>
      <c r="L145" s="6">
        <v>113.2</v>
      </c>
      <c r="M145" s="6">
        <v>113.2</v>
      </c>
      <c r="N145" s="12">
        <f t="shared" si="22"/>
        <v>98.03</v>
      </c>
      <c r="O145" s="12">
        <f t="shared" si="23"/>
        <v>0</v>
      </c>
      <c r="P145" s="12" t="s">
        <v>86</v>
      </c>
      <c r="Q145" s="10">
        <v>0</v>
      </c>
      <c r="R145" s="12" t="s">
        <v>86</v>
      </c>
      <c r="S145" s="12" t="s">
        <v>86</v>
      </c>
    </row>
    <row r="146" spans="1:19">
      <c r="A146" s="6" t="s">
        <v>60</v>
      </c>
      <c r="B146" s="6" t="s">
        <v>56</v>
      </c>
      <c r="C146" s="6">
        <v>34</v>
      </c>
      <c r="D146" s="6" t="str">
        <f t="shared" si="21"/>
        <v>Blank-34</v>
      </c>
      <c r="E146" s="17">
        <v>43391</v>
      </c>
      <c r="F146" s="94" t="s">
        <v>567</v>
      </c>
      <c r="G146" s="41">
        <v>10</v>
      </c>
      <c r="H146" s="41">
        <v>1</v>
      </c>
      <c r="I146" s="6" t="s">
        <v>81</v>
      </c>
      <c r="J146" s="6" t="s">
        <v>82</v>
      </c>
      <c r="K146" s="6">
        <v>15.75</v>
      </c>
      <c r="L146" s="6">
        <v>113.91</v>
      </c>
      <c r="M146" s="6">
        <v>113.91</v>
      </c>
      <c r="N146" s="12">
        <f t="shared" si="22"/>
        <v>98.16</v>
      </c>
      <c r="O146" s="12">
        <f t="shared" si="23"/>
        <v>0</v>
      </c>
      <c r="P146" s="12" t="s">
        <v>86</v>
      </c>
      <c r="Q146" s="10">
        <v>0</v>
      </c>
      <c r="R146" s="12" t="s">
        <v>86</v>
      </c>
      <c r="S146" s="12" t="s">
        <v>86</v>
      </c>
    </row>
    <row r="147" spans="1:19">
      <c r="A147" s="6" t="s">
        <v>60</v>
      </c>
      <c r="B147" s="94" t="s">
        <v>86</v>
      </c>
      <c r="C147" s="94" t="s">
        <v>86</v>
      </c>
      <c r="D147" s="94" t="s">
        <v>916</v>
      </c>
      <c r="E147" s="17" t="s">
        <v>86</v>
      </c>
      <c r="F147" s="94" t="s">
        <v>567</v>
      </c>
      <c r="G147" s="41">
        <v>10</v>
      </c>
      <c r="H147" s="41">
        <v>2</v>
      </c>
      <c r="I147" s="17" t="s">
        <v>86</v>
      </c>
      <c r="J147" s="17" t="s">
        <v>86</v>
      </c>
      <c r="K147" s="17" t="s">
        <v>86</v>
      </c>
      <c r="L147" s="17" t="s">
        <v>86</v>
      </c>
      <c r="M147" s="17" t="s">
        <v>86</v>
      </c>
      <c r="N147" s="187" t="s">
        <v>86</v>
      </c>
      <c r="O147" s="187" t="s">
        <v>86</v>
      </c>
      <c r="P147" s="187" t="s">
        <v>86</v>
      </c>
      <c r="Q147" s="187" t="s">
        <v>86</v>
      </c>
      <c r="R147" s="187" t="s">
        <v>86</v>
      </c>
      <c r="S147" s="187" t="s">
        <v>86</v>
      </c>
    </row>
    <row r="148" spans="1:19">
      <c r="A148" s="6" t="s">
        <v>60</v>
      </c>
      <c r="B148" s="94" t="s">
        <v>86</v>
      </c>
      <c r="C148" s="94" t="s">
        <v>86</v>
      </c>
      <c r="D148" s="94" t="s">
        <v>916</v>
      </c>
      <c r="E148" s="17" t="s">
        <v>86</v>
      </c>
      <c r="F148" s="94" t="s">
        <v>567</v>
      </c>
      <c r="G148" s="41">
        <v>10</v>
      </c>
      <c r="H148" s="41">
        <v>3</v>
      </c>
      <c r="I148" s="17" t="s">
        <v>86</v>
      </c>
      <c r="J148" s="17" t="s">
        <v>86</v>
      </c>
      <c r="K148" s="17" t="s">
        <v>86</v>
      </c>
      <c r="L148" s="17" t="s">
        <v>86</v>
      </c>
      <c r="M148" s="17" t="s">
        <v>86</v>
      </c>
      <c r="N148" s="187" t="s">
        <v>86</v>
      </c>
      <c r="O148" s="187" t="s">
        <v>86</v>
      </c>
      <c r="P148" s="187" t="s">
        <v>86</v>
      </c>
      <c r="Q148" s="187" t="s">
        <v>86</v>
      </c>
      <c r="R148" s="187" t="s">
        <v>86</v>
      </c>
      <c r="S148" s="187" t="s">
        <v>86</v>
      </c>
    </row>
    <row r="149" spans="1:19">
      <c r="A149" s="6" t="s">
        <v>60</v>
      </c>
      <c r="B149" s="94" t="s">
        <v>86</v>
      </c>
      <c r="C149" s="94" t="s">
        <v>86</v>
      </c>
      <c r="D149" s="94" t="s">
        <v>916</v>
      </c>
      <c r="E149" s="17" t="s">
        <v>86</v>
      </c>
      <c r="F149" s="94" t="s">
        <v>567</v>
      </c>
      <c r="G149" s="41">
        <v>10</v>
      </c>
      <c r="H149" s="41">
        <v>4</v>
      </c>
      <c r="I149" s="17" t="s">
        <v>86</v>
      </c>
      <c r="J149" s="17" t="s">
        <v>86</v>
      </c>
      <c r="K149" s="17" t="s">
        <v>86</v>
      </c>
      <c r="L149" s="17" t="s">
        <v>86</v>
      </c>
      <c r="M149" s="17" t="s">
        <v>86</v>
      </c>
      <c r="N149" s="187" t="s">
        <v>86</v>
      </c>
      <c r="O149" s="187" t="s">
        <v>86</v>
      </c>
      <c r="P149" s="187" t="s">
        <v>86</v>
      </c>
      <c r="Q149" s="187" t="s">
        <v>86</v>
      </c>
      <c r="R149" s="187" t="s">
        <v>86</v>
      </c>
      <c r="S149" s="187" t="s">
        <v>86</v>
      </c>
    </row>
    <row r="150" spans="1:19">
      <c r="A150" s="6" t="s">
        <v>60</v>
      </c>
      <c r="B150" s="94" t="s">
        <v>86</v>
      </c>
      <c r="C150" s="94" t="s">
        <v>86</v>
      </c>
      <c r="D150" s="94" t="s">
        <v>916</v>
      </c>
      <c r="E150" s="17" t="s">
        <v>86</v>
      </c>
      <c r="F150" s="94" t="s">
        <v>567</v>
      </c>
      <c r="G150" s="41">
        <v>10</v>
      </c>
      <c r="H150" s="41">
        <v>5</v>
      </c>
      <c r="I150" s="17" t="s">
        <v>86</v>
      </c>
      <c r="J150" s="17" t="s">
        <v>86</v>
      </c>
      <c r="K150" s="17" t="s">
        <v>86</v>
      </c>
      <c r="L150" s="17" t="s">
        <v>86</v>
      </c>
      <c r="M150" s="17" t="s">
        <v>86</v>
      </c>
      <c r="N150" s="187" t="s">
        <v>86</v>
      </c>
      <c r="O150" s="187" t="s">
        <v>86</v>
      </c>
      <c r="P150" s="187" t="s">
        <v>86</v>
      </c>
      <c r="Q150" s="187" t="s">
        <v>86</v>
      </c>
      <c r="R150" s="187" t="s">
        <v>86</v>
      </c>
      <c r="S150" s="187" t="s">
        <v>86</v>
      </c>
    </row>
    <row r="151" spans="1:19">
      <c r="A151" s="6" t="s">
        <v>60</v>
      </c>
      <c r="B151" s="94" t="s">
        <v>86</v>
      </c>
      <c r="C151" s="94" t="s">
        <v>86</v>
      </c>
      <c r="D151" s="94" t="s">
        <v>916</v>
      </c>
      <c r="E151" s="17" t="s">
        <v>86</v>
      </c>
      <c r="F151" s="94" t="s">
        <v>567</v>
      </c>
      <c r="G151" s="41">
        <v>10</v>
      </c>
      <c r="H151" s="41">
        <v>6</v>
      </c>
      <c r="I151" s="17" t="s">
        <v>86</v>
      </c>
      <c r="J151" s="17" t="s">
        <v>86</v>
      </c>
      <c r="K151" s="17" t="s">
        <v>86</v>
      </c>
      <c r="L151" s="17" t="s">
        <v>86</v>
      </c>
      <c r="M151" s="17" t="s">
        <v>86</v>
      </c>
      <c r="N151" s="187" t="s">
        <v>86</v>
      </c>
      <c r="O151" s="187" t="s">
        <v>86</v>
      </c>
      <c r="P151" s="187" t="s">
        <v>86</v>
      </c>
      <c r="Q151" s="187" t="s">
        <v>86</v>
      </c>
      <c r="R151" s="187" t="s">
        <v>86</v>
      </c>
      <c r="S151" s="187" t="s">
        <v>86</v>
      </c>
    </row>
    <row r="152" spans="1:19">
      <c r="A152" s="6" t="s">
        <v>60</v>
      </c>
      <c r="B152" s="94" t="s">
        <v>86</v>
      </c>
      <c r="C152" s="94" t="s">
        <v>86</v>
      </c>
      <c r="D152" s="94" t="s">
        <v>916</v>
      </c>
      <c r="E152" s="17" t="s">
        <v>86</v>
      </c>
      <c r="F152" s="94" t="s">
        <v>567</v>
      </c>
      <c r="G152" s="41">
        <v>10</v>
      </c>
      <c r="H152" s="41">
        <v>7</v>
      </c>
      <c r="I152" s="17" t="s">
        <v>86</v>
      </c>
      <c r="J152" s="17" t="s">
        <v>86</v>
      </c>
      <c r="K152" s="17" t="s">
        <v>86</v>
      </c>
      <c r="L152" s="17" t="s">
        <v>86</v>
      </c>
      <c r="M152" s="17" t="s">
        <v>86</v>
      </c>
      <c r="N152" s="187" t="s">
        <v>86</v>
      </c>
      <c r="O152" s="187" t="s">
        <v>86</v>
      </c>
      <c r="P152" s="187" t="s">
        <v>86</v>
      </c>
      <c r="Q152" s="187" t="s">
        <v>86</v>
      </c>
      <c r="R152" s="187" t="s">
        <v>86</v>
      </c>
      <c r="S152" s="187" t="s">
        <v>86</v>
      </c>
    </row>
    <row r="153" spans="1:19">
      <c r="A153" s="6" t="s">
        <v>60</v>
      </c>
      <c r="B153" s="94" t="s">
        <v>86</v>
      </c>
      <c r="C153" s="94" t="s">
        <v>86</v>
      </c>
      <c r="D153" s="94" t="s">
        <v>916</v>
      </c>
      <c r="E153" s="17" t="s">
        <v>86</v>
      </c>
      <c r="F153" s="94" t="s">
        <v>567</v>
      </c>
      <c r="G153" s="41">
        <v>10</v>
      </c>
      <c r="H153" s="41">
        <v>8</v>
      </c>
      <c r="I153" s="17" t="s">
        <v>86</v>
      </c>
      <c r="J153" s="17" t="s">
        <v>86</v>
      </c>
      <c r="K153" s="17" t="s">
        <v>86</v>
      </c>
      <c r="L153" s="17" t="s">
        <v>86</v>
      </c>
      <c r="M153" s="17" t="s">
        <v>86</v>
      </c>
      <c r="N153" s="187" t="s">
        <v>86</v>
      </c>
      <c r="O153" s="187" t="s">
        <v>86</v>
      </c>
      <c r="P153" s="187" t="s">
        <v>86</v>
      </c>
      <c r="Q153" s="187" t="s">
        <v>86</v>
      </c>
      <c r="R153" s="187" t="s">
        <v>86</v>
      </c>
      <c r="S153" s="187" t="s">
        <v>86</v>
      </c>
    </row>
    <row r="154" spans="1:19">
      <c r="A154" s="6" t="s">
        <v>60</v>
      </c>
      <c r="B154" s="94" t="s">
        <v>86</v>
      </c>
      <c r="C154" s="94" t="s">
        <v>86</v>
      </c>
      <c r="D154" s="94" t="s">
        <v>916</v>
      </c>
      <c r="E154" s="17" t="s">
        <v>86</v>
      </c>
      <c r="F154" s="94" t="s">
        <v>567</v>
      </c>
      <c r="G154" s="41">
        <v>11</v>
      </c>
      <c r="H154" s="41">
        <v>1</v>
      </c>
      <c r="I154" s="17" t="s">
        <v>86</v>
      </c>
      <c r="J154" s="17" t="s">
        <v>86</v>
      </c>
      <c r="K154" s="17" t="s">
        <v>86</v>
      </c>
      <c r="L154" s="17" t="s">
        <v>86</v>
      </c>
      <c r="M154" s="17" t="s">
        <v>86</v>
      </c>
      <c r="N154" s="187" t="s">
        <v>86</v>
      </c>
      <c r="O154" s="187" t="s">
        <v>86</v>
      </c>
      <c r="P154" s="187" t="s">
        <v>86</v>
      </c>
      <c r="Q154" s="187" t="s">
        <v>86</v>
      </c>
      <c r="R154" s="187" t="s">
        <v>86</v>
      </c>
      <c r="S154" s="187" t="s">
        <v>86</v>
      </c>
    </row>
    <row r="155" spans="1:19">
      <c r="A155" s="6" t="s">
        <v>60</v>
      </c>
      <c r="B155" s="94" t="s">
        <v>86</v>
      </c>
      <c r="C155" s="94" t="s">
        <v>86</v>
      </c>
      <c r="D155" s="94" t="s">
        <v>916</v>
      </c>
      <c r="E155" s="17" t="s">
        <v>86</v>
      </c>
      <c r="F155" s="94" t="s">
        <v>567</v>
      </c>
      <c r="G155" s="41">
        <v>11</v>
      </c>
      <c r="H155" s="41">
        <v>2</v>
      </c>
      <c r="I155" s="17" t="s">
        <v>86</v>
      </c>
      <c r="J155" s="17" t="s">
        <v>86</v>
      </c>
      <c r="K155" s="17" t="s">
        <v>86</v>
      </c>
      <c r="L155" s="17" t="s">
        <v>86</v>
      </c>
      <c r="M155" s="17" t="s">
        <v>86</v>
      </c>
      <c r="N155" s="187" t="s">
        <v>86</v>
      </c>
      <c r="O155" s="187" t="s">
        <v>86</v>
      </c>
      <c r="P155" s="187" t="s">
        <v>86</v>
      </c>
      <c r="Q155" s="187" t="s">
        <v>86</v>
      </c>
      <c r="R155" s="187" t="s">
        <v>86</v>
      </c>
      <c r="S155" s="187" t="s">
        <v>86</v>
      </c>
    </row>
    <row r="156" spans="1:19">
      <c r="A156" s="6" t="s">
        <v>60</v>
      </c>
      <c r="B156" s="94" t="s">
        <v>86</v>
      </c>
      <c r="C156" s="94" t="s">
        <v>86</v>
      </c>
      <c r="D156" s="94" t="s">
        <v>916</v>
      </c>
      <c r="E156" s="17" t="s">
        <v>86</v>
      </c>
      <c r="F156" s="94" t="s">
        <v>567</v>
      </c>
      <c r="G156" s="41">
        <v>11</v>
      </c>
      <c r="H156" s="41">
        <v>3</v>
      </c>
      <c r="I156" s="17" t="s">
        <v>86</v>
      </c>
      <c r="J156" s="17" t="s">
        <v>86</v>
      </c>
      <c r="K156" s="17" t="s">
        <v>86</v>
      </c>
      <c r="L156" s="17" t="s">
        <v>86</v>
      </c>
      <c r="M156" s="17" t="s">
        <v>86</v>
      </c>
      <c r="N156" s="187" t="s">
        <v>86</v>
      </c>
      <c r="O156" s="187" t="s">
        <v>86</v>
      </c>
      <c r="P156" s="187" t="s">
        <v>86</v>
      </c>
      <c r="Q156" s="187" t="s">
        <v>86</v>
      </c>
      <c r="R156" s="187" t="s">
        <v>86</v>
      </c>
      <c r="S156" s="187" t="s">
        <v>86</v>
      </c>
    </row>
    <row r="157" spans="1:19">
      <c r="A157" s="6" t="s">
        <v>60</v>
      </c>
      <c r="B157" s="94" t="s">
        <v>86</v>
      </c>
      <c r="C157" s="94" t="s">
        <v>86</v>
      </c>
      <c r="D157" s="94" t="s">
        <v>916</v>
      </c>
      <c r="E157" s="17" t="s">
        <v>86</v>
      </c>
      <c r="F157" s="94" t="s">
        <v>567</v>
      </c>
      <c r="G157" s="41">
        <v>11</v>
      </c>
      <c r="H157" s="41">
        <v>4</v>
      </c>
      <c r="I157" s="17" t="s">
        <v>86</v>
      </c>
      <c r="J157" s="17" t="s">
        <v>86</v>
      </c>
      <c r="K157" s="17" t="s">
        <v>86</v>
      </c>
      <c r="L157" s="17" t="s">
        <v>86</v>
      </c>
      <c r="M157" s="17" t="s">
        <v>86</v>
      </c>
      <c r="N157" s="187" t="s">
        <v>86</v>
      </c>
      <c r="O157" s="187" t="s">
        <v>86</v>
      </c>
      <c r="P157" s="187" t="s">
        <v>86</v>
      </c>
      <c r="Q157" s="187" t="s">
        <v>86</v>
      </c>
      <c r="R157" s="187" t="s">
        <v>86</v>
      </c>
      <c r="S157" s="187" t="s">
        <v>86</v>
      </c>
    </row>
    <row r="158" spans="1:19">
      <c r="A158" s="6" t="s">
        <v>60</v>
      </c>
      <c r="B158" s="94" t="s">
        <v>86</v>
      </c>
      <c r="C158" s="94" t="s">
        <v>86</v>
      </c>
      <c r="D158" s="94" t="s">
        <v>916</v>
      </c>
      <c r="E158" s="17" t="s">
        <v>86</v>
      </c>
      <c r="F158" s="94" t="s">
        <v>567</v>
      </c>
      <c r="G158" s="41">
        <v>11</v>
      </c>
      <c r="H158" s="41">
        <v>5</v>
      </c>
      <c r="I158" s="17" t="s">
        <v>86</v>
      </c>
      <c r="J158" s="17" t="s">
        <v>86</v>
      </c>
      <c r="K158" s="17" t="s">
        <v>86</v>
      </c>
      <c r="L158" s="17" t="s">
        <v>86</v>
      </c>
      <c r="M158" s="17" t="s">
        <v>86</v>
      </c>
      <c r="N158" s="187" t="s">
        <v>86</v>
      </c>
      <c r="O158" s="187" t="s">
        <v>86</v>
      </c>
      <c r="P158" s="187" t="s">
        <v>86</v>
      </c>
      <c r="Q158" s="187" t="s">
        <v>86</v>
      </c>
      <c r="R158" s="187" t="s">
        <v>86</v>
      </c>
      <c r="S158" s="187" t="s">
        <v>86</v>
      </c>
    </row>
    <row r="159" spans="1:19">
      <c r="A159" s="6" t="s">
        <v>60</v>
      </c>
      <c r="B159" s="94" t="s">
        <v>86</v>
      </c>
      <c r="C159" s="94" t="s">
        <v>86</v>
      </c>
      <c r="D159" s="94" t="s">
        <v>916</v>
      </c>
      <c r="E159" s="17" t="s">
        <v>86</v>
      </c>
      <c r="F159" s="94" t="s">
        <v>567</v>
      </c>
      <c r="G159" s="41">
        <v>11</v>
      </c>
      <c r="H159" s="41">
        <v>6</v>
      </c>
      <c r="I159" s="17" t="s">
        <v>86</v>
      </c>
      <c r="J159" s="17" t="s">
        <v>86</v>
      </c>
      <c r="K159" s="17" t="s">
        <v>86</v>
      </c>
      <c r="L159" s="17" t="s">
        <v>86</v>
      </c>
      <c r="M159" s="17" t="s">
        <v>86</v>
      </c>
      <c r="N159" s="187" t="s">
        <v>86</v>
      </c>
      <c r="O159" s="187" t="s">
        <v>86</v>
      </c>
      <c r="P159" s="187" t="s">
        <v>86</v>
      </c>
      <c r="Q159" s="187" t="s">
        <v>86</v>
      </c>
      <c r="R159" s="187" t="s">
        <v>86</v>
      </c>
      <c r="S159" s="187" t="s">
        <v>86</v>
      </c>
    </row>
    <row r="160" spans="1:19">
      <c r="A160" s="6" t="s">
        <v>60</v>
      </c>
      <c r="B160" s="94" t="s">
        <v>86</v>
      </c>
      <c r="C160" s="94" t="s">
        <v>86</v>
      </c>
      <c r="D160" s="94" t="s">
        <v>916</v>
      </c>
      <c r="E160" s="17" t="s">
        <v>86</v>
      </c>
      <c r="F160" s="94" t="s">
        <v>567</v>
      </c>
      <c r="G160" s="41">
        <v>11</v>
      </c>
      <c r="H160" s="41">
        <v>7</v>
      </c>
      <c r="I160" s="17" t="s">
        <v>86</v>
      </c>
      <c r="J160" s="17" t="s">
        <v>86</v>
      </c>
      <c r="K160" s="17" t="s">
        <v>86</v>
      </c>
      <c r="L160" s="17" t="s">
        <v>86</v>
      </c>
      <c r="M160" s="17" t="s">
        <v>86</v>
      </c>
      <c r="N160" s="187" t="s">
        <v>86</v>
      </c>
      <c r="O160" s="187" t="s">
        <v>86</v>
      </c>
      <c r="P160" s="187" t="s">
        <v>86</v>
      </c>
      <c r="Q160" s="187" t="s">
        <v>86</v>
      </c>
      <c r="R160" s="187" t="s">
        <v>86</v>
      </c>
      <c r="S160" s="187" t="s">
        <v>86</v>
      </c>
    </row>
    <row r="161" spans="1:19">
      <c r="A161" s="6" t="s">
        <v>60</v>
      </c>
      <c r="B161" s="94" t="s">
        <v>86</v>
      </c>
      <c r="C161" s="94" t="s">
        <v>86</v>
      </c>
      <c r="D161" s="94" t="s">
        <v>916</v>
      </c>
      <c r="E161" s="17" t="s">
        <v>86</v>
      </c>
      <c r="F161" s="94" t="s">
        <v>567</v>
      </c>
      <c r="G161" s="41">
        <v>11</v>
      </c>
      <c r="H161" s="41">
        <v>8</v>
      </c>
      <c r="I161" s="17" t="s">
        <v>86</v>
      </c>
      <c r="J161" s="17" t="s">
        <v>86</v>
      </c>
      <c r="K161" s="17" t="s">
        <v>86</v>
      </c>
      <c r="L161" s="17" t="s">
        <v>86</v>
      </c>
      <c r="M161" s="17" t="s">
        <v>86</v>
      </c>
      <c r="N161" s="187" t="s">
        <v>86</v>
      </c>
      <c r="O161" s="187" t="s">
        <v>86</v>
      </c>
      <c r="P161" s="187" t="s">
        <v>86</v>
      </c>
      <c r="Q161" s="187" t="s">
        <v>86</v>
      </c>
      <c r="R161" s="187" t="s">
        <v>86</v>
      </c>
      <c r="S161" s="187" t="s">
        <v>86</v>
      </c>
    </row>
    <row r="164" spans="1:19">
      <c r="D164" s="22"/>
      <c r="E164" s="22"/>
      <c r="F164" s="22"/>
      <c r="G164" s="22"/>
      <c r="H164" s="22"/>
    </row>
  </sheetData>
  <phoneticPr fontId="5" type="noConversion"/>
  <pageMargins left="0.7" right="0.7" top="0.75" bottom="0.75" header="0.3" footer="0.3"/>
  <pageSetup orientation="portrait" horizontalDpi="4294967292" verticalDpi="4294967292"/>
  <headerFooter>
    <oddHeader>&amp;LProject: DOE-NC-FIELD, Sep/Oct 2018_x000D_Protocol: Soil available phosphorus resin extraction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336B7-7C64-A94C-88AB-42C824BF6D7A}">
  <dimension ref="A1:GN366"/>
  <sheetViews>
    <sheetView zoomScaleNormal="84" workbookViewId="0">
      <selection activeCell="A331" sqref="A331:E333"/>
    </sheetView>
  </sheetViews>
  <sheetFormatPr baseColWidth="10" defaultColWidth="8.83203125" defaultRowHeight="14"/>
  <cols>
    <col min="1" max="1" width="15" style="41" customWidth="1"/>
    <col min="2" max="2" width="20.6640625" style="41" customWidth="1"/>
    <col min="3" max="3" width="12.6640625" style="41" customWidth="1"/>
    <col min="4" max="9" width="9.33203125" style="41" bestFit="1" customWidth="1"/>
    <col min="10" max="10" width="10.33203125" style="41" bestFit="1" customWidth="1"/>
    <col min="11" max="16" width="9.33203125" style="41" bestFit="1" customWidth="1"/>
    <col min="17" max="17" width="18.83203125" style="41" bestFit="1" customWidth="1"/>
    <col min="18" max="18" width="10.5" style="41" bestFit="1" customWidth="1"/>
    <col min="19" max="31" width="9.33203125" style="41" bestFit="1" customWidth="1"/>
    <col min="32" max="32" width="8.83203125" style="41"/>
    <col min="33" max="33" width="10.1640625" style="41" bestFit="1" customWidth="1"/>
    <col min="34" max="46" width="9.1640625" style="41" bestFit="1" customWidth="1"/>
    <col min="47" max="47" width="8.83203125" style="41"/>
    <col min="48" max="48" width="10.1640625" style="41" bestFit="1" customWidth="1"/>
    <col min="49" max="61" width="9.1640625" style="41" bestFit="1" customWidth="1"/>
    <col min="62" max="62" width="8.83203125" style="41"/>
    <col min="63" max="63" width="10.1640625" style="41" bestFit="1" customWidth="1"/>
    <col min="64" max="75" width="9" style="41" bestFit="1" customWidth="1"/>
    <col min="76" max="137" width="8.83203125" style="41"/>
    <col min="138" max="138" width="14.83203125" style="41" bestFit="1" customWidth="1"/>
    <col min="139" max="152" width="8.83203125" style="41"/>
    <col min="153" max="153" width="14.83203125" style="41" bestFit="1" customWidth="1"/>
    <col min="154" max="181" width="8.83203125" style="41"/>
    <col min="182" max="182" width="16.33203125" style="41" customWidth="1"/>
    <col min="183" max="184" width="8.83203125" style="41"/>
    <col min="185" max="186" width="9.1640625" style="41" customWidth="1"/>
    <col min="187" max="187" width="10.1640625" style="41" customWidth="1"/>
    <col min="188" max="16384" width="8.83203125" style="41"/>
  </cols>
  <sheetData>
    <row r="1" spans="1:196">
      <c r="A1" s="44" t="s">
        <v>756</v>
      </c>
      <c r="B1" s="49" t="s">
        <v>793</v>
      </c>
      <c r="C1" s="50" t="s">
        <v>794</v>
      </c>
      <c r="D1" s="51"/>
      <c r="E1" s="51"/>
      <c r="F1" s="51"/>
      <c r="G1" s="51"/>
      <c r="H1" s="51"/>
      <c r="I1" s="50"/>
      <c r="J1" s="51"/>
      <c r="K1" s="51"/>
      <c r="L1" s="51"/>
      <c r="M1" s="51"/>
      <c r="N1" s="51"/>
      <c r="O1" s="51"/>
      <c r="Q1" s="49" t="s">
        <v>793</v>
      </c>
      <c r="R1" s="50" t="s">
        <v>795</v>
      </c>
      <c r="S1" s="51"/>
      <c r="T1" s="51"/>
      <c r="U1" s="51"/>
      <c r="V1" s="51"/>
      <c r="W1" s="51"/>
      <c r="X1" s="50"/>
      <c r="Y1" s="51"/>
      <c r="Z1" s="51"/>
      <c r="AA1" s="51"/>
      <c r="AB1" s="51"/>
      <c r="AC1" s="51"/>
      <c r="AD1" s="51"/>
      <c r="AF1" s="49" t="s">
        <v>793</v>
      </c>
      <c r="AG1" s="50" t="s">
        <v>796</v>
      </c>
      <c r="AH1" s="51"/>
      <c r="AI1" s="51"/>
      <c r="AJ1" s="51"/>
      <c r="AK1" s="51"/>
      <c r="AL1" s="51"/>
      <c r="AM1" s="50"/>
      <c r="AN1" s="51"/>
      <c r="AO1" s="51"/>
      <c r="AP1" s="51"/>
      <c r="AQ1" s="51"/>
      <c r="AR1" s="51"/>
      <c r="AS1" s="51"/>
      <c r="AU1" s="49" t="s">
        <v>793</v>
      </c>
      <c r="AV1" s="50" t="s">
        <v>797</v>
      </c>
      <c r="AW1" s="51"/>
      <c r="AX1" s="51"/>
      <c r="AY1" s="51"/>
      <c r="AZ1" s="51"/>
      <c r="BA1" s="51"/>
      <c r="BB1" s="50"/>
      <c r="BC1" s="51"/>
      <c r="BD1" s="51"/>
      <c r="BE1" s="51"/>
      <c r="BF1" s="51"/>
      <c r="BG1" s="51"/>
      <c r="BH1" s="51"/>
      <c r="BJ1" s="49" t="s">
        <v>793</v>
      </c>
      <c r="BK1" s="50" t="s">
        <v>936</v>
      </c>
      <c r="BL1" s="51"/>
      <c r="BM1" s="51"/>
      <c r="BN1" s="51"/>
      <c r="BO1" s="51"/>
      <c r="BP1" s="51"/>
      <c r="BQ1" s="50"/>
      <c r="BR1" s="51"/>
      <c r="BS1" s="51"/>
      <c r="BT1" s="51"/>
      <c r="BU1" s="51"/>
      <c r="BV1" s="51"/>
      <c r="BW1" s="51"/>
      <c r="BY1" s="49" t="s">
        <v>793</v>
      </c>
      <c r="BZ1" s="50" t="s">
        <v>938</v>
      </c>
      <c r="CA1" s="51"/>
      <c r="CB1" s="51"/>
      <c r="CC1" s="51"/>
      <c r="CD1" s="51"/>
      <c r="CE1" s="51"/>
      <c r="CF1" s="50"/>
      <c r="CG1" s="51"/>
      <c r="CH1" s="51"/>
      <c r="CI1" s="51"/>
      <c r="CJ1" s="51"/>
      <c r="CK1" s="51"/>
      <c r="CL1" s="51"/>
      <c r="CN1" s="49" t="s">
        <v>793</v>
      </c>
      <c r="CO1" s="50" t="s">
        <v>940</v>
      </c>
      <c r="CP1" s="51"/>
      <c r="CQ1" s="51"/>
      <c r="CR1" s="51"/>
      <c r="CS1" s="51"/>
      <c r="CT1" s="51"/>
      <c r="CU1" s="50"/>
      <c r="CV1" s="51"/>
      <c r="CW1" s="51"/>
      <c r="CX1" s="51"/>
      <c r="CY1" s="51"/>
      <c r="CZ1" s="51"/>
      <c r="DA1" s="51"/>
      <c r="DC1" s="49" t="s">
        <v>793</v>
      </c>
      <c r="DD1" s="50" t="s">
        <v>942</v>
      </c>
      <c r="DE1" s="51"/>
      <c r="DF1" s="51"/>
      <c r="DG1" s="51"/>
      <c r="DH1" s="51"/>
      <c r="DI1" s="51"/>
      <c r="DJ1" s="50"/>
      <c r="DK1" s="51"/>
      <c r="DL1" s="51"/>
      <c r="DM1" s="51"/>
      <c r="DN1" s="51"/>
      <c r="DO1" s="51"/>
      <c r="DP1" s="51"/>
      <c r="DR1" s="49" t="s">
        <v>793</v>
      </c>
      <c r="DS1" s="50" t="s">
        <v>944</v>
      </c>
      <c r="DT1" s="51"/>
      <c r="DU1" s="51"/>
      <c r="DV1" s="51"/>
      <c r="DW1" s="51"/>
      <c r="DX1" s="51"/>
      <c r="DY1" s="50"/>
      <c r="DZ1" s="51"/>
      <c r="EA1" s="51"/>
      <c r="EB1" s="51"/>
      <c r="EC1" s="51"/>
      <c r="ED1" s="51"/>
      <c r="EE1" s="51"/>
      <c r="EG1" s="49" t="s">
        <v>793</v>
      </c>
      <c r="EH1" s="50" t="s">
        <v>946</v>
      </c>
      <c r="EI1" s="51"/>
      <c r="EJ1" s="51"/>
      <c r="EK1" s="51"/>
      <c r="EL1" s="51"/>
      <c r="EM1" s="51"/>
      <c r="EN1" s="50"/>
      <c r="EO1" s="51"/>
      <c r="EP1" s="51"/>
      <c r="EQ1" s="51"/>
      <c r="ER1" s="51"/>
      <c r="ES1" s="51"/>
      <c r="ET1" s="51"/>
      <c r="EV1" s="49" t="s">
        <v>793</v>
      </c>
      <c r="EW1" s="50" t="s">
        <v>949</v>
      </c>
      <c r="EX1" s="51"/>
      <c r="EY1" s="51"/>
      <c r="EZ1" s="51"/>
      <c r="FA1" s="51"/>
      <c r="FB1" s="51"/>
      <c r="FC1" s="50"/>
      <c r="FD1" s="51"/>
      <c r="FE1" s="51"/>
      <c r="FF1" s="51"/>
      <c r="FG1" s="51"/>
      <c r="FH1" s="51"/>
      <c r="FI1" s="51"/>
      <c r="FK1" s="49" t="s">
        <v>793</v>
      </c>
      <c r="FL1" s="50" t="s">
        <v>952</v>
      </c>
      <c r="FM1" s="51"/>
      <c r="FN1" s="51"/>
      <c r="FO1" s="51"/>
      <c r="FP1" s="51"/>
      <c r="FQ1" s="51"/>
      <c r="FR1" s="50"/>
      <c r="FS1" s="51"/>
      <c r="FT1" s="51"/>
      <c r="FU1" s="51"/>
      <c r="FV1" s="51"/>
      <c r="FW1" s="51"/>
      <c r="FX1" s="51"/>
      <c r="FZ1" s="49" t="s">
        <v>793</v>
      </c>
      <c r="GA1" s="50" t="s">
        <v>955</v>
      </c>
      <c r="GB1" s="51"/>
      <c r="GC1" s="51"/>
      <c r="GD1" s="51"/>
      <c r="GE1" s="51"/>
      <c r="GF1" s="51"/>
      <c r="GG1" s="50"/>
      <c r="GH1" s="51"/>
      <c r="GI1" s="51"/>
      <c r="GJ1" s="51"/>
      <c r="GK1" s="51"/>
      <c r="GL1" s="51"/>
      <c r="GM1" s="51"/>
    </row>
    <row r="2" spans="1:196">
      <c r="B2" s="52" t="s">
        <v>798</v>
      </c>
      <c r="C2" s="53" t="s">
        <v>799</v>
      </c>
      <c r="I2" s="53"/>
      <c r="Q2" s="52" t="s">
        <v>798</v>
      </c>
      <c r="R2" s="53" t="s">
        <v>800</v>
      </c>
      <c r="X2" s="53"/>
      <c r="AF2" s="52" t="s">
        <v>798</v>
      </c>
      <c r="AG2" s="53" t="s">
        <v>801</v>
      </c>
      <c r="AM2" s="53"/>
      <c r="AU2" s="52" t="s">
        <v>798</v>
      </c>
      <c r="AV2" s="53" t="s">
        <v>802</v>
      </c>
      <c r="BB2" s="53"/>
      <c r="BJ2" s="52" t="s">
        <v>798</v>
      </c>
      <c r="BK2" s="53" t="s">
        <v>935</v>
      </c>
      <c r="BQ2" s="53"/>
      <c r="BY2" s="52" t="s">
        <v>798</v>
      </c>
      <c r="BZ2" s="53" t="s">
        <v>939</v>
      </c>
      <c r="CN2" s="52" t="s">
        <v>798</v>
      </c>
      <c r="CO2" s="53" t="s">
        <v>941</v>
      </c>
      <c r="DC2" s="52" t="s">
        <v>798</v>
      </c>
      <c r="DD2" s="53" t="s">
        <v>943</v>
      </c>
      <c r="DR2" s="52" t="s">
        <v>798</v>
      </c>
      <c r="DS2" s="53" t="s">
        <v>945</v>
      </c>
      <c r="EG2" s="52" t="s">
        <v>798</v>
      </c>
      <c r="EH2" s="53" t="s">
        <v>947</v>
      </c>
      <c r="EV2" s="52" t="s">
        <v>798</v>
      </c>
      <c r="EW2" s="53" t="s">
        <v>950</v>
      </c>
      <c r="FK2" s="52" t="s">
        <v>798</v>
      </c>
      <c r="FL2" s="53" t="s">
        <v>953</v>
      </c>
      <c r="FZ2" s="52" t="s">
        <v>798</v>
      </c>
      <c r="GA2" s="53" t="s">
        <v>956</v>
      </c>
    </row>
    <row r="3" spans="1:196">
      <c r="B3" s="54" t="s">
        <v>803</v>
      </c>
      <c r="C3" s="41" t="s">
        <v>60</v>
      </c>
      <c r="D3" s="53"/>
      <c r="E3" s="52"/>
      <c r="F3" s="55"/>
      <c r="G3" s="52"/>
      <c r="H3" s="53"/>
      <c r="I3" s="53"/>
      <c r="Q3" s="54" t="s">
        <v>803</v>
      </c>
      <c r="R3" s="41" t="s">
        <v>60</v>
      </c>
      <c r="S3" s="53"/>
      <c r="T3" s="52"/>
      <c r="U3" s="55"/>
      <c r="V3" s="52"/>
      <c r="W3" s="53"/>
      <c r="X3" s="53"/>
      <c r="AF3" s="54" t="s">
        <v>803</v>
      </c>
      <c r="AG3" s="41" t="s">
        <v>60</v>
      </c>
      <c r="AH3" s="53"/>
      <c r="AI3" s="52"/>
      <c r="AJ3" s="55"/>
      <c r="AK3" s="52"/>
      <c r="AL3" s="53"/>
      <c r="AM3" s="53"/>
      <c r="AU3" s="54" t="s">
        <v>803</v>
      </c>
      <c r="AV3" s="41" t="s">
        <v>60</v>
      </c>
      <c r="AW3" s="53"/>
      <c r="AX3" s="52"/>
      <c r="AY3" s="55"/>
      <c r="AZ3" s="52"/>
      <c r="BA3" s="53"/>
      <c r="BB3" s="53"/>
      <c r="BJ3" s="54" t="s">
        <v>803</v>
      </c>
      <c r="BK3" s="41" t="s">
        <v>60</v>
      </c>
      <c r="BL3" s="53"/>
      <c r="BM3" s="52"/>
      <c r="BN3" s="55"/>
      <c r="BO3" s="52"/>
      <c r="BP3" s="53"/>
      <c r="BQ3" s="53"/>
      <c r="BY3" s="54" t="s">
        <v>803</v>
      </c>
      <c r="BZ3" s="41" t="s">
        <v>60</v>
      </c>
      <c r="CN3" s="54" t="s">
        <v>803</v>
      </c>
      <c r="CO3" s="41" t="s">
        <v>60</v>
      </c>
      <c r="DC3" s="54" t="s">
        <v>803</v>
      </c>
      <c r="DD3" s="41" t="s">
        <v>60</v>
      </c>
      <c r="DR3" s="54" t="s">
        <v>803</v>
      </c>
      <c r="DS3" s="41" t="s">
        <v>60</v>
      </c>
      <c r="EG3" s="54" t="s">
        <v>803</v>
      </c>
      <c r="EH3" s="41" t="s">
        <v>60</v>
      </c>
      <c r="EV3" s="54" t="s">
        <v>803</v>
      </c>
      <c r="EW3" s="41" t="s">
        <v>60</v>
      </c>
      <c r="FK3" s="54" t="s">
        <v>803</v>
      </c>
      <c r="FL3" s="41" t="s">
        <v>60</v>
      </c>
      <c r="FZ3" s="54" t="s">
        <v>803</v>
      </c>
      <c r="GA3" s="41" t="s">
        <v>60</v>
      </c>
    </row>
    <row r="4" spans="1:196">
      <c r="B4" s="52" t="s">
        <v>804</v>
      </c>
      <c r="C4" s="55">
        <v>43551</v>
      </c>
      <c r="D4" s="53"/>
      <c r="E4" s="52"/>
      <c r="F4" s="55"/>
      <c r="G4" s="52"/>
      <c r="H4" s="53"/>
      <c r="I4" s="53"/>
      <c r="Q4" s="52" t="s">
        <v>804</v>
      </c>
      <c r="R4" s="55">
        <v>43551</v>
      </c>
      <c r="S4" s="53"/>
      <c r="T4" s="52"/>
      <c r="U4" s="55"/>
      <c r="V4" s="52"/>
      <c r="W4" s="53"/>
      <c r="X4" s="53"/>
      <c r="AF4" s="52" t="s">
        <v>804</v>
      </c>
      <c r="AG4" s="55">
        <v>43551</v>
      </c>
      <c r="AH4" s="53"/>
      <c r="AI4" s="52"/>
      <c r="AJ4" s="55"/>
      <c r="AK4" s="52"/>
      <c r="AL4" s="53"/>
      <c r="AM4" s="53"/>
      <c r="AU4" s="52" t="s">
        <v>804</v>
      </c>
      <c r="AV4" s="55">
        <v>43551</v>
      </c>
      <c r="AW4" s="53"/>
      <c r="AX4" s="52"/>
      <c r="AY4" s="55"/>
      <c r="AZ4" s="52"/>
      <c r="BA4" s="53"/>
      <c r="BB4" s="53"/>
      <c r="BJ4" s="52" t="s">
        <v>804</v>
      </c>
      <c r="BK4" s="55">
        <v>43556</v>
      </c>
      <c r="BL4" s="53"/>
      <c r="BM4" s="52"/>
      <c r="BN4" s="55"/>
      <c r="BO4" s="52"/>
      <c r="BP4" s="53"/>
      <c r="BQ4" s="53"/>
      <c r="BY4" s="52" t="s">
        <v>804</v>
      </c>
      <c r="BZ4" s="55">
        <v>43556</v>
      </c>
      <c r="CN4" s="52" t="s">
        <v>804</v>
      </c>
      <c r="CO4" s="55">
        <v>43556</v>
      </c>
      <c r="DC4" s="52" t="s">
        <v>804</v>
      </c>
      <c r="DD4" s="55">
        <v>43556</v>
      </c>
      <c r="DR4" s="52" t="s">
        <v>804</v>
      </c>
      <c r="DS4" s="55">
        <v>43556</v>
      </c>
      <c r="EG4" s="52" t="s">
        <v>804</v>
      </c>
      <c r="EH4" s="55">
        <v>43556</v>
      </c>
      <c r="EV4" s="52" t="s">
        <v>804</v>
      </c>
      <c r="EW4" s="55">
        <v>43556</v>
      </c>
      <c r="FK4" s="52" t="s">
        <v>804</v>
      </c>
      <c r="FL4" s="55">
        <v>43556</v>
      </c>
      <c r="FZ4" s="52" t="s">
        <v>804</v>
      </c>
      <c r="GA4" s="55">
        <v>43560</v>
      </c>
    </row>
    <row r="5" spans="1:196">
      <c r="B5" s="56" t="s">
        <v>805</v>
      </c>
      <c r="C5" s="57"/>
      <c r="D5" s="53"/>
      <c r="E5" s="52"/>
      <c r="F5" s="55"/>
      <c r="G5" s="52"/>
      <c r="H5" s="53"/>
      <c r="I5" s="53"/>
      <c r="Q5" s="56" t="s">
        <v>805</v>
      </c>
      <c r="R5" s="57"/>
      <c r="S5" s="53"/>
      <c r="T5" s="52"/>
      <c r="U5" s="55"/>
      <c r="V5" s="52"/>
      <c r="W5" s="53"/>
      <c r="X5" s="53"/>
      <c r="AF5" s="56" t="s">
        <v>805</v>
      </c>
      <c r="AG5" s="57"/>
      <c r="AH5" s="53"/>
      <c r="AI5" s="52"/>
      <c r="AJ5" s="55"/>
      <c r="AK5" s="52"/>
      <c r="AL5" s="53"/>
      <c r="AM5" s="53"/>
      <c r="AU5" s="56" t="s">
        <v>805</v>
      </c>
      <c r="AV5" s="57"/>
      <c r="AW5" s="53"/>
      <c r="AX5" s="52"/>
      <c r="AY5" s="55"/>
      <c r="AZ5" s="52"/>
      <c r="BA5" s="53"/>
      <c r="BB5" s="53"/>
      <c r="BJ5" s="56" t="s">
        <v>805</v>
      </c>
      <c r="BK5" s="57"/>
      <c r="BL5" s="53"/>
      <c r="BM5" s="52"/>
      <c r="BN5" s="55"/>
      <c r="BO5" s="52"/>
      <c r="BP5" s="53"/>
      <c r="BQ5" s="53"/>
      <c r="BY5" s="56" t="s">
        <v>805</v>
      </c>
      <c r="BZ5" s="57"/>
      <c r="CN5" s="56" t="s">
        <v>805</v>
      </c>
      <c r="CO5" s="57"/>
      <c r="DC5" s="56" t="s">
        <v>805</v>
      </c>
      <c r="DD5" s="57"/>
      <c r="DR5" s="56" t="s">
        <v>805</v>
      </c>
      <c r="DS5" s="57"/>
      <c r="EG5" s="56" t="s">
        <v>805</v>
      </c>
      <c r="EH5" s="57"/>
      <c r="EV5" s="56" t="s">
        <v>805</v>
      </c>
      <c r="EW5" s="57"/>
      <c r="FK5" s="56" t="s">
        <v>805</v>
      </c>
      <c r="FL5" s="57"/>
      <c r="FZ5" s="56" t="s">
        <v>805</v>
      </c>
      <c r="GA5" s="57"/>
    </row>
    <row r="6" spans="1:196">
      <c r="B6" s="52" t="s">
        <v>806</v>
      </c>
      <c r="C6" s="53"/>
      <c r="D6" s="53"/>
      <c r="E6" s="52"/>
      <c r="F6" s="55"/>
      <c r="G6" s="52"/>
      <c r="H6" s="53"/>
      <c r="I6" s="53"/>
      <c r="Q6" s="52" t="s">
        <v>806</v>
      </c>
      <c r="R6" s="53"/>
      <c r="S6" s="53"/>
      <c r="T6" s="52"/>
      <c r="U6" s="55"/>
      <c r="V6" s="52"/>
      <c r="W6" s="53"/>
      <c r="X6" s="53"/>
      <c r="AF6" s="52" t="s">
        <v>806</v>
      </c>
      <c r="AG6" s="53"/>
      <c r="AH6" s="53"/>
      <c r="AI6" s="52"/>
      <c r="AJ6" s="55"/>
      <c r="AK6" s="52"/>
      <c r="AL6" s="53"/>
      <c r="AM6" s="53"/>
      <c r="AU6" s="52" t="s">
        <v>806</v>
      </c>
      <c r="AV6" s="53"/>
      <c r="AW6" s="53"/>
      <c r="AX6" s="52"/>
      <c r="AY6" s="55"/>
      <c r="AZ6" s="52"/>
      <c r="BA6" s="53"/>
      <c r="BB6" s="53"/>
      <c r="BJ6" s="52" t="s">
        <v>806</v>
      </c>
      <c r="BK6" s="53"/>
      <c r="BL6" s="53"/>
      <c r="BM6" s="52"/>
      <c r="BN6" s="55"/>
      <c r="BO6" s="52"/>
      <c r="BP6" s="53"/>
      <c r="BQ6" s="53"/>
      <c r="BY6" s="52" t="s">
        <v>806</v>
      </c>
      <c r="BZ6" s="53"/>
      <c r="CN6" s="52" t="s">
        <v>806</v>
      </c>
      <c r="CO6" s="53"/>
      <c r="DC6" s="52" t="s">
        <v>806</v>
      </c>
      <c r="DD6" s="53"/>
      <c r="DR6" s="52" t="s">
        <v>806</v>
      </c>
      <c r="DS6" s="53"/>
      <c r="EG6" s="52" t="s">
        <v>806</v>
      </c>
      <c r="EH6" s="53"/>
      <c r="EV6" s="52" t="s">
        <v>806</v>
      </c>
      <c r="EW6" s="53"/>
      <c r="FK6" s="52" t="s">
        <v>806</v>
      </c>
      <c r="FL6" s="53"/>
      <c r="FZ6" s="52" t="s">
        <v>806</v>
      </c>
      <c r="GA6" s="53"/>
    </row>
    <row r="7" spans="1:196">
      <c r="C7" s="52"/>
      <c r="D7" s="53"/>
      <c r="E7" s="52"/>
      <c r="F7" s="55"/>
      <c r="G7" s="52"/>
      <c r="H7" s="53"/>
      <c r="I7" s="53"/>
      <c r="S7" s="53"/>
      <c r="T7" s="53"/>
      <c r="V7" s="53"/>
      <c r="W7" s="53"/>
      <c r="X7" s="53"/>
      <c r="AH7" s="53"/>
      <c r="AI7" s="53"/>
      <c r="AK7" s="53"/>
      <c r="AL7" s="53"/>
      <c r="AM7" s="53"/>
      <c r="AW7" s="53"/>
      <c r="AX7" s="53"/>
      <c r="AZ7" s="53"/>
      <c r="BA7" s="53"/>
      <c r="BB7" s="53"/>
      <c r="BL7" s="53"/>
      <c r="BM7" s="53"/>
      <c r="BO7" s="53"/>
      <c r="BP7" s="53"/>
      <c r="BQ7" s="53"/>
    </row>
    <row r="8" spans="1:196" ht="28">
      <c r="B8" s="58" t="s">
        <v>540</v>
      </c>
      <c r="C8" s="58" t="s">
        <v>541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58" t="s">
        <v>540</v>
      </c>
      <c r="R8" s="58" t="s">
        <v>541</v>
      </c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58" t="s">
        <v>540</v>
      </c>
      <c r="AG8" s="58" t="s">
        <v>541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58" t="s">
        <v>540</v>
      </c>
      <c r="AV8" s="58" t="s">
        <v>541</v>
      </c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97" t="s">
        <v>540</v>
      </c>
      <c r="BK8" s="97" t="s">
        <v>541</v>
      </c>
      <c r="BL8"/>
      <c r="BM8"/>
      <c r="BN8"/>
      <c r="BO8"/>
      <c r="BP8"/>
      <c r="BQ8"/>
      <c r="BR8"/>
      <c r="BS8"/>
      <c r="BT8"/>
      <c r="BU8"/>
      <c r="BV8"/>
      <c r="BW8"/>
      <c r="BX8"/>
      <c r="BY8" s="97" t="s">
        <v>540</v>
      </c>
      <c r="BZ8" s="97" t="s">
        <v>541</v>
      </c>
      <c r="CA8" s="118"/>
      <c r="CB8" s="118"/>
      <c r="CC8" s="118"/>
      <c r="CD8" s="118"/>
      <c r="CE8" s="118"/>
      <c r="CF8" s="118"/>
      <c r="CG8" s="118"/>
      <c r="CH8" s="118"/>
      <c r="CI8" s="118"/>
      <c r="CJ8" s="118"/>
      <c r="CK8" s="118"/>
      <c r="CL8" s="118"/>
      <c r="CM8" s="118"/>
      <c r="CN8" s="97" t="s">
        <v>540</v>
      </c>
      <c r="CO8" s="97" t="s">
        <v>541</v>
      </c>
      <c r="CP8"/>
      <c r="CQ8"/>
      <c r="CR8"/>
      <c r="CS8"/>
      <c r="CT8"/>
      <c r="CU8"/>
      <c r="CV8"/>
      <c r="CW8"/>
      <c r="CX8"/>
      <c r="CY8"/>
      <c r="CZ8"/>
      <c r="DA8"/>
      <c r="DB8"/>
      <c r="DC8" s="97" t="s">
        <v>540</v>
      </c>
      <c r="DD8" s="97" t="s">
        <v>541</v>
      </c>
      <c r="DE8"/>
      <c r="DF8"/>
      <c r="DG8"/>
      <c r="DH8"/>
      <c r="DI8"/>
      <c r="DJ8"/>
      <c r="DK8"/>
      <c r="DL8"/>
      <c r="DM8"/>
      <c r="DN8"/>
      <c r="DO8"/>
      <c r="DP8"/>
      <c r="DQ8"/>
      <c r="DR8" s="97" t="s">
        <v>540</v>
      </c>
      <c r="DS8" s="97" t="s">
        <v>541</v>
      </c>
      <c r="DT8"/>
      <c r="DU8"/>
      <c r="DV8"/>
      <c r="DW8"/>
      <c r="DX8"/>
      <c r="DY8"/>
      <c r="DZ8"/>
      <c r="EA8"/>
      <c r="EB8"/>
      <c r="EC8"/>
      <c r="ED8"/>
      <c r="EE8"/>
      <c r="EF8"/>
      <c r="EG8" s="97" t="s">
        <v>540</v>
      </c>
      <c r="EH8" s="97" t="s">
        <v>541</v>
      </c>
      <c r="EI8"/>
      <c r="EJ8"/>
      <c r="EK8"/>
      <c r="EL8"/>
      <c r="EM8"/>
      <c r="EN8"/>
      <c r="EO8"/>
      <c r="EP8"/>
      <c r="EQ8"/>
      <c r="ER8"/>
      <c r="ES8"/>
      <c r="ET8"/>
      <c r="EU8"/>
      <c r="EV8" s="97" t="s">
        <v>540</v>
      </c>
      <c r="EW8" s="97" t="s">
        <v>541</v>
      </c>
      <c r="EX8"/>
      <c r="EY8"/>
      <c r="EZ8"/>
      <c r="FA8"/>
      <c r="FB8"/>
      <c r="FC8"/>
      <c r="FD8"/>
      <c r="FE8"/>
      <c r="FF8"/>
      <c r="FG8"/>
      <c r="FH8"/>
      <c r="FI8"/>
      <c r="FJ8"/>
      <c r="FK8" s="97" t="s">
        <v>540</v>
      </c>
      <c r="FL8" s="97" t="s">
        <v>541</v>
      </c>
      <c r="FM8"/>
      <c r="FN8"/>
      <c r="FO8"/>
      <c r="FP8"/>
      <c r="FQ8"/>
      <c r="FR8"/>
      <c r="FS8"/>
      <c r="FT8"/>
      <c r="FU8"/>
      <c r="FV8"/>
      <c r="FW8"/>
      <c r="FX8"/>
      <c r="FY8"/>
      <c r="FZ8" s="97" t="s">
        <v>540</v>
      </c>
      <c r="GA8" s="97" t="s">
        <v>541</v>
      </c>
      <c r="GB8"/>
      <c r="GC8"/>
      <c r="GD8"/>
      <c r="GE8"/>
      <c r="GF8"/>
      <c r="GG8"/>
      <c r="GH8"/>
      <c r="GI8"/>
      <c r="GJ8"/>
      <c r="GK8"/>
      <c r="GL8"/>
      <c r="GM8"/>
      <c r="GN8"/>
    </row>
    <row r="9" spans="1:196" ht="15"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 s="118"/>
      <c r="BZ9" s="118"/>
      <c r="CA9" s="118"/>
      <c r="CB9" s="118"/>
      <c r="CC9" s="118"/>
      <c r="CD9" s="118"/>
      <c r="CE9" s="118"/>
      <c r="CF9" s="118"/>
      <c r="CG9" s="118"/>
      <c r="CH9" s="118"/>
      <c r="CI9" s="118"/>
      <c r="CJ9" s="118"/>
      <c r="CK9" s="118"/>
      <c r="CL9" s="118"/>
      <c r="CM9" s="118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</row>
    <row r="10" spans="1:196" ht="126">
      <c r="B10" s="58" t="s">
        <v>542</v>
      </c>
      <c r="C10" s="58" t="s">
        <v>807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58" t="s">
        <v>542</v>
      </c>
      <c r="R10" s="58" t="s">
        <v>807</v>
      </c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58" t="s">
        <v>542</v>
      </c>
      <c r="AG10" s="58" t="s">
        <v>807</v>
      </c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58" t="s">
        <v>542</v>
      </c>
      <c r="AV10" s="58" t="s">
        <v>807</v>
      </c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97" t="s">
        <v>542</v>
      </c>
      <c r="BK10" s="97" t="s">
        <v>937</v>
      </c>
      <c r="BL10"/>
      <c r="BM10"/>
      <c r="BN10"/>
      <c r="BO10"/>
      <c r="BP10"/>
      <c r="BQ10"/>
      <c r="BR10"/>
      <c r="BS10"/>
      <c r="BT10"/>
      <c r="BU10"/>
      <c r="BV10"/>
      <c r="BW10"/>
      <c r="BX10"/>
      <c r="BY10" s="97" t="s">
        <v>542</v>
      </c>
      <c r="BZ10" s="97" t="s">
        <v>937</v>
      </c>
      <c r="CA10" s="118"/>
      <c r="CB10" s="118"/>
      <c r="CC10" s="118"/>
      <c r="CD10" s="118"/>
      <c r="CE10" s="118"/>
      <c r="CF10" s="118"/>
      <c r="CG10" s="118"/>
      <c r="CH10" s="118"/>
      <c r="CI10" s="118"/>
      <c r="CJ10" s="118"/>
      <c r="CK10" s="118"/>
      <c r="CL10" s="118"/>
      <c r="CM10" s="118"/>
      <c r="CN10" s="97" t="s">
        <v>542</v>
      </c>
      <c r="CO10" s="97" t="s">
        <v>937</v>
      </c>
      <c r="CP10"/>
      <c r="CQ10"/>
      <c r="CR10"/>
      <c r="CS10"/>
      <c r="CT10"/>
      <c r="CU10"/>
      <c r="CV10"/>
      <c r="CW10"/>
      <c r="CX10"/>
      <c r="CY10"/>
      <c r="CZ10"/>
      <c r="DA10"/>
      <c r="DB10"/>
      <c r="DC10" s="97" t="s">
        <v>542</v>
      </c>
      <c r="DD10" s="97" t="s">
        <v>937</v>
      </c>
      <c r="DE10"/>
      <c r="DF10"/>
      <c r="DG10"/>
      <c r="DH10"/>
      <c r="DI10"/>
      <c r="DJ10"/>
      <c r="DK10"/>
      <c r="DL10"/>
      <c r="DM10"/>
      <c r="DN10"/>
      <c r="DO10"/>
      <c r="DP10"/>
      <c r="DQ10"/>
      <c r="DR10" s="97" t="s">
        <v>542</v>
      </c>
      <c r="DS10" s="97" t="s">
        <v>937</v>
      </c>
      <c r="DT10"/>
      <c r="DU10"/>
      <c r="DV10"/>
      <c r="DW10"/>
      <c r="DX10"/>
      <c r="DY10"/>
      <c r="DZ10"/>
      <c r="EA10"/>
      <c r="EB10"/>
      <c r="EC10"/>
      <c r="ED10"/>
      <c r="EE10"/>
      <c r="EF10"/>
      <c r="EG10" s="97" t="s">
        <v>542</v>
      </c>
      <c r="EH10" s="97" t="s">
        <v>937</v>
      </c>
      <c r="EI10"/>
      <c r="EJ10"/>
      <c r="EK10"/>
      <c r="EL10"/>
      <c r="EM10"/>
      <c r="EN10"/>
      <c r="EO10"/>
      <c r="EP10"/>
      <c r="EQ10"/>
      <c r="ER10"/>
      <c r="ES10"/>
      <c r="ET10"/>
      <c r="EU10"/>
      <c r="EV10" s="97" t="s">
        <v>542</v>
      </c>
      <c r="EW10" s="97" t="s">
        <v>937</v>
      </c>
      <c r="EX10"/>
      <c r="EY10"/>
      <c r="EZ10"/>
      <c r="FA10"/>
      <c r="FB10"/>
      <c r="FC10"/>
      <c r="FD10"/>
      <c r="FE10"/>
      <c r="FF10"/>
      <c r="FG10"/>
      <c r="FH10"/>
      <c r="FI10"/>
      <c r="FJ10"/>
      <c r="FK10" s="97" t="s">
        <v>542</v>
      </c>
      <c r="FL10" s="97" t="s">
        <v>937</v>
      </c>
      <c r="FM10"/>
      <c r="FN10"/>
      <c r="FO10"/>
      <c r="FP10"/>
      <c r="FQ10"/>
      <c r="FR10"/>
      <c r="FS10"/>
      <c r="FT10"/>
      <c r="FU10"/>
      <c r="FV10"/>
      <c r="FW10"/>
      <c r="FX10"/>
      <c r="FY10"/>
      <c r="FZ10" s="97" t="s">
        <v>542</v>
      </c>
      <c r="GA10" s="97" t="s">
        <v>957</v>
      </c>
      <c r="GB10"/>
      <c r="GC10"/>
      <c r="GD10"/>
      <c r="GE10"/>
      <c r="GF10"/>
      <c r="GG10"/>
      <c r="GH10"/>
      <c r="GI10"/>
      <c r="GJ10"/>
      <c r="GK10"/>
      <c r="GL10"/>
      <c r="GM10"/>
      <c r="GN10"/>
    </row>
    <row r="11" spans="1:196" ht="112">
      <c r="B11" s="58" t="s">
        <v>544</v>
      </c>
      <c r="C11" s="58" t="s">
        <v>808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58" t="s">
        <v>544</v>
      </c>
      <c r="R11" s="58" t="s">
        <v>808</v>
      </c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58" t="s">
        <v>544</v>
      </c>
      <c r="AG11" s="58" t="s">
        <v>808</v>
      </c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58" t="s">
        <v>544</v>
      </c>
      <c r="AV11" s="58" t="s">
        <v>808</v>
      </c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97" t="s">
        <v>544</v>
      </c>
      <c r="BK11" s="97" t="s">
        <v>808</v>
      </c>
      <c r="BL11"/>
      <c r="BM11"/>
      <c r="BN11"/>
      <c r="BO11"/>
      <c r="BP11"/>
      <c r="BQ11"/>
      <c r="BR11"/>
      <c r="BS11"/>
      <c r="BT11"/>
      <c r="BU11"/>
      <c r="BV11"/>
      <c r="BW11"/>
      <c r="BX11"/>
      <c r="BY11" s="97" t="s">
        <v>544</v>
      </c>
      <c r="BZ11" s="97" t="s">
        <v>808</v>
      </c>
      <c r="CA11" s="118"/>
      <c r="CB11" s="118"/>
      <c r="CC11" s="118"/>
      <c r="CD11" s="118"/>
      <c r="CE11" s="118"/>
      <c r="CF11" s="118"/>
      <c r="CG11" s="118"/>
      <c r="CH11" s="118"/>
      <c r="CI11" s="118"/>
      <c r="CJ11" s="118"/>
      <c r="CK11" s="118"/>
      <c r="CL11" s="118"/>
      <c r="CM11" s="118"/>
      <c r="CN11" s="97" t="s">
        <v>544</v>
      </c>
      <c r="CO11" s="97" t="s">
        <v>808</v>
      </c>
      <c r="CP11"/>
      <c r="CQ11"/>
      <c r="CR11"/>
      <c r="CS11"/>
      <c r="CT11"/>
      <c r="CU11"/>
      <c r="CV11"/>
      <c r="CW11"/>
      <c r="CX11"/>
      <c r="CY11"/>
      <c r="CZ11"/>
      <c r="DA11"/>
      <c r="DB11"/>
      <c r="DC11" s="97" t="s">
        <v>544</v>
      </c>
      <c r="DD11" s="97" t="s">
        <v>808</v>
      </c>
      <c r="DE11"/>
      <c r="DF11"/>
      <c r="DG11"/>
      <c r="DH11"/>
      <c r="DI11"/>
      <c r="DJ11"/>
      <c r="DK11"/>
      <c r="DL11"/>
      <c r="DM11"/>
      <c r="DN11"/>
      <c r="DO11"/>
      <c r="DP11"/>
      <c r="DQ11"/>
      <c r="DR11" s="97" t="s">
        <v>544</v>
      </c>
      <c r="DS11" s="97" t="s">
        <v>808</v>
      </c>
      <c r="DT11"/>
      <c r="DU11"/>
      <c r="DV11"/>
      <c r="DW11"/>
      <c r="DX11"/>
      <c r="DY11"/>
      <c r="DZ11"/>
      <c r="EA11"/>
      <c r="EB11"/>
      <c r="EC11"/>
      <c r="ED11"/>
      <c r="EE11"/>
      <c r="EF11"/>
      <c r="EG11" s="97" t="s">
        <v>544</v>
      </c>
      <c r="EH11" s="97" t="s">
        <v>808</v>
      </c>
      <c r="EI11"/>
      <c r="EJ11"/>
      <c r="EK11"/>
      <c r="EL11"/>
      <c r="EM11"/>
      <c r="EN11"/>
      <c r="EO11"/>
      <c r="EP11"/>
      <c r="EQ11"/>
      <c r="ER11"/>
      <c r="ES11"/>
      <c r="ET11"/>
      <c r="EU11"/>
      <c r="EV11" s="97" t="s">
        <v>544</v>
      </c>
      <c r="EW11" s="97" t="s">
        <v>808</v>
      </c>
      <c r="EX11"/>
      <c r="EY11"/>
      <c r="EZ11"/>
      <c r="FA11"/>
      <c r="FB11"/>
      <c r="FC11"/>
      <c r="FD11"/>
      <c r="FE11"/>
      <c r="FF11"/>
      <c r="FG11"/>
      <c r="FH11"/>
      <c r="FI11"/>
      <c r="FJ11"/>
      <c r="FK11" s="97" t="s">
        <v>544</v>
      </c>
      <c r="FL11" s="97" t="s">
        <v>808</v>
      </c>
      <c r="FM11"/>
      <c r="FN11"/>
      <c r="FO11"/>
      <c r="FP11"/>
      <c r="FQ11"/>
      <c r="FR11"/>
      <c r="FS11"/>
      <c r="FT11"/>
      <c r="FU11"/>
      <c r="FV11"/>
      <c r="FW11"/>
      <c r="FX11"/>
      <c r="FY11"/>
      <c r="FZ11" s="97" t="s">
        <v>544</v>
      </c>
      <c r="GA11" s="97" t="s">
        <v>808</v>
      </c>
      <c r="GB11"/>
      <c r="GC11"/>
      <c r="GD11"/>
      <c r="GE11"/>
      <c r="GF11"/>
      <c r="GG11"/>
      <c r="GH11"/>
      <c r="GI11"/>
      <c r="GJ11"/>
      <c r="GK11"/>
      <c r="GL11"/>
      <c r="GM11"/>
      <c r="GN11"/>
    </row>
    <row r="12" spans="1:196" ht="28">
      <c r="B12" s="58" t="s">
        <v>546</v>
      </c>
      <c r="C12" s="58" t="s">
        <v>547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58" t="s">
        <v>546</v>
      </c>
      <c r="R12" s="58" t="s">
        <v>548</v>
      </c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58" t="s">
        <v>546</v>
      </c>
      <c r="AG12" s="58" t="s">
        <v>809</v>
      </c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58" t="s">
        <v>546</v>
      </c>
      <c r="AV12" s="58" t="s">
        <v>810</v>
      </c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97" t="s">
        <v>546</v>
      </c>
      <c r="BK12" s="97" t="s">
        <v>550</v>
      </c>
      <c r="BL12"/>
      <c r="BM12"/>
      <c r="BN12"/>
      <c r="BO12"/>
      <c r="BP12"/>
      <c r="BQ12"/>
      <c r="BR12"/>
      <c r="BS12"/>
      <c r="BT12"/>
      <c r="BU12"/>
      <c r="BV12"/>
      <c r="BW12"/>
      <c r="BX12"/>
      <c r="BY12" s="97" t="s">
        <v>546</v>
      </c>
      <c r="BZ12" s="97" t="s">
        <v>549</v>
      </c>
      <c r="CA12" s="118"/>
      <c r="CB12" s="118"/>
      <c r="CC12" s="118"/>
      <c r="CD12" s="118"/>
      <c r="CE12" s="118"/>
      <c r="CF12" s="118"/>
      <c r="CG12" s="118"/>
      <c r="CH12" s="118"/>
      <c r="CI12" s="118"/>
      <c r="CJ12" s="118"/>
      <c r="CK12" s="118"/>
      <c r="CL12" s="118"/>
      <c r="CM12" s="118"/>
      <c r="CN12" s="97" t="s">
        <v>546</v>
      </c>
      <c r="CO12" s="97" t="s">
        <v>547</v>
      </c>
      <c r="CP12"/>
      <c r="CQ12"/>
      <c r="CR12"/>
      <c r="CS12"/>
      <c r="CT12"/>
      <c r="CU12"/>
      <c r="CV12"/>
      <c r="CW12"/>
      <c r="CX12"/>
      <c r="CY12"/>
      <c r="CZ12"/>
      <c r="DA12"/>
      <c r="DB12"/>
      <c r="DC12" s="97" t="s">
        <v>546</v>
      </c>
      <c r="DD12" s="97" t="s">
        <v>548</v>
      </c>
      <c r="DE12"/>
      <c r="DF12"/>
      <c r="DG12"/>
      <c r="DH12"/>
      <c r="DI12"/>
      <c r="DJ12"/>
      <c r="DK12"/>
      <c r="DL12"/>
      <c r="DM12"/>
      <c r="DN12"/>
      <c r="DO12"/>
      <c r="DP12"/>
      <c r="DQ12"/>
      <c r="DR12" s="97" t="s">
        <v>546</v>
      </c>
      <c r="DS12" s="97" t="s">
        <v>809</v>
      </c>
      <c r="DT12"/>
      <c r="DU12"/>
      <c r="DV12"/>
      <c r="DW12"/>
      <c r="DX12"/>
      <c r="DY12"/>
      <c r="DZ12"/>
      <c r="EA12"/>
      <c r="EB12"/>
      <c r="EC12"/>
      <c r="ED12"/>
      <c r="EE12"/>
      <c r="EF12"/>
      <c r="EG12" s="97" t="s">
        <v>546</v>
      </c>
      <c r="EH12" s="97" t="s">
        <v>948</v>
      </c>
      <c r="EI12"/>
      <c r="EJ12"/>
      <c r="EK12"/>
      <c r="EL12"/>
      <c r="EM12"/>
      <c r="EN12"/>
      <c r="EO12"/>
      <c r="EP12"/>
      <c r="EQ12"/>
      <c r="ER12"/>
      <c r="ES12"/>
      <c r="ET12"/>
      <c r="EU12"/>
      <c r="EV12" s="97" t="s">
        <v>546</v>
      </c>
      <c r="EW12" s="97" t="s">
        <v>951</v>
      </c>
      <c r="EX12"/>
      <c r="EY12"/>
      <c r="EZ12"/>
      <c r="FA12"/>
      <c r="FB12"/>
      <c r="FC12"/>
      <c r="FD12"/>
      <c r="FE12"/>
      <c r="FF12"/>
      <c r="FG12"/>
      <c r="FH12"/>
      <c r="FI12"/>
      <c r="FJ12"/>
      <c r="FK12" s="97" t="s">
        <v>546</v>
      </c>
      <c r="FL12" s="97" t="s">
        <v>810</v>
      </c>
      <c r="FM12"/>
      <c r="FN12"/>
      <c r="FO12"/>
      <c r="FP12"/>
      <c r="FQ12"/>
      <c r="FR12"/>
      <c r="FS12"/>
      <c r="FT12"/>
      <c r="FU12"/>
      <c r="FV12"/>
      <c r="FW12"/>
      <c r="FX12"/>
      <c r="FY12"/>
      <c r="FZ12" s="97" t="s">
        <v>546</v>
      </c>
      <c r="GA12" s="97" t="s">
        <v>547</v>
      </c>
      <c r="GB12"/>
      <c r="GC12"/>
      <c r="GD12"/>
      <c r="GE12"/>
      <c r="GF12"/>
      <c r="GG12"/>
      <c r="GH12"/>
      <c r="GI12"/>
      <c r="GJ12"/>
      <c r="GK12"/>
      <c r="GL12"/>
      <c r="GM12"/>
      <c r="GN12"/>
    </row>
    <row r="13" spans="1:196" ht="15">
      <c r="B13" s="58" t="s">
        <v>0</v>
      </c>
      <c r="C13" s="59">
        <v>43551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58" t="s">
        <v>0</v>
      </c>
      <c r="R13" s="59">
        <v>43551</v>
      </c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58" t="s">
        <v>0</v>
      </c>
      <c r="AG13" s="59">
        <v>43551</v>
      </c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58" t="s">
        <v>0</v>
      </c>
      <c r="AV13" s="59">
        <v>43551</v>
      </c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97" t="s">
        <v>0</v>
      </c>
      <c r="BK13" s="98">
        <v>43556</v>
      </c>
      <c r="BL13"/>
      <c r="BM13"/>
      <c r="BN13"/>
      <c r="BO13"/>
      <c r="BP13"/>
      <c r="BQ13"/>
      <c r="BR13"/>
      <c r="BS13"/>
      <c r="BT13"/>
      <c r="BU13"/>
      <c r="BV13"/>
      <c r="BW13"/>
      <c r="BX13"/>
      <c r="BY13" s="97" t="s">
        <v>0</v>
      </c>
      <c r="BZ13" s="98">
        <v>43556</v>
      </c>
      <c r="CA13" s="118"/>
      <c r="CB13" s="118"/>
      <c r="CC13" s="118"/>
      <c r="CD13" s="118"/>
      <c r="CE13" s="118"/>
      <c r="CF13" s="118"/>
      <c r="CG13" s="118"/>
      <c r="CH13" s="118"/>
      <c r="CI13" s="118"/>
      <c r="CJ13" s="118"/>
      <c r="CK13" s="118"/>
      <c r="CL13" s="118"/>
      <c r="CM13" s="118"/>
      <c r="CN13" s="97" t="s">
        <v>0</v>
      </c>
      <c r="CO13" s="98">
        <v>43556</v>
      </c>
      <c r="CP13"/>
      <c r="CQ13"/>
      <c r="CR13"/>
      <c r="CS13"/>
      <c r="CT13"/>
      <c r="CU13"/>
      <c r="CV13"/>
      <c r="CW13"/>
      <c r="CX13"/>
      <c r="CY13"/>
      <c r="CZ13"/>
      <c r="DA13"/>
      <c r="DB13"/>
      <c r="DC13" s="97" t="s">
        <v>0</v>
      </c>
      <c r="DD13" s="98">
        <v>43556</v>
      </c>
      <c r="DE13"/>
      <c r="DF13"/>
      <c r="DG13"/>
      <c r="DH13"/>
      <c r="DI13"/>
      <c r="DJ13"/>
      <c r="DK13"/>
      <c r="DL13"/>
      <c r="DM13"/>
      <c r="DN13"/>
      <c r="DO13"/>
      <c r="DP13"/>
      <c r="DQ13"/>
      <c r="DR13" s="97" t="s">
        <v>0</v>
      </c>
      <c r="DS13" s="98">
        <v>43556</v>
      </c>
      <c r="DT13"/>
      <c r="DU13"/>
      <c r="DV13"/>
      <c r="DW13"/>
      <c r="DX13"/>
      <c r="DY13"/>
      <c r="DZ13"/>
      <c r="EA13"/>
      <c r="EB13"/>
      <c r="EC13"/>
      <c r="ED13"/>
      <c r="EE13"/>
      <c r="EF13"/>
      <c r="EG13" s="97" t="s">
        <v>0</v>
      </c>
      <c r="EH13" s="98">
        <v>43556</v>
      </c>
      <c r="EI13"/>
      <c r="EJ13"/>
      <c r="EK13"/>
      <c r="EL13"/>
      <c r="EM13"/>
      <c r="EN13"/>
      <c r="EO13"/>
      <c r="EP13"/>
      <c r="EQ13"/>
      <c r="ER13"/>
      <c r="ES13"/>
      <c r="ET13"/>
      <c r="EU13"/>
      <c r="EV13" s="97" t="s">
        <v>0</v>
      </c>
      <c r="EW13" s="98">
        <v>43556</v>
      </c>
      <c r="EX13"/>
      <c r="EY13"/>
      <c r="EZ13"/>
      <c r="FA13"/>
      <c r="FB13"/>
      <c r="FC13"/>
      <c r="FD13"/>
      <c r="FE13"/>
      <c r="FF13"/>
      <c r="FG13"/>
      <c r="FH13"/>
      <c r="FI13"/>
      <c r="FJ13"/>
      <c r="FK13" s="97" t="s">
        <v>0</v>
      </c>
      <c r="FL13" s="98">
        <v>43556</v>
      </c>
      <c r="FM13"/>
      <c r="FN13"/>
      <c r="FO13"/>
      <c r="FP13"/>
      <c r="FQ13"/>
      <c r="FR13"/>
      <c r="FS13"/>
      <c r="FT13"/>
      <c r="FU13"/>
      <c r="FV13"/>
      <c r="FW13"/>
      <c r="FX13"/>
      <c r="FY13"/>
      <c r="FZ13" s="97" t="s">
        <v>0</v>
      </c>
      <c r="GA13" s="98">
        <v>43560</v>
      </c>
      <c r="GB13"/>
      <c r="GC13"/>
      <c r="GD13"/>
      <c r="GE13"/>
      <c r="GF13"/>
      <c r="GG13"/>
      <c r="GH13"/>
      <c r="GI13"/>
      <c r="GJ13"/>
      <c r="GK13"/>
      <c r="GL13"/>
      <c r="GM13"/>
      <c r="GN13"/>
    </row>
    <row r="14" spans="1:196" ht="15">
      <c r="B14" s="58" t="s">
        <v>534</v>
      </c>
      <c r="C14" s="60">
        <v>0.58688657407407407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58" t="s">
        <v>534</v>
      </c>
      <c r="R14" s="60">
        <v>0.58861111111111108</v>
      </c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58" t="s">
        <v>534</v>
      </c>
      <c r="AG14" s="60">
        <v>0.59629629629629632</v>
      </c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58" t="s">
        <v>534</v>
      </c>
      <c r="AV14" s="60">
        <v>0.59762731481481479</v>
      </c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97" t="s">
        <v>534</v>
      </c>
      <c r="BK14" s="99">
        <v>0.69604166666666656</v>
      </c>
      <c r="BL14"/>
      <c r="BM14"/>
      <c r="BN14"/>
      <c r="BO14"/>
      <c r="BP14"/>
      <c r="BQ14"/>
      <c r="BR14"/>
      <c r="BS14"/>
      <c r="BT14"/>
      <c r="BU14"/>
      <c r="BV14"/>
      <c r="BW14"/>
      <c r="BX14"/>
      <c r="BY14" s="97" t="s">
        <v>534</v>
      </c>
      <c r="BZ14" s="99">
        <v>0.6946296296296296</v>
      </c>
      <c r="CA14" s="118"/>
      <c r="CB14" s="118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8"/>
      <c r="CN14" s="97" t="s">
        <v>534</v>
      </c>
      <c r="CO14" s="99">
        <v>0.68861111111111117</v>
      </c>
      <c r="CP14"/>
      <c r="CQ14"/>
      <c r="CR14"/>
      <c r="CS14"/>
      <c r="CT14"/>
      <c r="CU14"/>
      <c r="CV14"/>
      <c r="CW14"/>
      <c r="CX14"/>
      <c r="CY14"/>
      <c r="CZ14"/>
      <c r="DA14"/>
      <c r="DB14"/>
      <c r="DC14" s="97" t="s">
        <v>534</v>
      </c>
      <c r="DD14" s="99">
        <v>0.69084490740740734</v>
      </c>
      <c r="DE14"/>
      <c r="DF14"/>
      <c r="DG14"/>
      <c r="DH14"/>
      <c r="DI14"/>
      <c r="DJ14"/>
      <c r="DK14"/>
      <c r="DL14"/>
      <c r="DM14"/>
      <c r="DN14"/>
      <c r="DO14"/>
      <c r="DP14"/>
      <c r="DQ14"/>
      <c r="DR14" s="97" t="s">
        <v>534</v>
      </c>
      <c r="DS14" s="99">
        <v>0.70517361111111121</v>
      </c>
      <c r="DT14"/>
      <c r="DU14"/>
      <c r="DV14"/>
      <c r="DW14"/>
      <c r="DX14"/>
      <c r="DY14"/>
      <c r="DZ14"/>
      <c r="EA14"/>
      <c r="EB14"/>
      <c r="EC14"/>
      <c r="ED14"/>
      <c r="EE14"/>
      <c r="EF14"/>
      <c r="EG14" s="97" t="s">
        <v>534</v>
      </c>
      <c r="EH14" s="99">
        <v>0.70363425925925915</v>
      </c>
      <c r="EI14"/>
      <c r="EJ14"/>
      <c r="EK14"/>
      <c r="EL14"/>
      <c r="EM14"/>
      <c r="EN14"/>
      <c r="EO14"/>
      <c r="EP14"/>
      <c r="EQ14"/>
      <c r="ER14"/>
      <c r="ES14"/>
      <c r="ET14"/>
      <c r="EU14"/>
      <c r="EV14" s="97" t="s">
        <v>534</v>
      </c>
      <c r="EW14" s="99">
        <v>0.70761574074074074</v>
      </c>
      <c r="EX14"/>
      <c r="EY14"/>
      <c r="EZ14"/>
      <c r="FA14"/>
      <c r="FB14"/>
      <c r="FC14"/>
      <c r="FD14"/>
      <c r="FE14"/>
      <c r="FF14"/>
      <c r="FG14"/>
      <c r="FH14"/>
      <c r="FI14"/>
      <c r="FJ14"/>
      <c r="FK14" s="97" t="s">
        <v>534</v>
      </c>
      <c r="FL14" s="99">
        <v>0.70648148148148149</v>
      </c>
      <c r="FM14"/>
      <c r="FN14"/>
      <c r="FO14"/>
      <c r="FP14"/>
      <c r="FQ14"/>
      <c r="FR14"/>
      <c r="FS14"/>
      <c r="FT14"/>
      <c r="FU14"/>
      <c r="FV14"/>
      <c r="FW14"/>
      <c r="FX14"/>
      <c r="FY14"/>
      <c r="FZ14" s="97" t="s">
        <v>534</v>
      </c>
      <c r="GA14" s="99">
        <v>0.66634259259259265</v>
      </c>
      <c r="GB14"/>
      <c r="GC14"/>
      <c r="GD14"/>
      <c r="GE14"/>
      <c r="GF14"/>
      <c r="GG14"/>
      <c r="GH14"/>
      <c r="GI14"/>
      <c r="GJ14"/>
      <c r="GK14"/>
      <c r="GL14"/>
      <c r="GM14"/>
      <c r="GN14"/>
    </row>
    <row r="15" spans="1:196" ht="28">
      <c r="B15" s="58" t="s">
        <v>551</v>
      </c>
      <c r="C15" s="58" t="s">
        <v>552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58" t="s">
        <v>551</v>
      </c>
      <c r="R15" s="58" t="s">
        <v>552</v>
      </c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58" t="s">
        <v>551</v>
      </c>
      <c r="AG15" s="58" t="s">
        <v>552</v>
      </c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58" t="s">
        <v>551</v>
      </c>
      <c r="AV15" s="58" t="s">
        <v>552</v>
      </c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97" t="s">
        <v>551</v>
      </c>
      <c r="BK15" s="97" t="s">
        <v>552</v>
      </c>
      <c r="BL15"/>
      <c r="BM15"/>
      <c r="BN15"/>
      <c r="BO15"/>
      <c r="BP15"/>
      <c r="BQ15"/>
      <c r="BR15"/>
      <c r="BS15"/>
      <c r="BT15"/>
      <c r="BU15"/>
      <c r="BV15"/>
      <c r="BW15"/>
      <c r="BX15"/>
      <c r="BY15" s="97" t="s">
        <v>551</v>
      </c>
      <c r="BZ15" s="97" t="s">
        <v>552</v>
      </c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97" t="s">
        <v>551</v>
      </c>
      <c r="CO15" s="97" t="s">
        <v>552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 s="97" t="s">
        <v>551</v>
      </c>
      <c r="DD15" s="97" t="s">
        <v>552</v>
      </c>
      <c r="DE15"/>
      <c r="DF15"/>
      <c r="DG15"/>
      <c r="DH15"/>
      <c r="DI15"/>
      <c r="DJ15"/>
      <c r="DK15"/>
      <c r="DL15"/>
      <c r="DM15"/>
      <c r="DN15"/>
      <c r="DO15"/>
      <c r="DP15"/>
      <c r="DQ15"/>
      <c r="DR15" s="97" t="s">
        <v>551</v>
      </c>
      <c r="DS15" s="97" t="s">
        <v>552</v>
      </c>
      <c r="DT15"/>
      <c r="DU15"/>
      <c r="DV15"/>
      <c r="DW15"/>
      <c r="DX15"/>
      <c r="DY15"/>
      <c r="DZ15"/>
      <c r="EA15"/>
      <c r="EB15"/>
      <c r="EC15"/>
      <c r="ED15"/>
      <c r="EE15"/>
      <c r="EF15"/>
      <c r="EG15" s="97" t="s">
        <v>551</v>
      </c>
      <c r="EH15" s="97" t="s">
        <v>552</v>
      </c>
      <c r="EI15"/>
      <c r="EJ15"/>
      <c r="EK15"/>
      <c r="EL15"/>
      <c r="EM15"/>
      <c r="EN15"/>
      <c r="EO15"/>
      <c r="EP15"/>
      <c r="EQ15"/>
      <c r="ER15"/>
      <c r="ES15"/>
      <c r="ET15"/>
      <c r="EU15"/>
      <c r="EV15" s="97" t="s">
        <v>551</v>
      </c>
      <c r="EW15" s="97" t="s">
        <v>552</v>
      </c>
      <c r="EX15"/>
      <c r="EY15"/>
      <c r="EZ15"/>
      <c r="FA15"/>
      <c r="FB15"/>
      <c r="FC15"/>
      <c r="FD15"/>
      <c r="FE15"/>
      <c r="FF15"/>
      <c r="FG15"/>
      <c r="FH15"/>
      <c r="FI15"/>
      <c r="FJ15"/>
      <c r="FK15" s="97" t="s">
        <v>551</v>
      </c>
      <c r="FL15" s="97" t="s">
        <v>552</v>
      </c>
      <c r="FM15"/>
      <c r="FN15"/>
      <c r="FO15"/>
      <c r="FP15"/>
      <c r="FQ15"/>
      <c r="FR15"/>
      <c r="FS15"/>
      <c r="FT15"/>
      <c r="FU15"/>
      <c r="FV15"/>
      <c r="FW15"/>
      <c r="FX15"/>
      <c r="FY15"/>
      <c r="FZ15" s="97" t="s">
        <v>551</v>
      </c>
      <c r="GA15" s="97" t="s">
        <v>552</v>
      </c>
      <c r="GB15"/>
      <c r="GC15"/>
      <c r="GD15"/>
      <c r="GE15"/>
      <c r="GF15"/>
      <c r="GG15"/>
      <c r="GH15"/>
      <c r="GI15"/>
      <c r="GJ15"/>
      <c r="GK15"/>
      <c r="GL15"/>
      <c r="GM15"/>
      <c r="GN15"/>
    </row>
    <row r="16" spans="1:196" ht="42">
      <c r="B16" s="58" t="s">
        <v>553</v>
      </c>
      <c r="C16" s="58" t="s">
        <v>811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58" t="s">
        <v>553</v>
      </c>
      <c r="R16" s="58">
        <v>271210</v>
      </c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58" t="s">
        <v>553</v>
      </c>
      <c r="AG16" s="58">
        <v>271210</v>
      </c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58" t="s">
        <v>553</v>
      </c>
      <c r="AV16" s="58">
        <v>271210</v>
      </c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97" t="s">
        <v>553</v>
      </c>
      <c r="BK16" s="97">
        <v>271210</v>
      </c>
      <c r="BL16"/>
      <c r="BM16"/>
      <c r="BN16"/>
      <c r="BO16"/>
      <c r="BP16"/>
      <c r="BQ16"/>
      <c r="BR16"/>
      <c r="BS16"/>
      <c r="BT16"/>
      <c r="BU16"/>
      <c r="BV16"/>
      <c r="BW16"/>
      <c r="BX16"/>
      <c r="BY16" s="97" t="s">
        <v>553</v>
      </c>
      <c r="BZ16" s="97">
        <v>271210</v>
      </c>
      <c r="CA16" s="118"/>
      <c r="CB16" s="118"/>
      <c r="CC16" s="118"/>
      <c r="CD16" s="118"/>
      <c r="CE16" s="118"/>
      <c r="CF16" s="118"/>
      <c r="CG16" s="118"/>
      <c r="CH16" s="118"/>
      <c r="CI16" s="118"/>
      <c r="CJ16" s="118"/>
      <c r="CK16" s="118"/>
      <c r="CL16" s="118"/>
      <c r="CM16" s="118"/>
      <c r="CN16" s="97" t="s">
        <v>553</v>
      </c>
      <c r="CO16" s="97">
        <v>271210</v>
      </c>
      <c r="CP16"/>
      <c r="CQ16"/>
      <c r="CR16"/>
      <c r="CS16"/>
      <c r="CT16"/>
      <c r="CU16"/>
      <c r="CV16"/>
      <c r="CW16"/>
      <c r="CX16"/>
      <c r="CY16"/>
      <c r="CZ16"/>
      <c r="DA16"/>
      <c r="DB16"/>
      <c r="DC16" s="97" t="s">
        <v>553</v>
      </c>
      <c r="DD16" s="97">
        <v>271210</v>
      </c>
      <c r="DE16"/>
      <c r="DF16"/>
      <c r="DG16"/>
      <c r="DH16"/>
      <c r="DI16"/>
      <c r="DJ16"/>
      <c r="DK16"/>
      <c r="DL16"/>
      <c r="DM16"/>
      <c r="DN16"/>
      <c r="DO16"/>
      <c r="DP16"/>
      <c r="DQ16"/>
      <c r="DR16" s="97" t="s">
        <v>553</v>
      </c>
      <c r="DS16" s="97">
        <v>271210</v>
      </c>
      <c r="DT16"/>
      <c r="DU16"/>
      <c r="DV16"/>
      <c r="DW16"/>
      <c r="DX16"/>
      <c r="DY16"/>
      <c r="DZ16"/>
      <c r="EA16"/>
      <c r="EB16"/>
      <c r="EC16"/>
      <c r="ED16"/>
      <c r="EE16"/>
      <c r="EF16"/>
      <c r="EG16" s="97" t="s">
        <v>553</v>
      </c>
      <c r="EH16" s="97">
        <v>271210</v>
      </c>
      <c r="EI16"/>
      <c r="EJ16"/>
      <c r="EK16"/>
      <c r="EL16"/>
      <c r="EM16"/>
      <c r="EN16"/>
      <c r="EO16"/>
      <c r="EP16"/>
      <c r="EQ16"/>
      <c r="ER16"/>
      <c r="ES16"/>
      <c r="ET16"/>
      <c r="EU16"/>
      <c r="EV16" s="97" t="s">
        <v>553</v>
      </c>
      <c r="EW16" s="97">
        <v>271210</v>
      </c>
      <c r="EX16"/>
      <c r="EY16"/>
      <c r="EZ16"/>
      <c r="FA16"/>
      <c r="FB16"/>
      <c r="FC16"/>
      <c r="FD16"/>
      <c r="FE16"/>
      <c r="FF16"/>
      <c r="FG16"/>
      <c r="FH16"/>
      <c r="FI16"/>
      <c r="FJ16"/>
      <c r="FK16" s="97" t="s">
        <v>553</v>
      </c>
      <c r="FL16" s="97">
        <v>271210</v>
      </c>
      <c r="FM16"/>
      <c r="FN16"/>
      <c r="FO16"/>
      <c r="FP16"/>
      <c r="FQ16"/>
      <c r="FR16"/>
      <c r="FS16"/>
      <c r="FT16"/>
      <c r="FU16"/>
      <c r="FV16"/>
      <c r="FW16"/>
      <c r="FX16"/>
      <c r="FY16"/>
      <c r="FZ16" s="97" t="s">
        <v>553</v>
      </c>
      <c r="GA16" s="97" t="s">
        <v>811</v>
      </c>
      <c r="GB16"/>
      <c r="GC16"/>
      <c r="GD16"/>
      <c r="GE16"/>
      <c r="GF16"/>
      <c r="GG16"/>
      <c r="GH16"/>
      <c r="GI16"/>
      <c r="GJ16"/>
      <c r="GK16"/>
      <c r="GL16"/>
      <c r="GM16"/>
      <c r="GN16"/>
    </row>
    <row r="17" spans="2:196" ht="28">
      <c r="B17" s="58" t="s">
        <v>554</v>
      </c>
      <c r="C17" s="58" t="s">
        <v>555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58" t="s">
        <v>554</v>
      </c>
      <c r="R17" s="58" t="s">
        <v>555</v>
      </c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58" t="s">
        <v>554</v>
      </c>
      <c r="AG17" s="58" t="s">
        <v>555</v>
      </c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58" t="s">
        <v>554</v>
      </c>
      <c r="AV17" s="58" t="s">
        <v>555</v>
      </c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97" t="s">
        <v>554</v>
      </c>
      <c r="BK17" s="97" t="s">
        <v>555</v>
      </c>
      <c r="BL17"/>
      <c r="BM17"/>
      <c r="BN17"/>
      <c r="BO17"/>
      <c r="BP17"/>
      <c r="BQ17"/>
      <c r="BR17"/>
      <c r="BS17"/>
      <c r="BT17"/>
      <c r="BU17"/>
      <c r="BV17"/>
      <c r="BW17"/>
      <c r="BX17"/>
      <c r="BY17" s="97" t="s">
        <v>554</v>
      </c>
      <c r="BZ17" s="97" t="s">
        <v>555</v>
      </c>
      <c r="CA17" s="118"/>
      <c r="CB17" s="118"/>
      <c r="CC17" s="118"/>
      <c r="CD17" s="118"/>
      <c r="CE17" s="118"/>
      <c r="CF17" s="118"/>
      <c r="CG17" s="118"/>
      <c r="CH17" s="118"/>
      <c r="CI17" s="118"/>
      <c r="CJ17" s="118"/>
      <c r="CK17" s="118"/>
      <c r="CL17" s="118"/>
      <c r="CM17" s="118"/>
      <c r="CN17" s="97" t="s">
        <v>554</v>
      </c>
      <c r="CO17" s="97" t="s">
        <v>555</v>
      </c>
      <c r="CP17"/>
      <c r="CQ17"/>
      <c r="CR17"/>
      <c r="CS17"/>
      <c r="CT17"/>
      <c r="CU17"/>
      <c r="CV17"/>
      <c r="CW17"/>
      <c r="CX17"/>
      <c r="CY17"/>
      <c r="CZ17"/>
      <c r="DA17"/>
      <c r="DB17"/>
      <c r="DC17" s="97" t="s">
        <v>554</v>
      </c>
      <c r="DD17" s="97" t="s">
        <v>555</v>
      </c>
      <c r="DE17"/>
      <c r="DF17"/>
      <c r="DG17"/>
      <c r="DH17"/>
      <c r="DI17"/>
      <c r="DJ17"/>
      <c r="DK17"/>
      <c r="DL17"/>
      <c r="DM17"/>
      <c r="DN17"/>
      <c r="DO17"/>
      <c r="DP17"/>
      <c r="DQ17"/>
      <c r="DR17" s="97" t="s">
        <v>554</v>
      </c>
      <c r="DS17" s="97" t="s">
        <v>555</v>
      </c>
      <c r="DT17"/>
      <c r="DU17"/>
      <c r="DV17"/>
      <c r="DW17"/>
      <c r="DX17"/>
      <c r="DY17"/>
      <c r="DZ17"/>
      <c r="EA17"/>
      <c r="EB17"/>
      <c r="EC17"/>
      <c r="ED17"/>
      <c r="EE17"/>
      <c r="EF17"/>
      <c r="EG17" s="97" t="s">
        <v>554</v>
      </c>
      <c r="EH17" s="97" t="s">
        <v>555</v>
      </c>
      <c r="EI17"/>
      <c r="EJ17"/>
      <c r="EK17"/>
      <c r="EL17"/>
      <c r="EM17"/>
      <c r="EN17"/>
      <c r="EO17"/>
      <c r="EP17"/>
      <c r="EQ17"/>
      <c r="ER17"/>
      <c r="ES17"/>
      <c r="ET17"/>
      <c r="EU17"/>
      <c r="EV17" s="97" t="s">
        <v>554</v>
      </c>
      <c r="EW17" s="97" t="s">
        <v>555</v>
      </c>
      <c r="EX17"/>
      <c r="EY17"/>
      <c r="EZ17"/>
      <c r="FA17"/>
      <c r="FB17"/>
      <c r="FC17"/>
      <c r="FD17"/>
      <c r="FE17"/>
      <c r="FF17"/>
      <c r="FG17"/>
      <c r="FH17"/>
      <c r="FI17"/>
      <c r="FJ17"/>
      <c r="FK17" s="97" t="s">
        <v>554</v>
      </c>
      <c r="FL17" s="97" t="s">
        <v>555</v>
      </c>
      <c r="FM17"/>
      <c r="FN17"/>
      <c r="FO17"/>
      <c r="FP17"/>
      <c r="FQ17"/>
      <c r="FR17"/>
      <c r="FS17"/>
      <c r="FT17"/>
      <c r="FU17"/>
      <c r="FV17"/>
      <c r="FW17"/>
      <c r="FX17"/>
      <c r="FY17"/>
      <c r="FZ17" s="97" t="s">
        <v>554</v>
      </c>
      <c r="GA17" s="97" t="s">
        <v>555</v>
      </c>
      <c r="GB17"/>
      <c r="GC17"/>
      <c r="GD17"/>
      <c r="GE17"/>
      <c r="GF17"/>
      <c r="GG17"/>
      <c r="GH17"/>
      <c r="GI17"/>
      <c r="GJ17"/>
      <c r="GK17"/>
      <c r="GL17"/>
      <c r="GM17"/>
      <c r="GN17"/>
    </row>
    <row r="18" spans="2:196" ht="15"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 s="118"/>
      <c r="BZ18" s="118"/>
      <c r="CA18" s="118"/>
      <c r="CB18" s="118"/>
      <c r="CC18" s="118"/>
      <c r="CD18" s="118"/>
      <c r="CE18" s="118"/>
      <c r="CF18" s="118"/>
      <c r="CG18" s="118"/>
      <c r="CH18" s="118"/>
      <c r="CI18" s="118"/>
      <c r="CJ18" s="118"/>
      <c r="CK18" s="118"/>
      <c r="CL18" s="118"/>
      <c r="CM18" s="1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</row>
    <row r="19" spans="2:196" ht="28">
      <c r="B19" s="61" t="s">
        <v>556</v>
      </c>
      <c r="C19" s="58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61" t="s">
        <v>556</v>
      </c>
      <c r="R19" s="58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61" t="s">
        <v>556</v>
      </c>
      <c r="AG19" s="58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61" t="s">
        <v>556</v>
      </c>
      <c r="AV19" s="58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100" t="s">
        <v>556</v>
      </c>
      <c r="BK19" s="97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 s="100" t="s">
        <v>556</v>
      </c>
      <c r="BZ19" s="97"/>
      <c r="CA19" s="118"/>
      <c r="CB19" s="118"/>
      <c r="CC19" s="118"/>
      <c r="CD19" s="118"/>
      <c r="CE19" s="118"/>
      <c r="CF19" s="118"/>
      <c r="CG19" s="118"/>
      <c r="CH19" s="118"/>
      <c r="CI19" s="118"/>
      <c r="CJ19" s="118"/>
      <c r="CK19" s="118"/>
      <c r="CL19" s="118"/>
      <c r="CM19" s="118"/>
      <c r="CN19" s="100" t="s">
        <v>556</v>
      </c>
      <c r="CO19" s="97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 s="100" t="s">
        <v>556</v>
      </c>
      <c r="DD19" s="97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 s="100" t="s">
        <v>556</v>
      </c>
      <c r="DS19" s="97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 s="100" t="s">
        <v>556</v>
      </c>
      <c r="EH19" s="97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 s="100" t="s">
        <v>556</v>
      </c>
      <c r="EW19" s="97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 s="100" t="s">
        <v>556</v>
      </c>
      <c r="FL19" s="97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 s="100" t="s">
        <v>556</v>
      </c>
      <c r="GA19" s="97"/>
      <c r="GB19"/>
      <c r="GC19"/>
      <c r="GD19"/>
      <c r="GE19"/>
      <c r="GF19"/>
      <c r="GG19"/>
      <c r="GH19"/>
      <c r="GI19"/>
      <c r="GJ19"/>
      <c r="GK19"/>
      <c r="GL19"/>
      <c r="GM19"/>
      <c r="GN19"/>
    </row>
    <row r="20" spans="2:196" ht="28">
      <c r="B20" s="58" t="s">
        <v>557</v>
      </c>
      <c r="C20" s="58" t="s">
        <v>558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58" t="s">
        <v>557</v>
      </c>
      <c r="R20" s="58" t="s">
        <v>558</v>
      </c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58" t="s">
        <v>557</v>
      </c>
      <c r="AG20" s="58" t="s">
        <v>558</v>
      </c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58" t="s">
        <v>557</v>
      </c>
      <c r="AV20" s="58" t="s">
        <v>558</v>
      </c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97" t="s">
        <v>557</v>
      </c>
      <c r="BK20" s="97" t="s">
        <v>558</v>
      </c>
      <c r="BL20"/>
      <c r="BM20"/>
      <c r="BN20"/>
      <c r="BO20"/>
      <c r="BP20"/>
      <c r="BQ20"/>
      <c r="BR20"/>
      <c r="BS20"/>
      <c r="BT20"/>
      <c r="BU20"/>
      <c r="BV20"/>
      <c r="BW20"/>
      <c r="BX20"/>
      <c r="BY20" s="97" t="s">
        <v>557</v>
      </c>
      <c r="BZ20" s="97" t="s">
        <v>558</v>
      </c>
      <c r="CA20" s="118"/>
      <c r="CB20" s="118"/>
      <c r="CC20" s="118"/>
      <c r="CD20" s="118"/>
      <c r="CE20" s="118"/>
      <c r="CF20" s="118"/>
      <c r="CG20" s="118"/>
      <c r="CH20" s="118"/>
      <c r="CI20" s="118"/>
      <c r="CJ20" s="118"/>
      <c r="CK20" s="118"/>
      <c r="CL20" s="118"/>
      <c r="CM20" s="118"/>
      <c r="CN20" s="97" t="s">
        <v>557</v>
      </c>
      <c r="CO20" s="97" t="s">
        <v>558</v>
      </c>
      <c r="CP20"/>
      <c r="CQ20"/>
      <c r="CR20"/>
      <c r="CS20"/>
      <c r="CT20"/>
      <c r="CU20"/>
      <c r="CV20"/>
      <c r="CW20"/>
      <c r="CX20"/>
      <c r="CY20"/>
      <c r="CZ20"/>
      <c r="DA20"/>
      <c r="DB20"/>
      <c r="DC20" s="97" t="s">
        <v>557</v>
      </c>
      <c r="DD20" s="97" t="s">
        <v>558</v>
      </c>
      <c r="DE20"/>
      <c r="DF20"/>
      <c r="DG20"/>
      <c r="DH20"/>
      <c r="DI20"/>
      <c r="DJ20"/>
      <c r="DK20"/>
      <c r="DL20"/>
      <c r="DM20"/>
      <c r="DN20"/>
      <c r="DO20"/>
      <c r="DP20"/>
      <c r="DQ20"/>
      <c r="DR20" s="97" t="s">
        <v>557</v>
      </c>
      <c r="DS20" s="97" t="s">
        <v>558</v>
      </c>
      <c r="DT20"/>
      <c r="DU20"/>
      <c r="DV20"/>
      <c r="DW20"/>
      <c r="DX20"/>
      <c r="DY20"/>
      <c r="DZ20"/>
      <c r="EA20"/>
      <c r="EB20"/>
      <c r="EC20"/>
      <c r="ED20"/>
      <c r="EE20"/>
      <c r="EF20"/>
      <c r="EG20" s="97" t="s">
        <v>557</v>
      </c>
      <c r="EH20" s="97" t="s">
        <v>558</v>
      </c>
      <c r="EI20"/>
      <c r="EJ20"/>
      <c r="EK20"/>
      <c r="EL20"/>
      <c r="EM20"/>
      <c r="EN20"/>
      <c r="EO20"/>
      <c r="EP20"/>
      <c r="EQ20"/>
      <c r="ER20"/>
      <c r="ES20"/>
      <c r="ET20"/>
      <c r="EU20"/>
      <c r="EV20" s="97" t="s">
        <v>557</v>
      </c>
      <c r="EW20" s="97" t="s">
        <v>558</v>
      </c>
      <c r="EX20"/>
      <c r="EY20"/>
      <c r="EZ20"/>
      <c r="FA20"/>
      <c r="FB20"/>
      <c r="FC20"/>
      <c r="FD20"/>
      <c r="FE20"/>
      <c r="FF20"/>
      <c r="FG20"/>
      <c r="FH20"/>
      <c r="FI20"/>
      <c r="FJ20"/>
      <c r="FK20" s="97" t="s">
        <v>557</v>
      </c>
      <c r="FL20" s="97" t="s">
        <v>558</v>
      </c>
      <c r="FM20"/>
      <c r="FN20"/>
      <c r="FO20"/>
      <c r="FP20"/>
      <c r="FQ20"/>
      <c r="FR20"/>
      <c r="FS20"/>
      <c r="FT20"/>
      <c r="FU20"/>
      <c r="FV20"/>
      <c r="FW20"/>
      <c r="FX20"/>
      <c r="FY20"/>
      <c r="FZ20" s="97" t="s">
        <v>557</v>
      </c>
      <c r="GA20" s="97" t="s">
        <v>558</v>
      </c>
      <c r="GB20"/>
      <c r="GC20"/>
      <c r="GD20"/>
      <c r="GE20"/>
      <c r="GF20"/>
      <c r="GG20"/>
      <c r="GH20"/>
      <c r="GI20"/>
      <c r="GJ20"/>
      <c r="GK20"/>
      <c r="GL20"/>
      <c r="GM20"/>
      <c r="GN20"/>
    </row>
    <row r="21" spans="2:196" ht="42">
      <c r="B21" s="58" t="s">
        <v>559</v>
      </c>
      <c r="C21" s="58" t="s">
        <v>560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58" t="s">
        <v>559</v>
      </c>
      <c r="R21" s="58" t="s">
        <v>560</v>
      </c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58" t="s">
        <v>559</v>
      </c>
      <c r="AG21" s="58" t="s">
        <v>560</v>
      </c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58" t="s">
        <v>559</v>
      </c>
      <c r="AV21" s="58" t="s">
        <v>560</v>
      </c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97" t="s">
        <v>559</v>
      </c>
      <c r="BK21" s="97" t="s">
        <v>560</v>
      </c>
      <c r="BL21"/>
      <c r="BM21"/>
      <c r="BN21"/>
      <c r="BO21"/>
      <c r="BP21"/>
      <c r="BQ21"/>
      <c r="BR21"/>
      <c r="BS21"/>
      <c r="BT21"/>
      <c r="BU21"/>
      <c r="BV21"/>
      <c r="BW21"/>
      <c r="BX21"/>
      <c r="BY21" s="97" t="s">
        <v>559</v>
      </c>
      <c r="BZ21" s="97" t="s">
        <v>560</v>
      </c>
      <c r="CA21" s="118"/>
      <c r="CB21" s="118"/>
      <c r="CC21" s="118"/>
      <c r="CD21" s="118"/>
      <c r="CE21" s="118"/>
      <c r="CF21" s="118"/>
      <c r="CG21" s="118"/>
      <c r="CH21" s="118"/>
      <c r="CI21" s="118"/>
      <c r="CJ21" s="118"/>
      <c r="CK21" s="118"/>
      <c r="CL21" s="118"/>
      <c r="CM21" s="118"/>
      <c r="CN21" s="97" t="s">
        <v>559</v>
      </c>
      <c r="CO21" s="97" t="s">
        <v>560</v>
      </c>
      <c r="CP21"/>
      <c r="CQ21"/>
      <c r="CR21"/>
      <c r="CS21"/>
      <c r="CT21"/>
      <c r="CU21"/>
      <c r="CV21"/>
      <c r="CW21"/>
      <c r="CX21"/>
      <c r="CY21"/>
      <c r="CZ21"/>
      <c r="DA21"/>
      <c r="DB21"/>
      <c r="DC21" s="97" t="s">
        <v>559</v>
      </c>
      <c r="DD21" s="97" t="s">
        <v>560</v>
      </c>
      <c r="DE21"/>
      <c r="DF21"/>
      <c r="DG21"/>
      <c r="DH21"/>
      <c r="DI21"/>
      <c r="DJ21"/>
      <c r="DK21"/>
      <c r="DL21"/>
      <c r="DM21"/>
      <c r="DN21"/>
      <c r="DO21"/>
      <c r="DP21"/>
      <c r="DQ21"/>
      <c r="DR21" s="97" t="s">
        <v>559</v>
      </c>
      <c r="DS21" s="97" t="s">
        <v>560</v>
      </c>
      <c r="DT21"/>
      <c r="DU21"/>
      <c r="DV21"/>
      <c r="DW21"/>
      <c r="DX21"/>
      <c r="DY21"/>
      <c r="DZ21"/>
      <c r="EA21"/>
      <c r="EB21"/>
      <c r="EC21"/>
      <c r="ED21"/>
      <c r="EE21"/>
      <c r="EF21"/>
      <c r="EG21" s="97" t="s">
        <v>559</v>
      </c>
      <c r="EH21" s="97" t="s">
        <v>560</v>
      </c>
      <c r="EI21"/>
      <c r="EJ21"/>
      <c r="EK21"/>
      <c r="EL21"/>
      <c r="EM21"/>
      <c r="EN21"/>
      <c r="EO21"/>
      <c r="EP21"/>
      <c r="EQ21"/>
      <c r="ER21"/>
      <c r="ES21"/>
      <c r="ET21"/>
      <c r="EU21"/>
      <c r="EV21" s="97" t="s">
        <v>559</v>
      </c>
      <c r="EW21" s="97" t="s">
        <v>560</v>
      </c>
      <c r="EX21"/>
      <c r="EY21"/>
      <c r="EZ21"/>
      <c r="FA21"/>
      <c r="FB21"/>
      <c r="FC21"/>
      <c r="FD21"/>
      <c r="FE21"/>
      <c r="FF21"/>
      <c r="FG21"/>
      <c r="FH21"/>
      <c r="FI21"/>
      <c r="FJ21"/>
      <c r="FK21" s="97" t="s">
        <v>559</v>
      </c>
      <c r="FL21" s="97" t="s">
        <v>560</v>
      </c>
      <c r="FM21"/>
      <c r="FN21"/>
      <c r="FO21"/>
      <c r="FP21"/>
      <c r="FQ21"/>
      <c r="FR21"/>
      <c r="FS21"/>
      <c r="FT21"/>
      <c r="FU21"/>
      <c r="FV21"/>
      <c r="FW21"/>
      <c r="FX21"/>
      <c r="FY21"/>
      <c r="FZ21" s="97" t="s">
        <v>559</v>
      </c>
      <c r="GA21" s="97" t="s">
        <v>560</v>
      </c>
      <c r="GB21"/>
      <c r="GC21"/>
      <c r="GD21"/>
      <c r="GE21"/>
      <c r="GF21"/>
      <c r="GG21"/>
      <c r="GH21"/>
      <c r="GI21"/>
      <c r="GJ21"/>
      <c r="GK21"/>
      <c r="GL21"/>
      <c r="GM21"/>
      <c r="GN21"/>
    </row>
    <row r="22" spans="2:196" ht="15">
      <c r="B22" s="58"/>
      <c r="C22" s="58" t="s">
        <v>561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58"/>
      <c r="R22" s="58" t="s">
        <v>561</v>
      </c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58"/>
      <c r="AG22" s="58" t="s">
        <v>561</v>
      </c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58"/>
      <c r="AV22" s="58" t="s">
        <v>561</v>
      </c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97"/>
      <c r="BK22" s="97" t="s">
        <v>561</v>
      </c>
      <c r="BL22"/>
      <c r="BM22"/>
      <c r="BN22"/>
      <c r="BO22"/>
      <c r="BP22"/>
      <c r="BQ22"/>
      <c r="BR22"/>
      <c r="BS22"/>
      <c r="BT22"/>
      <c r="BU22"/>
      <c r="BV22"/>
      <c r="BW22"/>
      <c r="BX22"/>
      <c r="BY22" s="97"/>
      <c r="BZ22" s="97" t="s">
        <v>561</v>
      </c>
      <c r="CA22" s="118"/>
      <c r="CB22" s="118"/>
      <c r="CC22" s="118"/>
      <c r="CD22" s="118"/>
      <c r="CE22" s="118"/>
      <c r="CF22" s="118"/>
      <c r="CG22" s="118"/>
      <c r="CH22" s="118"/>
      <c r="CI22" s="118"/>
      <c r="CJ22" s="118"/>
      <c r="CK22" s="118"/>
      <c r="CL22" s="118"/>
      <c r="CM22" s="118"/>
      <c r="CN22" s="97"/>
      <c r="CO22" s="97" t="s">
        <v>561</v>
      </c>
      <c r="CP22"/>
      <c r="CQ22"/>
      <c r="CR22"/>
      <c r="CS22"/>
      <c r="CT22"/>
      <c r="CU22"/>
      <c r="CV22"/>
      <c r="CW22"/>
      <c r="CX22"/>
      <c r="CY22"/>
      <c r="CZ22"/>
      <c r="DA22"/>
      <c r="DB22"/>
      <c r="DC22" s="97"/>
      <c r="DD22" s="97" t="s">
        <v>561</v>
      </c>
      <c r="DE22"/>
      <c r="DF22"/>
      <c r="DG22"/>
      <c r="DH22"/>
      <c r="DI22"/>
      <c r="DJ22"/>
      <c r="DK22"/>
      <c r="DL22"/>
      <c r="DM22"/>
      <c r="DN22"/>
      <c r="DO22"/>
      <c r="DP22"/>
      <c r="DQ22"/>
      <c r="DR22" s="97"/>
      <c r="DS22" s="97" t="s">
        <v>561</v>
      </c>
      <c r="DT22"/>
      <c r="DU22"/>
      <c r="DV22"/>
      <c r="DW22"/>
      <c r="DX22"/>
      <c r="DY22"/>
      <c r="DZ22"/>
      <c r="EA22"/>
      <c r="EB22"/>
      <c r="EC22"/>
      <c r="ED22"/>
      <c r="EE22"/>
      <c r="EF22"/>
      <c r="EG22" s="97"/>
      <c r="EH22" s="97" t="s">
        <v>561</v>
      </c>
      <c r="EI22"/>
      <c r="EJ22"/>
      <c r="EK22"/>
      <c r="EL22"/>
      <c r="EM22"/>
      <c r="EN22"/>
      <c r="EO22"/>
      <c r="EP22"/>
      <c r="EQ22"/>
      <c r="ER22"/>
      <c r="ES22"/>
      <c r="ET22"/>
      <c r="EU22"/>
      <c r="EV22" s="97"/>
      <c r="EW22" s="97" t="s">
        <v>561</v>
      </c>
      <c r="EX22"/>
      <c r="EY22"/>
      <c r="EZ22"/>
      <c r="FA22"/>
      <c r="FB22"/>
      <c r="FC22"/>
      <c r="FD22"/>
      <c r="FE22"/>
      <c r="FF22"/>
      <c r="FG22"/>
      <c r="FH22"/>
      <c r="FI22"/>
      <c r="FJ22"/>
      <c r="FK22" s="97"/>
      <c r="FL22" s="97" t="s">
        <v>561</v>
      </c>
      <c r="FM22"/>
      <c r="FN22"/>
      <c r="FO22"/>
      <c r="FP22"/>
      <c r="FQ22"/>
      <c r="FR22"/>
      <c r="FS22"/>
      <c r="FT22"/>
      <c r="FU22"/>
      <c r="FV22"/>
      <c r="FW22"/>
      <c r="FX22"/>
      <c r="FY22"/>
      <c r="FZ22" s="97"/>
      <c r="GA22" s="97" t="s">
        <v>561</v>
      </c>
      <c r="GB22"/>
      <c r="GC22"/>
      <c r="GD22"/>
      <c r="GE22"/>
      <c r="GF22"/>
      <c r="GG22"/>
      <c r="GH22"/>
      <c r="GI22"/>
      <c r="GJ22"/>
      <c r="GK22"/>
      <c r="GL22"/>
      <c r="GM22"/>
      <c r="GN22"/>
    </row>
    <row r="23" spans="2:196" ht="28">
      <c r="B23" s="58"/>
      <c r="C23" s="58" t="s">
        <v>812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58"/>
      <c r="R23" s="58" t="s">
        <v>812</v>
      </c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58"/>
      <c r="AG23" s="58" t="s">
        <v>812</v>
      </c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58"/>
      <c r="AV23" s="58" t="s">
        <v>812</v>
      </c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97"/>
      <c r="BK23" s="97" t="s">
        <v>812</v>
      </c>
      <c r="BL23"/>
      <c r="BM23"/>
      <c r="BN23"/>
      <c r="BO23"/>
      <c r="BP23"/>
      <c r="BQ23"/>
      <c r="BR23"/>
      <c r="BS23"/>
      <c r="BT23"/>
      <c r="BU23"/>
      <c r="BV23"/>
      <c r="BW23"/>
      <c r="BX23"/>
      <c r="BY23" s="97"/>
      <c r="BZ23" s="97" t="s">
        <v>812</v>
      </c>
      <c r="CA23" s="118"/>
      <c r="CB23" s="118"/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8"/>
      <c r="CN23" s="97"/>
      <c r="CO23" s="97" t="s">
        <v>812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 s="97"/>
      <c r="DD23" s="97" t="s">
        <v>812</v>
      </c>
      <c r="DE23"/>
      <c r="DF23"/>
      <c r="DG23"/>
      <c r="DH23"/>
      <c r="DI23"/>
      <c r="DJ23"/>
      <c r="DK23"/>
      <c r="DL23"/>
      <c r="DM23"/>
      <c r="DN23"/>
      <c r="DO23"/>
      <c r="DP23"/>
      <c r="DQ23"/>
      <c r="DR23" s="97"/>
      <c r="DS23" s="97" t="s">
        <v>812</v>
      </c>
      <c r="DT23"/>
      <c r="DU23"/>
      <c r="DV23"/>
      <c r="DW23"/>
      <c r="DX23"/>
      <c r="DY23"/>
      <c r="DZ23"/>
      <c r="EA23"/>
      <c r="EB23"/>
      <c r="EC23"/>
      <c r="ED23"/>
      <c r="EE23"/>
      <c r="EF23"/>
      <c r="EG23" s="97"/>
      <c r="EH23" s="97" t="s">
        <v>812</v>
      </c>
      <c r="EI23"/>
      <c r="EJ23"/>
      <c r="EK23"/>
      <c r="EL23"/>
      <c r="EM23"/>
      <c r="EN23"/>
      <c r="EO23"/>
      <c r="EP23"/>
      <c r="EQ23"/>
      <c r="ER23"/>
      <c r="ES23"/>
      <c r="ET23"/>
      <c r="EU23"/>
      <c r="EV23" s="97"/>
      <c r="EW23" s="97" t="s">
        <v>812</v>
      </c>
      <c r="EX23"/>
      <c r="EY23"/>
      <c r="EZ23"/>
      <c r="FA23"/>
      <c r="FB23"/>
      <c r="FC23"/>
      <c r="FD23"/>
      <c r="FE23"/>
      <c r="FF23"/>
      <c r="FG23"/>
      <c r="FH23"/>
      <c r="FI23"/>
      <c r="FJ23"/>
      <c r="FK23" s="97"/>
      <c r="FL23" s="97" t="s">
        <v>812</v>
      </c>
      <c r="FM23"/>
      <c r="FN23"/>
      <c r="FO23"/>
      <c r="FP23"/>
      <c r="FQ23"/>
      <c r="FR23"/>
      <c r="FS23"/>
      <c r="FT23"/>
      <c r="FU23"/>
      <c r="FV23"/>
      <c r="FW23"/>
      <c r="FX23"/>
      <c r="FY23"/>
      <c r="FZ23" s="97"/>
      <c r="GA23" s="97" t="s">
        <v>812</v>
      </c>
      <c r="GB23"/>
      <c r="GC23"/>
      <c r="GD23"/>
      <c r="GE23"/>
      <c r="GF23"/>
      <c r="GG23"/>
      <c r="GH23"/>
      <c r="GI23"/>
      <c r="GJ23"/>
      <c r="GK23"/>
      <c r="GL23"/>
      <c r="GM23"/>
      <c r="GN23"/>
    </row>
    <row r="24" spans="2:196" ht="140">
      <c r="B24" s="58"/>
      <c r="C24" s="58" t="s">
        <v>563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58"/>
      <c r="R24" s="58" t="s">
        <v>563</v>
      </c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58"/>
      <c r="AG24" s="58" t="s">
        <v>563</v>
      </c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58"/>
      <c r="AV24" s="58" t="s">
        <v>563</v>
      </c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97"/>
      <c r="BK24" s="97" t="s">
        <v>563</v>
      </c>
      <c r="BL24"/>
      <c r="BM24"/>
      <c r="BN24"/>
      <c r="BO24"/>
      <c r="BP24"/>
      <c r="BQ24"/>
      <c r="BR24"/>
      <c r="BS24"/>
      <c r="BT24"/>
      <c r="BU24"/>
      <c r="BV24"/>
      <c r="BW24"/>
      <c r="BX24"/>
      <c r="BY24" s="97"/>
      <c r="BZ24" s="97" t="s">
        <v>563</v>
      </c>
      <c r="CA24" s="118"/>
      <c r="CB24" s="118"/>
      <c r="CC24" s="118"/>
      <c r="CD24" s="118"/>
      <c r="CE24" s="118"/>
      <c r="CF24" s="118"/>
      <c r="CG24" s="118"/>
      <c r="CH24" s="118"/>
      <c r="CI24" s="118"/>
      <c r="CJ24" s="118"/>
      <c r="CK24" s="118"/>
      <c r="CL24" s="118"/>
      <c r="CM24" s="118"/>
      <c r="CN24" s="97"/>
      <c r="CO24" s="97" t="s">
        <v>563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 s="97"/>
      <c r="DD24" s="97" t="s">
        <v>563</v>
      </c>
      <c r="DE24"/>
      <c r="DF24"/>
      <c r="DG24"/>
      <c r="DH24"/>
      <c r="DI24"/>
      <c r="DJ24"/>
      <c r="DK24"/>
      <c r="DL24"/>
      <c r="DM24"/>
      <c r="DN24"/>
      <c r="DO24"/>
      <c r="DP24"/>
      <c r="DQ24"/>
      <c r="DR24" s="97"/>
      <c r="DS24" s="97" t="s">
        <v>563</v>
      </c>
      <c r="DT24"/>
      <c r="DU24"/>
      <c r="DV24"/>
      <c r="DW24"/>
      <c r="DX24"/>
      <c r="DY24"/>
      <c r="DZ24"/>
      <c r="EA24"/>
      <c r="EB24"/>
      <c r="EC24"/>
      <c r="ED24"/>
      <c r="EE24"/>
      <c r="EF24"/>
      <c r="EG24" s="97"/>
      <c r="EH24" s="97" t="s">
        <v>563</v>
      </c>
      <c r="EI24"/>
      <c r="EJ24"/>
      <c r="EK24"/>
      <c r="EL24"/>
      <c r="EM24"/>
      <c r="EN24"/>
      <c r="EO24"/>
      <c r="EP24"/>
      <c r="EQ24"/>
      <c r="ER24"/>
      <c r="ES24"/>
      <c r="ET24"/>
      <c r="EU24"/>
      <c r="EV24" s="97"/>
      <c r="EW24" s="97" t="s">
        <v>563</v>
      </c>
      <c r="EX24"/>
      <c r="EY24"/>
      <c r="EZ24"/>
      <c r="FA24"/>
      <c r="FB24"/>
      <c r="FC24"/>
      <c r="FD24"/>
      <c r="FE24"/>
      <c r="FF24"/>
      <c r="FG24"/>
      <c r="FH24"/>
      <c r="FI24"/>
      <c r="FJ24"/>
      <c r="FK24" s="97"/>
      <c r="FL24" s="97" t="s">
        <v>563</v>
      </c>
      <c r="FM24"/>
      <c r="FN24"/>
      <c r="FO24"/>
      <c r="FP24"/>
      <c r="FQ24"/>
      <c r="FR24"/>
      <c r="FS24"/>
      <c r="FT24"/>
      <c r="FU24"/>
      <c r="FV24"/>
      <c r="FW24"/>
      <c r="FX24"/>
      <c r="FY24"/>
      <c r="FZ24" s="97"/>
      <c r="GA24" s="97" t="s">
        <v>563</v>
      </c>
      <c r="GB24"/>
      <c r="GC24"/>
      <c r="GD24"/>
      <c r="GE24"/>
      <c r="GF24"/>
      <c r="GG24"/>
      <c r="GH24"/>
      <c r="GI24"/>
      <c r="GJ24"/>
      <c r="GK24"/>
      <c r="GL24"/>
      <c r="GM24"/>
      <c r="GN24"/>
    </row>
    <row r="25" spans="2:196" ht="15"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 s="118"/>
      <c r="BZ25" s="118"/>
      <c r="CA25" s="118"/>
      <c r="CB25" s="118"/>
      <c r="CC25" s="118"/>
      <c r="CD25" s="118"/>
      <c r="CE25" s="118"/>
      <c r="CF25" s="118"/>
      <c r="CG25" s="118"/>
      <c r="CH25" s="118"/>
      <c r="CI25" s="118"/>
      <c r="CJ25" s="118"/>
      <c r="CK25" s="118"/>
      <c r="CL25" s="118"/>
      <c r="CM25" s="118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</row>
    <row r="26" spans="2:196" ht="15">
      <c r="B26" s="61" t="s">
        <v>813</v>
      </c>
      <c r="C26" s="58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61" t="s">
        <v>813</v>
      </c>
      <c r="R26" s="58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61" t="s">
        <v>813</v>
      </c>
      <c r="AG26" s="58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61" t="s">
        <v>813</v>
      </c>
      <c r="AV26" s="58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100" t="s">
        <v>813</v>
      </c>
      <c r="BK26" s="97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 s="100" t="s">
        <v>813</v>
      </c>
      <c r="BZ26" s="97"/>
      <c r="CA26" s="118"/>
      <c r="CB26" s="118"/>
      <c r="CC26" s="118"/>
      <c r="CD26" s="118"/>
      <c r="CE26" s="118"/>
      <c r="CF26" s="118"/>
      <c r="CG26" s="118"/>
      <c r="CH26" s="118"/>
      <c r="CI26" s="118"/>
      <c r="CJ26" s="118"/>
      <c r="CK26" s="118"/>
      <c r="CL26" s="118"/>
      <c r="CM26" s="118"/>
      <c r="CN26" s="100" t="s">
        <v>813</v>
      </c>
      <c r="CO26" s="97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 s="100" t="s">
        <v>813</v>
      </c>
      <c r="DD26" s="97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 s="100" t="s">
        <v>813</v>
      </c>
      <c r="DS26" s="97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 s="100" t="s">
        <v>813</v>
      </c>
      <c r="EH26" s="97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 s="100" t="s">
        <v>813</v>
      </c>
      <c r="EW26" s="97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 s="100" t="s">
        <v>813</v>
      </c>
      <c r="FL26" s="97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 s="100" t="s">
        <v>813</v>
      </c>
      <c r="GA26" s="97"/>
      <c r="GB26"/>
      <c r="GC26"/>
      <c r="GD26"/>
      <c r="GE26"/>
      <c r="GF26"/>
      <c r="GG26"/>
      <c r="GH26"/>
      <c r="GI26"/>
      <c r="GJ26"/>
      <c r="GK26"/>
      <c r="GL26"/>
      <c r="GM26"/>
      <c r="GN26"/>
    </row>
    <row r="27" spans="2:196" ht="15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 s="118"/>
      <c r="BZ27" s="118"/>
      <c r="CA27" s="118"/>
      <c r="CB27" s="118"/>
      <c r="CC27" s="118"/>
      <c r="CD27" s="118"/>
      <c r="CE27" s="118"/>
      <c r="CF27" s="118"/>
      <c r="CG27" s="118"/>
      <c r="CH27" s="118"/>
      <c r="CI27" s="118"/>
      <c r="CJ27" s="118"/>
      <c r="CK27" s="118"/>
      <c r="CL27" s="118"/>
      <c r="CM27" s="118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</row>
    <row r="28" spans="2:196" ht="15">
      <c r="B28" s="43"/>
      <c r="C28" s="62"/>
      <c r="D28" s="63">
        <v>1</v>
      </c>
      <c r="E28" s="63">
        <v>2</v>
      </c>
      <c r="F28" s="63">
        <v>3</v>
      </c>
      <c r="G28" s="63">
        <v>4</v>
      </c>
      <c r="H28" s="63">
        <v>5</v>
      </c>
      <c r="I28" s="63">
        <v>6</v>
      </c>
      <c r="J28" s="63">
        <v>7</v>
      </c>
      <c r="K28" s="63">
        <v>8</v>
      </c>
      <c r="L28" s="63">
        <v>9</v>
      </c>
      <c r="M28" s="63">
        <v>10</v>
      </c>
      <c r="N28" s="63">
        <v>11</v>
      </c>
      <c r="O28" s="63">
        <v>12</v>
      </c>
      <c r="P28" s="43"/>
      <c r="Q28" s="43"/>
      <c r="R28" s="62"/>
      <c r="S28" s="63">
        <v>1</v>
      </c>
      <c r="T28" s="63">
        <v>2</v>
      </c>
      <c r="U28" s="63">
        <v>3</v>
      </c>
      <c r="V28" s="63">
        <v>4</v>
      </c>
      <c r="W28" s="63">
        <v>5</v>
      </c>
      <c r="X28" s="63">
        <v>6</v>
      </c>
      <c r="Y28" s="63">
        <v>7</v>
      </c>
      <c r="Z28" s="63">
        <v>8</v>
      </c>
      <c r="AA28" s="63">
        <v>9</v>
      </c>
      <c r="AB28" s="63">
        <v>10</v>
      </c>
      <c r="AC28" s="63">
        <v>11</v>
      </c>
      <c r="AD28" s="63">
        <v>12</v>
      </c>
      <c r="AE28" s="43"/>
      <c r="AF28" s="43"/>
      <c r="AG28" s="62"/>
      <c r="AH28" s="63">
        <v>1</v>
      </c>
      <c r="AI28" s="63">
        <v>2</v>
      </c>
      <c r="AJ28" s="63">
        <v>3</v>
      </c>
      <c r="AK28" s="63">
        <v>4</v>
      </c>
      <c r="AL28" s="63">
        <v>5</v>
      </c>
      <c r="AM28" s="63">
        <v>6</v>
      </c>
      <c r="AN28" s="63">
        <v>7</v>
      </c>
      <c r="AO28" s="63">
        <v>8</v>
      </c>
      <c r="AP28" s="63">
        <v>9</v>
      </c>
      <c r="AQ28" s="63">
        <v>10</v>
      </c>
      <c r="AR28" s="63">
        <v>11</v>
      </c>
      <c r="AS28" s="63">
        <v>12</v>
      </c>
      <c r="AT28" s="43"/>
      <c r="AU28" s="43"/>
      <c r="AV28" s="62"/>
      <c r="AW28" s="63">
        <v>1</v>
      </c>
      <c r="AX28" s="63">
        <v>2</v>
      </c>
      <c r="AY28" s="63">
        <v>3</v>
      </c>
      <c r="AZ28" s="63">
        <v>4</v>
      </c>
      <c r="BA28" s="63">
        <v>5</v>
      </c>
      <c r="BB28" s="63">
        <v>6</v>
      </c>
      <c r="BC28" s="63">
        <v>7</v>
      </c>
      <c r="BD28" s="63">
        <v>8</v>
      </c>
      <c r="BE28" s="63">
        <v>9</v>
      </c>
      <c r="BF28" s="63">
        <v>10</v>
      </c>
      <c r="BG28" s="63">
        <v>11</v>
      </c>
      <c r="BH28" s="63">
        <v>12</v>
      </c>
      <c r="BI28" s="43"/>
      <c r="BJ28"/>
      <c r="BK28" s="101"/>
      <c r="BL28" s="102">
        <v>1</v>
      </c>
      <c r="BM28" s="102">
        <v>2</v>
      </c>
      <c r="BN28" s="102">
        <v>3</v>
      </c>
      <c r="BO28" s="102">
        <v>4</v>
      </c>
      <c r="BP28" s="102">
        <v>5</v>
      </c>
      <c r="BQ28" s="102">
        <v>6</v>
      </c>
      <c r="BR28" s="102">
        <v>7</v>
      </c>
      <c r="BS28" s="102">
        <v>8</v>
      </c>
      <c r="BT28" s="102">
        <v>9</v>
      </c>
      <c r="BU28" s="102">
        <v>10</v>
      </c>
      <c r="BV28" s="102">
        <v>11</v>
      </c>
      <c r="BW28" s="102">
        <v>12</v>
      </c>
      <c r="BX28"/>
      <c r="BY28" s="118"/>
      <c r="BZ28" s="119"/>
      <c r="CA28" s="120">
        <v>1</v>
      </c>
      <c r="CB28" s="120">
        <v>2</v>
      </c>
      <c r="CC28" s="120">
        <v>3</v>
      </c>
      <c r="CD28" s="120">
        <v>4</v>
      </c>
      <c r="CE28" s="120">
        <v>5</v>
      </c>
      <c r="CF28" s="120">
        <v>6</v>
      </c>
      <c r="CG28" s="120">
        <v>7</v>
      </c>
      <c r="CH28" s="120">
        <v>8</v>
      </c>
      <c r="CI28" s="120">
        <v>9</v>
      </c>
      <c r="CJ28" s="120">
        <v>10</v>
      </c>
      <c r="CK28" s="120">
        <v>11</v>
      </c>
      <c r="CL28" s="120">
        <v>12</v>
      </c>
      <c r="CM28" s="118"/>
      <c r="CN28"/>
      <c r="CO28" s="101"/>
      <c r="CP28" s="102">
        <v>1</v>
      </c>
      <c r="CQ28" s="102">
        <v>2</v>
      </c>
      <c r="CR28" s="102">
        <v>3</v>
      </c>
      <c r="CS28" s="102">
        <v>4</v>
      </c>
      <c r="CT28" s="102">
        <v>5</v>
      </c>
      <c r="CU28" s="102">
        <v>6</v>
      </c>
      <c r="CV28" s="102">
        <v>7</v>
      </c>
      <c r="CW28" s="102">
        <v>8</v>
      </c>
      <c r="CX28" s="102">
        <v>9</v>
      </c>
      <c r="CY28" s="102">
        <v>10</v>
      </c>
      <c r="CZ28" s="102">
        <v>11</v>
      </c>
      <c r="DA28" s="102">
        <v>12</v>
      </c>
      <c r="DB28"/>
      <c r="DC28"/>
      <c r="DD28" s="101"/>
      <c r="DE28" s="102">
        <v>1</v>
      </c>
      <c r="DF28" s="102">
        <v>2</v>
      </c>
      <c r="DG28" s="102">
        <v>3</v>
      </c>
      <c r="DH28" s="102">
        <v>4</v>
      </c>
      <c r="DI28" s="102">
        <v>5</v>
      </c>
      <c r="DJ28" s="102">
        <v>6</v>
      </c>
      <c r="DK28" s="102">
        <v>7</v>
      </c>
      <c r="DL28" s="102">
        <v>8</v>
      </c>
      <c r="DM28" s="102">
        <v>9</v>
      </c>
      <c r="DN28" s="102">
        <v>10</v>
      </c>
      <c r="DO28" s="102">
        <v>11</v>
      </c>
      <c r="DP28" s="102">
        <v>12</v>
      </c>
      <c r="DQ28"/>
      <c r="DR28"/>
      <c r="DS28" s="101"/>
      <c r="DT28" s="102">
        <v>1</v>
      </c>
      <c r="DU28" s="102">
        <v>2</v>
      </c>
      <c r="DV28" s="102">
        <v>3</v>
      </c>
      <c r="DW28" s="102">
        <v>4</v>
      </c>
      <c r="DX28" s="102">
        <v>5</v>
      </c>
      <c r="DY28" s="102">
        <v>6</v>
      </c>
      <c r="DZ28" s="102">
        <v>7</v>
      </c>
      <c r="EA28" s="102">
        <v>8</v>
      </c>
      <c r="EB28" s="102">
        <v>9</v>
      </c>
      <c r="EC28" s="102">
        <v>10</v>
      </c>
      <c r="ED28" s="102">
        <v>11</v>
      </c>
      <c r="EE28" s="102">
        <v>12</v>
      </c>
      <c r="EF28"/>
      <c r="EG28"/>
      <c r="EH28" s="101"/>
      <c r="EI28" s="102">
        <v>1</v>
      </c>
      <c r="EJ28" s="102">
        <v>2</v>
      </c>
      <c r="EK28" s="102">
        <v>3</v>
      </c>
      <c r="EL28" s="102">
        <v>4</v>
      </c>
      <c r="EM28" s="102">
        <v>5</v>
      </c>
      <c r="EN28" s="102">
        <v>6</v>
      </c>
      <c r="EO28" s="102">
        <v>7</v>
      </c>
      <c r="EP28" s="102">
        <v>8</v>
      </c>
      <c r="EQ28" s="102">
        <v>9</v>
      </c>
      <c r="ER28" s="102">
        <v>10</v>
      </c>
      <c r="ES28" s="102">
        <v>11</v>
      </c>
      <c r="ET28" s="102">
        <v>12</v>
      </c>
      <c r="EU28"/>
      <c r="EV28"/>
      <c r="EW28" s="101"/>
      <c r="EX28" s="102">
        <v>1</v>
      </c>
      <c r="EY28" s="102">
        <v>2</v>
      </c>
      <c r="EZ28" s="102">
        <v>3</v>
      </c>
      <c r="FA28" s="102">
        <v>4</v>
      </c>
      <c r="FB28" s="102">
        <v>5</v>
      </c>
      <c r="FC28" s="102">
        <v>6</v>
      </c>
      <c r="FD28" s="102">
        <v>7</v>
      </c>
      <c r="FE28" s="102">
        <v>8</v>
      </c>
      <c r="FF28" s="102">
        <v>9</v>
      </c>
      <c r="FG28" s="102">
        <v>10</v>
      </c>
      <c r="FH28" s="102">
        <v>11</v>
      </c>
      <c r="FI28" s="102">
        <v>12</v>
      </c>
      <c r="FJ28"/>
      <c r="FK28"/>
      <c r="FL28" s="101"/>
      <c r="FM28" s="102">
        <v>1</v>
      </c>
      <c r="FN28" s="102">
        <v>2</v>
      </c>
      <c r="FO28" s="102">
        <v>3</v>
      </c>
      <c r="FP28" s="102">
        <v>4</v>
      </c>
      <c r="FQ28" s="102">
        <v>5</v>
      </c>
      <c r="FR28" s="102">
        <v>6</v>
      </c>
      <c r="FS28" s="102">
        <v>7</v>
      </c>
      <c r="FT28" s="102">
        <v>8</v>
      </c>
      <c r="FU28" s="102">
        <v>9</v>
      </c>
      <c r="FV28" s="102">
        <v>10</v>
      </c>
      <c r="FW28" s="102">
        <v>11</v>
      </c>
      <c r="FX28" s="102">
        <v>12</v>
      </c>
      <c r="FY28"/>
      <c r="FZ28"/>
      <c r="GA28" s="101"/>
      <c r="GB28" s="102">
        <v>1</v>
      </c>
      <c r="GC28" s="102">
        <v>2</v>
      </c>
      <c r="GD28" s="102">
        <v>3</v>
      </c>
      <c r="GE28" s="102">
        <v>4</v>
      </c>
      <c r="GF28" s="102">
        <v>5</v>
      </c>
      <c r="GG28" s="102">
        <v>6</v>
      </c>
      <c r="GH28" s="102">
        <v>7</v>
      </c>
      <c r="GI28" s="102">
        <v>8</v>
      </c>
      <c r="GJ28" s="102">
        <v>9</v>
      </c>
      <c r="GK28" s="102">
        <v>10</v>
      </c>
      <c r="GL28" s="102">
        <v>11</v>
      </c>
      <c r="GM28" s="102">
        <v>12</v>
      </c>
      <c r="GN28"/>
    </row>
    <row r="29" spans="2:196" ht="15">
      <c r="B29" s="43"/>
      <c r="C29" s="63" t="s">
        <v>566</v>
      </c>
      <c r="D29" s="64" t="s">
        <v>814</v>
      </c>
      <c r="E29" s="64" t="s">
        <v>815</v>
      </c>
      <c r="F29" s="64" t="s">
        <v>816</v>
      </c>
      <c r="G29" s="64" t="s">
        <v>817</v>
      </c>
      <c r="H29" s="64" t="s">
        <v>818</v>
      </c>
      <c r="I29" s="64" t="s">
        <v>819</v>
      </c>
      <c r="J29" s="64" t="s">
        <v>820</v>
      </c>
      <c r="K29" s="64" t="s">
        <v>821</v>
      </c>
      <c r="L29" s="64" t="s">
        <v>822</v>
      </c>
      <c r="M29" s="64" t="s">
        <v>823</v>
      </c>
      <c r="N29" s="64" t="s">
        <v>824</v>
      </c>
      <c r="O29" s="64" t="s">
        <v>825</v>
      </c>
      <c r="P29" s="65" t="s">
        <v>826</v>
      </c>
      <c r="Q29" s="43"/>
      <c r="R29" s="63" t="s">
        <v>566</v>
      </c>
      <c r="S29" s="64" t="s">
        <v>814</v>
      </c>
      <c r="T29" s="64" t="s">
        <v>815</v>
      </c>
      <c r="U29" s="64" t="s">
        <v>816</v>
      </c>
      <c r="V29" s="64" t="s">
        <v>817</v>
      </c>
      <c r="W29" s="64" t="s">
        <v>818</v>
      </c>
      <c r="X29" s="64" t="s">
        <v>819</v>
      </c>
      <c r="Y29" s="64" t="s">
        <v>820</v>
      </c>
      <c r="Z29" s="64" t="s">
        <v>821</v>
      </c>
      <c r="AA29" s="64" t="s">
        <v>822</v>
      </c>
      <c r="AB29" s="64" t="s">
        <v>823</v>
      </c>
      <c r="AC29" s="64" t="s">
        <v>824</v>
      </c>
      <c r="AD29" s="64" t="s">
        <v>825</v>
      </c>
      <c r="AE29" s="65" t="s">
        <v>826</v>
      </c>
      <c r="AF29" s="43"/>
      <c r="AG29" s="63" t="s">
        <v>566</v>
      </c>
      <c r="AH29" s="64" t="s">
        <v>814</v>
      </c>
      <c r="AI29" s="64" t="s">
        <v>815</v>
      </c>
      <c r="AJ29" s="64" t="s">
        <v>816</v>
      </c>
      <c r="AK29" s="64" t="s">
        <v>817</v>
      </c>
      <c r="AL29" s="64" t="s">
        <v>818</v>
      </c>
      <c r="AM29" s="64" t="s">
        <v>819</v>
      </c>
      <c r="AN29" s="64" t="s">
        <v>820</v>
      </c>
      <c r="AO29" s="64" t="s">
        <v>821</v>
      </c>
      <c r="AP29" s="64" t="s">
        <v>822</v>
      </c>
      <c r="AQ29" s="64" t="s">
        <v>823</v>
      </c>
      <c r="AR29" s="64" t="s">
        <v>824</v>
      </c>
      <c r="AS29" s="64" t="s">
        <v>825</v>
      </c>
      <c r="AT29" s="65" t="s">
        <v>826</v>
      </c>
      <c r="AU29" s="43"/>
      <c r="AV29" s="63" t="s">
        <v>566</v>
      </c>
      <c r="AW29" s="64" t="s">
        <v>814</v>
      </c>
      <c r="AX29" s="64" t="s">
        <v>815</v>
      </c>
      <c r="AY29" s="64" t="s">
        <v>816</v>
      </c>
      <c r="AZ29" s="64" t="s">
        <v>817</v>
      </c>
      <c r="BA29" s="64" t="s">
        <v>818</v>
      </c>
      <c r="BB29" s="64" t="s">
        <v>819</v>
      </c>
      <c r="BC29" s="64" t="s">
        <v>820</v>
      </c>
      <c r="BD29" s="64" t="s">
        <v>821</v>
      </c>
      <c r="BE29" s="64" t="s">
        <v>822</v>
      </c>
      <c r="BF29" s="64" t="s">
        <v>823</v>
      </c>
      <c r="BG29" s="64" t="s">
        <v>824</v>
      </c>
      <c r="BH29" s="64" t="s">
        <v>825</v>
      </c>
      <c r="BI29" s="65" t="s">
        <v>826</v>
      </c>
      <c r="BJ29"/>
      <c r="BK29" s="102" t="s">
        <v>566</v>
      </c>
      <c r="BL29" s="103" t="s">
        <v>814</v>
      </c>
      <c r="BM29" s="103" t="s">
        <v>815</v>
      </c>
      <c r="BN29" s="103" t="s">
        <v>816</v>
      </c>
      <c r="BO29" s="103" t="s">
        <v>817</v>
      </c>
      <c r="BP29" s="103" t="s">
        <v>818</v>
      </c>
      <c r="BQ29" s="103" t="s">
        <v>819</v>
      </c>
      <c r="BR29" s="103" t="s">
        <v>820</v>
      </c>
      <c r="BS29" s="103" t="s">
        <v>821</v>
      </c>
      <c r="BT29" s="103" t="s">
        <v>822</v>
      </c>
      <c r="BU29" s="103" t="s">
        <v>823</v>
      </c>
      <c r="BV29" s="103" t="s">
        <v>824</v>
      </c>
      <c r="BW29" s="103" t="s">
        <v>825</v>
      </c>
      <c r="BX29" s="104" t="s">
        <v>826</v>
      </c>
      <c r="BY29" s="118"/>
      <c r="BZ29" s="121" t="s">
        <v>566</v>
      </c>
      <c r="CA29" s="122" t="s">
        <v>814</v>
      </c>
      <c r="CB29" s="122" t="s">
        <v>815</v>
      </c>
      <c r="CC29" s="122" t="s">
        <v>816</v>
      </c>
      <c r="CD29" s="122" t="s">
        <v>817</v>
      </c>
      <c r="CE29" s="122" t="s">
        <v>818</v>
      </c>
      <c r="CF29" s="122" t="s">
        <v>819</v>
      </c>
      <c r="CG29" s="122" t="s">
        <v>820</v>
      </c>
      <c r="CH29" s="122" t="s">
        <v>821</v>
      </c>
      <c r="CI29" s="122" t="s">
        <v>822</v>
      </c>
      <c r="CJ29" s="122" t="s">
        <v>823</v>
      </c>
      <c r="CK29" s="122" t="s">
        <v>824</v>
      </c>
      <c r="CL29" s="122" t="s">
        <v>825</v>
      </c>
      <c r="CM29" s="104" t="s">
        <v>826</v>
      </c>
      <c r="CN29"/>
      <c r="CO29" s="102" t="s">
        <v>566</v>
      </c>
      <c r="CP29" s="103" t="s">
        <v>814</v>
      </c>
      <c r="CQ29" s="103" t="s">
        <v>815</v>
      </c>
      <c r="CR29" s="103" t="s">
        <v>816</v>
      </c>
      <c r="CS29" s="103" t="s">
        <v>817</v>
      </c>
      <c r="CT29" s="103" t="s">
        <v>818</v>
      </c>
      <c r="CU29" s="103" t="s">
        <v>819</v>
      </c>
      <c r="CV29" s="103" t="s">
        <v>820</v>
      </c>
      <c r="CW29" s="103" t="s">
        <v>821</v>
      </c>
      <c r="CX29" s="103" t="s">
        <v>822</v>
      </c>
      <c r="CY29" s="103" t="s">
        <v>823</v>
      </c>
      <c r="CZ29" s="103" t="s">
        <v>824</v>
      </c>
      <c r="DA29" s="103" t="s">
        <v>825</v>
      </c>
      <c r="DB29" s="104" t="s">
        <v>826</v>
      </c>
      <c r="DC29"/>
      <c r="DD29" s="102" t="s">
        <v>566</v>
      </c>
      <c r="DE29" s="103" t="s">
        <v>814</v>
      </c>
      <c r="DF29" s="103" t="s">
        <v>815</v>
      </c>
      <c r="DG29" s="103" t="s">
        <v>816</v>
      </c>
      <c r="DH29" s="103" t="s">
        <v>817</v>
      </c>
      <c r="DI29" s="103" t="s">
        <v>818</v>
      </c>
      <c r="DJ29" s="103" t="s">
        <v>819</v>
      </c>
      <c r="DK29" s="103" t="s">
        <v>820</v>
      </c>
      <c r="DL29" s="103" t="s">
        <v>821</v>
      </c>
      <c r="DM29" s="103" t="s">
        <v>822</v>
      </c>
      <c r="DN29" s="103" t="s">
        <v>823</v>
      </c>
      <c r="DO29" s="103" t="s">
        <v>824</v>
      </c>
      <c r="DP29" s="103" t="s">
        <v>825</v>
      </c>
      <c r="DQ29" s="104" t="s">
        <v>826</v>
      </c>
      <c r="DR29"/>
      <c r="DS29" s="102" t="s">
        <v>566</v>
      </c>
      <c r="DT29" s="103" t="s">
        <v>814</v>
      </c>
      <c r="DU29" s="103" t="s">
        <v>815</v>
      </c>
      <c r="DV29" s="103" t="s">
        <v>816</v>
      </c>
      <c r="DW29" s="103" t="s">
        <v>817</v>
      </c>
      <c r="DX29" s="103" t="s">
        <v>818</v>
      </c>
      <c r="DY29" s="103" t="s">
        <v>819</v>
      </c>
      <c r="DZ29" s="103" t="s">
        <v>820</v>
      </c>
      <c r="EA29" s="103" t="s">
        <v>821</v>
      </c>
      <c r="EB29" s="103" t="s">
        <v>822</v>
      </c>
      <c r="EC29" s="103" t="s">
        <v>823</v>
      </c>
      <c r="ED29" s="103" t="s">
        <v>824</v>
      </c>
      <c r="EE29" s="103" t="s">
        <v>825</v>
      </c>
      <c r="EF29" s="104" t="s">
        <v>826</v>
      </c>
      <c r="EG29"/>
      <c r="EH29" s="102" t="s">
        <v>566</v>
      </c>
      <c r="EI29" s="103" t="s">
        <v>814</v>
      </c>
      <c r="EJ29" s="103" t="s">
        <v>815</v>
      </c>
      <c r="EK29" s="103" t="s">
        <v>816</v>
      </c>
      <c r="EL29" s="103" t="s">
        <v>817</v>
      </c>
      <c r="EM29" s="103" t="s">
        <v>818</v>
      </c>
      <c r="EN29" s="103" t="s">
        <v>819</v>
      </c>
      <c r="EO29" s="103" t="s">
        <v>820</v>
      </c>
      <c r="EP29" s="103" t="s">
        <v>821</v>
      </c>
      <c r="EQ29" s="103" t="s">
        <v>822</v>
      </c>
      <c r="ER29" s="103" t="s">
        <v>823</v>
      </c>
      <c r="ES29" s="103" t="s">
        <v>824</v>
      </c>
      <c r="ET29" s="103" t="s">
        <v>825</v>
      </c>
      <c r="EU29" s="104" t="s">
        <v>826</v>
      </c>
      <c r="EV29"/>
      <c r="EW29" s="102" t="s">
        <v>566</v>
      </c>
      <c r="EX29" s="103" t="s">
        <v>814</v>
      </c>
      <c r="EY29" s="103" t="s">
        <v>815</v>
      </c>
      <c r="EZ29" s="103" t="s">
        <v>816</v>
      </c>
      <c r="FA29" s="103" t="s">
        <v>817</v>
      </c>
      <c r="FB29" s="103" t="s">
        <v>818</v>
      </c>
      <c r="FC29" s="103" t="s">
        <v>819</v>
      </c>
      <c r="FD29" s="103" t="s">
        <v>820</v>
      </c>
      <c r="FE29" s="103" t="s">
        <v>821</v>
      </c>
      <c r="FF29" s="103" t="s">
        <v>822</v>
      </c>
      <c r="FG29" s="103" t="s">
        <v>823</v>
      </c>
      <c r="FH29" s="103" t="s">
        <v>824</v>
      </c>
      <c r="FI29" s="103" t="s">
        <v>825</v>
      </c>
      <c r="FJ29" s="104" t="s">
        <v>826</v>
      </c>
      <c r="FK29"/>
      <c r="FL29" s="102" t="s">
        <v>566</v>
      </c>
      <c r="FM29" s="103" t="s">
        <v>814</v>
      </c>
      <c r="FN29" s="103" t="s">
        <v>815</v>
      </c>
      <c r="FO29" s="103" t="s">
        <v>816</v>
      </c>
      <c r="FP29" s="103" t="s">
        <v>817</v>
      </c>
      <c r="FQ29" s="103" t="s">
        <v>818</v>
      </c>
      <c r="FR29" s="103" t="s">
        <v>819</v>
      </c>
      <c r="FS29" s="103" t="s">
        <v>820</v>
      </c>
      <c r="FT29" s="103" t="s">
        <v>821</v>
      </c>
      <c r="FU29" s="103" t="s">
        <v>822</v>
      </c>
      <c r="FV29" s="103" t="s">
        <v>823</v>
      </c>
      <c r="FW29" s="103" t="s">
        <v>824</v>
      </c>
      <c r="FX29" s="103" t="s">
        <v>825</v>
      </c>
      <c r="FY29" s="104" t="s">
        <v>826</v>
      </c>
      <c r="FZ29"/>
      <c r="GA29" s="102" t="s">
        <v>566</v>
      </c>
      <c r="GB29" s="103" t="s">
        <v>814</v>
      </c>
      <c r="GC29" s="103" t="s">
        <v>815</v>
      </c>
      <c r="GD29" s="103" t="s">
        <v>816</v>
      </c>
      <c r="GE29" s="103" t="s">
        <v>817</v>
      </c>
      <c r="GF29" s="103" t="s">
        <v>818</v>
      </c>
      <c r="GG29" s="103" t="s">
        <v>819</v>
      </c>
      <c r="GH29" s="103" t="s">
        <v>820</v>
      </c>
      <c r="GI29" s="103" t="s">
        <v>821</v>
      </c>
      <c r="GJ29" s="103" t="s">
        <v>822</v>
      </c>
      <c r="GK29" s="103" t="s">
        <v>823</v>
      </c>
      <c r="GL29" s="103" t="s">
        <v>824</v>
      </c>
      <c r="GM29" s="103" t="s">
        <v>825</v>
      </c>
      <c r="GN29" s="104" t="s">
        <v>826</v>
      </c>
    </row>
    <row r="30" spans="2:196" ht="13" customHeight="1">
      <c r="B30" s="43"/>
      <c r="C30" s="63" t="s">
        <v>567</v>
      </c>
      <c r="D30" s="64" t="s">
        <v>827</v>
      </c>
      <c r="E30" s="64" t="s">
        <v>828</v>
      </c>
      <c r="F30" s="64" t="s">
        <v>829</v>
      </c>
      <c r="G30" s="64" t="s">
        <v>830</v>
      </c>
      <c r="H30" s="64" t="s">
        <v>831</v>
      </c>
      <c r="I30" s="64" t="s">
        <v>832</v>
      </c>
      <c r="J30" s="64" t="s">
        <v>833</v>
      </c>
      <c r="K30" s="64" t="s">
        <v>834</v>
      </c>
      <c r="L30" s="64" t="s">
        <v>835</v>
      </c>
      <c r="M30" s="64" t="s">
        <v>836</v>
      </c>
      <c r="N30" s="64" t="s">
        <v>837</v>
      </c>
      <c r="O30" s="64" t="s">
        <v>838</v>
      </c>
      <c r="P30" s="65" t="s">
        <v>826</v>
      </c>
      <c r="Q30" s="43"/>
      <c r="R30" s="63" t="s">
        <v>567</v>
      </c>
      <c r="S30" s="64" t="s">
        <v>827</v>
      </c>
      <c r="T30" s="64" t="s">
        <v>828</v>
      </c>
      <c r="U30" s="64" t="s">
        <v>829</v>
      </c>
      <c r="V30" s="64" t="s">
        <v>830</v>
      </c>
      <c r="W30" s="64" t="s">
        <v>831</v>
      </c>
      <c r="X30" s="64" t="s">
        <v>832</v>
      </c>
      <c r="Y30" s="64" t="s">
        <v>833</v>
      </c>
      <c r="Z30" s="64" t="s">
        <v>834</v>
      </c>
      <c r="AA30" s="64" t="s">
        <v>835</v>
      </c>
      <c r="AB30" s="64" t="s">
        <v>836</v>
      </c>
      <c r="AC30" s="64" t="s">
        <v>837</v>
      </c>
      <c r="AD30" s="64" t="s">
        <v>838</v>
      </c>
      <c r="AE30" s="65" t="s">
        <v>826</v>
      </c>
      <c r="AF30" s="43"/>
      <c r="AG30" s="63" t="s">
        <v>567</v>
      </c>
      <c r="AH30" s="64" t="s">
        <v>827</v>
      </c>
      <c r="AI30" s="64" t="s">
        <v>828</v>
      </c>
      <c r="AJ30" s="64" t="s">
        <v>829</v>
      </c>
      <c r="AK30" s="64" t="s">
        <v>830</v>
      </c>
      <c r="AL30" s="64" t="s">
        <v>831</v>
      </c>
      <c r="AM30" s="64" t="s">
        <v>832</v>
      </c>
      <c r="AN30" s="64" t="s">
        <v>833</v>
      </c>
      <c r="AO30" s="64" t="s">
        <v>834</v>
      </c>
      <c r="AP30" s="64" t="s">
        <v>835</v>
      </c>
      <c r="AQ30" s="64" t="s">
        <v>836</v>
      </c>
      <c r="AR30" s="64" t="s">
        <v>837</v>
      </c>
      <c r="AS30" s="64" t="s">
        <v>838</v>
      </c>
      <c r="AT30" s="65" t="s">
        <v>826</v>
      </c>
      <c r="AU30" s="43"/>
      <c r="AV30" s="63" t="s">
        <v>567</v>
      </c>
      <c r="AW30" s="64" t="s">
        <v>827</v>
      </c>
      <c r="AX30" s="64" t="s">
        <v>828</v>
      </c>
      <c r="AY30" s="64" t="s">
        <v>829</v>
      </c>
      <c r="AZ30" s="64" t="s">
        <v>830</v>
      </c>
      <c r="BA30" s="64" t="s">
        <v>831</v>
      </c>
      <c r="BB30" s="64" t="s">
        <v>832</v>
      </c>
      <c r="BC30" s="64" t="s">
        <v>833</v>
      </c>
      <c r="BD30" s="64" t="s">
        <v>834</v>
      </c>
      <c r="BE30" s="64" t="s">
        <v>835</v>
      </c>
      <c r="BF30" s="64" t="s">
        <v>836</v>
      </c>
      <c r="BG30" s="64" t="s">
        <v>837</v>
      </c>
      <c r="BH30" s="64" t="s">
        <v>838</v>
      </c>
      <c r="BI30" s="65" t="s">
        <v>826</v>
      </c>
      <c r="BJ30"/>
      <c r="BK30" s="102" t="s">
        <v>567</v>
      </c>
      <c r="BL30" s="103" t="s">
        <v>827</v>
      </c>
      <c r="BM30" s="103" t="s">
        <v>828</v>
      </c>
      <c r="BN30" s="103" t="s">
        <v>829</v>
      </c>
      <c r="BO30" s="103" t="s">
        <v>830</v>
      </c>
      <c r="BP30" s="103" t="s">
        <v>831</v>
      </c>
      <c r="BQ30" s="103" t="s">
        <v>832</v>
      </c>
      <c r="BR30" s="103" t="s">
        <v>833</v>
      </c>
      <c r="BS30" s="103" t="s">
        <v>834</v>
      </c>
      <c r="BT30" s="103" t="s">
        <v>835</v>
      </c>
      <c r="BU30" s="103" t="s">
        <v>836</v>
      </c>
      <c r="BV30" s="103" t="s">
        <v>837</v>
      </c>
      <c r="BW30" s="103" t="s">
        <v>838</v>
      </c>
      <c r="BX30" s="104" t="s">
        <v>826</v>
      </c>
      <c r="BY30" s="118"/>
      <c r="BZ30" s="121" t="s">
        <v>567</v>
      </c>
      <c r="CA30" s="122" t="s">
        <v>827</v>
      </c>
      <c r="CB30" s="122" t="s">
        <v>828</v>
      </c>
      <c r="CC30" s="122" t="s">
        <v>829</v>
      </c>
      <c r="CD30" s="122" t="s">
        <v>830</v>
      </c>
      <c r="CE30" s="122" t="s">
        <v>831</v>
      </c>
      <c r="CF30" s="122" t="s">
        <v>832</v>
      </c>
      <c r="CG30" s="122" t="s">
        <v>833</v>
      </c>
      <c r="CH30" s="122" t="s">
        <v>834</v>
      </c>
      <c r="CI30" s="122" t="s">
        <v>835</v>
      </c>
      <c r="CJ30" s="122" t="s">
        <v>836</v>
      </c>
      <c r="CK30" s="122" t="s">
        <v>837</v>
      </c>
      <c r="CL30" s="122" t="s">
        <v>838</v>
      </c>
      <c r="CM30" s="104" t="s">
        <v>826</v>
      </c>
      <c r="CN30"/>
      <c r="CO30" s="102" t="s">
        <v>567</v>
      </c>
      <c r="CP30" s="103" t="s">
        <v>827</v>
      </c>
      <c r="CQ30" s="103" t="s">
        <v>828</v>
      </c>
      <c r="CR30" s="103" t="s">
        <v>829</v>
      </c>
      <c r="CS30" s="103" t="s">
        <v>830</v>
      </c>
      <c r="CT30" s="103" t="s">
        <v>831</v>
      </c>
      <c r="CU30" s="103" t="s">
        <v>832</v>
      </c>
      <c r="CV30" s="103" t="s">
        <v>833</v>
      </c>
      <c r="CW30" s="103" t="s">
        <v>834</v>
      </c>
      <c r="CX30" s="103" t="s">
        <v>835</v>
      </c>
      <c r="CY30" s="103" t="s">
        <v>836</v>
      </c>
      <c r="CZ30" s="103" t="s">
        <v>837</v>
      </c>
      <c r="DA30" s="103" t="s">
        <v>838</v>
      </c>
      <c r="DB30" s="104" t="s">
        <v>826</v>
      </c>
      <c r="DC30"/>
      <c r="DD30" s="102" t="s">
        <v>567</v>
      </c>
      <c r="DE30" s="103" t="s">
        <v>827</v>
      </c>
      <c r="DF30" s="103" t="s">
        <v>828</v>
      </c>
      <c r="DG30" s="103" t="s">
        <v>829</v>
      </c>
      <c r="DH30" s="103" t="s">
        <v>830</v>
      </c>
      <c r="DI30" s="103" t="s">
        <v>831</v>
      </c>
      <c r="DJ30" s="103" t="s">
        <v>832</v>
      </c>
      <c r="DK30" s="103" t="s">
        <v>833</v>
      </c>
      <c r="DL30" s="103" t="s">
        <v>834</v>
      </c>
      <c r="DM30" s="103" t="s">
        <v>835</v>
      </c>
      <c r="DN30" s="103" t="s">
        <v>836</v>
      </c>
      <c r="DO30" s="103" t="s">
        <v>837</v>
      </c>
      <c r="DP30" s="103" t="s">
        <v>838</v>
      </c>
      <c r="DQ30" s="104" t="s">
        <v>826</v>
      </c>
      <c r="DR30"/>
      <c r="DS30" s="102" t="s">
        <v>567</v>
      </c>
      <c r="DT30" s="103" t="s">
        <v>827</v>
      </c>
      <c r="DU30" s="103" t="s">
        <v>828</v>
      </c>
      <c r="DV30" s="103" t="s">
        <v>829</v>
      </c>
      <c r="DW30" s="103" t="s">
        <v>830</v>
      </c>
      <c r="DX30" s="103" t="s">
        <v>831</v>
      </c>
      <c r="DY30" s="103" t="s">
        <v>832</v>
      </c>
      <c r="DZ30" s="103" t="s">
        <v>833</v>
      </c>
      <c r="EA30" s="103" t="s">
        <v>834</v>
      </c>
      <c r="EB30" s="103" t="s">
        <v>835</v>
      </c>
      <c r="EC30" s="103" t="s">
        <v>836</v>
      </c>
      <c r="ED30" s="103" t="s">
        <v>837</v>
      </c>
      <c r="EE30" s="103" t="s">
        <v>838</v>
      </c>
      <c r="EF30" s="104" t="s">
        <v>826</v>
      </c>
      <c r="EG30"/>
      <c r="EH30" s="102" t="s">
        <v>567</v>
      </c>
      <c r="EI30" s="103" t="s">
        <v>827</v>
      </c>
      <c r="EJ30" s="103" t="s">
        <v>828</v>
      </c>
      <c r="EK30" s="103" t="s">
        <v>829</v>
      </c>
      <c r="EL30" s="103" t="s">
        <v>830</v>
      </c>
      <c r="EM30" s="103" t="s">
        <v>831</v>
      </c>
      <c r="EN30" s="103" t="s">
        <v>832</v>
      </c>
      <c r="EO30" s="103" t="s">
        <v>833</v>
      </c>
      <c r="EP30" s="103" t="s">
        <v>834</v>
      </c>
      <c r="EQ30" s="103" t="s">
        <v>835</v>
      </c>
      <c r="ER30" s="103" t="s">
        <v>836</v>
      </c>
      <c r="ES30" s="103" t="s">
        <v>837</v>
      </c>
      <c r="ET30" s="103" t="s">
        <v>838</v>
      </c>
      <c r="EU30" s="104" t="s">
        <v>826</v>
      </c>
      <c r="EV30"/>
      <c r="EW30" s="102" t="s">
        <v>567</v>
      </c>
      <c r="EX30" s="103" t="s">
        <v>827</v>
      </c>
      <c r="EY30" s="103" t="s">
        <v>828</v>
      </c>
      <c r="EZ30" s="103" t="s">
        <v>829</v>
      </c>
      <c r="FA30" s="103" t="s">
        <v>830</v>
      </c>
      <c r="FB30" s="103" t="s">
        <v>831</v>
      </c>
      <c r="FC30" s="103" t="s">
        <v>832</v>
      </c>
      <c r="FD30" s="103" t="s">
        <v>833</v>
      </c>
      <c r="FE30" s="103" t="s">
        <v>834</v>
      </c>
      <c r="FF30" s="103" t="s">
        <v>835</v>
      </c>
      <c r="FG30" s="103" t="s">
        <v>836</v>
      </c>
      <c r="FH30" s="103" t="s">
        <v>837</v>
      </c>
      <c r="FI30" s="103" t="s">
        <v>838</v>
      </c>
      <c r="FJ30" s="104" t="s">
        <v>826</v>
      </c>
      <c r="FK30"/>
      <c r="FL30" s="102" t="s">
        <v>567</v>
      </c>
      <c r="FM30" s="103" t="s">
        <v>827</v>
      </c>
      <c r="FN30" s="103" t="s">
        <v>828</v>
      </c>
      <c r="FO30" s="103" t="s">
        <v>829</v>
      </c>
      <c r="FP30" s="103" t="s">
        <v>830</v>
      </c>
      <c r="FQ30" s="103" t="s">
        <v>831</v>
      </c>
      <c r="FR30" s="103" t="s">
        <v>832</v>
      </c>
      <c r="FS30" s="103" t="s">
        <v>833</v>
      </c>
      <c r="FT30" s="103" t="s">
        <v>834</v>
      </c>
      <c r="FU30" s="103" t="s">
        <v>835</v>
      </c>
      <c r="FV30" s="103" t="s">
        <v>836</v>
      </c>
      <c r="FW30" s="103" t="s">
        <v>837</v>
      </c>
      <c r="FX30" s="103" t="s">
        <v>838</v>
      </c>
      <c r="FY30" s="104" t="s">
        <v>826</v>
      </c>
      <c r="FZ30"/>
      <c r="GA30" s="102" t="s">
        <v>567</v>
      </c>
      <c r="GB30" s="103" t="s">
        <v>827</v>
      </c>
      <c r="GC30" s="103" t="s">
        <v>828</v>
      </c>
      <c r="GD30" s="103" t="s">
        <v>829</v>
      </c>
      <c r="GE30" s="103" t="s">
        <v>830</v>
      </c>
      <c r="GF30" s="103" t="s">
        <v>831</v>
      </c>
      <c r="GG30" s="103" t="s">
        <v>832</v>
      </c>
      <c r="GH30" s="103" t="s">
        <v>833</v>
      </c>
      <c r="GI30" s="103" t="s">
        <v>834</v>
      </c>
      <c r="GJ30" s="103" t="s">
        <v>835</v>
      </c>
      <c r="GK30" s="103" t="s">
        <v>836</v>
      </c>
      <c r="GL30" s="103" t="s">
        <v>837</v>
      </c>
      <c r="GM30" s="103" t="s">
        <v>838</v>
      </c>
      <c r="GN30" s="104" t="s">
        <v>826</v>
      </c>
    </row>
    <row r="31" spans="2:196" ht="13" customHeight="1">
      <c r="B31" s="43"/>
      <c r="C31" s="63" t="s">
        <v>568</v>
      </c>
      <c r="D31" s="64" t="s">
        <v>839</v>
      </c>
      <c r="E31" s="64" t="s">
        <v>840</v>
      </c>
      <c r="F31" s="64" t="s">
        <v>841</v>
      </c>
      <c r="G31" s="64" t="s">
        <v>842</v>
      </c>
      <c r="H31" s="64" t="s">
        <v>843</v>
      </c>
      <c r="I31" s="64" t="s">
        <v>844</v>
      </c>
      <c r="J31" s="64" t="s">
        <v>845</v>
      </c>
      <c r="K31" s="64" t="s">
        <v>846</v>
      </c>
      <c r="L31" s="64" t="s">
        <v>847</v>
      </c>
      <c r="M31" s="64" t="s">
        <v>848</v>
      </c>
      <c r="N31" s="64" t="s">
        <v>849</v>
      </c>
      <c r="O31" s="64" t="s">
        <v>850</v>
      </c>
      <c r="P31" s="65" t="s">
        <v>826</v>
      </c>
      <c r="Q31" s="43"/>
      <c r="R31" s="63" t="s">
        <v>568</v>
      </c>
      <c r="S31" s="64" t="s">
        <v>839</v>
      </c>
      <c r="T31" s="64" t="s">
        <v>840</v>
      </c>
      <c r="U31" s="64" t="s">
        <v>841</v>
      </c>
      <c r="V31" s="64" t="s">
        <v>842</v>
      </c>
      <c r="W31" s="64" t="s">
        <v>843</v>
      </c>
      <c r="X31" s="64" t="s">
        <v>844</v>
      </c>
      <c r="Y31" s="64" t="s">
        <v>845</v>
      </c>
      <c r="Z31" s="64" t="s">
        <v>846</v>
      </c>
      <c r="AA31" s="64" t="s">
        <v>847</v>
      </c>
      <c r="AB31" s="64" t="s">
        <v>848</v>
      </c>
      <c r="AC31" s="64" t="s">
        <v>849</v>
      </c>
      <c r="AD31" s="64" t="s">
        <v>850</v>
      </c>
      <c r="AE31" s="65" t="s">
        <v>826</v>
      </c>
      <c r="AF31" s="43"/>
      <c r="AG31" s="63" t="s">
        <v>568</v>
      </c>
      <c r="AH31" s="64" t="s">
        <v>839</v>
      </c>
      <c r="AI31" s="64" t="s">
        <v>840</v>
      </c>
      <c r="AJ31" s="64" t="s">
        <v>841</v>
      </c>
      <c r="AK31" s="64" t="s">
        <v>842</v>
      </c>
      <c r="AL31" s="64" t="s">
        <v>843</v>
      </c>
      <c r="AM31" s="64" t="s">
        <v>844</v>
      </c>
      <c r="AN31" s="64" t="s">
        <v>845</v>
      </c>
      <c r="AO31" s="64" t="s">
        <v>846</v>
      </c>
      <c r="AP31" s="64" t="s">
        <v>847</v>
      </c>
      <c r="AQ31" s="64" t="s">
        <v>848</v>
      </c>
      <c r="AR31" s="64" t="s">
        <v>849</v>
      </c>
      <c r="AS31" s="64" t="s">
        <v>850</v>
      </c>
      <c r="AT31" s="65" t="s">
        <v>826</v>
      </c>
      <c r="AU31" s="43"/>
      <c r="AV31" s="63" t="s">
        <v>568</v>
      </c>
      <c r="AW31" s="64" t="s">
        <v>839</v>
      </c>
      <c r="AX31" s="64" t="s">
        <v>840</v>
      </c>
      <c r="AY31" s="64" t="s">
        <v>841</v>
      </c>
      <c r="AZ31" s="64" t="s">
        <v>842</v>
      </c>
      <c r="BA31" s="64" t="s">
        <v>843</v>
      </c>
      <c r="BB31" s="64" t="s">
        <v>844</v>
      </c>
      <c r="BC31" s="64" t="s">
        <v>845</v>
      </c>
      <c r="BD31" s="64" t="s">
        <v>846</v>
      </c>
      <c r="BE31" s="64" t="s">
        <v>847</v>
      </c>
      <c r="BF31" s="64" t="s">
        <v>848</v>
      </c>
      <c r="BG31" s="64" t="s">
        <v>849</v>
      </c>
      <c r="BH31" s="64" t="s">
        <v>850</v>
      </c>
      <c r="BI31" s="65" t="s">
        <v>826</v>
      </c>
      <c r="BJ31"/>
      <c r="BK31" s="102" t="s">
        <v>568</v>
      </c>
      <c r="BL31" s="103" t="s">
        <v>839</v>
      </c>
      <c r="BM31" s="103" t="s">
        <v>840</v>
      </c>
      <c r="BN31" s="103" t="s">
        <v>841</v>
      </c>
      <c r="BO31" s="103" t="s">
        <v>842</v>
      </c>
      <c r="BP31" s="103" t="s">
        <v>843</v>
      </c>
      <c r="BQ31" s="103" t="s">
        <v>844</v>
      </c>
      <c r="BR31" s="103" t="s">
        <v>845</v>
      </c>
      <c r="BS31" s="103" t="s">
        <v>846</v>
      </c>
      <c r="BT31" s="103" t="s">
        <v>847</v>
      </c>
      <c r="BU31" s="103" t="s">
        <v>848</v>
      </c>
      <c r="BV31" s="103" t="s">
        <v>849</v>
      </c>
      <c r="BW31" s="103" t="s">
        <v>850</v>
      </c>
      <c r="BX31" s="104" t="s">
        <v>826</v>
      </c>
      <c r="BY31" s="118"/>
      <c r="BZ31" s="121" t="s">
        <v>568</v>
      </c>
      <c r="CA31" s="122" t="s">
        <v>839</v>
      </c>
      <c r="CB31" s="122" t="s">
        <v>840</v>
      </c>
      <c r="CC31" s="122" t="s">
        <v>841</v>
      </c>
      <c r="CD31" s="122" t="s">
        <v>842</v>
      </c>
      <c r="CE31" s="122" t="s">
        <v>843</v>
      </c>
      <c r="CF31" s="122" t="s">
        <v>844</v>
      </c>
      <c r="CG31" s="122" t="s">
        <v>845</v>
      </c>
      <c r="CH31" s="122" t="s">
        <v>846</v>
      </c>
      <c r="CI31" s="122" t="s">
        <v>847</v>
      </c>
      <c r="CJ31" s="122" t="s">
        <v>848</v>
      </c>
      <c r="CK31" s="122" t="s">
        <v>849</v>
      </c>
      <c r="CL31" s="122" t="s">
        <v>850</v>
      </c>
      <c r="CM31" s="104" t="s">
        <v>826</v>
      </c>
      <c r="CN31"/>
      <c r="CO31" s="102" t="s">
        <v>568</v>
      </c>
      <c r="CP31" s="103" t="s">
        <v>839</v>
      </c>
      <c r="CQ31" s="103" t="s">
        <v>840</v>
      </c>
      <c r="CR31" s="103" t="s">
        <v>841</v>
      </c>
      <c r="CS31" s="103" t="s">
        <v>842</v>
      </c>
      <c r="CT31" s="103" t="s">
        <v>843</v>
      </c>
      <c r="CU31" s="103" t="s">
        <v>844</v>
      </c>
      <c r="CV31" s="103" t="s">
        <v>845</v>
      </c>
      <c r="CW31" s="103" t="s">
        <v>846</v>
      </c>
      <c r="CX31" s="103" t="s">
        <v>847</v>
      </c>
      <c r="CY31" s="103" t="s">
        <v>848</v>
      </c>
      <c r="CZ31" s="103" t="s">
        <v>849</v>
      </c>
      <c r="DA31" s="103" t="s">
        <v>850</v>
      </c>
      <c r="DB31" s="104" t="s">
        <v>826</v>
      </c>
      <c r="DC31"/>
      <c r="DD31" s="102" t="s">
        <v>568</v>
      </c>
      <c r="DE31" s="103" t="s">
        <v>839</v>
      </c>
      <c r="DF31" s="103" t="s">
        <v>840</v>
      </c>
      <c r="DG31" s="103" t="s">
        <v>841</v>
      </c>
      <c r="DH31" s="103" t="s">
        <v>842</v>
      </c>
      <c r="DI31" s="103" t="s">
        <v>843</v>
      </c>
      <c r="DJ31" s="103" t="s">
        <v>844</v>
      </c>
      <c r="DK31" s="103" t="s">
        <v>845</v>
      </c>
      <c r="DL31" s="103" t="s">
        <v>846</v>
      </c>
      <c r="DM31" s="103" t="s">
        <v>847</v>
      </c>
      <c r="DN31" s="103" t="s">
        <v>848</v>
      </c>
      <c r="DO31" s="103" t="s">
        <v>849</v>
      </c>
      <c r="DP31" s="103" t="s">
        <v>850</v>
      </c>
      <c r="DQ31" s="104" t="s">
        <v>826</v>
      </c>
      <c r="DR31"/>
      <c r="DS31" s="102" t="s">
        <v>568</v>
      </c>
      <c r="DT31" s="103" t="s">
        <v>839</v>
      </c>
      <c r="DU31" s="103" t="s">
        <v>840</v>
      </c>
      <c r="DV31" s="103" t="s">
        <v>841</v>
      </c>
      <c r="DW31" s="103" t="s">
        <v>842</v>
      </c>
      <c r="DX31" s="103" t="s">
        <v>843</v>
      </c>
      <c r="DY31" s="103" t="s">
        <v>844</v>
      </c>
      <c r="DZ31" s="103" t="s">
        <v>845</v>
      </c>
      <c r="EA31" s="103" t="s">
        <v>846</v>
      </c>
      <c r="EB31" s="103" t="s">
        <v>847</v>
      </c>
      <c r="EC31" s="103" t="s">
        <v>848</v>
      </c>
      <c r="ED31" s="103" t="s">
        <v>849</v>
      </c>
      <c r="EE31" s="103" t="s">
        <v>850</v>
      </c>
      <c r="EF31" s="104" t="s">
        <v>826</v>
      </c>
      <c r="EG31"/>
      <c r="EH31" s="102" t="s">
        <v>568</v>
      </c>
      <c r="EI31" s="103" t="s">
        <v>839</v>
      </c>
      <c r="EJ31" s="103" t="s">
        <v>840</v>
      </c>
      <c r="EK31" s="103" t="s">
        <v>841</v>
      </c>
      <c r="EL31" s="103" t="s">
        <v>842</v>
      </c>
      <c r="EM31" s="103" t="s">
        <v>843</v>
      </c>
      <c r="EN31" s="103" t="s">
        <v>844</v>
      </c>
      <c r="EO31" s="103" t="s">
        <v>845</v>
      </c>
      <c r="EP31" s="103" t="s">
        <v>846</v>
      </c>
      <c r="EQ31" s="103" t="s">
        <v>847</v>
      </c>
      <c r="ER31" s="103" t="s">
        <v>848</v>
      </c>
      <c r="ES31" s="103" t="s">
        <v>849</v>
      </c>
      <c r="ET31" s="103" t="s">
        <v>850</v>
      </c>
      <c r="EU31" s="104" t="s">
        <v>826</v>
      </c>
      <c r="EV31"/>
      <c r="EW31" s="102" t="s">
        <v>568</v>
      </c>
      <c r="EX31" s="103" t="s">
        <v>839</v>
      </c>
      <c r="EY31" s="103" t="s">
        <v>840</v>
      </c>
      <c r="EZ31" s="103" t="s">
        <v>841</v>
      </c>
      <c r="FA31" s="103" t="s">
        <v>842</v>
      </c>
      <c r="FB31" s="103" t="s">
        <v>843</v>
      </c>
      <c r="FC31" s="103" t="s">
        <v>844</v>
      </c>
      <c r="FD31" s="103" t="s">
        <v>845</v>
      </c>
      <c r="FE31" s="103" t="s">
        <v>846</v>
      </c>
      <c r="FF31" s="103" t="s">
        <v>847</v>
      </c>
      <c r="FG31" s="103" t="s">
        <v>848</v>
      </c>
      <c r="FH31" s="103" t="s">
        <v>849</v>
      </c>
      <c r="FI31" s="103" t="s">
        <v>850</v>
      </c>
      <c r="FJ31" s="104" t="s">
        <v>826</v>
      </c>
      <c r="FK31"/>
      <c r="FL31" s="102" t="s">
        <v>568</v>
      </c>
      <c r="FM31" s="103" t="s">
        <v>839</v>
      </c>
      <c r="FN31" s="103" t="s">
        <v>840</v>
      </c>
      <c r="FO31" s="103" t="s">
        <v>841</v>
      </c>
      <c r="FP31" s="103" t="s">
        <v>842</v>
      </c>
      <c r="FQ31" s="103" t="s">
        <v>843</v>
      </c>
      <c r="FR31" s="103" t="s">
        <v>844</v>
      </c>
      <c r="FS31" s="103" t="s">
        <v>845</v>
      </c>
      <c r="FT31" s="103" t="s">
        <v>846</v>
      </c>
      <c r="FU31" s="103" t="s">
        <v>847</v>
      </c>
      <c r="FV31" s="103" t="s">
        <v>848</v>
      </c>
      <c r="FW31" s="103" t="s">
        <v>849</v>
      </c>
      <c r="FX31" s="103" t="s">
        <v>850</v>
      </c>
      <c r="FY31" s="104" t="s">
        <v>826</v>
      </c>
      <c r="FZ31"/>
      <c r="GA31" s="102" t="s">
        <v>568</v>
      </c>
      <c r="GB31" s="103" t="s">
        <v>839</v>
      </c>
      <c r="GC31" s="103" t="s">
        <v>840</v>
      </c>
      <c r="GD31" s="103" t="s">
        <v>841</v>
      </c>
      <c r="GE31" s="103" t="s">
        <v>842</v>
      </c>
      <c r="GF31" s="103" t="s">
        <v>843</v>
      </c>
      <c r="GG31" s="103" t="s">
        <v>844</v>
      </c>
      <c r="GH31" s="103" t="s">
        <v>845</v>
      </c>
      <c r="GI31" s="103" t="s">
        <v>846</v>
      </c>
      <c r="GJ31" s="103" t="s">
        <v>847</v>
      </c>
      <c r="GK31" s="103" t="s">
        <v>848</v>
      </c>
      <c r="GL31" s="103" t="s">
        <v>849</v>
      </c>
      <c r="GM31" s="103" t="s">
        <v>850</v>
      </c>
      <c r="GN31" s="104" t="s">
        <v>826</v>
      </c>
    </row>
    <row r="32" spans="2:196" ht="13" customHeight="1">
      <c r="B32" s="43"/>
      <c r="C32" s="63" t="s">
        <v>569</v>
      </c>
      <c r="D32" s="64" t="s">
        <v>851</v>
      </c>
      <c r="E32" s="64" t="s">
        <v>852</v>
      </c>
      <c r="F32" s="64" t="s">
        <v>853</v>
      </c>
      <c r="G32" s="64" t="s">
        <v>854</v>
      </c>
      <c r="H32" s="64" t="s">
        <v>855</v>
      </c>
      <c r="I32" s="64" t="s">
        <v>856</v>
      </c>
      <c r="J32" s="64" t="s">
        <v>857</v>
      </c>
      <c r="K32" s="64" t="s">
        <v>858</v>
      </c>
      <c r="L32" s="64" t="s">
        <v>859</v>
      </c>
      <c r="M32" s="64" t="s">
        <v>860</v>
      </c>
      <c r="N32" s="64" t="s">
        <v>861</v>
      </c>
      <c r="O32" s="64" t="s">
        <v>862</v>
      </c>
      <c r="P32" s="65" t="s">
        <v>826</v>
      </c>
      <c r="Q32" s="43"/>
      <c r="R32" s="63" t="s">
        <v>569</v>
      </c>
      <c r="S32" s="64" t="s">
        <v>851</v>
      </c>
      <c r="T32" s="64" t="s">
        <v>852</v>
      </c>
      <c r="U32" s="64" t="s">
        <v>853</v>
      </c>
      <c r="V32" s="64" t="s">
        <v>854</v>
      </c>
      <c r="W32" s="64" t="s">
        <v>855</v>
      </c>
      <c r="X32" s="64" t="s">
        <v>856</v>
      </c>
      <c r="Y32" s="64" t="s">
        <v>857</v>
      </c>
      <c r="Z32" s="64" t="s">
        <v>858</v>
      </c>
      <c r="AA32" s="64" t="s">
        <v>859</v>
      </c>
      <c r="AB32" s="64" t="s">
        <v>860</v>
      </c>
      <c r="AC32" s="64" t="s">
        <v>861</v>
      </c>
      <c r="AD32" s="64" t="s">
        <v>862</v>
      </c>
      <c r="AE32" s="65" t="s">
        <v>826</v>
      </c>
      <c r="AF32" s="43"/>
      <c r="AG32" s="63" t="s">
        <v>569</v>
      </c>
      <c r="AH32" s="64" t="s">
        <v>851</v>
      </c>
      <c r="AI32" s="64" t="s">
        <v>852</v>
      </c>
      <c r="AJ32" s="64" t="s">
        <v>853</v>
      </c>
      <c r="AK32" s="64" t="s">
        <v>854</v>
      </c>
      <c r="AL32" s="64" t="s">
        <v>855</v>
      </c>
      <c r="AM32" s="64" t="s">
        <v>856</v>
      </c>
      <c r="AN32" s="64" t="s">
        <v>857</v>
      </c>
      <c r="AO32" s="64" t="s">
        <v>858</v>
      </c>
      <c r="AP32" s="64" t="s">
        <v>859</v>
      </c>
      <c r="AQ32" s="64" t="s">
        <v>860</v>
      </c>
      <c r="AR32" s="64" t="s">
        <v>861</v>
      </c>
      <c r="AS32" s="64" t="s">
        <v>862</v>
      </c>
      <c r="AT32" s="65" t="s">
        <v>826</v>
      </c>
      <c r="AU32" s="43"/>
      <c r="AV32" s="63" t="s">
        <v>569</v>
      </c>
      <c r="AW32" s="64" t="s">
        <v>851</v>
      </c>
      <c r="AX32" s="64" t="s">
        <v>852</v>
      </c>
      <c r="AY32" s="64" t="s">
        <v>853</v>
      </c>
      <c r="AZ32" s="64" t="s">
        <v>854</v>
      </c>
      <c r="BA32" s="64" t="s">
        <v>855</v>
      </c>
      <c r="BB32" s="64" t="s">
        <v>856</v>
      </c>
      <c r="BC32" s="64" t="s">
        <v>857</v>
      </c>
      <c r="BD32" s="64" t="s">
        <v>858</v>
      </c>
      <c r="BE32" s="64" t="s">
        <v>859</v>
      </c>
      <c r="BF32" s="64" t="s">
        <v>860</v>
      </c>
      <c r="BG32" s="64" t="s">
        <v>861</v>
      </c>
      <c r="BH32" s="64" t="s">
        <v>862</v>
      </c>
      <c r="BI32" s="65" t="s">
        <v>826</v>
      </c>
      <c r="BJ32"/>
      <c r="BK32" s="102" t="s">
        <v>569</v>
      </c>
      <c r="BL32" s="103" t="s">
        <v>851</v>
      </c>
      <c r="BM32" s="103" t="s">
        <v>852</v>
      </c>
      <c r="BN32" s="103" t="s">
        <v>853</v>
      </c>
      <c r="BO32" s="103" t="s">
        <v>854</v>
      </c>
      <c r="BP32" s="103" t="s">
        <v>855</v>
      </c>
      <c r="BQ32" s="103" t="s">
        <v>856</v>
      </c>
      <c r="BR32" s="103" t="s">
        <v>857</v>
      </c>
      <c r="BS32" s="103" t="s">
        <v>858</v>
      </c>
      <c r="BT32" s="103" t="s">
        <v>859</v>
      </c>
      <c r="BU32" s="103" t="s">
        <v>860</v>
      </c>
      <c r="BV32" s="103" t="s">
        <v>861</v>
      </c>
      <c r="BW32" s="103" t="s">
        <v>862</v>
      </c>
      <c r="BX32" s="104" t="s">
        <v>826</v>
      </c>
      <c r="BY32" s="118"/>
      <c r="BZ32" s="121" t="s">
        <v>569</v>
      </c>
      <c r="CA32" s="122" t="s">
        <v>851</v>
      </c>
      <c r="CB32" s="122" t="s">
        <v>852</v>
      </c>
      <c r="CC32" s="122" t="s">
        <v>853</v>
      </c>
      <c r="CD32" s="122" t="s">
        <v>854</v>
      </c>
      <c r="CE32" s="122" t="s">
        <v>855</v>
      </c>
      <c r="CF32" s="122" t="s">
        <v>856</v>
      </c>
      <c r="CG32" s="122" t="s">
        <v>857</v>
      </c>
      <c r="CH32" s="122" t="s">
        <v>858</v>
      </c>
      <c r="CI32" s="122" t="s">
        <v>859</v>
      </c>
      <c r="CJ32" s="122" t="s">
        <v>860</v>
      </c>
      <c r="CK32" s="122" t="s">
        <v>861</v>
      </c>
      <c r="CL32" s="122" t="s">
        <v>862</v>
      </c>
      <c r="CM32" s="104" t="s">
        <v>826</v>
      </c>
      <c r="CN32"/>
      <c r="CO32" s="102" t="s">
        <v>569</v>
      </c>
      <c r="CP32" s="103" t="s">
        <v>851</v>
      </c>
      <c r="CQ32" s="103" t="s">
        <v>852</v>
      </c>
      <c r="CR32" s="103" t="s">
        <v>853</v>
      </c>
      <c r="CS32" s="103" t="s">
        <v>854</v>
      </c>
      <c r="CT32" s="103" t="s">
        <v>855</v>
      </c>
      <c r="CU32" s="103" t="s">
        <v>856</v>
      </c>
      <c r="CV32" s="103" t="s">
        <v>857</v>
      </c>
      <c r="CW32" s="103" t="s">
        <v>858</v>
      </c>
      <c r="CX32" s="103" t="s">
        <v>859</v>
      </c>
      <c r="CY32" s="103" t="s">
        <v>860</v>
      </c>
      <c r="CZ32" s="103" t="s">
        <v>861</v>
      </c>
      <c r="DA32" s="103" t="s">
        <v>862</v>
      </c>
      <c r="DB32" s="104" t="s">
        <v>826</v>
      </c>
      <c r="DC32"/>
      <c r="DD32" s="102" t="s">
        <v>569</v>
      </c>
      <c r="DE32" s="103" t="s">
        <v>851</v>
      </c>
      <c r="DF32" s="103" t="s">
        <v>852</v>
      </c>
      <c r="DG32" s="103" t="s">
        <v>853</v>
      </c>
      <c r="DH32" s="103" t="s">
        <v>854</v>
      </c>
      <c r="DI32" s="103" t="s">
        <v>855</v>
      </c>
      <c r="DJ32" s="103" t="s">
        <v>856</v>
      </c>
      <c r="DK32" s="103" t="s">
        <v>857</v>
      </c>
      <c r="DL32" s="103" t="s">
        <v>858</v>
      </c>
      <c r="DM32" s="103" t="s">
        <v>859</v>
      </c>
      <c r="DN32" s="103" t="s">
        <v>860</v>
      </c>
      <c r="DO32" s="103" t="s">
        <v>861</v>
      </c>
      <c r="DP32" s="103" t="s">
        <v>862</v>
      </c>
      <c r="DQ32" s="104" t="s">
        <v>826</v>
      </c>
      <c r="DR32"/>
      <c r="DS32" s="102" t="s">
        <v>569</v>
      </c>
      <c r="DT32" s="103" t="s">
        <v>851</v>
      </c>
      <c r="DU32" s="103" t="s">
        <v>852</v>
      </c>
      <c r="DV32" s="103" t="s">
        <v>853</v>
      </c>
      <c r="DW32" s="103" t="s">
        <v>854</v>
      </c>
      <c r="DX32" s="103" t="s">
        <v>855</v>
      </c>
      <c r="DY32" s="103" t="s">
        <v>856</v>
      </c>
      <c r="DZ32" s="103" t="s">
        <v>857</v>
      </c>
      <c r="EA32" s="103" t="s">
        <v>858</v>
      </c>
      <c r="EB32" s="103" t="s">
        <v>859</v>
      </c>
      <c r="EC32" s="103" t="s">
        <v>860</v>
      </c>
      <c r="ED32" s="103" t="s">
        <v>861</v>
      </c>
      <c r="EE32" s="103" t="s">
        <v>862</v>
      </c>
      <c r="EF32" s="104" t="s">
        <v>826</v>
      </c>
      <c r="EG32"/>
      <c r="EH32" s="102" t="s">
        <v>569</v>
      </c>
      <c r="EI32" s="103" t="s">
        <v>851</v>
      </c>
      <c r="EJ32" s="103" t="s">
        <v>852</v>
      </c>
      <c r="EK32" s="103" t="s">
        <v>853</v>
      </c>
      <c r="EL32" s="103" t="s">
        <v>854</v>
      </c>
      <c r="EM32" s="103" t="s">
        <v>855</v>
      </c>
      <c r="EN32" s="103" t="s">
        <v>856</v>
      </c>
      <c r="EO32" s="103" t="s">
        <v>857</v>
      </c>
      <c r="EP32" s="103" t="s">
        <v>858</v>
      </c>
      <c r="EQ32" s="103" t="s">
        <v>859</v>
      </c>
      <c r="ER32" s="103" t="s">
        <v>860</v>
      </c>
      <c r="ES32" s="103" t="s">
        <v>861</v>
      </c>
      <c r="ET32" s="103" t="s">
        <v>862</v>
      </c>
      <c r="EU32" s="104" t="s">
        <v>826</v>
      </c>
      <c r="EV32"/>
      <c r="EW32" s="102" t="s">
        <v>569</v>
      </c>
      <c r="EX32" s="103" t="s">
        <v>851</v>
      </c>
      <c r="EY32" s="103" t="s">
        <v>852</v>
      </c>
      <c r="EZ32" s="103" t="s">
        <v>853</v>
      </c>
      <c r="FA32" s="103" t="s">
        <v>854</v>
      </c>
      <c r="FB32" s="103" t="s">
        <v>855</v>
      </c>
      <c r="FC32" s="103" t="s">
        <v>856</v>
      </c>
      <c r="FD32" s="103" t="s">
        <v>857</v>
      </c>
      <c r="FE32" s="103" t="s">
        <v>858</v>
      </c>
      <c r="FF32" s="103" t="s">
        <v>859</v>
      </c>
      <c r="FG32" s="103" t="s">
        <v>860</v>
      </c>
      <c r="FH32" s="103" t="s">
        <v>861</v>
      </c>
      <c r="FI32" s="103" t="s">
        <v>862</v>
      </c>
      <c r="FJ32" s="104" t="s">
        <v>826</v>
      </c>
      <c r="FK32"/>
      <c r="FL32" s="102" t="s">
        <v>569</v>
      </c>
      <c r="FM32" s="103" t="s">
        <v>851</v>
      </c>
      <c r="FN32" s="103" t="s">
        <v>852</v>
      </c>
      <c r="FO32" s="103" t="s">
        <v>853</v>
      </c>
      <c r="FP32" s="103" t="s">
        <v>854</v>
      </c>
      <c r="FQ32" s="103" t="s">
        <v>855</v>
      </c>
      <c r="FR32" s="103" t="s">
        <v>856</v>
      </c>
      <c r="FS32" s="103" t="s">
        <v>857</v>
      </c>
      <c r="FT32" s="103" t="s">
        <v>858</v>
      </c>
      <c r="FU32" s="103" t="s">
        <v>859</v>
      </c>
      <c r="FV32" s="103" t="s">
        <v>860</v>
      </c>
      <c r="FW32" s="103" t="s">
        <v>861</v>
      </c>
      <c r="FX32" s="103" t="s">
        <v>862</v>
      </c>
      <c r="FY32" s="104" t="s">
        <v>826</v>
      </c>
      <c r="FZ32"/>
      <c r="GA32" s="102" t="s">
        <v>569</v>
      </c>
      <c r="GB32" s="103" t="s">
        <v>851</v>
      </c>
      <c r="GC32" s="103" t="s">
        <v>852</v>
      </c>
      <c r="GD32" s="103" t="s">
        <v>853</v>
      </c>
      <c r="GE32" s="103" t="s">
        <v>854</v>
      </c>
      <c r="GF32" s="103" t="s">
        <v>855</v>
      </c>
      <c r="GG32" s="103" t="s">
        <v>856</v>
      </c>
      <c r="GH32" s="103" t="s">
        <v>857</v>
      </c>
      <c r="GI32" s="103" t="s">
        <v>858</v>
      </c>
      <c r="GJ32" s="103" t="s">
        <v>859</v>
      </c>
      <c r="GK32" s="103" t="s">
        <v>860</v>
      </c>
      <c r="GL32" s="103" t="s">
        <v>861</v>
      </c>
      <c r="GM32" s="103" t="s">
        <v>862</v>
      </c>
      <c r="GN32" s="104" t="s">
        <v>826</v>
      </c>
    </row>
    <row r="33" spans="2:196" ht="13" customHeight="1">
      <c r="B33" s="43"/>
      <c r="C33" s="63" t="s">
        <v>570</v>
      </c>
      <c r="D33" s="64" t="s">
        <v>863</v>
      </c>
      <c r="E33" s="64" t="s">
        <v>864</v>
      </c>
      <c r="F33" s="64" t="s">
        <v>865</v>
      </c>
      <c r="G33" s="64" t="s">
        <v>866</v>
      </c>
      <c r="H33" s="64" t="s">
        <v>867</v>
      </c>
      <c r="I33" s="64" t="s">
        <v>868</v>
      </c>
      <c r="J33" s="64" t="s">
        <v>869</v>
      </c>
      <c r="K33" s="64" t="s">
        <v>870</v>
      </c>
      <c r="L33" s="64" t="s">
        <v>871</v>
      </c>
      <c r="M33" s="64" t="s">
        <v>872</v>
      </c>
      <c r="N33" s="64" t="s">
        <v>873</v>
      </c>
      <c r="O33" s="64" t="s">
        <v>874</v>
      </c>
      <c r="P33" s="65" t="s">
        <v>826</v>
      </c>
      <c r="Q33" s="43"/>
      <c r="R33" s="63" t="s">
        <v>570</v>
      </c>
      <c r="S33" s="64" t="s">
        <v>863</v>
      </c>
      <c r="T33" s="64" t="s">
        <v>864</v>
      </c>
      <c r="U33" s="64" t="s">
        <v>865</v>
      </c>
      <c r="V33" s="64" t="s">
        <v>866</v>
      </c>
      <c r="W33" s="64" t="s">
        <v>867</v>
      </c>
      <c r="X33" s="64" t="s">
        <v>868</v>
      </c>
      <c r="Y33" s="64" t="s">
        <v>869</v>
      </c>
      <c r="Z33" s="64" t="s">
        <v>870</v>
      </c>
      <c r="AA33" s="64" t="s">
        <v>871</v>
      </c>
      <c r="AB33" s="64" t="s">
        <v>872</v>
      </c>
      <c r="AC33" s="64" t="s">
        <v>873</v>
      </c>
      <c r="AD33" s="64" t="s">
        <v>874</v>
      </c>
      <c r="AE33" s="65" t="s">
        <v>826</v>
      </c>
      <c r="AF33" s="43"/>
      <c r="AG33" s="63" t="s">
        <v>570</v>
      </c>
      <c r="AH33" s="64" t="s">
        <v>863</v>
      </c>
      <c r="AI33" s="64" t="s">
        <v>864</v>
      </c>
      <c r="AJ33" s="64" t="s">
        <v>865</v>
      </c>
      <c r="AK33" s="64" t="s">
        <v>866</v>
      </c>
      <c r="AL33" s="64" t="s">
        <v>867</v>
      </c>
      <c r="AM33" s="64" t="s">
        <v>868</v>
      </c>
      <c r="AN33" s="64" t="s">
        <v>869</v>
      </c>
      <c r="AO33" s="64" t="s">
        <v>870</v>
      </c>
      <c r="AP33" s="64" t="s">
        <v>871</v>
      </c>
      <c r="AQ33" s="64" t="s">
        <v>872</v>
      </c>
      <c r="AR33" s="64" t="s">
        <v>873</v>
      </c>
      <c r="AS33" s="64" t="s">
        <v>874</v>
      </c>
      <c r="AT33" s="65" t="s">
        <v>826</v>
      </c>
      <c r="AU33" s="43"/>
      <c r="AV33" s="63" t="s">
        <v>570</v>
      </c>
      <c r="AW33" s="64" t="s">
        <v>863</v>
      </c>
      <c r="AX33" s="64" t="s">
        <v>864</v>
      </c>
      <c r="AY33" s="64" t="s">
        <v>865</v>
      </c>
      <c r="AZ33" s="64" t="s">
        <v>866</v>
      </c>
      <c r="BA33" s="64" t="s">
        <v>867</v>
      </c>
      <c r="BB33" s="64" t="s">
        <v>868</v>
      </c>
      <c r="BC33" s="64" t="s">
        <v>869</v>
      </c>
      <c r="BD33" s="64" t="s">
        <v>870</v>
      </c>
      <c r="BE33" s="64" t="s">
        <v>871</v>
      </c>
      <c r="BF33" s="64" t="s">
        <v>872</v>
      </c>
      <c r="BG33" s="64" t="s">
        <v>873</v>
      </c>
      <c r="BH33" s="64" t="s">
        <v>874</v>
      </c>
      <c r="BI33" s="65" t="s">
        <v>826</v>
      </c>
      <c r="BJ33"/>
      <c r="BK33" s="102" t="s">
        <v>570</v>
      </c>
      <c r="BL33" s="103" t="s">
        <v>863</v>
      </c>
      <c r="BM33" s="103" t="s">
        <v>864</v>
      </c>
      <c r="BN33" s="103" t="s">
        <v>865</v>
      </c>
      <c r="BO33" s="103" t="s">
        <v>866</v>
      </c>
      <c r="BP33" s="103" t="s">
        <v>867</v>
      </c>
      <c r="BQ33" s="103" t="s">
        <v>868</v>
      </c>
      <c r="BR33" s="103" t="s">
        <v>869</v>
      </c>
      <c r="BS33" s="103" t="s">
        <v>870</v>
      </c>
      <c r="BT33" s="103" t="s">
        <v>871</v>
      </c>
      <c r="BU33" s="103" t="s">
        <v>872</v>
      </c>
      <c r="BV33" s="103" t="s">
        <v>873</v>
      </c>
      <c r="BW33" s="103" t="s">
        <v>874</v>
      </c>
      <c r="BX33" s="104" t="s">
        <v>826</v>
      </c>
      <c r="BY33" s="118"/>
      <c r="BZ33" s="121" t="s">
        <v>570</v>
      </c>
      <c r="CA33" s="122" t="s">
        <v>863</v>
      </c>
      <c r="CB33" s="122" t="s">
        <v>864</v>
      </c>
      <c r="CC33" s="122" t="s">
        <v>865</v>
      </c>
      <c r="CD33" s="122" t="s">
        <v>866</v>
      </c>
      <c r="CE33" s="122" t="s">
        <v>867</v>
      </c>
      <c r="CF33" s="122" t="s">
        <v>868</v>
      </c>
      <c r="CG33" s="122" t="s">
        <v>869</v>
      </c>
      <c r="CH33" s="122" t="s">
        <v>870</v>
      </c>
      <c r="CI33" s="122" t="s">
        <v>871</v>
      </c>
      <c r="CJ33" s="122" t="s">
        <v>872</v>
      </c>
      <c r="CK33" s="122" t="s">
        <v>873</v>
      </c>
      <c r="CL33" s="122" t="s">
        <v>874</v>
      </c>
      <c r="CM33" s="104" t="s">
        <v>826</v>
      </c>
      <c r="CN33"/>
      <c r="CO33" s="102" t="s">
        <v>570</v>
      </c>
      <c r="CP33" s="103" t="s">
        <v>863</v>
      </c>
      <c r="CQ33" s="103" t="s">
        <v>864</v>
      </c>
      <c r="CR33" s="103" t="s">
        <v>865</v>
      </c>
      <c r="CS33" s="103" t="s">
        <v>866</v>
      </c>
      <c r="CT33" s="103" t="s">
        <v>867</v>
      </c>
      <c r="CU33" s="103" t="s">
        <v>868</v>
      </c>
      <c r="CV33" s="103" t="s">
        <v>869</v>
      </c>
      <c r="CW33" s="103" t="s">
        <v>870</v>
      </c>
      <c r="CX33" s="103" t="s">
        <v>871</v>
      </c>
      <c r="CY33" s="103" t="s">
        <v>872</v>
      </c>
      <c r="CZ33" s="103" t="s">
        <v>873</v>
      </c>
      <c r="DA33" s="103" t="s">
        <v>874</v>
      </c>
      <c r="DB33" s="104" t="s">
        <v>826</v>
      </c>
      <c r="DC33"/>
      <c r="DD33" s="102" t="s">
        <v>570</v>
      </c>
      <c r="DE33" s="103" t="s">
        <v>863</v>
      </c>
      <c r="DF33" s="103" t="s">
        <v>864</v>
      </c>
      <c r="DG33" s="103" t="s">
        <v>865</v>
      </c>
      <c r="DH33" s="103" t="s">
        <v>866</v>
      </c>
      <c r="DI33" s="103" t="s">
        <v>867</v>
      </c>
      <c r="DJ33" s="103" t="s">
        <v>868</v>
      </c>
      <c r="DK33" s="103" t="s">
        <v>869</v>
      </c>
      <c r="DL33" s="103" t="s">
        <v>870</v>
      </c>
      <c r="DM33" s="103" t="s">
        <v>871</v>
      </c>
      <c r="DN33" s="103" t="s">
        <v>872</v>
      </c>
      <c r="DO33" s="103" t="s">
        <v>873</v>
      </c>
      <c r="DP33" s="103" t="s">
        <v>874</v>
      </c>
      <c r="DQ33" s="104" t="s">
        <v>826</v>
      </c>
      <c r="DR33"/>
      <c r="DS33" s="102" t="s">
        <v>570</v>
      </c>
      <c r="DT33" s="103" t="s">
        <v>863</v>
      </c>
      <c r="DU33" s="103" t="s">
        <v>864</v>
      </c>
      <c r="DV33" s="103" t="s">
        <v>865</v>
      </c>
      <c r="DW33" s="103" t="s">
        <v>866</v>
      </c>
      <c r="DX33" s="103" t="s">
        <v>867</v>
      </c>
      <c r="DY33" s="103" t="s">
        <v>868</v>
      </c>
      <c r="DZ33" s="103" t="s">
        <v>869</v>
      </c>
      <c r="EA33" s="103" t="s">
        <v>870</v>
      </c>
      <c r="EB33" s="103" t="s">
        <v>871</v>
      </c>
      <c r="EC33" s="103" t="s">
        <v>872</v>
      </c>
      <c r="ED33" s="103" t="s">
        <v>873</v>
      </c>
      <c r="EE33" s="103" t="s">
        <v>874</v>
      </c>
      <c r="EF33" s="104" t="s">
        <v>826</v>
      </c>
      <c r="EG33"/>
      <c r="EH33" s="102" t="s">
        <v>570</v>
      </c>
      <c r="EI33" s="103" t="s">
        <v>863</v>
      </c>
      <c r="EJ33" s="103" t="s">
        <v>864</v>
      </c>
      <c r="EK33" s="103" t="s">
        <v>865</v>
      </c>
      <c r="EL33" s="103" t="s">
        <v>866</v>
      </c>
      <c r="EM33" s="103" t="s">
        <v>867</v>
      </c>
      <c r="EN33" s="103" t="s">
        <v>868</v>
      </c>
      <c r="EO33" s="103" t="s">
        <v>869</v>
      </c>
      <c r="EP33" s="103" t="s">
        <v>870</v>
      </c>
      <c r="EQ33" s="103" t="s">
        <v>871</v>
      </c>
      <c r="ER33" s="103" t="s">
        <v>872</v>
      </c>
      <c r="ES33" s="103" t="s">
        <v>873</v>
      </c>
      <c r="ET33" s="103" t="s">
        <v>874</v>
      </c>
      <c r="EU33" s="104" t="s">
        <v>826</v>
      </c>
      <c r="EV33"/>
      <c r="EW33" s="102" t="s">
        <v>570</v>
      </c>
      <c r="EX33" s="103" t="s">
        <v>863</v>
      </c>
      <c r="EY33" s="103" t="s">
        <v>864</v>
      </c>
      <c r="EZ33" s="103" t="s">
        <v>865</v>
      </c>
      <c r="FA33" s="103" t="s">
        <v>866</v>
      </c>
      <c r="FB33" s="103" t="s">
        <v>867</v>
      </c>
      <c r="FC33" s="103" t="s">
        <v>868</v>
      </c>
      <c r="FD33" s="103" t="s">
        <v>869</v>
      </c>
      <c r="FE33" s="103" t="s">
        <v>870</v>
      </c>
      <c r="FF33" s="103" t="s">
        <v>871</v>
      </c>
      <c r="FG33" s="103" t="s">
        <v>872</v>
      </c>
      <c r="FH33" s="103" t="s">
        <v>873</v>
      </c>
      <c r="FI33" s="103" t="s">
        <v>874</v>
      </c>
      <c r="FJ33" s="104" t="s">
        <v>826</v>
      </c>
      <c r="FK33"/>
      <c r="FL33" s="102" t="s">
        <v>570</v>
      </c>
      <c r="FM33" s="103" t="s">
        <v>863</v>
      </c>
      <c r="FN33" s="103" t="s">
        <v>864</v>
      </c>
      <c r="FO33" s="103" t="s">
        <v>865</v>
      </c>
      <c r="FP33" s="103" t="s">
        <v>866</v>
      </c>
      <c r="FQ33" s="103" t="s">
        <v>867</v>
      </c>
      <c r="FR33" s="103" t="s">
        <v>868</v>
      </c>
      <c r="FS33" s="103" t="s">
        <v>869</v>
      </c>
      <c r="FT33" s="103" t="s">
        <v>870</v>
      </c>
      <c r="FU33" s="103" t="s">
        <v>871</v>
      </c>
      <c r="FV33" s="103" t="s">
        <v>872</v>
      </c>
      <c r="FW33" s="103" t="s">
        <v>873</v>
      </c>
      <c r="FX33" s="103" t="s">
        <v>874</v>
      </c>
      <c r="FY33" s="104" t="s">
        <v>826</v>
      </c>
      <c r="FZ33"/>
      <c r="GA33" s="102" t="s">
        <v>570</v>
      </c>
      <c r="GB33" s="103" t="s">
        <v>863</v>
      </c>
      <c r="GC33" s="103" t="s">
        <v>864</v>
      </c>
      <c r="GD33" s="103" t="s">
        <v>865</v>
      </c>
      <c r="GE33" s="103" t="s">
        <v>866</v>
      </c>
      <c r="GF33" s="103" t="s">
        <v>867</v>
      </c>
      <c r="GG33" s="103" t="s">
        <v>868</v>
      </c>
      <c r="GH33" s="103" t="s">
        <v>869</v>
      </c>
      <c r="GI33" s="103" t="s">
        <v>870</v>
      </c>
      <c r="GJ33" s="103" t="s">
        <v>871</v>
      </c>
      <c r="GK33" s="103" t="s">
        <v>872</v>
      </c>
      <c r="GL33" s="103" t="s">
        <v>873</v>
      </c>
      <c r="GM33" s="103" t="s">
        <v>874</v>
      </c>
      <c r="GN33" s="104" t="s">
        <v>826</v>
      </c>
    </row>
    <row r="34" spans="2:196" ht="13" customHeight="1">
      <c r="B34" s="43"/>
      <c r="C34" s="63" t="s">
        <v>571</v>
      </c>
      <c r="D34" s="64" t="s">
        <v>875</v>
      </c>
      <c r="E34" s="64" t="s">
        <v>876</v>
      </c>
      <c r="F34" s="64" t="s">
        <v>877</v>
      </c>
      <c r="G34" s="64" t="s">
        <v>878</v>
      </c>
      <c r="H34" s="64" t="s">
        <v>879</v>
      </c>
      <c r="I34" s="64" t="s">
        <v>880</v>
      </c>
      <c r="J34" s="64" t="s">
        <v>881</v>
      </c>
      <c r="K34" s="64" t="s">
        <v>882</v>
      </c>
      <c r="L34" s="64" t="s">
        <v>883</v>
      </c>
      <c r="M34" s="64" t="s">
        <v>884</v>
      </c>
      <c r="N34" s="64" t="s">
        <v>885</v>
      </c>
      <c r="O34" s="64" t="s">
        <v>886</v>
      </c>
      <c r="P34" s="65" t="s">
        <v>826</v>
      </c>
      <c r="Q34" s="43"/>
      <c r="R34" s="63" t="s">
        <v>571</v>
      </c>
      <c r="S34" s="64" t="s">
        <v>875</v>
      </c>
      <c r="T34" s="64" t="s">
        <v>876</v>
      </c>
      <c r="U34" s="64" t="s">
        <v>877</v>
      </c>
      <c r="V34" s="64" t="s">
        <v>878</v>
      </c>
      <c r="W34" s="64" t="s">
        <v>879</v>
      </c>
      <c r="X34" s="64" t="s">
        <v>880</v>
      </c>
      <c r="Y34" s="64" t="s">
        <v>881</v>
      </c>
      <c r="Z34" s="64" t="s">
        <v>882</v>
      </c>
      <c r="AA34" s="64" t="s">
        <v>883</v>
      </c>
      <c r="AB34" s="64" t="s">
        <v>884</v>
      </c>
      <c r="AC34" s="64" t="s">
        <v>885</v>
      </c>
      <c r="AD34" s="64" t="s">
        <v>886</v>
      </c>
      <c r="AE34" s="65" t="s">
        <v>826</v>
      </c>
      <c r="AF34" s="43"/>
      <c r="AG34" s="63" t="s">
        <v>571</v>
      </c>
      <c r="AH34" s="64" t="s">
        <v>875</v>
      </c>
      <c r="AI34" s="64" t="s">
        <v>876</v>
      </c>
      <c r="AJ34" s="64" t="s">
        <v>877</v>
      </c>
      <c r="AK34" s="64" t="s">
        <v>878</v>
      </c>
      <c r="AL34" s="64" t="s">
        <v>879</v>
      </c>
      <c r="AM34" s="64" t="s">
        <v>880</v>
      </c>
      <c r="AN34" s="64" t="s">
        <v>881</v>
      </c>
      <c r="AO34" s="64" t="s">
        <v>882</v>
      </c>
      <c r="AP34" s="64" t="s">
        <v>883</v>
      </c>
      <c r="AQ34" s="64" t="s">
        <v>884</v>
      </c>
      <c r="AR34" s="64" t="s">
        <v>885</v>
      </c>
      <c r="AS34" s="64" t="s">
        <v>886</v>
      </c>
      <c r="AT34" s="65" t="s">
        <v>826</v>
      </c>
      <c r="AU34" s="43"/>
      <c r="AV34" s="63" t="s">
        <v>571</v>
      </c>
      <c r="AW34" s="64" t="s">
        <v>875</v>
      </c>
      <c r="AX34" s="64" t="s">
        <v>876</v>
      </c>
      <c r="AY34" s="64" t="s">
        <v>877</v>
      </c>
      <c r="AZ34" s="64" t="s">
        <v>878</v>
      </c>
      <c r="BA34" s="64" t="s">
        <v>879</v>
      </c>
      <c r="BB34" s="64" t="s">
        <v>880</v>
      </c>
      <c r="BC34" s="64" t="s">
        <v>881</v>
      </c>
      <c r="BD34" s="64" t="s">
        <v>882</v>
      </c>
      <c r="BE34" s="64" t="s">
        <v>883</v>
      </c>
      <c r="BF34" s="64" t="s">
        <v>884</v>
      </c>
      <c r="BG34" s="64" t="s">
        <v>885</v>
      </c>
      <c r="BH34" s="64" t="s">
        <v>886</v>
      </c>
      <c r="BI34" s="65" t="s">
        <v>826</v>
      </c>
      <c r="BJ34"/>
      <c r="BK34" s="102" t="s">
        <v>571</v>
      </c>
      <c r="BL34" s="103" t="s">
        <v>875</v>
      </c>
      <c r="BM34" s="103" t="s">
        <v>876</v>
      </c>
      <c r="BN34" s="103" t="s">
        <v>877</v>
      </c>
      <c r="BO34" s="103" t="s">
        <v>878</v>
      </c>
      <c r="BP34" s="103" t="s">
        <v>879</v>
      </c>
      <c r="BQ34" s="103" t="s">
        <v>880</v>
      </c>
      <c r="BR34" s="103" t="s">
        <v>881</v>
      </c>
      <c r="BS34" s="103" t="s">
        <v>882</v>
      </c>
      <c r="BT34" s="103" t="s">
        <v>883</v>
      </c>
      <c r="BU34" s="103" t="s">
        <v>884</v>
      </c>
      <c r="BV34" s="103" t="s">
        <v>885</v>
      </c>
      <c r="BW34" s="103" t="s">
        <v>886</v>
      </c>
      <c r="BX34" s="104" t="s">
        <v>826</v>
      </c>
      <c r="BY34" s="118"/>
      <c r="BZ34" s="121" t="s">
        <v>571</v>
      </c>
      <c r="CA34" s="122" t="s">
        <v>875</v>
      </c>
      <c r="CB34" s="122" t="s">
        <v>876</v>
      </c>
      <c r="CC34" s="122" t="s">
        <v>877</v>
      </c>
      <c r="CD34" s="122" t="s">
        <v>878</v>
      </c>
      <c r="CE34" s="122" t="s">
        <v>879</v>
      </c>
      <c r="CF34" s="122" t="s">
        <v>880</v>
      </c>
      <c r="CG34" s="122" t="s">
        <v>881</v>
      </c>
      <c r="CH34" s="122" t="s">
        <v>882</v>
      </c>
      <c r="CI34" s="122" t="s">
        <v>883</v>
      </c>
      <c r="CJ34" s="122" t="s">
        <v>884</v>
      </c>
      <c r="CK34" s="122" t="s">
        <v>885</v>
      </c>
      <c r="CL34" s="122" t="s">
        <v>886</v>
      </c>
      <c r="CM34" s="104" t="s">
        <v>826</v>
      </c>
      <c r="CN34"/>
      <c r="CO34" s="102" t="s">
        <v>571</v>
      </c>
      <c r="CP34" s="103" t="s">
        <v>875</v>
      </c>
      <c r="CQ34" s="103" t="s">
        <v>876</v>
      </c>
      <c r="CR34" s="103" t="s">
        <v>877</v>
      </c>
      <c r="CS34" s="103" t="s">
        <v>878</v>
      </c>
      <c r="CT34" s="103" t="s">
        <v>879</v>
      </c>
      <c r="CU34" s="103" t="s">
        <v>880</v>
      </c>
      <c r="CV34" s="103" t="s">
        <v>881</v>
      </c>
      <c r="CW34" s="103" t="s">
        <v>882</v>
      </c>
      <c r="CX34" s="103" t="s">
        <v>883</v>
      </c>
      <c r="CY34" s="103" t="s">
        <v>884</v>
      </c>
      <c r="CZ34" s="103" t="s">
        <v>885</v>
      </c>
      <c r="DA34" s="103" t="s">
        <v>886</v>
      </c>
      <c r="DB34" s="104" t="s">
        <v>826</v>
      </c>
      <c r="DC34"/>
      <c r="DD34" s="102" t="s">
        <v>571</v>
      </c>
      <c r="DE34" s="103" t="s">
        <v>875</v>
      </c>
      <c r="DF34" s="103" t="s">
        <v>876</v>
      </c>
      <c r="DG34" s="103" t="s">
        <v>877</v>
      </c>
      <c r="DH34" s="103" t="s">
        <v>878</v>
      </c>
      <c r="DI34" s="103" t="s">
        <v>879</v>
      </c>
      <c r="DJ34" s="103" t="s">
        <v>880</v>
      </c>
      <c r="DK34" s="103" t="s">
        <v>881</v>
      </c>
      <c r="DL34" s="103" t="s">
        <v>882</v>
      </c>
      <c r="DM34" s="103" t="s">
        <v>883</v>
      </c>
      <c r="DN34" s="103" t="s">
        <v>884</v>
      </c>
      <c r="DO34" s="103" t="s">
        <v>885</v>
      </c>
      <c r="DP34" s="103" t="s">
        <v>886</v>
      </c>
      <c r="DQ34" s="104" t="s">
        <v>826</v>
      </c>
      <c r="DR34"/>
      <c r="DS34" s="102" t="s">
        <v>571</v>
      </c>
      <c r="DT34" s="103" t="s">
        <v>875</v>
      </c>
      <c r="DU34" s="103" t="s">
        <v>876</v>
      </c>
      <c r="DV34" s="103" t="s">
        <v>877</v>
      </c>
      <c r="DW34" s="103" t="s">
        <v>878</v>
      </c>
      <c r="DX34" s="103" t="s">
        <v>879</v>
      </c>
      <c r="DY34" s="103" t="s">
        <v>880</v>
      </c>
      <c r="DZ34" s="103" t="s">
        <v>881</v>
      </c>
      <c r="EA34" s="103" t="s">
        <v>882</v>
      </c>
      <c r="EB34" s="103" t="s">
        <v>883</v>
      </c>
      <c r="EC34" s="103" t="s">
        <v>884</v>
      </c>
      <c r="ED34" s="103" t="s">
        <v>885</v>
      </c>
      <c r="EE34" s="103" t="s">
        <v>886</v>
      </c>
      <c r="EF34" s="104" t="s">
        <v>826</v>
      </c>
      <c r="EG34"/>
      <c r="EH34" s="102" t="s">
        <v>571</v>
      </c>
      <c r="EI34" s="103" t="s">
        <v>875</v>
      </c>
      <c r="EJ34" s="103" t="s">
        <v>876</v>
      </c>
      <c r="EK34" s="103" t="s">
        <v>877</v>
      </c>
      <c r="EL34" s="103" t="s">
        <v>878</v>
      </c>
      <c r="EM34" s="103" t="s">
        <v>879</v>
      </c>
      <c r="EN34" s="103" t="s">
        <v>880</v>
      </c>
      <c r="EO34" s="103" t="s">
        <v>881</v>
      </c>
      <c r="EP34" s="103" t="s">
        <v>882</v>
      </c>
      <c r="EQ34" s="103" t="s">
        <v>883</v>
      </c>
      <c r="ER34" s="103" t="s">
        <v>884</v>
      </c>
      <c r="ES34" s="103" t="s">
        <v>885</v>
      </c>
      <c r="ET34" s="103" t="s">
        <v>886</v>
      </c>
      <c r="EU34" s="104" t="s">
        <v>826</v>
      </c>
      <c r="EV34"/>
      <c r="EW34" s="102" t="s">
        <v>571</v>
      </c>
      <c r="EX34" s="103" t="s">
        <v>875</v>
      </c>
      <c r="EY34" s="103" t="s">
        <v>876</v>
      </c>
      <c r="EZ34" s="103" t="s">
        <v>877</v>
      </c>
      <c r="FA34" s="103" t="s">
        <v>878</v>
      </c>
      <c r="FB34" s="103" t="s">
        <v>879</v>
      </c>
      <c r="FC34" s="103" t="s">
        <v>880</v>
      </c>
      <c r="FD34" s="103" t="s">
        <v>881</v>
      </c>
      <c r="FE34" s="103" t="s">
        <v>882</v>
      </c>
      <c r="FF34" s="103" t="s">
        <v>883</v>
      </c>
      <c r="FG34" s="103" t="s">
        <v>884</v>
      </c>
      <c r="FH34" s="103" t="s">
        <v>885</v>
      </c>
      <c r="FI34" s="103" t="s">
        <v>886</v>
      </c>
      <c r="FJ34" s="104" t="s">
        <v>826</v>
      </c>
      <c r="FK34"/>
      <c r="FL34" s="102" t="s">
        <v>571</v>
      </c>
      <c r="FM34" s="103" t="s">
        <v>875</v>
      </c>
      <c r="FN34" s="103" t="s">
        <v>876</v>
      </c>
      <c r="FO34" s="103" t="s">
        <v>877</v>
      </c>
      <c r="FP34" s="103" t="s">
        <v>878</v>
      </c>
      <c r="FQ34" s="103" t="s">
        <v>879</v>
      </c>
      <c r="FR34" s="103" t="s">
        <v>880</v>
      </c>
      <c r="FS34" s="103" t="s">
        <v>881</v>
      </c>
      <c r="FT34" s="103" t="s">
        <v>882</v>
      </c>
      <c r="FU34" s="103" t="s">
        <v>883</v>
      </c>
      <c r="FV34" s="103" t="s">
        <v>884</v>
      </c>
      <c r="FW34" s="103" t="s">
        <v>885</v>
      </c>
      <c r="FX34" s="103" t="s">
        <v>886</v>
      </c>
      <c r="FY34" s="104" t="s">
        <v>826</v>
      </c>
      <c r="FZ34"/>
      <c r="GA34" s="102" t="s">
        <v>571</v>
      </c>
      <c r="GB34" s="103" t="s">
        <v>875</v>
      </c>
      <c r="GC34" s="103" t="s">
        <v>876</v>
      </c>
      <c r="GD34" s="103" t="s">
        <v>877</v>
      </c>
      <c r="GE34" s="103" t="s">
        <v>878</v>
      </c>
      <c r="GF34" s="103" t="s">
        <v>879</v>
      </c>
      <c r="GG34" s="103" t="s">
        <v>880</v>
      </c>
      <c r="GH34" s="103" t="s">
        <v>881</v>
      </c>
      <c r="GI34" s="103" t="s">
        <v>882</v>
      </c>
      <c r="GJ34" s="103" t="s">
        <v>883</v>
      </c>
      <c r="GK34" s="103" t="s">
        <v>884</v>
      </c>
      <c r="GL34" s="103" t="s">
        <v>885</v>
      </c>
      <c r="GM34" s="103" t="s">
        <v>886</v>
      </c>
      <c r="GN34" s="104" t="s">
        <v>826</v>
      </c>
    </row>
    <row r="35" spans="2:196" ht="13" customHeight="1">
      <c r="B35" s="43"/>
      <c r="C35" s="63" t="s">
        <v>572</v>
      </c>
      <c r="D35" s="64" t="s">
        <v>887</v>
      </c>
      <c r="E35" s="64" t="s">
        <v>888</v>
      </c>
      <c r="F35" s="64" t="s">
        <v>889</v>
      </c>
      <c r="G35" s="64" t="s">
        <v>890</v>
      </c>
      <c r="H35" s="64" t="s">
        <v>891</v>
      </c>
      <c r="I35" s="64" t="s">
        <v>892</v>
      </c>
      <c r="J35" s="64" t="s">
        <v>893</v>
      </c>
      <c r="K35" s="64" t="s">
        <v>894</v>
      </c>
      <c r="L35" s="64" t="s">
        <v>895</v>
      </c>
      <c r="M35" s="64" t="s">
        <v>896</v>
      </c>
      <c r="N35" s="64" t="s">
        <v>897</v>
      </c>
      <c r="O35" s="64" t="s">
        <v>898</v>
      </c>
      <c r="P35" s="65" t="s">
        <v>826</v>
      </c>
      <c r="Q35" s="43"/>
      <c r="R35" s="63" t="s">
        <v>572</v>
      </c>
      <c r="S35" s="64" t="s">
        <v>887</v>
      </c>
      <c r="T35" s="64" t="s">
        <v>888</v>
      </c>
      <c r="U35" s="64" t="s">
        <v>889</v>
      </c>
      <c r="V35" s="64" t="s">
        <v>890</v>
      </c>
      <c r="W35" s="64" t="s">
        <v>891</v>
      </c>
      <c r="X35" s="64" t="s">
        <v>892</v>
      </c>
      <c r="Y35" s="64" t="s">
        <v>893</v>
      </c>
      <c r="Z35" s="64" t="s">
        <v>894</v>
      </c>
      <c r="AA35" s="64" t="s">
        <v>895</v>
      </c>
      <c r="AB35" s="64" t="s">
        <v>896</v>
      </c>
      <c r="AC35" s="64" t="s">
        <v>897</v>
      </c>
      <c r="AD35" s="64" t="s">
        <v>898</v>
      </c>
      <c r="AE35" s="65" t="s">
        <v>826</v>
      </c>
      <c r="AF35" s="43"/>
      <c r="AG35" s="63" t="s">
        <v>572</v>
      </c>
      <c r="AH35" s="64" t="s">
        <v>887</v>
      </c>
      <c r="AI35" s="64" t="s">
        <v>888</v>
      </c>
      <c r="AJ35" s="64" t="s">
        <v>889</v>
      </c>
      <c r="AK35" s="64" t="s">
        <v>890</v>
      </c>
      <c r="AL35" s="64" t="s">
        <v>891</v>
      </c>
      <c r="AM35" s="64" t="s">
        <v>892</v>
      </c>
      <c r="AN35" s="64" t="s">
        <v>893</v>
      </c>
      <c r="AO35" s="64" t="s">
        <v>894</v>
      </c>
      <c r="AP35" s="64" t="s">
        <v>895</v>
      </c>
      <c r="AQ35" s="64" t="s">
        <v>896</v>
      </c>
      <c r="AR35" s="64" t="s">
        <v>897</v>
      </c>
      <c r="AS35" s="64" t="s">
        <v>898</v>
      </c>
      <c r="AT35" s="65" t="s">
        <v>826</v>
      </c>
      <c r="AU35" s="43"/>
      <c r="AV35" s="63" t="s">
        <v>572</v>
      </c>
      <c r="AW35" s="64" t="s">
        <v>887</v>
      </c>
      <c r="AX35" s="64" t="s">
        <v>888</v>
      </c>
      <c r="AY35" s="64" t="s">
        <v>889</v>
      </c>
      <c r="AZ35" s="64" t="s">
        <v>890</v>
      </c>
      <c r="BA35" s="64" t="s">
        <v>891</v>
      </c>
      <c r="BB35" s="64" t="s">
        <v>892</v>
      </c>
      <c r="BC35" s="64" t="s">
        <v>893</v>
      </c>
      <c r="BD35" s="64" t="s">
        <v>894</v>
      </c>
      <c r="BE35" s="64" t="s">
        <v>895</v>
      </c>
      <c r="BF35" s="64" t="s">
        <v>896</v>
      </c>
      <c r="BG35" s="64" t="s">
        <v>897</v>
      </c>
      <c r="BH35" s="64" t="s">
        <v>898</v>
      </c>
      <c r="BI35" s="65" t="s">
        <v>826</v>
      </c>
      <c r="BJ35"/>
      <c r="BK35" s="102" t="s">
        <v>572</v>
      </c>
      <c r="BL35" s="103" t="s">
        <v>887</v>
      </c>
      <c r="BM35" s="103" t="s">
        <v>888</v>
      </c>
      <c r="BN35" s="103" t="s">
        <v>889</v>
      </c>
      <c r="BO35" s="103" t="s">
        <v>890</v>
      </c>
      <c r="BP35" s="103" t="s">
        <v>891</v>
      </c>
      <c r="BQ35" s="103" t="s">
        <v>892</v>
      </c>
      <c r="BR35" s="103" t="s">
        <v>893</v>
      </c>
      <c r="BS35" s="103" t="s">
        <v>894</v>
      </c>
      <c r="BT35" s="103" t="s">
        <v>895</v>
      </c>
      <c r="BU35" s="103" t="s">
        <v>896</v>
      </c>
      <c r="BV35" s="103" t="s">
        <v>897</v>
      </c>
      <c r="BW35" s="103" t="s">
        <v>898</v>
      </c>
      <c r="BX35" s="104" t="s">
        <v>826</v>
      </c>
      <c r="BY35" s="118"/>
      <c r="BZ35" s="121" t="s">
        <v>572</v>
      </c>
      <c r="CA35" s="122" t="s">
        <v>887</v>
      </c>
      <c r="CB35" s="122" t="s">
        <v>888</v>
      </c>
      <c r="CC35" s="122" t="s">
        <v>889</v>
      </c>
      <c r="CD35" s="122" t="s">
        <v>890</v>
      </c>
      <c r="CE35" s="122" t="s">
        <v>891</v>
      </c>
      <c r="CF35" s="122" t="s">
        <v>892</v>
      </c>
      <c r="CG35" s="122" t="s">
        <v>893</v>
      </c>
      <c r="CH35" s="122" t="s">
        <v>894</v>
      </c>
      <c r="CI35" s="122" t="s">
        <v>895</v>
      </c>
      <c r="CJ35" s="122" t="s">
        <v>896</v>
      </c>
      <c r="CK35" s="122" t="s">
        <v>897</v>
      </c>
      <c r="CL35" s="122" t="s">
        <v>898</v>
      </c>
      <c r="CM35" s="104" t="s">
        <v>826</v>
      </c>
      <c r="CN35"/>
      <c r="CO35" s="102" t="s">
        <v>572</v>
      </c>
      <c r="CP35" s="103" t="s">
        <v>887</v>
      </c>
      <c r="CQ35" s="103" t="s">
        <v>888</v>
      </c>
      <c r="CR35" s="103" t="s">
        <v>889</v>
      </c>
      <c r="CS35" s="103" t="s">
        <v>890</v>
      </c>
      <c r="CT35" s="103" t="s">
        <v>891</v>
      </c>
      <c r="CU35" s="103" t="s">
        <v>892</v>
      </c>
      <c r="CV35" s="103" t="s">
        <v>893</v>
      </c>
      <c r="CW35" s="103" t="s">
        <v>894</v>
      </c>
      <c r="CX35" s="103" t="s">
        <v>895</v>
      </c>
      <c r="CY35" s="103" t="s">
        <v>896</v>
      </c>
      <c r="CZ35" s="103" t="s">
        <v>897</v>
      </c>
      <c r="DA35" s="103" t="s">
        <v>898</v>
      </c>
      <c r="DB35" s="104" t="s">
        <v>826</v>
      </c>
      <c r="DC35"/>
      <c r="DD35" s="102" t="s">
        <v>572</v>
      </c>
      <c r="DE35" s="103" t="s">
        <v>887</v>
      </c>
      <c r="DF35" s="103" t="s">
        <v>888</v>
      </c>
      <c r="DG35" s="103" t="s">
        <v>889</v>
      </c>
      <c r="DH35" s="103" t="s">
        <v>890</v>
      </c>
      <c r="DI35" s="103" t="s">
        <v>891</v>
      </c>
      <c r="DJ35" s="103" t="s">
        <v>892</v>
      </c>
      <c r="DK35" s="103" t="s">
        <v>893</v>
      </c>
      <c r="DL35" s="103" t="s">
        <v>894</v>
      </c>
      <c r="DM35" s="103" t="s">
        <v>895</v>
      </c>
      <c r="DN35" s="103" t="s">
        <v>896</v>
      </c>
      <c r="DO35" s="103" t="s">
        <v>897</v>
      </c>
      <c r="DP35" s="103" t="s">
        <v>898</v>
      </c>
      <c r="DQ35" s="104" t="s">
        <v>826</v>
      </c>
      <c r="DR35"/>
      <c r="DS35" s="102" t="s">
        <v>572</v>
      </c>
      <c r="DT35" s="103" t="s">
        <v>887</v>
      </c>
      <c r="DU35" s="103" t="s">
        <v>888</v>
      </c>
      <c r="DV35" s="103" t="s">
        <v>889</v>
      </c>
      <c r="DW35" s="103" t="s">
        <v>890</v>
      </c>
      <c r="DX35" s="103" t="s">
        <v>891</v>
      </c>
      <c r="DY35" s="103" t="s">
        <v>892</v>
      </c>
      <c r="DZ35" s="103" t="s">
        <v>893</v>
      </c>
      <c r="EA35" s="103" t="s">
        <v>894</v>
      </c>
      <c r="EB35" s="103" t="s">
        <v>895</v>
      </c>
      <c r="EC35" s="103" t="s">
        <v>896</v>
      </c>
      <c r="ED35" s="103" t="s">
        <v>897</v>
      </c>
      <c r="EE35" s="103" t="s">
        <v>898</v>
      </c>
      <c r="EF35" s="104" t="s">
        <v>826</v>
      </c>
      <c r="EG35"/>
      <c r="EH35" s="102" t="s">
        <v>572</v>
      </c>
      <c r="EI35" s="103" t="s">
        <v>887</v>
      </c>
      <c r="EJ35" s="103" t="s">
        <v>888</v>
      </c>
      <c r="EK35" s="103" t="s">
        <v>889</v>
      </c>
      <c r="EL35" s="103" t="s">
        <v>890</v>
      </c>
      <c r="EM35" s="103" t="s">
        <v>891</v>
      </c>
      <c r="EN35" s="103" t="s">
        <v>892</v>
      </c>
      <c r="EO35" s="103" t="s">
        <v>893</v>
      </c>
      <c r="EP35" s="103" t="s">
        <v>894</v>
      </c>
      <c r="EQ35" s="103" t="s">
        <v>895</v>
      </c>
      <c r="ER35" s="103" t="s">
        <v>896</v>
      </c>
      <c r="ES35" s="103" t="s">
        <v>897</v>
      </c>
      <c r="ET35" s="103" t="s">
        <v>898</v>
      </c>
      <c r="EU35" s="104" t="s">
        <v>826</v>
      </c>
      <c r="EV35"/>
      <c r="EW35" s="102" t="s">
        <v>572</v>
      </c>
      <c r="EX35" s="103" t="s">
        <v>887</v>
      </c>
      <c r="EY35" s="103" t="s">
        <v>888</v>
      </c>
      <c r="EZ35" s="103" t="s">
        <v>889</v>
      </c>
      <c r="FA35" s="103" t="s">
        <v>890</v>
      </c>
      <c r="FB35" s="103" t="s">
        <v>891</v>
      </c>
      <c r="FC35" s="103" t="s">
        <v>892</v>
      </c>
      <c r="FD35" s="103" t="s">
        <v>893</v>
      </c>
      <c r="FE35" s="103" t="s">
        <v>894</v>
      </c>
      <c r="FF35" s="103" t="s">
        <v>895</v>
      </c>
      <c r="FG35" s="103" t="s">
        <v>896</v>
      </c>
      <c r="FH35" s="103" t="s">
        <v>897</v>
      </c>
      <c r="FI35" s="103" t="s">
        <v>898</v>
      </c>
      <c r="FJ35" s="104" t="s">
        <v>826</v>
      </c>
      <c r="FK35"/>
      <c r="FL35" s="102" t="s">
        <v>572</v>
      </c>
      <c r="FM35" s="103" t="s">
        <v>887</v>
      </c>
      <c r="FN35" s="103" t="s">
        <v>888</v>
      </c>
      <c r="FO35" s="103" t="s">
        <v>889</v>
      </c>
      <c r="FP35" s="103" t="s">
        <v>890</v>
      </c>
      <c r="FQ35" s="103" t="s">
        <v>891</v>
      </c>
      <c r="FR35" s="103" t="s">
        <v>892</v>
      </c>
      <c r="FS35" s="103" t="s">
        <v>893</v>
      </c>
      <c r="FT35" s="103" t="s">
        <v>894</v>
      </c>
      <c r="FU35" s="103" t="s">
        <v>895</v>
      </c>
      <c r="FV35" s="103" t="s">
        <v>896</v>
      </c>
      <c r="FW35" s="103" t="s">
        <v>897</v>
      </c>
      <c r="FX35" s="103" t="s">
        <v>898</v>
      </c>
      <c r="FY35" s="104" t="s">
        <v>826</v>
      </c>
      <c r="FZ35"/>
      <c r="GA35" s="102" t="s">
        <v>572</v>
      </c>
      <c r="GB35" s="103" t="s">
        <v>887</v>
      </c>
      <c r="GC35" s="103" t="s">
        <v>888</v>
      </c>
      <c r="GD35" s="103" t="s">
        <v>889</v>
      </c>
      <c r="GE35" s="103" t="s">
        <v>890</v>
      </c>
      <c r="GF35" s="103" t="s">
        <v>891</v>
      </c>
      <c r="GG35" s="103" t="s">
        <v>892</v>
      </c>
      <c r="GH35" s="103" t="s">
        <v>893</v>
      </c>
      <c r="GI35" s="103" t="s">
        <v>894</v>
      </c>
      <c r="GJ35" s="103" t="s">
        <v>895</v>
      </c>
      <c r="GK35" s="103" t="s">
        <v>896</v>
      </c>
      <c r="GL35" s="103" t="s">
        <v>897</v>
      </c>
      <c r="GM35" s="103" t="s">
        <v>898</v>
      </c>
      <c r="GN35" s="104" t="s">
        <v>826</v>
      </c>
    </row>
    <row r="36" spans="2:196" ht="13" customHeight="1">
      <c r="B36" s="43"/>
      <c r="C36" s="63" t="s">
        <v>573</v>
      </c>
      <c r="D36" s="64" t="s">
        <v>899</v>
      </c>
      <c r="E36" s="64" t="s">
        <v>900</v>
      </c>
      <c r="F36" s="64" t="s">
        <v>901</v>
      </c>
      <c r="G36" s="64" t="s">
        <v>902</v>
      </c>
      <c r="H36" s="64" t="s">
        <v>903</v>
      </c>
      <c r="I36" s="64" t="s">
        <v>904</v>
      </c>
      <c r="J36" s="64" t="s">
        <v>905</v>
      </c>
      <c r="K36" s="64" t="s">
        <v>906</v>
      </c>
      <c r="L36" s="64" t="s">
        <v>907</v>
      </c>
      <c r="M36" s="64" t="s">
        <v>908</v>
      </c>
      <c r="N36" s="64" t="s">
        <v>909</v>
      </c>
      <c r="O36" s="64" t="s">
        <v>910</v>
      </c>
      <c r="P36" s="65" t="s">
        <v>826</v>
      </c>
      <c r="Q36" s="43"/>
      <c r="R36" s="63" t="s">
        <v>573</v>
      </c>
      <c r="S36" s="64" t="s">
        <v>899</v>
      </c>
      <c r="T36" s="64" t="s">
        <v>900</v>
      </c>
      <c r="U36" s="64" t="s">
        <v>901</v>
      </c>
      <c r="V36" s="64" t="s">
        <v>902</v>
      </c>
      <c r="W36" s="64" t="s">
        <v>903</v>
      </c>
      <c r="X36" s="64" t="s">
        <v>904</v>
      </c>
      <c r="Y36" s="64" t="s">
        <v>905</v>
      </c>
      <c r="Z36" s="64" t="s">
        <v>906</v>
      </c>
      <c r="AA36" s="64" t="s">
        <v>907</v>
      </c>
      <c r="AB36" s="64" t="s">
        <v>908</v>
      </c>
      <c r="AC36" s="64" t="s">
        <v>909</v>
      </c>
      <c r="AD36" s="64" t="s">
        <v>910</v>
      </c>
      <c r="AE36" s="65" t="s">
        <v>826</v>
      </c>
      <c r="AF36" s="43"/>
      <c r="AG36" s="63" t="s">
        <v>573</v>
      </c>
      <c r="AH36" s="64" t="s">
        <v>899</v>
      </c>
      <c r="AI36" s="64" t="s">
        <v>900</v>
      </c>
      <c r="AJ36" s="64" t="s">
        <v>901</v>
      </c>
      <c r="AK36" s="64" t="s">
        <v>902</v>
      </c>
      <c r="AL36" s="64" t="s">
        <v>903</v>
      </c>
      <c r="AM36" s="64" t="s">
        <v>904</v>
      </c>
      <c r="AN36" s="64" t="s">
        <v>905</v>
      </c>
      <c r="AO36" s="64" t="s">
        <v>906</v>
      </c>
      <c r="AP36" s="64" t="s">
        <v>907</v>
      </c>
      <c r="AQ36" s="64" t="s">
        <v>908</v>
      </c>
      <c r="AR36" s="64" t="s">
        <v>909</v>
      </c>
      <c r="AS36" s="64" t="s">
        <v>910</v>
      </c>
      <c r="AT36" s="65" t="s">
        <v>826</v>
      </c>
      <c r="AU36" s="43"/>
      <c r="AV36" s="63" t="s">
        <v>573</v>
      </c>
      <c r="AW36" s="64" t="s">
        <v>899</v>
      </c>
      <c r="AX36" s="64" t="s">
        <v>900</v>
      </c>
      <c r="AY36" s="64" t="s">
        <v>901</v>
      </c>
      <c r="AZ36" s="64" t="s">
        <v>902</v>
      </c>
      <c r="BA36" s="64" t="s">
        <v>903</v>
      </c>
      <c r="BB36" s="64" t="s">
        <v>904</v>
      </c>
      <c r="BC36" s="64" t="s">
        <v>905</v>
      </c>
      <c r="BD36" s="64" t="s">
        <v>906</v>
      </c>
      <c r="BE36" s="64" t="s">
        <v>907</v>
      </c>
      <c r="BF36" s="64" t="s">
        <v>908</v>
      </c>
      <c r="BG36" s="64" t="s">
        <v>909</v>
      </c>
      <c r="BH36" s="64" t="s">
        <v>910</v>
      </c>
      <c r="BI36" s="65" t="s">
        <v>826</v>
      </c>
      <c r="BJ36"/>
      <c r="BK36" s="102" t="s">
        <v>573</v>
      </c>
      <c r="BL36" s="103" t="s">
        <v>899</v>
      </c>
      <c r="BM36" s="103" t="s">
        <v>900</v>
      </c>
      <c r="BN36" s="103" t="s">
        <v>901</v>
      </c>
      <c r="BO36" s="103" t="s">
        <v>902</v>
      </c>
      <c r="BP36" s="103" t="s">
        <v>903</v>
      </c>
      <c r="BQ36" s="103" t="s">
        <v>904</v>
      </c>
      <c r="BR36" s="103" t="s">
        <v>905</v>
      </c>
      <c r="BS36" s="103" t="s">
        <v>906</v>
      </c>
      <c r="BT36" s="103" t="s">
        <v>907</v>
      </c>
      <c r="BU36" s="103" t="s">
        <v>908</v>
      </c>
      <c r="BV36" s="103" t="s">
        <v>909</v>
      </c>
      <c r="BW36" s="103" t="s">
        <v>910</v>
      </c>
      <c r="BX36" s="104" t="s">
        <v>826</v>
      </c>
      <c r="BY36" s="118"/>
      <c r="BZ36" s="121" t="s">
        <v>573</v>
      </c>
      <c r="CA36" s="122" t="s">
        <v>899</v>
      </c>
      <c r="CB36" s="122" t="s">
        <v>900</v>
      </c>
      <c r="CC36" s="122" t="s">
        <v>901</v>
      </c>
      <c r="CD36" s="122" t="s">
        <v>902</v>
      </c>
      <c r="CE36" s="122" t="s">
        <v>903</v>
      </c>
      <c r="CF36" s="122" t="s">
        <v>904</v>
      </c>
      <c r="CG36" s="122" t="s">
        <v>905</v>
      </c>
      <c r="CH36" s="122" t="s">
        <v>906</v>
      </c>
      <c r="CI36" s="122" t="s">
        <v>907</v>
      </c>
      <c r="CJ36" s="122" t="s">
        <v>908</v>
      </c>
      <c r="CK36" s="122" t="s">
        <v>909</v>
      </c>
      <c r="CL36" s="122" t="s">
        <v>910</v>
      </c>
      <c r="CM36" s="104" t="s">
        <v>826</v>
      </c>
      <c r="CN36"/>
      <c r="CO36" s="102" t="s">
        <v>573</v>
      </c>
      <c r="CP36" s="103" t="s">
        <v>899</v>
      </c>
      <c r="CQ36" s="103" t="s">
        <v>900</v>
      </c>
      <c r="CR36" s="103" t="s">
        <v>901</v>
      </c>
      <c r="CS36" s="103" t="s">
        <v>902</v>
      </c>
      <c r="CT36" s="103" t="s">
        <v>903</v>
      </c>
      <c r="CU36" s="103" t="s">
        <v>904</v>
      </c>
      <c r="CV36" s="103" t="s">
        <v>905</v>
      </c>
      <c r="CW36" s="103" t="s">
        <v>906</v>
      </c>
      <c r="CX36" s="103" t="s">
        <v>907</v>
      </c>
      <c r="CY36" s="103" t="s">
        <v>908</v>
      </c>
      <c r="CZ36" s="103" t="s">
        <v>909</v>
      </c>
      <c r="DA36" s="103" t="s">
        <v>910</v>
      </c>
      <c r="DB36" s="104" t="s">
        <v>826</v>
      </c>
      <c r="DC36"/>
      <c r="DD36" s="102" t="s">
        <v>573</v>
      </c>
      <c r="DE36" s="103" t="s">
        <v>899</v>
      </c>
      <c r="DF36" s="103" t="s">
        <v>900</v>
      </c>
      <c r="DG36" s="103" t="s">
        <v>901</v>
      </c>
      <c r="DH36" s="103" t="s">
        <v>902</v>
      </c>
      <c r="DI36" s="103" t="s">
        <v>903</v>
      </c>
      <c r="DJ36" s="103" t="s">
        <v>904</v>
      </c>
      <c r="DK36" s="103" t="s">
        <v>905</v>
      </c>
      <c r="DL36" s="103" t="s">
        <v>906</v>
      </c>
      <c r="DM36" s="103" t="s">
        <v>907</v>
      </c>
      <c r="DN36" s="103" t="s">
        <v>908</v>
      </c>
      <c r="DO36" s="103" t="s">
        <v>909</v>
      </c>
      <c r="DP36" s="103" t="s">
        <v>910</v>
      </c>
      <c r="DQ36" s="104" t="s">
        <v>826</v>
      </c>
      <c r="DR36"/>
      <c r="DS36" s="102" t="s">
        <v>573</v>
      </c>
      <c r="DT36" s="103" t="s">
        <v>899</v>
      </c>
      <c r="DU36" s="103" t="s">
        <v>900</v>
      </c>
      <c r="DV36" s="103" t="s">
        <v>901</v>
      </c>
      <c r="DW36" s="103" t="s">
        <v>902</v>
      </c>
      <c r="DX36" s="103" t="s">
        <v>903</v>
      </c>
      <c r="DY36" s="103" t="s">
        <v>904</v>
      </c>
      <c r="DZ36" s="103" t="s">
        <v>905</v>
      </c>
      <c r="EA36" s="103" t="s">
        <v>906</v>
      </c>
      <c r="EB36" s="103" t="s">
        <v>907</v>
      </c>
      <c r="EC36" s="103" t="s">
        <v>908</v>
      </c>
      <c r="ED36" s="103" t="s">
        <v>909</v>
      </c>
      <c r="EE36" s="103" t="s">
        <v>910</v>
      </c>
      <c r="EF36" s="104" t="s">
        <v>826</v>
      </c>
      <c r="EG36"/>
      <c r="EH36" s="102" t="s">
        <v>573</v>
      </c>
      <c r="EI36" s="103" t="s">
        <v>899</v>
      </c>
      <c r="EJ36" s="103" t="s">
        <v>900</v>
      </c>
      <c r="EK36" s="103" t="s">
        <v>901</v>
      </c>
      <c r="EL36" s="103" t="s">
        <v>902</v>
      </c>
      <c r="EM36" s="103" t="s">
        <v>903</v>
      </c>
      <c r="EN36" s="103" t="s">
        <v>904</v>
      </c>
      <c r="EO36" s="103" t="s">
        <v>905</v>
      </c>
      <c r="EP36" s="103" t="s">
        <v>906</v>
      </c>
      <c r="EQ36" s="103" t="s">
        <v>907</v>
      </c>
      <c r="ER36" s="103" t="s">
        <v>908</v>
      </c>
      <c r="ES36" s="103" t="s">
        <v>909</v>
      </c>
      <c r="ET36" s="103" t="s">
        <v>910</v>
      </c>
      <c r="EU36" s="104" t="s">
        <v>826</v>
      </c>
      <c r="EV36"/>
      <c r="EW36" s="102" t="s">
        <v>573</v>
      </c>
      <c r="EX36" s="103" t="s">
        <v>899</v>
      </c>
      <c r="EY36" s="103" t="s">
        <v>900</v>
      </c>
      <c r="EZ36" s="103" t="s">
        <v>901</v>
      </c>
      <c r="FA36" s="103" t="s">
        <v>902</v>
      </c>
      <c r="FB36" s="103" t="s">
        <v>903</v>
      </c>
      <c r="FC36" s="103" t="s">
        <v>904</v>
      </c>
      <c r="FD36" s="103" t="s">
        <v>905</v>
      </c>
      <c r="FE36" s="103" t="s">
        <v>906</v>
      </c>
      <c r="FF36" s="103" t="s">
        <v>907</v>
      </c>
      <c r="FG36" s="103" t="s">
        <v>908</v>
      </c>
      <c r="FH36" s="103" t="s">
        <v>909</v>
      </c>
      <c r="FI36" s="103" t="s">
        <v>910</v>
      </c>
      <c r="FJ36" s="104" t="s">
        <v>826</v>
      </c>
      <c r="FK36"/>
      <c r="FL36" s="102" t="s">
        <v>573</v>
      </c>
      <c r="FM36" s="103" t="s">
        <v>899</v>
      </c>
      <c r="FN36" s="103" t="s">
        <v>900</v>
      </c>
      <c r="FO36" s="103" t="s">
        <v>901</v>
      </c>
      <c r="FP36" s="103" t="s">
        <v>902</v>
      </c>
      <c r="FQ36" s="103" t="s">
        <v>903</v>
      </c>
      <c r="FR36" s="103" t="s">
        <v>904</v>
      </c>
      <c r="FS36" s="103" t="s">
        <v>905</v>
      </c>
      <c r="FT36" s="103" t="s">
        <v>906</v>
      </c>
      <c r="FU36" s="103" t="s">
        <v>907</v>
      </c>
      <c r="FV36" s="103" t="s">
        <v>908</v>
      </c>
      <c r="FW36" s="103" t="s">
        <v>909</v>
      </c>
      <c r="FX36" s="103" t="s">
        <v>910</v>
      </c>
      <c r="FY36" s="104" t="s">
        <v>826</v>
      </c>
      <c r="FZ36"/>
      <c r="GA36" s="102" t="s">
        <v>573</v>
      </c>
      <c r="GB36" s="103" t="s">
        <v>899</v>
      </c>
      <c r="GC36" s="103" t="s">
        <v>900</v>
      </c>
      <c r="GD36" s="103" t="s">
        <v>901</v>
      </c>
      <c r="GE36" s="103" t="s">
        <v>902</v>
      </c>
      <c r="GF36" s="103" t="s">
        <v>903</v>
      </c>
      <c r="GG36" s="103" t="s">
        <v>904</v>
      </c>
      <c r="GH36" s="103" t="s">
        <v>905</v>
      </c>
      <c r="GI36" s="103" t="s">
        <v>906</v>
      </c>
      <c r="GJ36" s="103" t="s">
        <v>907</v>
      </c>
      <c r="GK36" s="103" t="s">
        <v>908</v>
      </c>
      <c r="GL36" s="103" t="s">
        <v>909</v>
      </c>
      <c r="GM36" s="103" t="s">
        <v>910</v>
      </c>
      <c r="GN36" s="104" t="s">
        <v>826</v>
      </c>
    </row>
    <row r="37" spans="2:196" ht="13" customHeight="1"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 s="118"/>
      <c r="BZ37" s="118"/>
      <c r="CA37" s="118"/>
      <c r="CB37" s="118"/>
      <c r="CC37" s="118"/>
      <c r="CD37" s="118"/>
      <c r="CE37" s="118"/>
      <c r="CF37" s="118"/>
      <c r="CG37" s="118"/>
      <c r="CH37" s="118"/>
      <c r="CI37" s="118"/>
      <c r="CJ37" s="118"/>
      <c r="CK37" s="118"/>
      <c r="CL37" s="118"/>
      <c r="CM37" s="118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</row>
    <row r="38" spans="2:196" ht="13" customHeight="1">
      <c r="B38" s="61" t="s">
        <v>564</v>
      </c>
      <c r="C38" s="58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61" t="s">
        <v>564</v>
      </c>
      <c r="R38" s="58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61" t="s">
        <v>564</v>
      </c>
      <c r="AG38" s="58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61" t="s">
        <v>564</v>
      </c>
      <c r="AV38" s="58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100" t="s">
        <v>564</v>
      </c>
      <c r="BK38" s="97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 s="100" t="s">
        <v>564</v>
      </c>
      <c r="BZ38" s="97"/>
      <c r="CA38" s="118"/>
      <c r="CB38" s="118"/>
      <c r="CC38" s="118"/>
      <c r="CD38" s="118"/>
      <c r="CE38" s="118"/>
      <c r="CF38" s="118"/>
      <c r="CG38" s="118"/>
      <c r="CH38" s="118"/>
      <c r="CI38" s="118"/>
      <c r="CJ38" s="118"/>
      <c r="CK38" s="118"/>
      <c r="CL38" s="118"/>
      <c r="CM38" s="118"/>
      <c r="CN38" s="100" t="s">
        <v>564</v>
      </c>
      <c r="CO38" s="97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 s="100" t="s">
        <v>564</v>
      </c>
      <c r="DD38" s="97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 s="100" t="s">
        <v>564</v>
      </c>
      <c r="DS38" s="97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 s="100" t="s">
        <v>564</v>
      </c>
      <c r="EH38" s="97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 s="100" t="s">
        <v>564</v>
      </c>
      <c r="EW38" s="97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 s="100" t="s">
        <v>564</v>
      </c>
      <c r="FL38" s="97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 s="100" t="s">
        <v>564</v>
      </c>
      <c r="GA38" s="97"/>
      <c r="GB38"/>
      <c r="GC38"/>
      <c r="GD38"/>
      <c r="GE38"/>
      <c r="GF38"/>
      <c r="GG38"/>
      <c r="GH38"/>
      <c r="GI38"/>
      <c r="GJ38"/>
      <c r="GK38"/>
      <c r="GL38"/>
      <c r="GM38"/>
      <c r="GN38"/>
    </row>
    <row r="39" spans="2:196" ht="13" customHeight="1">
      <c r="B39" s="58" t="s">
        <v>565</v>
      </c>
      <c r="C39" s="58">
        <v>22.1</v>
      </c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58" t="s">
        <v>565</v>
      </c>
      <c r="R39" s="58">
        <v>22.1</v>
      </c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58" t="s">
        <v>565</v>
      </c>
      <c r="AG39" s="58">
        <v>22.2</v>
      </c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58" t="s">
        <v>565</v>
      </c>
      <c r="AV39" s="58">
        <v>22.2</v>
      </c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97" t="s">
        <v>565</v>
      </c>
      <c r="BK39" s="97">
        <v>24.7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 s="97" t="s">
        <v>565</v>
      </c>
      <c r="BZ39" s="97">
        <v>24.7</v>
      </c>
      <c r="CA39" s="118"/>
      <c r="CB39" s="118"/>
      <c r="CC39" s="118"/>
      <c r="CD39" s="118"/>
      <c r="CE39" s="118"/>
      <c r="CF39" s="118"/>
      <c r="CG39" s="118"/>
      <c r="CH39" s="118"/>
      <c r="CI39" s="118"/>
      <c r="CJ39" s="118"/>
      <c r="CK39" s="118"/>
      <c r="CL39" s="118"/>
      <c r="CM39" s="118"/>
      <c r="CN39" s="97" t="s">
        <v>565</v>
      </c>
      <c r="CO39" s="97">
        <v>24.7</v>
      </c>
      <c r="CP39"/>
      <c r="CQ39"/>
      <c r="CR39"/>
      <c r="CS39"/>
      <c r="CT39"/>
      <c r="CU39"/>
      <c r="CV39"/>
      <c r="CW39"/>
      <c r="CX39"/>
      <c r="CY39"/>
      <c r="CZ39"/>
      <c r="DA39"/>
      <c r="DB39"/>
      <c r="DC39" s="97" t="s">
        <v>565</v>
      </c>
      <c r="DD39" s="97">
        <v>24.7</v>
      </c>
      <c r="DE39"/>
      <c r="DF39"/>
      <c r="DG39"/>
      <c r="DH39"/>
      <c r="DI39"/>
      <c r="DJ39"/>
      <c r="DK39"/>
      <c r="DL39"/>
      <c r="DM39"/>
      <c r="DN39"/>
      <c r="DO39"/>
      <c r="DP39"/>
      <c r="DQ39"/>
      <c r="DR39" s="97" t="s">
        <v>565</v>
      </c>
      <c r="DS39" s="97">
        <v>24.8</v>
      </c>
      <c r="DT39"/>
      <c r="DU39"/>
      <c r="DV39"/>
      <c r="DW39"/>
      <c r="DX39"/>
      <c r="DY39"/>
      <c r="DZ39"/>
      <c r="EA39"/>
      <c r="EB39"/>
      <c r="EC39"/>
      <c r="ED39"/>
      <c r="EE39"/>
      <c r="EF39"/>
      <c r="EG39" s="97" t="s">
        <v>565</v>
      </c>
      <c r="EH39" s="97">
        <v>24.8</v>
      </c>
      <c r="EI39"/>
      <c r="EJ39"/>
      <c r="EK39"/>
      <c r="EL39"/>
      <c r="EM39"/>
      <c r="EN39"/>
      <c r="EO39"/>
      <c r="EP39"/>
      <c r="EQ39"/>
      <c r="ER39"/>
      <c r="ES39"/>
      <c r="ET39"/>
      <c r="EU39"/>
      <c r="EV39" s="97" t="s">
        <v>565</v>
      </c>
      <c r="EW39" s="97">
        <v>24.8</v>
      </c>
      <c r="EX39"/>
      <c r="EY39"/>
      <c r="EZ39"/>
      <c r="FA39"/>
      <c r="FB39"/>
      <c r="FC39"/>
      <c r="FD39"/>
      <c r="FE39"/>
      <c r="FF39"/>
      <c r="FG39"/>
      <c r="FH39"/>
      <c r="FI39"/>
      <c r="FJ39"/>
      <c r="FK39" s="97" t="s">
        <v>565</v>
      </c>
      <c r="FL39" s="97">
        <v>24.8</v>
      </c>
      <c r="FM39"/>
      <c r="FN39"/>
      <c r="FO39"/>
      <c r="FP39"/>
      <c r="FQ39"/>
      <c r="FR39"/>
      <c r="FS39"/>
      <c r="FT39"/>
      <c r="FU39"/>
      <c r="FV39"/>
      <c r="FW39"/>
      <c r="FX39"/>
      <c r="FY39"/>
      <c r="FZ39" s="97" t="s">
        <v>565</v>
      </c>
      <c r="GA39" s="97">
        <v>21.5</v>
      </c>
      <c r="GB39"/>
      <c r="GC39"/>
      <c r="GD39"/>
      <c r="GE39"/>
      <c r="GF39"/>
      <c r="GG39"/>
      <c r="GH39"/>
      <c r="GI39"/>
      <c r="GJ39"/>
      <c r="GK39"/>
      <c r="GL39"/>
      <c r="GM39"/>
      <c r="GN39"/>
    </row>
    <row r="40" spans="2:196" ht="13" customHeight="1"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 s="118"/>
      <c r="BZ40" s="118"/>
      <c r="CA40" s="118"/>
      <c r="CB40" s="118"/>
      <c r="CC40" s="118"/>
      <c r="CD40" s="118"/>
      <c r="CE40" s="118"/>
      <c r="CF40" s="118"/>
      <c r="CG40" s="118"/>
      <c r="CH40" s="118"/>
      <c r="CI40" s="118"/>
      <c r="CJ40" s="118"/>
      <c r="CK40" s="118"/>
      <c r="CL40" s="118"/>
      <c r="CM40" s="118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</row>
    <row r="41" spans="2:196" ht="13" customHeight="1">
      <c r="B41" s="43"/>
      <c r="C41" s="62"/>
      <c r="D41" s="63">
        <v>1</v>
      </c>
      <c r="E41" s="63">
        <v>2</v>
      </c>
      <c r="F41" s="63">
        <v>3</v>
      </c>
      <c r="G41" s="63">
        <v>4</v>
      </c>
      <c r="H41" s="63">
        <v>5</v>
      </c>
      <c r="I41" s="63">
        <v>6</v>
      </c>
      <c r="J41" s="63">
        <v>7</v>
      </c>
      <c r="K41" s="63">
        <v>8</v>
      </c>
      <c r="L41" s="63">
        <v>9</v>
      </c>
      <c r="M41" s="63">
        <v>10</v>
      </c>
      <c r="N41" s="63">
        <v>11</v>
      </c>
      <c r="O41" s="63">
        <v>12</v>
      </c>
      <c r="P41" s="43"/>
      <c r="Q41" s="43"/>
      <c r="R41" s="62"/>
      <c r="S41" s="63">
        <v>1</v>
      </c>
      <c r="T41" s="63">
        <v>2</v>
      </c>
      <c r="U41" s="63">
        <v>3</v>
      </c>
      <c r="V41" s="63">
        <v>4</v>
      </c>
      <c r="W41" s="63">
        <v>5</v>
      </c>
      <c r="X41" s="63">
        <v>6</v>
      </c>
      <c r="Y41" s="63">
        <v>7</v>
      </c>
      <c r="Z41" s="63">
        <v>8</v>
      </c>
      <c r="AA41" s="63">
        <v>9</v>
      </c>
      <c r="AB41" s="63">
        <v>10</v>
      </c>
      <c r="AC41" s="63">
        <v>11</v>
      </c>
      <c r="AD41" s="63">
        <v>12</v>
      </c>
      <c r="AE41" s="43"/>
      <c r="AF41" s="43"/>
      <c r="AG41" s="62"/>
      <c r="AH41" s="63">
        <v>1</v>
      </c>
      <c r="AI41" s="63">
        <v>2</v>
      </c>
      <c r="AJ41" s="63">
        <v>3</v>
      </c>
      <c r="AK41" s="63">
        <v>4</v>
      </c>
      <c r="AL41" s="63">
        <v>5</v>
      </c>
      <c r="AM41" s="63">
        <v>6</v>
      </c>
      <c r="AN41" s="63">
        <v>7</v>
      </c>
      <c r="AO41" s="63">
        <v>8</v>
      </c>
      <c r="AP41" s="63">
        <v>9</v>
      </c>
      <c r="AQ41" s="63">
        <v>10</v>
      </c>
      <c r="AR41" s="63">
        <v>11</v>
      </c>
      <c r="AS41" s="63">
        <v>12</v>
      </c>
      <c r="AT41" s="43"/>
      <c r="AU41" s="43"/>
      <c r="AV41" s="62"/>
      <c r="AW41" s="63">
        <v>1</v>
      </c>
      <c r="AX41" s="63">
        <v>2</v>
      </c>
      <c r="AY41" s="63">
        <v>3</v>
      </c>
      <c r="AZ41" s="63">
        <v>4</v>
      </c>
      <c r="BA41" s="63">
        <v>5</v>
      </c>
      <c r="BB41" s="63">
        <v>6</v>
      </c>
      <c r="BC41" s="63">
        <v>7</v>
      </c>
      <c r="BD41" s="63">
        <v>8</v>
      </c>
      <c r="BE41" s="63">
        <v>9</v>
      </c>
      <c r="BF41" s="63">
        <v>10</v>
      </c>
      <c r="BG41" s="63">
        <v>11</v>
      </c>
      <c r="BH41" s="63">
        <v>12</v>
      </c>
      <c r="BI41" s="43"/>
      <c r="BJ41"/>
      <c r="BK41" s="101"/>
      <c r="BL41" s="102">
        <v>1</v>
      </c>
      <c r="BM41" s="102">
        <v>2</v>
      </c>
      <c r="BN41" s="102">
        <v>3</v>
      </c>
      <c r="BO41" s="102">
        <v>4</v>
      </c>
      <c r="BP41" s="102">
        <v>5</v>
      </c>
      <c r="BQ41" s="102">
        <v>6</v>
      </c>
      <c r="BR41" s="102">
        <v>7</v>
      </c>
      <c r="BS41" s="102">
        <v>8</v>
      </c>
      <c r="BT41" s="102">
        <v>9</v>
      </c>
      <c r="BU41" s="102">
        <v>10</v>
      </c>
      <c r="BV41" s="102">
        <v>11</v>
      </c>
      <c r="BW41" s="102">
        <v>12</v>
      </c>
      <c r="BX41"/>
      <c r="BY41" s="118"/>
      <c r="BZ41" s="119"/>
      <c r="CA41" s="120">
        <v>1</v>
      </c>
      <c r="CB41" s="120">
        <v>2</v>
      </c>
      <c r="CC41" s="120">
        <v>3</v>
      </c>
      <c r="CD41" s="120">
        <v>4</v>
      </c>
      <c r="CE41" s="120">
        <v>5</v>
      </c>
      <c r="CF41" s="120">
        <v>6</v>
      </c>
      <c r="CG41" s="120">
        <v>7</v>
      </c>
      <c r="CH41" s="120">
        <v>8</v>
      </c>
      <c r="CI41" s="120">
        <v>9</v>
      </c>
      <c r="CJ41" s="120">
        <v>10</v>
      </c>
      <c r="CK41" s="120">
        <v>11</v>
      </c>
      <c r="CL41" s="120">
        <v>12</v>
      </c>
      <c r="CM41" s="118"/>
      <c r="CN41"/>
      <c r="CO41" s="101"/>
      <c r="CP41" s="102">
        <v>1</v>
      </c>
      <c r="CQ41" s="102">
        <v>2</v>
      </c>
      <c r="CR41" s="102">
        <v>3</v>
      </c>
      <c r="CS41" s="102">
        <v>4</v>
      </c>
      <c r="CT41" s="102">
        <v>5</v>
      </c>
      <c r="CU41" s="102">
        <v>6</v>
      </c>
      <c r="CV41" s="102">
        <v>7</v>
      </c>
      <c r="CW41" s="102">
        <v>8</v>
      </c>
      <c r="CX41" s="102">
        <v>9</v>
      </c>
      <c r="CY41" s="102">
        <v>10</v>
      </c>
      <c r="CZ41" s="102">
        <v>11</v>
      </c>
      <c r="DA41" s="102">
        <v>12</v>
      </c>
      <c r="DB41"/>
      <c r="DC41"/>
      <c r="DD41" s="101"/>
      <c r="DE41" s="102">
        <v>1</v>
      </c>
      <c r="DF41" s="102">
        <v>2</v>
      </c>
      <c r="DG41" s="102">
        <v>3</v>
      </c>
      <c r="DH41" s="102">
        <v>4</v>
      </c>
      <c r="DI41" s="102">
        <v>5</v>
      </c>
      <c r="DJ41" s="102">
        <v>6</v>
      </c>
      <c r="DK41" s="102">
        <v>7</v>
      </c>
      <c r="DL41" s="102">
        <v>8</v>
      </c>
      <c r="DM41" s="102">
        <v>9</v>
      </c>
      <c r="DN41" s="102">
        <v>10</v>
      </c>
      <c r="DO41" s="102">
        <v>11</v>
      </c>
      <c r="DP41" s="102">
        <v>12</v>
      </c>
      <c r="DQ41"/>
      <c r="DR41"/>
      <c r="DS41" s="101"/>
      <c r="DT41" s="102">
        <v>1</v>
      </c>
      <c r="DU41" s="102">
        <v>2</v>
      </c>
      <c r="DV41" s="102">
        <v>3</v>
      </c>
      <c r="DW41" s="102">
        <v>4</v>
      </c>
      <c r="DX41" s="102">
        <v>5</v>
      </c>
      <c r="DY41" s="102">
        <v>6</v>
      </c>
      <c r="DZ41" s="102">
        <v>7</v>
      </c>
      <c r="EA41" s="102">
        <v>8</v>
      </c>
      <c r="EB41" s="102">
        <v>9</v>
      </c>
      <c r="EC41" s="102">
        <v>10</v>
      </c>
      <c r="ED41" s="102">
        <v>11</v>
      </c>
      <c r="EE41" s="102">
        <v>12</v>
      </c>
      <c r="EF41"/>
      <c r="EG41"/>
      <c r="EH41" s="101"/>
      <c r="EI41" s="102">
        <v>1</v>
      </c>
      <c r="EJ41" s="102">
        <v>2</v>
      </c>
      <c r="EK41" s="102">
        <v>3</v>
      </c>
      <c r="EL41" s="102">
        <v>4</v>
      </c>
      <c r="EM41" s="102">
        <v>5</v>
      </c>
      <c r="EN41" s="102">
        <v>6</v>
      </c>
      <c r="EO41" s="102">
        <v>7</v>
      </c>
      <c r="EP41" s="102">
        <v>8</v>
      </c>
      <c r="EQ41" s="102">
        <v>9</v>
      </c>
      <c r="ER41" s="102">
        <v>10</v>
      </c>
      <c r="ES41" s="102">
        <v>11</v>
      </c>
      <c r="ET41" s="102">
        <v>12</v>
      </c>
      <c r="EU41"/>
      <c r="EV41"/>
      <c r="EW41" s="101"/>
      <c r="EX41" s="102">
        <v>1</v>
      </c>
      <c r="EY41" s="102">
        <v>2</v>
      </c>
      <c r="EZ41" s="102">
        <v>3</v>
      </c>
      <c r="FA41" s="102">
        <v>4</v>
      </c>
      <c r="FB41" s="102">
        <v>5</v>
      </c>
      <c r="FC41" s="102">
        <v>6</v>
      </c>
      <c r="FD41" s="102">
        <v>7</v>
      </c>
      <c r="FE41" s="102">
        <v>8</v>
      </c>
      <c r="FF41" s="102">
        <v>9</v>
      </c>
      <c r="FG41" s="102">
        <v>10</v>
      </c>
      <c r="FH41" s="102">
        <v>11</v>
      </c>
      <c r="FI41" s="102">
        <v>12</v>
      </c>
      <c r="FJ41"/>
      <c r="FK41"/>
      <c r="FL41" s="101"/>
      <c r="FM41" s="102">
        <v>1</v>
      </c>
      <c r="FN41" s="102">
        <v>2</v>
      </c>
      <c r="FO41" s="102">
        <v>3</v>
      </c>
      <c r="FP41" s="102">
        <v>4</v>
      </c>
      <c r="FQ41" s="102">
        <v>5</v>
      </c>
      <c r="FR41" s="102">
        <v>6</v>
      </c>
      <c r="FS41" s="102">
        <v>7</v>
      </c>
      <c r="FT41" s="102">
        <v>8</v>
      </c>
      <c r="FU41" s="102">
        <v>9</v>
      </c>
      <c r="FV41" s="102">
        <v>10</v>
      </c>
      <c r="FW41" s="102">
        <v>11</v>
      </c>
      <c r="FX41" s="102">
        <v>12</v>
      </c>
      <c r="FY41"/>
      <c r="FZ41"/>
      <c r="GA41" s="101"/>
      <c r="GB41" s="102">
        <v>1</v>
      </c>
      <c r="GC41" s="102">
        <v>2</v>
      </c>
      <c r="GD41" s="102">
        <v>3</v>
      </c>
      <c r="GE41" s="102">
        <v>4</v>
      </c>
      <c r="GF41" s="102">
        <v>5</v>
      </c>
      <c r="GG41" s="102">
        <v>6</v>
      </c>
      <c r="GH41" s="102">
        <v>7</v>
      </c>
      <c r="GI41" s="102">
        <v>8</v>
      </c>
      <c r="GJ41" s="102">
        <v>9</v>
      </c>
      <c r="GK41" s="102">
        <v>10</v>
      </c>
      <c r="GL41" s="102">
        <v>11</v>
      </c>
      <c r="GM41" s="102">
        <v>12</v>
      </c>
      <c r="GN41"/>
    </row>
    <row r="42" spans="2:196" ht="13" customHeight="1">
      <c r="B42" s="43"/>
      <c r="C42" s="63" t="s">
        <v>566</v>
      </c>
      <c r="D42" s="66">
        <v>0.06</v>
      </c>
      <c r="E42" s="67">
        <v>0.35199999999999998</v>
      </c>
      <c r="F42" s="68">
        <v>0.57299999999999995</v>
      </c>
      <c r="G42" s="69">
        <v>0.245</v>
      </c>
      <c r="H42" s="70">
        <v>1.2689999999999999</v>
      </c>
      <c r="I42" s="71">
        <v>1.4119999999999999</v>
      </c>
      <c r="J42" s="71">
        <v>1.4950000000000001</v>
      </c>
      <c r="K42" s="72">
        <v>1.347</v>
      </c>
      <c r="L42" s="66">
        <v>4.8000000000000001E-2</v>
      </c>
      <c r="M42" s="68">
        <v>0.66200000000000003</v>
      </c>
      <c r="N42" s="66">
        <v>0.09</v>
      </c>
      <c r="O42" s="66">
        <v>6.3E-2</v>
      </c>
      <c r="P42" s="65">
        <v>630</v>
      </c>
      <c r="Q42" s="43"/>
      <c r="R42" s="63" t="s">
        <v>566</v>
      </c>
      <c r="S42" s="66">
        <v>6.0999999999999999E-2</v>
      </c>
      <c r="T42" s="67">
        <v>0.36099999999999999</v>
      </c>
      <c r="U42" s="68">
        <v>0.55800000000000005</v>
      </c>
      <c r="V42" s="69">
        <v>0.24099999999999999</v>
      </c>
      <c r="W42" s="72">
        <v>1.3</v>
      </c>
      <c r="X42" s="71">
        <v>1.4359999999999999</v>
      </c>
      <c r="Y42" s="71">
        <v>1.496</v>
      </c>
      <c r="Z42" s="71">
        <v>1.397</v>
      </c>
      <c r="AA42" s="66">
        <v>4.8000000000000001E-2</v>
      </c>
      <c r="AB42" s="73">
        <v>0.66400000000000003</v>
      </c>
      <c r="AC42" s="66">
        <v>0.09</v>
      </c>
      <c r="AD42" s="66">
        <v>6.3E-2</v>
      </c>
      <c r="AE42" s="65">
        <v>630</v>
      </c>
      <c r="AF42" s="43"/>
      <c r="AG42" s="63" t="s">
        <v>566</v>
      </c>
      <c r="AH42" s="66">
        <v>6.2E-2</v>
      </c>
      <c r="AI42" s="74">
        <v>1.7689999999999999</v>
      </c>
      <c r="AJ42" s="67">
        <v>0.42299999999999999</v>
      </c>
      <c r="AK42" s="75">
        <v>0.85099999999999998</v>
      </c>
      <c r="AL42" s="66">
        <v>5.2999999999999999E-2</v>
      </c>
      <c r="AM42" s="75">
        <v>0.92100000000000004</v>
      </c>
      <c r="AN42" s="76">
        <v>1.8839999999999999</v>
      </c>
      <c r="AO42" s="66">
        <v>0.16300000000000001</v>
      </c>
      <c r="AP42" s="66">
        <v>5.2999999999999999E-2</v>
      </c>
      <c r="AQ42" s="68">
        <v>0.68600000000000005</v>
      </c>
      <c r="AR42" s="77">
        <v>0.996</v>
      </c>
      <c r="AS42" s="66">
        <v>6.6000000000000003E-2</v>
      </c>
      <c r="AT42" s="65">
        <v>630</v>
      </c>
      <c r="AU42" s="43"/>
      <c r="AV42" s="63" t="s">
        <v>566</v>
      </c>
      <c r="AW42" s="66">
        <v>6.3E-2</v>
      </c>
      <c r="AX42" s="74">
        <v>1.774</v>
      </c>
      <c r="AY42" s="67">
        <v>0.42699999999999999</v>
      </c>
      <c r="AZ42" s="73">
        <v>0.84599999999999997</v>
      </c>
      <c r="BA42" s="66">
        <v>5.1999999999999998E-2</v>
      </c>
      <c r="BB42" s="75">
        <v>0.92500000000000004</v>
      </c>
      <c r="BC42" s="76">
        <v>1.9039999999999999</v>
      </c>
      <c r="BD42" s="66">
        <v>0.16700000000000001</v>
      </c>
      <c r="BE42" s="66">
        <v>5.2999999999999999E-2</v>
      </c>
      <c r="BF42" s="68">
        <v>0.67800000000000005</v>
      </c>
      <c r="BG42" s="73">
        <v>0.74399999999999999</v>
      </c>
      <c r="BH42" s="66">
        <v>6.6000000000000003E-2</v>
      </c>
      <c r="BI42" s="65">
        <v>630</v>
      </c>
      <c r="BJ42"/>
      <c r="BK42" s="102" t="s">
        <v>566</v>
      </c>
      <c r="BL42" s="105">
        <v>6.2E-2</v>
      </c>
      <c r="BM42" s="106">
        <v>0.19400000000000001</v>
      </c>
      <c r="BN42" s="107">
        <v>0.29899999999999999</v>
      </c>
      <c r="BO42" s="105">
        <v>0.14499999999999999</v>
      </c>
      <c r="BP42" s="108">
        <v>1.0229999999999999</v>
      </c>
      <c r="BQ42" s="109">
        <v>1.556</v>
      </c>
      <c r="BR42" s="110">
        <v>1.2250000000000001</v>
      </c>
      <c r="BS42" s="111">
        <v>1.248</v>
      </c>
      <c r="BT42" s="105">
        <v>5.5E-2</v>
      </c>
      <c r="BU42" s="107">
        <v>0.372</v>
      </c>
      <c r="BV42" s="105">
        <v>7.8E-2</v>
      </c>
      <c r="BW42" s="105">
        <v>6.4000000000000001E-2</v>
      </c>
      <c r="BX42" s="104">
        <v>630</v>
      </c>
      <c r="BY42" s="118"/>
      <c r="BZ42" s="121" t="s">
        <v>566</v>
      </c>
      <c r="CA42" s="123">
        <v>6.4000000000000001E-2</v>
      </c>
      <c r="CB42" s="124">
        <v>0.20200000000000001</v>
      </c>
      <c r="CC42" s="125">
        <v>0.314</v>
      </c>
      <c r="CD42" s="123">
        <v>0.14299999999999999</v>
      </c>
      <c r="CE42" s="126">
        <v>1.0469999999999999</v>
      </c>
      <c r="CF42" s="127">
        <v>1.48</v>
      </c>
      <c r="CG42" s="128">
        <v>1.1879999999999999</v>
      </c>
      <c r="CH42" s="128">
        <v>1.1759999999999999</v>
      </c>
      <c r="CI42" s="123">
        <v>5.5E-2</v>
      </c>
      <c r="CJ42" s="129">
        <v>0.36899999999999999</v>
      </c>
      <c r="CK42" s="123">
        <v>8.2000000000000003E-2</v>
      </c>
      <c r="CL42" s="123">
        <v>6.6000000000000003E-2</v>
      </c>
      <c r="CM42" s="104">
        <v>630</v>
      </c>
      <c r="CN42"/>
      <c r="CO42" s="102" t="s">
        <v>566</v>
      </c>
      <c r="CP42" s="105">
        <v>6.9000000000000006E-2</v>
      </c>
      <c r="CQ42" s="106">
        <v>0.107</v>
      </c>
      <c r="CR42" s="107">
        <v>0.15</v>
      </c>
      <c r="CS42" s="105">
        <v>8.6999999999999994E-2</v>
      </c>
      <c r="CT42" s="108">
        <v>0.46400000000000002</v>
      </c>
      <c r="CU42" s="105">
        <v>6.4000000000000001E-2</v>
      </c>
      <c r="CV42" s="105">
        <v>6.9000000000000006E-2</v>
      </c>
      <c r="CW42" s="111">
        <v>0.53</v>
      </c>
      <c r="CX42" s="105">
        <v>6.2E-2</v>
      </c>
      <c r="CY42" s="107">
        <v>0.17299999999999999</v>
      </c>
      <c r="CZ42" s="105">
        <v>7.0000000000000007E-2</v>
      </c>
      <c r="DA42" s="105">
        <v>7.1999999999999995E-2</v>
      </c>
      <c r="DB42" s="104">
        <v>630</v>
      </c>
      <c r="DC42"/>
      <c r="DD42" s="102" t="s">
        <v>566</v>
      </c>
      <c r="DE42" s="105">
        <v>6.6000000000000003E-2</v>
      </c>
      <c r="DF42" s="106">
        <v>0.109</v>
      </c>
      <c r="DG42" s="107">
        <v>0.14899999999999999</v>
      </c>
      <c r="DH42" s="105">
        <v>8.7999999999999995E-2</v>
      </c>
      <c r="DI42" s="108">
        <v>0.46899999999999997</v>
      </c>
      <c r="DJ42" s="105">
        <v>6.6000000000000003E-2</v>
      </c>
      <c r="DK42" s="105">
        <v>6.7000000000000004E-2</v>
      </c>
      <c r="DL42" s="111">
        <v>0.54300000000000004</v>
      </c>
      <c r="DM42" s="105">
        <v>6.2E-2</v>
      </c>
      <c r="DN42" s="107">
        <v>0.17799999999999999</v>
      </c>
      <c r="DO42" s="105">
        <v>7.0000000000000007E-2</v>
      </c>
      <c r="DP42" s="105">
        <v>7.0000000000000007E-2</v>
      </c>
      <c r="DQ42" s="104">
        <v>630</v>
      </c>
      <c r="DR42"/>
      <c r="DS42" s="102" t="s">
        <v>566</v>
      </c>
      <c r="DT42" s="105">
        <v>6.7000000000000004E-2</v>
      </c>
      <c r="DU42" s="111">
        <v>1.6279999999999999</v>
      </c>
      <c r="DV42" s="106">
        <v>0.24199999999999999</v>
      </c>
      <c r="DW42" s="107">
        <v>0.46600000000000003</v>
      </c>
      <c r="DX42" s="105">
        <v>5.8999999999999997E-2</v>
      </c>
      <c r="DY42" s="115">
        <v>0.50800000000000001</v>
      </c>
      <c r="DZ42" s="112">
        <v>1.2929999999999999</v>
      </c>
      <c r="EA42" s="105">
        <v>0.107</v>
      </c>
      <c r="EB42" s="105">
        <v>5.8999999999999997E-2</v>
      </c>
      <c r="EC42" s="107">
        <v>0.38700000000000001</v>
      </c>
      <c r="ED42" s="109">
        <v>2.0470000000000002</v>
      </c>
      <c r="EE42" s="105">
        <v>6.9000000000000006E-2</v>
      </c>
      <c r="EF42" s="104">
        <v>630</v>
      </c>
      <c r="EG42"/>
      <c r="EH42" s="102" t="s">
        <v>566</v>
      </c>
      <c r="EI42" s="105">
        <v>6.8000000000000005E-2</v>
      </c>
      <c r="EJ42" s="109">
        <v>1.58</v>
      </c>
      <c r="EK42" s="106">
        <v>0.23599999999999999</v>
      </c>
      <c r="EL42" s="115">
        <v>0.47299999999999998</v>
      </c>
      <c r="EM42" s="105">
        <v>5.8999999999999997E-2</v>
      </c>
      <c r="EN42" s="115">
        <v>0.50700000000000001</v>
      </c>
      <c r="EO42" s="110">
        <v>1.286</v>
      </c>
      <c r="EP42" s="105">
        <v>0.107</v>
      </c>
      <c r="EQ42" s="105">
        <v>0.06</v>
      </c>
      <c r="ER42" s="107">
        <v>0.38500000000000001</v>
      </c>
      <c r="ES42" s="105">
        <v>4.5999999999999999E-2</v>
      </c>
      <c r="ET42" s="105">
        <v>7.0999999999999994E-2</v>
      </c>
      <c r="EU42" s="104">
        <v>630</v>
      </c>
      <c r="EV42"/>
      <c r="EW42" s="102" t="s">
        <v>566</v>
      </c>
      <c r="EX42" s="105">
        <v>6.8000000000000005E-2</v>
      </c>
      <c r="EY42" s="109">
        <v>0.71</v>
      </c>
      <c r="EZ42" s="106">
        <v>0.11899999999999999</v>
      </c>
      <c r="FA42" s="115">
        <v>0.214</v>
      </c>
      <c r="FB42" s="105">
        <v>6.3E-2</v>
      </c>
      <c r="FC42" s="115">
        <v>0.224</v>
      </c>
      <c r="FD42" s="108">
        <v>0.52100000000000002</v>
      </c>
      <c r="FE42" s="105">
        <v>7.3999999999999996E-2</v>
      </c>
      <c r="FF42" s="105">
        <v>6.4000000000000001E-2</v>
      </c>
      <c r="FG42" s="107">
        <v>0.17199999999999999</v>
      </c>
      <c r="FH42" s="105">
        <v>4.5999999999999999E-2</v>
      </c>
      <c r="FI42" s="105">
        <v>7.0000000000000007E-2</v>
      </c>
      <c r="FJ42" s="104">
        <v>630</v>
      </c>
      <c r="FK42"/>
      <c r="FL42" s="102" t="s">
        <v>566</v>
      </c>
      <c r="FM42" s="105">
        <v>6.7000000000000004E-2</v>
      </c>
      <c r="FN42" s="109">
        <v>0.68</v>
      </c>
      <c r="FO42" s="106">
        <v>0.11799999999999999</v>
      </c>
      <c r="FP42" s="115">
        <v>0.21</v>
      </c>
      <c r="FQ42" s="105">
        <v>6.4000000000000001E-2</v>
      </c>
      <c r="FR42" s="115">
        <v>0.221</v>
      </c>
      <c r="FS42" s="110">
        <v>0.52200000000000002</v>
      </c>
      <c r="FT42" s="105">
        <v>7.4999999999999997E-2</v>
      </c>
      <c r="FU42" s="105">
        <v>6.4000000000000001E-2</v>
      </c>
      <c r="FV42" s="107">
        <v>0.17399999999999999</v>
      </c>
      <c r="FW42" s="105">
        <v>4.4999999999999998E-2</v>
      </c>
      <c r="FX42" s="105">
        <v>7.0000000000000007E-2</v>
      </c>
      <c r="FY42" s="104">
        <v>630</v>
      </c>
      <c r="FZ42"/>
      <c r="GA42" s="102" t="s">
        <v>566</v>
      </c>
      <c r="GB42" s="105">
        <v>6.5000000000000002E-2</v>
      </c>
      <c r="GC42" s="135">
        <v>1.99</v>
      </c>
      <c r="GD42" s="135">
        <v>1.9219999999999999</v>
      </c>
      <c r="GE42" s="109">
        <v>2.1819999999999999</v>
      </c>
      <c r="GF42" s="105">
        <v>7.1999999999999995E-2</v>
      </c>
      <c r="GG42" s="105">
        <v>4.4999999999999998E-2</v>
      </c>
      <c r="GH42" s="105">
        <v>4.7E-2</v>
      </c>
      <c r="GI42" s="105">
        <v>4.5999999999999999E-2</v>
      </c>
      <c r="GJ42" s="105">
        <v>4.5999999999999999E-2</v>
      </c>
      <c r="GK42" s="105">
        <v>4.5999999999999999E-2</v>
      </c>
      <c r="GL42" s="105">
        <v>4.5999999999999999E-2</v>
      </c>
      <c r="GM42" s="105">
        <v>4.5999999999999999E-2</v>
      </c>
      <c r="GN42" s="104">
        <v>630</v>
      </c>
    </row>
    <row r="43" spans="2:196" ht="13" customHeight="1">
      <c r="B43" s="43"/>
      <c r="C43" s="63" t="s">
        <v>567</v>
      </c>
      <c r="D43" s="66">
        <v>7.1999999999999995E-2</v>
      </c>
      <c r="E43" s="69">
        <v>0.186</v>
      </c>
      <c r="F43" s="68">
        <v>0.56999999999999995</v>
      </c>
      <c r="G43" s="69">
        <v>0.24099999999999999</v>
      </c>
      <c r="H43" s="67">
        <v>0.34</v>
      </c>
      <c r="I43" s="66">
        <v>5.3999999999999999E-2</v>
      </c>
      <c r="J43" s="68">
        <v>0.57699999999999996</v>
      </c>
      <c r="K43" s="70">
        <v>1.204</v>
      </c>
      <c r="L43" s="67">
        <v>0.379</v>
      </c>
      <c r="M43" s="67">
        <v>0.32800000000000001</v>
      </c>
      <c r="N43" s="66">
        <v>4.9000000000000002E-2</v>
      </c>
      <c r="O43" s="66">
        <v>7.6999999999999999E-2</v>
      </c>
      <c r="P43" s="65">
        <v>630</v>
      </c>
      <c r="Q43" s="43"/>
      <c r="R43" s="63" t="s">
        <v>567</v>
      </c>
      <c r="S43" s="66">
        <v>7.2999999999999995E-2</v>
      </c>
      <c r="T43" s="69">
        <v>0.188</v>
      </c>
      <c r="U43" s="68">
        <v>0.54100000000000004</v>
      </c>
      <c r="V43" s="69">
        <v>0.26300000000000001</v>
      </c>
      <c r="W43" s="67">
        <v>0.34499999999999997</v>
      </c>
      <c r="X43" s="66">
        <v>5.5E-2</v>
      </c>
      <c r="Y43" s="68">
        <v>0.59699999999999998</v>
      </c>
      <c r="Z43" s="72">
        <v>1.262</v>
      </c>
      <c r="AA43" s="78">
        <v>0.42099999999999999</v>
      </c>
      <c r="AB43" s="67">
        <v>0.32600000000000001</v>
      </c>
      <c r="AC43" s="66">
        <v>4.9000000000000002E-2</v>
      </c>
      <c r="AD43" s="66">
        <v>7.5999999999999998E-2</v>
      </c>
      <c r="AE43" s="65">
        <v>630</v>
      </c>
      <c r="AF43" s="43"/>
      <c r="AG43" s="63" t="s">
        <v>567</v>
      </c>
      <c r="AH43" s="66">
        <v>7.3999999999999996E-2</v>
      </c>
      <c r="AI43" s="71">
        <v>1.583</v>
      </c>
      <c r="AJ43" s="79">
        <v>1.1479999999999999</v>
      </c>
      <c r="AK43" s="79">
        <v>1.165</v>
      </c>
      <c r="AL43" s="66">
        <v>5.1999999999999998E-2</v>
      </c>
      <c r="AM43" s="79">
        <v>1.228</v>
      </c>
      <c r="AN43" s="76">
        <v>1.8660000000000001</v>
      </c>
      <c r="AO43" s="66">
        <v>0.14399999999999999</v>
      </c>
      <c r="AP43" s="66">
        <v>5.2999999999999999E-2</v>
      </c>
      <c r="AQ43" s="66">
        <v>0.05</v>
      </c>
      <c r="AR43" s="75">
        <v>0.86799999999999999</v>
      </c>
      <c r="AS43" s="66">
        <v>8.1000000000000003E-2</v>
      </c>
      <c r="AT43" s="65">
        <v>630</v>
      </c>
      <c r="AU43" s="43"/>
      <c r="AV43" s="63" t="s">
        <v>567</v>
      </c>
      <c r="AW43" s="66">
        <v>7.4999999999999997E-2</v>
      </c>
      <c r="AX43" s="71">
        <v>1.5820000000000001</v>
      </c>
      <c r="AY43" s="79">
        <v>1.141</v>
      </c>
      <c r="AZ43" s="70">
        <v>1.3149999999999999</v>
      </c>
      <c r="BA43" s="66">
        <v>5.1999999999999998E-2</v>
      </c>
      <c r="BB43" s="79">
        <v>1.228</v>
      </c>
      <c r="BC43" s="76">
        <v>1.909</v>
      </c>
      <c r="BD43" s="66">
        <v>0.14699999999999999</v>
      </c>
      <c r="BE43" s="66">
        <v>5.3999999999999999E-2</v>
      </c>
      <c r="BF43" s="66">
        <v>4.5999999999999999E-2</v>
      </c>
      <c r="BG43" s="73">
        <v>0.754</v>
      </c>
      <c r="BH43" s="66">
        <v>0.08</v>
      </c>
      <c r="BI43" s="65">
        <v>630</v>
      </c>
      <c r="BJ43"/>
      <c r="BK43" s="102" t="s">
        <v>567</v>
      </c>
      <c r="BL43" s="105">
        <v>7.4999999999999997E-2</v>
      </c>
      <c r="BM43" s="105">
        <v>0.11700000000000001</v>
      </c>
      <c r="BN43" s="107">
        <v>0.29399999999999998</v>
      </c>
      <c r="BO43" s="105">
        <v>0.155</v>
      </c>
      <c r="BP43" s="106">
        <v>0.21099999999999999</v>
      </c>
      <c r="BQ43" s="105">
        <v>6.6000000000000003E-2</v>
      </c>
      <c r="BR43" s="107">
        <v>0.34300000000000003</v>
      </c>
      <c r="BS43" s="112">
        <v>0.95899999999999996</v>
      </c>
      <c r="BT43" s="106">
        <v>0.22900000000000001</v>
      </c>
      <c r="BU43" s="106">
        <v>0.19</v>
      </c>
      <c r="BV43" s="105">
        <v>5.5E-2</v>
      </c>
      <c r="BW43" s="105">
        <v>0.08</v>
      </c>
      <c r="BX43" s="104">
        <v>630</v>
      </c>
      <c r="BY43" s="118"/>
      <c r="BZ43" s="121" t="s">
        <v>567</v>
      </c>
      <c r="CA43" s="123">
        <v>7.4999999999999997E-2</v>
      </c>
      <c r="CB43" s="123">
        <v>0.114</v>
      </c>
      <c r="CC43" s="125">
        <v>0.317</v>
      </c>
      <c r="CD43" s="124">
        <v>0.159</v>
      </c>
      <c r="CE43" s="124">
        <v>0.218</v>
      </c>
      <c r="CF43" s="123">
        <v>6.7000000000000004E-2</v>
      </c>
      <c r="CG43" s="125">
        <v>0.33700000000000002</v>
      </c>
      <c r="CH43" s="130">
        <v>0.91400000000000003</v>
      </c>
      <c r="CI43" s="124">
        <v>0.22900000000000001</v>
      </c>
      <c r="CJ43" s="124">
        <v>0.19</v>
      </c>
      <c r="CK43" s="123">
        <v>5.7000000000000002E-2</v>
      </c>
      <c r="CL43" s="123">
        <v>8.1000000000000003E-2</v>
      </c>
      <c r="CM43" s="104">
        <v>630</v>
      </c>
      <c r="CN43"/>
      <c r="CO43" s="102" t="s">
        <v>567</v>
      </c>
      <c r="CP43" s="105">
        <v>7.6999999999999999E-2</v>
      </c>
      <c r="CQ43" s="105">
        <v>8.1000000000000003E-2</v>
      </c>
      <c r="CR43" s="107">
        <v>0.14899999999999999</v>
      </c>
      <c r="CS43" s="105">
        <v>0.09</v>
      </c>
      <c r="CT43" s="106">
        <v>0.113</v>
      </c>
      <c r="CU43" s="105">
        <v>6.5000000000000002E-2</v>
      </c>
      <c r="CV43" s="105">
        <v>6.7000000000000004E-2</v>
      </c>
      <c r="CW43" s="112">
        <v>0.41299999999999998</v>
      </c>
      <c r="CX43" s="106">
        <v>0.123</v>
      </c>
      <c r="CY43" s="106">
        <v>0.106</v>
      </c>
      <c r="CZ43" s="105">
        <v>6.9000000000000006E-2</v>
      </c>
      <c r="DA43" s="105">
        <v>8.2000000000000003E-2</v>
      </c>
      <c r="DB43" s="104">
        <v>630</v>
      </c>
      <c r="DC43"/>
      <c r="DD43" s="102" t="s">
        <v>567</v>
      </c>
      <c r="DE43" s="105">
        <v>7.4999999999999997E-2</v>
      </c>
      <c r="DF43" s="105">
        <v>8.1000000000000003E-2</v>
      </c>
      <c r="DG43" s="106">
        <v>0.14499999999999999</v>
      </c>
      <c r="DH43" s="105">
        <v>9.1999999999999998E-2</v>
      </c>
      <c r="DI43" s="106">
        <v>0.112</v>
      </c>
      <c r="DJ43" s="105">
        <v>6.8000000000000005E-2</v>
      </c>
      <c r="DK43" s="105">
        <v>7.0000000000000007E-2</v>
      </c>
      <c r="DL43" s="112">
        <v>0.40699999999999997</v>
      </c>
      <c r="DM43" s="106">
        <v>0.115</v>
      </c>
      <c r="DN43" s="106">
        <v>0.106</v>
      </c>
      <c r="DO43" s="105">
        <v>6.8000000000000005E-2</v>
      </c>
      <c r="DP43" s="105">
        <v>0.08</v>
      </c>
      <c r="DQ43" s="104">
        <v>630</v>
      </c>
      <c r="DR43"/>
      <c r="DS43" s="102" t="s">
        <v>567</v>
      </c>
      <c r="DT43" s="105">
        <v>7.5999999999999998E-2</v>
      </c>
      <c r="DU43" s="116">
        <v>1.0229999999999999</v>
      </c>
      <c r="DV43" s="115">
        <v>0.61399999999999999</v>
      </c>
      <c r="DW43" s="114">
        <v>0.70299999999999996</v>
      </c>
      <c r="DX43" s="105">
        <v>5.8000000000000003E-2</v>
      </c>
      <c r="DY43" s="114">
        <v>0.68700000000000006</v>
      </c>
      <c r="DZ43" s="111">
        <v>1.6819999999999999</v>
      </c>
      <c r="EA43" s="105">
        <v>9.5000000000000001E-2</v>
      </c>
      <c r="EB43" s="105">
        <v>6.8000000000000005E-2</v>
      </c>
      <c r="EC43" s="105">
        <v>4.7E-2</v>
      </c>
      <c r="ED43" s="116">
        <v>1.0109999999999999</v>
      </c>
      <c r="EE43" s="105">
        <v>7.9000000000000001E-2</v>
      </c>
      <c r="EF43" s="104">
        <v>630</v>
      </c>
      <c r="EG43"/>
      <c r="EH43" s="102" t="s">
        <v>567</v>
      </c>
      <c r="EI43" s="105">
        <v>7.6999999999999999E-2</v>
      </c>
      <c r="EJ43" s="112">
        <v>0.998</v>
      </c>
      <c r="EK43" s="117">
        <v>0.63100000000000001</v>
      </c>
      <c r="EL43" s="117">
        <v>0.72299999999999998</v>
      </c>
      <c r="EM43" s="105">
        <v>5.7000000000000002E-2</v>
      </c>
      <c r="EN43" s="117">
        <v>0.69299999999999995</v>
      </c>
      <c r="EO43" s="109">
        <v>1.669</v>
      </c>
      <c r="EP43" s="105">
        <v>9.6000000000000002E-2</v>
      </c>
      <c r="EQ43" s="105">
        <v>0.06</v>
      </c>
      <c r="ER43" s="105">
        <v>4.5999999999999999E-2</v>
      </c>
      <c r="ES43" s="105">
        <v>4.5999999999999999E-2</v>
      </c>
      <c r="ET43" s="105">
        <v>8.1000000000000003E-2</v>
      </c>
      <c r="EU43" s="104">
        <v>630</v>
      </c>
      <c r="EV43"/>
      <c r="EW43" s="102" t="s">
        <v>567</v>
      </c>
      <c r="EX43" s="105">
        <v>7.5999999999999998E-2</v>
      </c>
      <c r="EY43" s="112">
        <v>0.441</v>
      </c>
      <c r="EZ43" s="114">
        <v>0.27</v>
      </c>
      <c r="FA43" s="117">
        <v>0.316</v>
      </c>
      <c r="FB43" s="105">
        <v>6.2E-2</v>
      </c>
      <c r="FC43" s="117">
        <v>0.29699999999999999</v>
      </c>
      <c r="FD43" s="109">
        <v>0.68700000000000006</v>
      </c>
      <c r="FE43" s="105">
        <v>7.2999999999999995E-2</v>
      </c>
      <c r="FF43" s="105">
        <v>6.4000000000000001E-2</v>
      </c>
      <c r="FG43" s="105">
        <v>4.3999999999999997E-2</v>
      </c>
      <c r="FH43" s="105">
        <v>4.5999999999999999E-2</v>
      </c>
      <c r="FI43" s="105">
        <v>7.8E-2</v>
      </c>
      <c r="FJ43" s="104">
        <v>630</v>
      </c>
      <c r="FK43"/>
      <c r="FL43" s="102" t="s">
        <v>567</v>
      </c>
      <c r="FM43" s="105">
        <v>7.5999999999999998E-2</v>
      </c>
      <c r="FN43" s="112">
        <v>0.42799999999999999</v>
      </c>
      <c r="FO43" s="114">
        <v>0.26500000000000001</v>
      </c>
      <c r="FP43" s="117">
        <v>0.30499999999999999</v>
      </c>
      <c r="FQ43" s="105">
        <v>6.3E-2</v>
      </c>
      <c r="FR43" s="117">
        <v>0.29799999999999999</v>
      </c>
      <c r="FS43" s="109">
        <v>0.68799999999999994</v>
      </c>
      <c r="FT43" s="105">
        <v>7.4999999999999997E-2</v>
      </c>
      <c r="FU43" s="105">
        <v>6.6000000000000003E-2</v>
      </c>
      <c r="FV43" s="105">
        <v>4.4999999999999998E-2</v>
      </c>
      <c r="FW43" s="105">
        <v>4.5999999999999999E-2</v>
      </c>
      <c r="FX43" s="105">
        <v>7.9000000000000001E-2</v>
      </c>
      <c r="FY43" s="104">
        <v>630</v>
      </c>
      <c r="FZ43"/>
      <c r="GA43" s="102" t="s">
        <v>567</v>
      </c>
      <c r="GB43" s="105">
        <v>7.6999999999999999E-2</v>
      </c>
      <c r="GC43" s="110">
        <v>1.702</v>
      </c>
      <c r="GD43" s="110">
        <v>1.7210000000000001</v>
      </c>
      <c r="GE43" s="110">
        <v>1.7230000000000001</v>
      </c>
      <c r="GF43" s="105">
        <v>7.6999999999999999E-2</v>
      </c>
      <c r="GG43" s="105">
        <v>4.5999999999999999E-2</v>
      </c>
      <c r="GH43" s="105">
        <v>4.5999999999999999E-2</v>
      </c>
      <c r="GI43" s="105">
        <v>4.5999999999999999E-2</v>
      </c>
      <c r="GJ43" s="105">
        <v>4.5999999999999999E-2</v>
      </c>
      <c r="GK43" s="105">
        <v>4.5999999999999999E-2</v>
      </c>
      <c r="GL43" s="105">
        <v>4.5999999999999999E-2</v>
      </c>
      <c r="GM43" s="105">
        <v>4.5999999999999999E-2</v>
      </c>
      <c r="GN43" s="104">
        <v>630</v>
      </c>
    </row>
    <row r="44" spans="2:196" ht="13" customHeight="1">
      <c r="B44" s="43"/>
      <c r="C44" s="63" t="s">
        <v>568</v>
      </c>
      <c r="D44" s="66">
        <v>9.9000000000000005E-2</v>
      </c>
      <c r="E44" s="69">
        <v>0.223</v>
      </c>
      <c r="F44" s="68">
        <v>0.60399999999999998</v>
      </c>
      <c r="G44" s="69">
        <v>0.28599999999999998</v>
      </c>
      <c r="H44" s="72">
        <v>1.345</v>
      </c>
      <c r="I44" s="79">
        <v>1.0720000000000001</v>
      </c>
      <c r="J44" s="75">
        <v>0.86199999999999999</v>
      </c>
      <c r="K44" s="67">
        <v>0.41</v>
      </c>
      <c r="L44" s="69">
        <v>0.27200000000000002</v>
      </c>
      <c r="M44" s="67">
        <v>0.33400000000000002</v>
      </c>
      <c r="N44" s="66">
        <v>4.9000000000000002E-2</v>
      </c>
      <c r="O44" s="66">
        <v>0.105</v>
      </c>
      <c r="P44" s="65">
        <v>630</v>
      </c>
      <c r="Q44" s="43"/>
      <c r="R44" s="63" t="s">
        <v>568</v>
      </c>
      <c r="S44" s="66">
        <v>0.1</v>
      </c>
      <c r="T44" s="69">
        <v>0.22600000000000001</v>
      </c>
      <c r="U44" s="68">
        <v>0.59599999999999997</v>
      </c>
      <c r="V44" s="69">
        <v>0.27900000000000003</v>
      </c>
      <c r="W44" s="72">
        <v>1.349</v>
      </c>
      <c r="X44" s="79">
        <v>1.0920000000000001</v>
      </c>
      <c r="Y44" s="75">
        <v>0.85399999999999998</v>
      </c>
      <c r="Z44" s="78">
        <v>0.45400000000000001</v>
      </c>
      <c r="AA44" s="67">
        <v>0.29299999999999998</v>
      </c>
      <c r="AB44" s="67">
        <v>0.33200000000000002</v>
      </c>
      <c r="AC44" s="66">
        <v>4.9000000000000002E-2</v>
      </c>
      <c r="AD44" s="66">
        <v>0.105</v>
      </c>
      <c r="AE44" s="65">
        <v>630</v>
      </c>
      <c r="AF44" s="43"/>
      <c r="AG44" s="63" t="s">
        <v>568</v>
      </c>
      <c r="AH44" s="66">
        <v>9.9000000000000005E-2</v>
      </c>
      <c r="AI44" s="74">
        <v>1.7709999999999999</v>
      </c>
      <c r="AJ44" s="68">
        <v>0.61099999999999999</v>
      </c>
      <c r="AK44" s="78">
        <v>0.56999999999999995</v>
      </c>
      <c r="AL44" s="75">
        <v>0.91600000000000004</v>
      </c>
      <c r="AM44" s="66">
        <v>5.2999999999999999E-2</v>
      </c>
      <c r="AN44" s="76">
        <v>1.87</v>
      </c>
      <c r="AO44" s="66">
        <v>0.10199999999999999</v>
      </c>
      <c r="AP44" s="66">
        <v>5.3999999999999999E-2</v>
      </c>
      <c r="AQ44" s="66">
        <v>5.0999999999999997E-2</v>
      </c>
      <c r="AR44" s="73">
        <v>0.78600000000000003</v>
      </c>
      <c r="AS44" s="66">
        <v>0.108</v>
      </c>
      <c r="AT44" s="65">
        <v>630</v>
      </c>
      <c r="AU44" s="43"/>
      <c r="AV44" s="63" t="s">
        <v>568</v>
      </c>
      <c r="AW44" s="66">
        <v>9.9000000000000005E-2</v>
      </c>
      <c r="AX44" s="74">
        <v>1.756</v>
      </c>
      <c r="AY44" s="68">
        <v>0.61299999999999999</v>
      </c>
      <c r="AZ44" s="68">
        <v>0.624</v>
      </c>
      <c r="BA44" s="75">
        <v>0.89600000000000002</v>
      </c>
      <c r="BB44" s="66">
        <v>5.2999999999999999E-2</v>
      </c>
      <c r="BC44" s="76">
        <v>1.8979999999999999</v>
      </c>
      <c r="BD44" s="66">
        <v>0.1</v>
      </c>
      <c r="BE44" s="66">
        <v>5.3999999999999999E-2</v>
      </c>
      <c r="BF44" s="66">
        <v>4.8000000000000001E-2</v>
      </c>
      <c r="BG44" s="68">
        <v>0.626</v>
      </c>
      <c r="BH44" s="66">
        <v>0.108</v>
      </c>
      <c r="BI44" s="65">
        <v>630</v>
      </c>
      <c r="BJ44"/>
      <c r="BK44" s="102" t="s">
        <v>568</v>
      </c>
      <c r="BL44" s="105">
        <v>0.104</v>
      </c>
      <c r="BM44" s="105">
        <v>0.13600000000000001</v>
      </c>
      <c r="BN44" s="107">
        <v>0.32200000000000001</v>
      </c>
      <c r="BO44" s="106">
        <v>0.16500000000000001</v>
      </c>
      <c r="BP44" s="110">
        <v>1.218</v>
      </c>
      <c r="BQ44" s="113">
        <v>0.80700000000000005</v>
      </c>
      <c r="BR44" s="114">
        <v>0.49</v>
      </c>
      <c r="BS44" s="107">
        <v>0.27900000000000003</v>
      </c>
      <c r="BT44" s="106">
        <v>0.16300000000000001</v>
      </c>
      <c r="BU44" s="106">
        <v>0.191</v>
      </c>
      <c r="BV44" s="105">
        <v>5.6000000000000001E-2</v>
      </c>
      <c r="BW44" s="105">
        <v>0.11</v>
      </c>
      <c r="BX44" s="104">
        <v>630</v>
      </c>
      <c r="BY44" s="118"/>
      <c r="BZ44" s="121" t="s">
        <v>568</v>
      </c>
      <c r="CA44" s="123">
        <v>0.129</v>
      </c>
      <c r="CB44" s="123">
        <v>0.13100000000000001</v>
      </c>
      <c r="CC44" s="125">
        <v>0.34300000000000003</v>
      </c>
      <c r="CD44" s="124">
        <v>0.16300000000000001</v>
      </c>
      <c r="CE44" s="128">
        <v>1.2370000000000001</v>
      </c>
      <c r="CF44" s="131">
        <v>0.77100000000000002</v>
      </c>
      <c r="CG44" s="132">
        <v>0.47599999999999998</v>
      </c>
      <c r="CH44" s="125">
        <v>0.26500000000000001</v>
      </c>
      <c r="CI44" s="124">
        <v>0.16400000000000001</v>
      </c>
      <c r="CJ44" s="124">
        <v>0.193</v>
      </c>
      <c r="CK44" s="123">
        <v>5.6000000000000001E-2</v>
      </c>
      <c r="CL44" s="123">
        <v>0.112</v>
      </c>
      <c r="CM44" s="104">
        <v>630</v>
      </c>
      <c r="CN44"/>
      <c r="CO44" s="102" t="s">
        <v>568</v>
      </c>
      <c r="CP44" s="106">
        <v>0.109</v>
      </c>
      <c r="CQ44" s="105">
        <v>8.5999999999999993E-2</v>
      </c>
      <c r="CR44" s="107">
        <v>0.158</v>
      </c>
      <c r="CS44" s="105">
        <v>9.6000000000000002E-2</v>
      </c>
      <c r="CT44" s="111">
        <v>0.54800000000000004</v>
      </c>
      <c r="CU44" s="116">
        <v>0.34699999999999998</v>
      </c>
      <c r="CV44" s="115">
        <v>0.221</v>
      </c>
      <c r="CW44" s="106">
        <v>0.13200000000000001</v>
      </c>
      <c r="CX44" s="105">
        <v>9.9000000000000005E-2</v>
      </c>
      <c r="CY44" s="106">
        <v>0.108</v>
      </c>
      <c r="CZ44" s="105">
        <v>6.3E-2</v>
      </c>
      <c r="DA44" s="106">
        <v>0.114</v>
      </c>
      <c r="DB44" s="104">
        <v>630</v>
      </c>
      <c r="DC44"/>
      <c r="DD44" s="102" t="s">
        <v>568</v>
      </c>
      <c r="DE44" s="106">
        <v>0.106</v>
      </c>
      <c r="DF44" s="105">
        <v>8.5999999999999993E-2</v>
      </c>
      <c r="DG44" s="115">
        <v>0.193</v>
      </c>
      <c r="DH44" s="105">
        <v>9.4E-2</v>
      </c>
      <c r="DI44" s="111">
        <v>0.55100000000000005</v>
      </c>
      <c r="DJ44" s="116">
        <v>0.35199999999999998</v>
      </c>
      <c r="DK44" s="115">
        <v>0.22500000000000001</v>
      </c>
      <c r="DL44" s="106">
        <v>0.13300000000000001</v>
      </c>
      <c r="DM44" s="105">
        <v>9.2999999999999999E-2</v>
      </c>
      <c r="DN44" s="105">
        <v>0.10299999999999999</v>
      </c>
      <c r="DO44" s="105">
        <v>6.3E-2</v>
      </c>
      <c r="DP44" s="106">
        <v>0.113</v>
      </c>
      <c r="DQ44" s="104">
        <v>630</v>
      </c>
      <c r="DR44"/>
      <c r="DS44" s="102" t="s">
        <v>568</v>
      </c>
      <c r="DT44" s="105">
        <v>0.108</v>
      </c>
      <c r="DU44" s="111">
        <v>1.6359999999999999</v>
      </c>
      <c r="DV44" s="107">
        <v>0.33600000000000002</v>
      </c>
      <c r="DW44" s="107">
        <v>0.33500000000000002</v>
      </c>
      <c r="DX44" s="115">
        <v>0.50700000000000001</v>
      </c>
      <c r="DY44" s="105">
        <v>5.8999999999999997E-2</v>
      </c>
      <c r="DZ44" s="112">
        <v>1.23</v>
      </c>
      <c r="EA44" s="105">
        <v>0.08</v>
      </c>
      <c r="EB44" s="105">
        <v>0.06</v>
      </c>
      <c r="EC44" s="105">
        <v>4.8000000000000001E-2</v>
      </c>
      <c r="ED44" s="110">
        <v>1.506</v>
      </c>
      <c r="EE44" s="105">
        <v>0.113</v>
      </c>
      <c r="EF44" s="104">
        <v>630</v>
      </c>
      <c r="EG44"/>
      <c r="EH44" s="102" t="s">
        <v>568</v>
      </c>
      <c r="EI44" s="105">
        <v>0.108</v>
      </c>
      <c r="EJ44" s="109">
        <v>1.637</v>
      </c>
      <c r="EK44" s="107">
        <v>0.34</v>
      </c>
      <c r="EL44" s="107">
        <v>0.34499999999999997</v>
      </c>
      <c r="EM44" s="115">
        <v>0.47899999999999998</v>
      </c>
      <c r="EN44" s="105">
        <v>5.8999999999999997E-2</v>
      </c>
      <c r="EO44" s="110">
        <v>1.2210000000000001</v>
      </c>
      <c r="EP44" s="105">
        <v>7.9000000000000001E-2</v>
      </c>
      <c r="EQ44" s="105">
        <v>0.06</v>
      </c>
      <c r="ER44" s="105">
        <v>4.5999999999999999E-2</v>
      </c>
      <c r="ES44" s="105">
        <v>4.5999999999999999E-2</v>
      </c>
      <c r="ET44" s="105">
        <v>0.111</v>
      </c>
      <c r="EU44" s="104">
        <v>630</v>
      </c>
      <c r="EV44"/>
      <c r="EW44" s="102" t="s">
        <v>568</v>
      </c>
      <c r="EX44" s="106">
        <v>0.109</v>
      </c>
      <c r="EY44" s="109">
        <v>0.72099999999999997</v>
      </c>
      <c r="EZ44" s="107">
        <v>0.157</v>
      </c>
      <c r="FA44" s="107">
        <v>0.159</v>
      </c>
      <c r="FB44" s="115">
        <v>0.21099999999999999</v>
      </c>
      <c r="FC44" s="105">
        <v>6.5000000000000002E-2</v>
      </c>
      <c r="FD44" s="108">
        <v>0.5</v>
      </c>
      <c r="FE44" s="105">
        <v>6.9000000000000006E-2</v>
      </c>
      <c r="FF44" s="105">
        <v>7.0999999999999994E-2</v>
      </c>
      <c r="FG44" s="105">
        <v>4.5999999999999999E-2</v>
      </c>
      <c r="FH44" s="105">
        <v>4.5999999999999999E-2</v>
      </c>
      <c r="FI44" s="106">
        <v>0.108</v>
      </c>
      <c r="FJ44" s="104">
        <v>630</v>
      </c>
      <c r="FK44"/>
      <c r="FL44" s="102" t="s">
        <v>568</v>
      </c>
      <c r="FM44" s="106">
        <v>0.107</v>
      </c>
      <c r="FN44" s="109">
        <v>0.69599999999999995</v>
      </c>
      <c r="FO44" s="107">
        <v>0.155</v>
      </c>
      <c r="FP44" s="107">
        <v>0.155</v>
      </c>
      <c r="FQ44" s="115">
        <v>0.222</v>
      </c>
      <c r="FR44" s="105">
        <v>6.4000000000000001E-2</v>
      </c>
      <c r="FS44" s="108">
        <v>0.497</v>
      </c>
      <c r="FT44" s="105">
        <v>6.9000000000000006E-2</v>
      </c>
      <c r="FU44" s="105">
        <v>6.5000000000000002E-2</v>
      </c>
      <c r="FV44" s="105">
        <v>4.7E-2</v>
      </c>
      <c r="FW44" s="105">
        <v>4.5999999999999999E-2</v>
      </c>
      <c r="FX44" s="106">
        <v>0.11</v>
      </c>
      <c r="FY44" s="104">
        <v>630</v>
      </c>
      <c r="FZ44"/>
      <c r="GA44" s="102" t="s">
        <v>568</v>
      </c>
      <c r="GB44" s="105">
        <v>0.108</v>
      </c>
      <c r="GC44" s="114">
        <v>0.76700000000000002</v>
      </c>
      <c r="GD44" s="114">
        <v>0.76</v>
      </c>
      <c r="GE44" s="114">
        <v>0.76900000000000002</v>
      </c>
      <c r="GF44" s="105">
        <v>0.11</v>
      </c>
      <c r="GG44" s="105">
        <v>4.5999999999999999E-2</v>
      </c>
      <c r="GH44" s="105">
        <v>4.5999999999999999E-2</v>
      </c>
      <c r="GI44" s="105">
        <v>4.5999999999999999E-2</v>
      </c>
      <c r="GJ44" s="105">
        <v>4.5999999999999999E-2</v>
      </c>
      <c r="GK44" s="105">
        <v>4.5999999999999999E-2</v>
      </c>
      <c r="GL44" s="105">
        <v>4.5999999999999999E-2</v>
      </c>
      <c r="GM44" s="105">
        <v>4.5999999999999999E-2</v>
      </c>
      <c r="GN44" s="104">
        <v>630</v>
      </c>
    </row>
    <row r="45" spans="2:196" ht="13" customHeight="1">
      <c r="B45" s="43"/>
      <c r="C45" s="63" t="s">
        <v>569</v>
      </c>
      <c r="D45" s="66">
        <v>0.151</v>
      </c>
      <c r="E45" s="67">
        <v>0.35299999999999998</v>
      </c>
      <c r="F45" s="68">
        <v>0.60399999999999998</v>
      </c>
      <c r="G45" s="66">
        <v>9.8000000000000004E-2</v>
      </c>
      <c r="H45" s="67">
        <v>0.39100000000000001</v>
      </c>
      <c r="I45" s="66">
        <v>4.9000000000000002E-2</v>
      </c>
      <c r="J45" s="67">
        <v>0.379</v>
      </c>
      <c r="K45" s="72">
        <v>1.298</v>
      </c>
      <c r="L45" s="67">
        <v>0.30399999999999999</v>
      </c>
      <c r="M45" s="66">
        <v>0.16400000000000001</v>
      </c>
      <c r="N45" s="66">
        <v>4.8000000000000001E-2</v>
      </c>
      <c r="O45" s="66">
        <v>0.159</v>
      </c>
      <c r="P45" s="65">
        <v>630</v>
      </c>
      <c r="Q45" s="43"/>
      <c r="R45" s="63" t="s">
        <v>569</v>
      </c>
      <c r="S45" s="66">
        <v>0.15</v>
      </c>
      <c r="T45" s="67">
        <v>0.35799999999999998</v>
      </c>
      <c r="U45" s="68">
        <v>0.58799999999999997</v>
      </c>
      <c r="V45" s="66">
        <v>0.105</v>
      </c>
      <c r="W45" s="67">
        <v>0.4</v>
      </c>
      <c r="X45" s="66">
        <v>4.9000000000000002E-2</v>
      </c>
      <c r="Y45" s="67">
        <v>0.374</v>
      </c>
      <c r="Z45" s="72">
        <v>1.3540000000000001</v>
      </c>
      <c r="AA45" s="67">
        <v>0.311</v>
      </c>
      <c r="AB45" s="66">
        <v>0.16300000000000001</v>
      </c>
      <c r="AC45" s="66">
        <v>4.8000000000000001E-2</v>
      </c>
      <c r="AD45" s="66">
        <v>0.157</v>
      </c>
      <c r="AE45" s="65">
        <v>630</v>
      </c>
      <c r="AF45" s="43"/>
      <c r="AG45" s="63" t="s">
        <v>569</v>
      </c>
      <c r="AH45" s="66">
        <v>0.15</v>
      </c>
      <c r="AI45" s="71">
        <v>1.6339999999999999</v>
      </c>
      <c r="AJ45" s="66">
        <v>7.5999999999999998E-2</v>
      </c>
      <c r="AK45" s="73">
        <v>0.77300000000000002</v>
      </c>
      <c r="AL45" s="69">
        <v>0.28399999999999997</v>
      </c>
      <c r="AM45" s="66">
        <v>5.3999999999999999E-2</v>
      </c>
      <c r="AN45" s="76">
        <v>1.8009999999999999</v>
      </c>
      <c r="AO45" s="66">
        <v>0.13700000000000001</v>
      </c>
      <c r="AP45" s="75">
        <v>0.85</v>
      </c>
      <c r="AQ45" s="66">
        <v>4.7E-2</v>
      </c>
      <c r="AR45" s="75">
        <v>0.90400000000000003</v>
      </c>
      <c r="AS45" s="66">
        <v>0.159</v>
      </c>
      <c r="AT45" s="65">
        <v>630</v>
      </c>
      <c r="AU45" s="43"/>
      <c r="AV45" s="63" t="s">
        <v>569</v>
      </c>
      <c r="AW45" s="66">
        <v>0.14000000000000001</v>
      </c>
      <c r="AX45" s="71">
        <v>1.621</v>
      </c>
      <c r="AY45" s="66">
        <v>7.5999999999999998E-2</v>
      </c>
      <c r="AZ45" s="73">
        <v>0.755</v>
      </c>
      <c r="BA45" s="67">
        <v>0.36</v>
      </c>
      <c r="BB45" s="66">
        <v>5.3999999999999999E-2</v>
      </c>
      <c r="BC45" s="74">
        <v>1.706</v>
      </c>
      <c r="BD45" s="66">
        <v>0.13600000000000001</v>
      </c>
      <c r="BE45" s="75">
        <v>0.85799999999999998</v>
      </c>
      <c r="BF45" s="66">
        <v>4.8000000000000001E-2</v>
      </c>
      <c r="BG45" s="68">
        <v>0.71299999999999997</v>
      </c>
      <c r="BH45" s="66">
        <v>0.14399999999999999</v>
      </c>
      <c r="BI45" s="65">
        <v>630</v>
      </c>
      <c r="BJ45"/>
      <c r="BK45" s="102" t="s">
        <v>569</v>
      </c>
      <c r="BL45" s="106">
        <v>0.16400000000000001</v>
      </c>
      <c r="BM45" s="106">
        <v>0.20300000000000001</v>
      </c>
      <c r="BN45" s="115">
        <v>0.41199999999999998</v>
      </c>
      <c r="BO45" s="106">
        <v>0.16300000000000001</v>
      </c>
      <c r="BP45" s="106">
        <v>0.25600000000000001</v>
      </c>
      <c r="BQ45" s="105">
        <v>5.7000000000000002E-2</v>
      </c>
      <c r="BR45" s="106">
        <v>0.221</v>
      </c>
      <c r="BS45" s="108">
        <v>1.089</v>
      </c>
      <c r="BT45" s="106">
        <v>0.17499999999999999</v>
      </c>
      <c r="BU45" s="105">
        <v>0.111</v>
      </c>
      <c r="BV45" s="105">
        <v>5.6000000000000001E-2</v>
      </c>
      <c r="BW45" s="106">
        <v>0.17599999999999999</v>
      </c>
      <c r="BX45" s="104">
        <v>630</v>
      </c>
      <c r="BY45" s="118"/>
      <c r="BZ45" s="121" t="s">
        <v>569</v>
      </c>
      <c r="CA45" s="124">
        <v>0.17299999999999999</v>
      </c>
      <c r="CB45" s="124">
        <v>0.20100000000000001</v>
      </c>
      <c r="CC45" s="125">
        <v>0.33200000000000002</v>
      </c>
      <c r="CD45" s="123">
        <v>9.4E-2</v>
      </c>
      <c r="CE45" s="125">
        <v>0.26200000000000001</v>
      </c>
      <c r="CF45" s="123">
        <v>5.5E-2</v>
      </c>
      <c r="CG45" s="124">
        <v>0.215</v>
      </c>
      <c r="CH45" s="126">
        <v>1.0580000000000001</v>
      </c>
      <c r="CI45" s="124">
        <v>0.17299999999999999</v>
      </c>
      <c r="CJ45" s="123">
        <v>0.111</v>
      </c>
      <c r="CK45" s="123">
        <v>5.6000000000000001E-2</v>
      </c>
      <c r="CL45" s="124">
        <v>0.17499999999999999</v>
      </c>
      <c r="CM45" s="104">
        <v>630</v>
      </c>
      <c r="CN45"/>
      <c r="CO45" s="102" t="s">
        <v>569</v>
      </c>
      <c r="CP45" s="107">
        <v>0.17399999999999999</v>
      </c>
      <c r="CQ45" s="106">
        <v>0.111</v>
      </c>
      <c r="CR45" s="107">
        <v>0.16500000000000001</v>
      </c>
      <c r="CS45" s="105">
        <v>7.0000000000000007E-2</v>
      </c>
      <c r="CT45" s="106">
        <v>0.128</v>
      </c>
      <c r="CU45" s="105">
        <v>6.2E-2</v>
      </c>
      <c r="CV45" s="105">
        <v>6.8000000000000005E-2</v>
      </c>
      <c r="CW45" s="108">
        <v>0.47599999999999998</v>
      </c>
      <c r="CX45" s="105">
        <v>0.10100000000000001</v>
      </c>
      <c r="CY45" s="105">
        <v>7.8E-2</v>
      </c>
      <c r="CZ45" s="105">
        <v>6.3E-2</v>
      </c>
      <c r="DA45" s="107">
        <v>0.18</v>
      </c>
      <c r="DB45" s="104">
        <v>630</v>
      </c>
      <c r="DC45"/>
      <c r="DD45" s="102" t="s">
        <v>569</v>
      </c>
      <c r="DE45" s="107">
        <v>0.16600000000000001</v>
      </c>
      <c r="DF45" s="106">
        <v>0.109</v>
      </c>
      <c r="DG45" s="107">
        <v>0.161</v>
      </c>
      <c r="DH45" s="105">
        <v>7.0999999999999994E-2</v>
      </c>
      <c r="DI45" s="106">
        <v>0.125</v>
      </c>
      <c r="DJ45" s="105">
        <v>6.2E-2</v>
      </c>
      <c r="DK45" s="105">
        <v>6.8000000000000005E-2</v>
      </c>
      <c r="DL45" s="108">
        <v>0.47799999999999998</v>
      </c>
      <c r="DM45" s="105">
        <v>9.7000000000000003E-2</v>
      </c>
      <c r="DN45" s="105">
        <v>7.8E-2</v>
      </c>
      <c r="DO45" s="105">
        <v>6.4000000000000001E-2</v>
      </c>
      <c r="DP45" s="107">
        <v>0.17499999999999999</v>
      </c>
      <c r="DQ45" s="104">
        <v>630</v>
      </c>
      <c r="DR45"/>
      <c r="DS45" s="102" t="s">
        <v>569</v>
      </c>
      <c r="DT45" s="105">
        <v>0.16900000000000001</v>
      </c>
      <c r="DU45" s="113">
        <v>1.0820000000000001</v>
      </c>
      <c r="DV45" s="105">
        <v>6.8000000000000005E-2</v>
      </c>
      <c r="DW45" s="107">
        <v>0.41</v>
      </c>
      <c r="DX45" s="106">
        <v>0.20499999999999999</v>
      </c>
      <c r="DY45" s="105">
        <v>5.8999999999999997E-2</v>
      </c>
      <c r="DZ45" s="112">
        <v>1.1930000000000001</v>
      </c>
      <c r="EA45" s="105">
        <v>9.2999999999999999E-2</v>
      </c>
      <c r="EB45" s="115">
        <v>0.47499999999999998</v>
      </c>
      <c r="EC45" s="105">
        <v>4.4999999999999998E-2</v>
      </c>
      <c r="ED45" s="116">
        <v>0.91600000000000004</v>
      </c>
      <c r="EE45" s="105">
        <v>0.17499999999999999</v>
      </c>
      <c r="EF45" s="104">
        <v>630</v>
      </c>
      <c r="EG45"/>
      <c r="EH45" s="102" t="s">
        <v>569</v>
      </c>
      <c r="EI45" s="106">
        <v>0.17299999999999999</v>
      </c>
      <c r="EJ45" s="112">
        <v>1.0649999999999999</v>
      </c>
      <c r="EK45" s="105">
        <v>7.1999999999999995E-2</v>
      </c>
      <c r="EL45" s="115">
        <v>0.41899999999999998</v>
      </c>
      <c r="EM45" s="106">
        <v>0.19400000000000001</v>
      </c>
      <c r="EN45" s="105">
        <v>7.0000000000000007E-2</v>
      </c>
      <c r="EO45" s="108">
        <v>1.2030000000000001</v>
      </c>
      <c r="EP45" s="105">
        <v>9.2999999999999999E-2</v>
      </c>
      <c r="EQ45" s="115">
        <v>0.47599999999999998</v>
      </c>
      <c r="ER45" s="105">
        <v>4.9000000000000002E-2</v>
      </c>
      <c r="ES45" s="105">
        <v>4.5999999999999999E-2</v>
      </c>
      <c r="ET45" s="106">
        <v>0.182</v>
      </c>
      <c r="EU45" s="104">
        <v>630</v>
      </c>
      <c r="EV45"/>
      <c r="EW45" s="102" t="s">
        <v>569</v>
      </c>
      <c r="EX45" s="107">
        <v>0.17399999999999999</v>
      </c>
      <c r="EY45" s="112">
        <v>0.46899999999999997</v>
      </c>
      <c r="EZ45" s="105">
        <v>6.7000000000000004E-2</v>
      </c>
      <c r="FA45" s="107">
        <v>0.188</v>
      </c>
      <c r="FB45" s="106">
        <v>0.104</v>
      </c>
      <c r="FC45" s="105">
        <v>6.4000000000000001E-2</v>
      </c>
      <c r="FD45" s="108">
        <v>0.49299999999999999</v>
      </c>
      <c r="FE45" s="105">
        <v>7.2999999999999995E-2</v>
      </c>
      <c r="FF45" s="115">
        <v>0.20599999999999999</v>
      </c>
      <c r="FG45" s="105">
        <v>4.4999999999999998E-2</v>
      </c>
      <c r="FH45" s="105">
        <v>4.5999999999999999E-2</v>
      </c>
      <c r="FI45" s="107">
        <v>0.17199999999999999</v>
      </c>
      <c r="FJ45" s="104">
        <v>630</v>
      </c>
      <c r="FK45"/>
      <c r="FL45" s="102" t="s">
        <v>569</v>
      </c>
      <c r="FM45" s="107">
        <v>0.17299999999999999</v>
      </c>
      <c r="FN45" s="112">
        <v>0.46200000000000002</v>
      </c>
      <c r="FO45" s="105">
        <v>6.7000000000000004E-2</v>
      </c>
      <c r="FP45" s="115">
        <v>0.188</v>
      </c>
      <c r="FQ45" s="106">
        <v>0.109</v>
      </c>
      <c r="FR45" s="105">
        <v>6.4000000000000001E-2</v>
      </c>
      <c r="FS45" s="108">
        <v>0.504</v>
      </c>
      <c r="FT45" s="105">
        <v>7.3999999999999996E-2</v>
      </c>
      <c r="FU45" s="115">
        <v>0.20799999999999999</v>
      </c>
      <c r="FV45" s="105">
        <v>5.2999999999999999E-2</v>
      </c>
      <c r="FW45" s="105">
        <v>4.5999999999999999E-2</v>
      </c>
      <c r="FX45" s="107">
        <v>0.17799999999999999</v>
      </c>
      <c r="FY45" s="104">
        <v>630</v>
      </c>
      <c r="FZ45"/>
      <c r="GA45" s="102" t="s">
        <v>569</v>
      </c>
      <c r="GB45" s="105">
        <v>0.17699999999999999</v>
      </c>
      <c r="GC45" s="107">
        <v>0.38700000000000001</v>
      </c>
      <c r="GD45" s="107">
        <v>0.38800000000000001</v>
      </c>
      <c r="GE45" s="107">
        <v>0.38600000000000001</v>
      </c>
      <c r="GF45" s="105">
        <v>0.184</v>
      </c>
      <c r="GG45" s="105">
        <v>4.5999999999999999E-2</v>
      </c>
      <c r="GH45" s="105">
        <v>4.5999999999999999E-2</v>
      </c>
      <c r="GI45" s="105">
        <v>4.5999999999999999E-2</v>
      </c>
      <c r="GJ45" s="105">
        <v>4.5999999999999999E-2</v>
      </c>
      <c r="GK45" s="105">
        <v>4.5999999999999999E-2</v>
      </c>
      <c r="GL45" s="105">
        <v>4.5999999999999999E-2</v>
      </c>
      <c r="GM45" s="105">
        <v>4.5999999999999999E-2</v>
      </c>
      <c r="GN45" s="104">
        <v>630</v>
      </c>
    </row>
    <row r="46" spans="2:196" ht="15">
      <c r="B46" s="43"/>
      <c r="C46" s="63" t="s">
        <v>570</v>
      </c>
      <c r="D46" s="69">
        <v>0.28299999999999997</v>
      </c>
      <c r="E46" s="69">
        <v>0.25800000000000001</v>
      </c>
      <c r="F46" s="76">
        <v>1.6739999999999999</v>
      </c>
      <c r="G46" s="70">
        <v>1.163</v>
      </c>
      <c r="H46" s="66">
        <v>5.8000000000000003E-2</v>
      </c>
      <c r="I46" s="66">
        <v>4.9000000000000002E-2</v>
      </c>
      <c r="J46" s="67">
        <v>0.29899999999999999</v>
      </c>
      <c r="K46" s="79">
        <v>1.1399999999999999</v>
      </c>
      <c r="L46" s="67">
        <v>0.373</v>
      </c>
      <c r="M46" s="69">
        <v>0.223</v>
      </c>
      <c r="N46" s="76">
        <v>1.77</v>
      </c>
      <c r="O46" s="69">
        <v>0.28999999999999998</v>
      </c>
      <c r="P46" s="65">
        <v>630</v>
      </c>
      <c r="Q46" s="43"/>
      <c r="R46" s="63" t="s">
        <v>570</v>
      </c>
      <c r="S46" s="69">
        <v>0.28100000000000003</v>
      </c>
      <c r="T46" s="69">
        <v>0.26100000000000001</v>
      </c>
      <c r="U46" s="74">
        <v>1.589</v>
      </c>
      <c r="V46" s="70">
        <v>1.198</v>
      </c>
      <c r="W46" s="66">
        <v>5.8000000000000003E-2</v>
      </c>
      <c r="X46" s="66">
        <v>0.05</v>
      </c>
      <c r="Y46" s="67">
        <v>0.30299999999999999</v>
      </c>
      <c r="Z46" s="70">
        <v>1.1399999999999999</v>
      </c>
      <c r="AA46" s="78">
        <v>0.433</v>
      </c>
      <c r="AB46" s="69">
        <v>0.219</v>
      </c>
      <c r="AC46" s="76">
        <v>1.74</v>
      </c>
      <c r="AD46" s="67">
        <v>0.29199999999999998</v>
      </c>
      <c r="AE46" s="65">
        <v>630</v>
      </c>
      <c r="AF46" s="43"/>
      <c r="AG46" s="63" t="s">
        <v>570</v>
      </c>
      <c r="AH46" s="69">
        <v>0.26500000000000001</v>
      </c>
      <c r="AI46" s="66">
        <v>0.05</v>
      </c>
      <c r="AJ46" s="66">
        <v>7.0000000000000007E-2</v>
      </c>
      <c r="AK46" s="68">
        <v>0.66</v>
      </c>
      <c r="AL46" s="68">
        <v>0.64100000000000001</v>
      </c>
      <c r="AM46" s="66">
        <v>5.2999999999999999E-2</v>
      </c>
      <c r="AN46" s="76">
        <v>1.88</v>
      </c>
      <c r="AO46" s="69">
        <v>0.193</v>
      </c>
      <c r="AP46" s="78">
        <v>0.47499999999999998</v>
      </c>
      <c r="AQ46" s="66">
        <v>4.9000000000000002E-2</v>
      </c>
      <c r="AR46" s="79">
        <v>1.1870000000000001</v>
      </c>
      <c r="AS46" s="69">
        <v>0.27700000000000002</v>
      </c>
      <c r="AT46" s="65">
        <v>630</v>
      </c>
      <c r="AU46" s="43"/>
      <c r="AV46" s="63" t="s">
        <v>570</v>
      </c>
      <c r="AW46" s="69">
        <v>0.25900000000000001</v>
      </c>
      <c r="AX46" s="66">
        <v>0.05</v>
      </c>
      <c r="AY46" s="66">
        <v>7.0000000000000007E-2</v>
      </c>
      <c r="AZ46" s="68">
        <v>0.59099999999999997</v>
      </c>
      <c r="BA46" s="68">
        <v>0.7</v>
      </c>
      <c r="BB46" s="66">
        <v>5.5E-2</v>
      </c>
      <c r="BC46" s="76">
        <v>1.9159999999999999</v>
      </c>
      <c r="BD46" s="69">
        <v>0.19600000000000001</v>
      </c>
      <c r="BE46" s="78">
        <v>0.48199999999999998</v>
      </c>
      <c r="BF46" s="66">
        <v>4.8000000000000001E-2</v>
      </c>
      <c r="BG46" s="78">
        <v>0.53900000000000003</v>
      </c>
      <c r="BH46" s="69">
        <v>0.247</v>
      </c>
      <c r="BI46" s="65">
        <v>630</v>
      </c>
      <c r="BJ46"/>
      <c r="BK46" s="102" t="s">
        <v>570</v>
      </c>
      <c r="BL46" s="107">
        <v>0.28100000000000003</v>
      </c>
      <c r="BM46" s="105">
        <v>0.154</v>
      </c>
      <c r="BN46" s="112">
        <v>0.98699999999999999</v>
      </c>
      <c r="BO46" s="112">
        <v>0.97899999999999998</v>
      </c>
      <c r="BP46" s="105">
        <v>0.124</v>
      </c>
      <c r="BQ46" s="105">
        <v>5.7000000000000002E-2</v>
      </c>
      <c r="BR46" s="106">
        <v>0.185</v>
      </c>
      <c r="BS46" s="116">
        <v>0.71299999999999997</v>
      </c>
      <c r="BT46" s="106">
        <v>0.23899999999999999</v>
      </c>
      <c r="BU46" s="105">
        <v>0.13600000000000001</v>
      </c>
      <c r="BV46" s="110">
        <v>1.181</v>
      </c>
      <c r="BW46" s="107">
        <v>0.28899999999999998</v>
      </c>
      <c r="BX46" s="104">
        <v>630</v>
      </c>
      <c r="BY46" s="118"/>
      <c r="BZ46" s="121" t="s">
        <v>570</v>
      </c>
      <c r="CA46" s="125">
        <v>0.28999999999999998</v>
      </c>
      <c r="CB46" s="123">
        <v>0.15</v>
      </c>
      <c r="CC46" s="130">
        <v>0.96899999999999997</v>
      </c>
      <c r="CD46" s="130">
        <v>0.872</v>
      </c>
      <c r="CE46" s="123">
        <v>6.8000000000000005E-2</v>
      </c>
      <c r="CF46" s="123">
        <v>5.6000000000000001E-2</v>
      </c>
      <c r="CG46" s="124">
        <v>0.17899999999999999</v>
      </c>
      <c r="CH46" s="133">
        <v>0.69699999999999995</v>
      </c>
      <c r="CI46" s="124">
        <v>0.24</v>
      </c>
      <c r="CJ46" s="123">
        <v>0.13800000000000001</v>
      </c>
      <c r="CK46" s="128">
        <v>1.2210000000000001</v>
      </c>
      <c r="CL46" s="125">
        <v>0.28999999999999998</v>
      </c>
      <c r="CM46" s="104">
        <v>630</v>
      </c>
      <c r="CN46"/>
      <c r="CO46" s="102" t="s">
        <v>570</v>
      </c>
      <c r="CP46" s="117">
        <v>0.28799999999999998</v>
      </c>
      <c r="CQ46" s="105">
        <v>9.2999999999999999E-2</v>
      </c>
      <c r="CR46" s="112">
        <v>0.40799999999999997</v>
      </c>
      <c r="CS46" s="113">
        <v>0.374</v>
      </c>
      <c r="CT46" s="105">
        <v>6.4000000000000001E-2</v>
      </c>
      <c r="CU46" s="105">
        <v>6.7000000000000004E-2</v>
      </c>
      <c r="CV46" s="105">
        <v>6.8000000000000005E-2</v>
      </c>
      <c r="CW46" s="117">
        <v>0.316</v>
      </c>
      <c r="CX46" s="106">
        <v>0.125</v>
      </c>
      <c r="CY46" s="105">
        <v>8.7999999999999995E-2</v>
      </c>
      <c r="CZ46" s="111">
        <v>0.54600000000000004</v>
      </c>
      <c r="DA46" s="117">
        <v>0.29899999999999999</v>
      </c>
      <c r="DB46" s="104">
        <v>630</v>
      </c>
      <c r="DC46"/>
      <c r="DD46" s="102" t="s">
        <v>570</v>
      </c>
      <c r="DE46" s="117">
        <v>0.28100000000000003</v>
      </c>
      <c r="DF46" s="105">
        <v>9.1999999999999998E-2</v>
      </c>
      <c r="DG46" s="112">
        <v>0.40600000000000003</v>
      </c>
      <c r="DH46" s="113">
        <v>0.39100000000000001</v>
      </c>
      <c r="DI46" s="105">
        <v>6.4000000000000001E-2</v>
      </c>
      <c r="DJ46" s="105">
        <v>6.8000000000000005E-2</v>
      </c>
      <c r="DK46" s="105">
        <v>6.8000000000000005E-2</v>
      </c>
      <c r="DL46" s="117">
        <v>0.317</v>
      </c>
      <c r="DM46" s="106">
        <v>0.12</v>
      </c>
      <c r="DN46" s="105">
        <v>8.7999999999999995E-2</v>
      </c>
      <c r="DO46" s="111">
        <v>0.54800000000000004</v>
      </c>
      <c r="DP46" s="117">
        <v>0.29399999999999998</v>
      </c>
      <c r="DQ46" s="104">
        <v>630</v>
      </c>
      <c r="DR46"/>
      <c r="DS46" s="102" t="s">
        <v>570</v>
      </c>
      <c r="DT46" s="106">
        <v>0.28899999999999998</v>
      </c>
      <c r="DU46" s="105">
        <v>5.5E-2</v>
      </c>
      <c r="DV46" s="105">
        <v>7.0000000000000007E-2</v>
      </c>
      <c r="DW46" s="107">
        <v>0.35299999999999998</v>
      </c>
      <c r="DX46" s="107">
        <v>0.38500000000000001</v>
      </c>
      <c r="DY46" s="105">
        <v>5.8999999999999997E-2</v>
      </c>
      <c r="DZ46" s="112">
        <v>1.3109999999999999</v>
      </c>
      <c r="EA46" s="105">
        <v>0.12</v>
      </c>
      <c r="EB46" s="106">
        <v>0.27300000000000002</v>
      </c>
      <c r="EC46" s="105">
        <v>4.4999999999999998E-2</v>
      </c>
      <c r="ED46" s="135">
        <v>1.7669999999999999</v>
      </c>
      <c r="EE46" s="106">
        <v>0.29299999999999998</v>
      </c>
      <c r="EF46" s="104">
        <v>630</v>
      </c>
      <c r="EG46"/>
      <c r="EH46" s="102" t="s">
        <v>570</v>
      </c>
      <c r="EI46" s="107">
        <v>0.29199999999999998</v>
      </c>
      <c r="EJ46" s="105">
        <v>5.6000000000000001E-2</v>
      </c>
      <c r="EK46" s="105">
        <v>6.6000000000000003E-2</v>
      </c>
      <c r="EL46" s="107">
        <v>0.36799999999999999</v>
      </c>
      <c r="EM46" s="107">
        <v>0.36699999999999999</v>
      </c>
      <c r="EN46" s="105">
        <v>5.8999999999999997E-2</v>
      </c>
      <c r="EO46" s="110">
        <v>1.292</v>
      </c>
      <c r="EP46" s="105">
        <v>0.11899999999999999</v>
      </c>
      <c r="EQ46" s="106">
        <v>0.27400000000000002</v>
      </c>
      <c r="ER46" s="105">
        <v>5.0999999999999997E-2</v>
      </c>
      <c r="ES46" s="105">
        <v>4.5999999999999999E-2</v>
      </c>
      <c r="ET46" s="107">
        <v>0.29899999999999999</v>
      </c>
      <c r="EU46" s="104">
        <v>630</v>
      </c>
      <c r="EV46"/>
      <c r="EW46" s="102" t="s">
        <v>570</v>
      </c>
      <c r="EX46" s="114">
        <v>0.28299999999999997</v>
      </c>
      <c r="EY46" s="105">
        <v>6.3E-2</v>
      </c>
      <c r="EZ46" s="105">
        <v>6.6000000000000003E-2</v>
      </c>
      <c r="FA46" s="107">
        <v>0.16600000000000001</v>
      </c>
      <c r="FB46" s="107">
        <v>0.16700000000000001</v>
      </c>
      <c r="FC46" s="105">
        <v>6.4000000000000001E-2</v>
      </c>
      <c r="FD46" s="110">
        <v>0.54400000000000004</v>
      </c>
      <c r="FE46" s="105">
        <v>7.9000000000000001E-2</v>
      </c>
      <c r="FF46" s="106">
        <v>0.129</v>
      </c>
      <c r="FG46" s="105">
        <v>4.4999999999999998E-2</v>
      </c>
      <c r="FH46" s="105">
        <v>4.7E-2</v>
      </c>
      <c r="FI46" s="114">
        <v>0.28100000000000003</v>
      </c>
      <c r="FJ46" s="104">
        <v>630</v>
      </c>
      <c r="FK46"/>
      <c r="FL46" s="102" t="s">
        <v>570</v>
      </c>
      <c r="FM46" s="117">
        <v>0.29099999999999998</v>
      </c>
      <c r="FN46" s="105">
        <v>6.2E-2</v>
      </c>
      <c r="FO46" s="105">
        <v>6.6000000000000003E-2</v>
      </c>
      <c r="FP46" s="107">
        <v>0.16500000000000001</v>
      </c>
      <c r="FQ46" s="107">
        <v>0.17</v>
      </c>
      <c r="FR46" s="105">
        <v>6.4000000000000001E-2</v>
      </c>
      <c r="FS46" s="110">
        <v>0.54300000000000004</v>
      </c>
      <c r="FT46" s="105">
        <v>8.1000000000000003E-2</v>
      </c>
      <c r="FU46" s="106">
        <v>0.129</v>
      </c>
      <c r="FV46" s="105">
        <v>0.05</v>
      </c>
      <c r="FW46" s="105">
        <v>4.5999999999999999E-2</v>
      </c>
      <c r="FX46" s="117">
        <v>0.29399999999999998</v>
      </c>
      <c r="FY46" s="104">
        <v>630</v>
      </c>
      <c r="FZ46"/>
      <c r="GA46" s="102" t="s">
        <v>570</v>
      </c>
      <c r="GB46" s="106">
        <v>0.30099999999999999</v>
      </c>
      <c r="GC46" s="107">
        <v>0.38200000000000001</v>
      </c>
      <c r="GD46" s="107">
        <v>0.39100000000000001</v>
      </c>
      <c r="GE46" s="107">
        <v>0.39</v>
      </c>
      <c r="GF46" s="106">
        <v>0.29599999999999999</v>
      </c>
      <c r="GG46" s="105">
        <v>4.5999999999999999E-2</v>
      </c>
      <c r="GH46" s="105">
        <v>4.5999999999999999E-2</v>
      </c>
      <c r="GI46" s="105">
        <v>4.5999999999999999E-2</v>
      </c>
      <c r="GJ46" s="105">
        <v>4.7E-2</v>
      </c>
      <c r="GK46" s="105">
        <v>4.5999999999999999E-2</v>
      </c>
      <c r="GL46" s="105">
        <v>4.5999999999999999E-2</v>
      </c>
      <c r="GM46" s="105">
        <v>4.5999999999999999E-2</v>
      </c>
      <c r="GN46" s="104">
        <v>630</v>
      </c>
    </row>
    <row r="47" spans="2:196" ht="15">
      <c r="B47" s="43"/>
      <c r="C47" s="63" t="s">
        <v>571</v>
      </c>
      <c r="D47" s="68">
        <v>0.61199999999999999</v>
      </c>
      <c r="E47" s="69">
        <v>0.27300000000000002</v>
      </c>
      <c r="F47" s="74">
        <v>1.528</v>
      </c>
      <c r="G47" s="67">
        <v>0.40100000000000002</v>
      </c>
      <c r="H47" s="77">
        <v>0.97899999999999998</v>
      </c>
      <c r="I47" s="66">
        <v>0.05</v>
      </c>
      <c r="J47" s="78">
        <v>0.42</v>
      </c>
      <c r="K47" s="75">
        <v>0.88800000000000001</v>
      </c>
      <c r="L47" s="69">
        <v>0.252</v>
      </c>
      <c r="M47" s="66">
        <v>0.17</v>
      </c>
      <c r="N47" s="79">
        <v>1.1319999999999999</v>
      </c>
      <c r="O47" s="68">
        <v>0.64</v>
      </c>
      <c r="P47" s="65">
        <v>630</v>
      </c>
      <c r="Q47" s="43"/>
      <c r="R47" s="63" t="s">
        <v>571</v>
      </c>
      <c r="S47" s="68">
        <v>0.61799999999999999</v>
      </c>
      <c r="T47" s="69">
        <v>0.27600000000000002</v>
      </c>
      <c r="U47" s="71">
        <v>1.4970000000000001</v>
      </c>
      <c r="V47" s="78">
        <v>0.41599999999999998</v>
      </c>
      <c r="W47" s="77">
        <v>0.97599999999999998</v>
      </c>
      <c r="X47" s="66">
        <v>0.05</v>
      </c>
      <c r="Y47" s="78">
        <v>0.41199999999999998</v>
      </c>
      <c r="Z47" s="77">
        <v>0.92700000000000005</v>
      </c>
      <c r="AA47" s="69">
        <v>0.247</v>
      </c>
      <c r="AB47" s="69">
        <v>0.17</v>
      </c>
      <c r="AC47" s="79">
        <v>1.1339999999999999</v>
      </c>
      <c r="AD47" s="68">
        <v>0.63400000000000001</v>
      </c>
      <c r="AE47" s="65">
        <v>630</v>
      </c>
      <c r="AF47" s="43"/>
      <c r="AG47" s="63" t="s">
        <v>571</v>
      </c>
      <c r="AH47" s="68">
        <v>0.627</v>
      </c>
      <c r="AI47" s="66">
        <v>5.2999999999999999E-2</v>
      </c>
      <c r="AJ47" s="68">
        <v>0.61899999999999999</v>
      </c>
      <c r="AK47" s="67">
        <v>0.34300000000000003</v>
      </c>
      <c r="AL47" s="79">
        <v>1.202</v>
      </c>
      <c r="AM47" s="76">
        <v>1.909</v>
      </c>
      <c r="AN47" s="66">
        <v>5.2999999999999999E-2</v>
      </c>
      <c r="AO47" s="66">
        <v>0.14299999999999999</v>
      </c>
      <c r="AP47" s="69">
        <v>0.28899999999999998</v>
      </c>
      <c r="AQ47" s="66">
        <v>5.2999999999999999E-2</v>
      </c>
      <c r="AR47" s="79">
        <v>1.232</v>
      </c>
      <c r="AS47" s="68">
        <v>0.627</v>
      </c>
      <c r="AT47" s="65">
        <v>630</v>
      </c>
      <c r="AU47" s="43"/>
      <c r="AV47" s="63" t="s">
        <v>571</v>
      </c>
      <c r="AW47" s="68">
        <v>0.621</v>
      </c>
      <c r="AX47" s="66">
        <v>5.0999999999999997E-2</v>
      </c>
      <c r="AY47" s="68">
        <v>0.61599999999999999</v>
      </c>
      <c r="AZ47" s="67">
        <v>0.34599999999999997</v>
      </c>
      <c r="BA47" s="79">
        <v>1.1870000000000001</v>
      </c>
      <c r="BB47" s="76">
        <v>1.8939999999999999</v>
      </c>
      <c r="BC47" s="66">
        <v>5.3999999999999999E-2</v>
      </c>
      <c r="BD47" s="66">
        <v>0.14399999999999999</v>
      </c>
      <c r="BE47" s="69">
        <v>0.29299999999999998</v>
      </c>
      <c r="BF47" s="66">
        <v>5.2999999999999999E-2</v>
      </c>
      <c r="BG47" s="77">
        <v>1.0269999999999999</v>
      </c>
      <c r="BH47" s="78">
        <v>0.53400000000000003</v>
      </c>
      <c r="BI47" s="65">
        <v>630</v>
      </c>
      <c r="BJ47"/>
      <c r="BK47" s="102" t="s">
        <v>571</v>
      </c>
      <c r="BL47" s="117">
        <v>0.61899999999999999</v>
      </c>
      <c r="BM47" s="106">
        <v>0.16400000000000001</v>
      </c>
      <c r="BN47" s="113">
        <v>0.82699999999999996</v>
      </c>
      <c r="BO47" s="106">
        <v>0.254</v>
      </c>
      <c r="BP47" s="117">
        <v>0.65500000000000003</v>
      </c>
      <c r="BQ47" s="105">
        <v>5.7000000000000002E-2</v>
      </c>
      <c r="BR47" s="106">
        <v>0.251</v>
      </c>
      <c r="BS47" s="114">
        <v>0.55400000000000005</v>
      </c>
      <c r="BT47" s="105">
        <v>0.15</v>
      </c>
      <c r="BU47" s="105">
        <v>0.114</v>
      </c>
      <c r="BV47" s="117">
        <v>0.6</v>
      </c>
      <c r="BW47" s="117">
        <v>0.65500000000000003</v>
      </c>
      <c r="BX47" s="104">
        <v>630</v>
      </c>
      <c r="BY47" s="118"/>
      <c r="BZ47" s="121" t="s">
        <v>571</v>
      </c>
      <c r="CA47" s="134">
        <v>0.66200000000000003</v>
      </c>
      <c r="CB47" s="124">
        <v>0.158</v>
      </c>
      <c r="CC47" s="130">
        <v>0.87</v>
      </c>
      <c r="CD47" s="125">
        <v>0.26100000000000001</v>
      </c>
      <c r="CE47" s="134">
        <v>0.65800000000000003</v>
      </c>
      <c r="CF47" s="123">
        <v>5.7000000000000002E-2</v>
      </c>
      <c r="CG47" s="124">
        <v>0.245</v>
      </c>
      <c r="CH47" s="132">
        <v>0.53600000000000003</v>
      </c>
      <c r="CI47" s="123">
        <v>0.14799999999999999</v>
      </c>
      <c r="CJ47" s="123">
        <v>0.113</v>
      </c>
      <c r="CK47" s="134">
        <v>0.61399999999999999</v>
      </c>
      <c r="CL47" s="134">
        <v>0.64200000000000002</v>
      </c>
      <c r="CM47" s="104">
        <v>630</v>
      </c>
      <c r="CN47"/>
      <c r="CO47" s="102" t="s">
        <v>571</v>
      </c>
      <c r="CP47" s="109">
        <v>0.65500000000000003</v>
      </c>
      <c r="CQ47" s="105">
        <v>9.7000000000000003E-2</v>
      </c>
      <c r="CR47" s="113">
        <v>0.36599999999999999</v>
      </c>
      <c r="CS47" s="106">
        <v>0.127</v>
      </c>
      <c r="CT47" s="117">
        <v>0.28399999999999997</v>
      </c>
      <c r="CU47" s="105">
        <v>6.3E-2</v>
      </c>
      <c r="CV47" s="106">
        <v>0.128</v>
      </c>
      <c r="CW47" s="114">
        <v>0.251</v>
      </c>
      <c r="CX47" s="105">
        <v>9.1999999999999998E-2</v>
      </c>
      <c r="CY47" s="105">
        <v>0.08</v>
      </c>
      <c r="CZ47" s="117">
        <v>0.28399999999999997</v>
      </c>
      <c r="DA47" s="109">
        <v>0.64200000000000002</v>
      </c>
      <c r="DB47" s="104">
        <v>630</v>
      </c>
      <c r="DC47"/>
      <c r="DD47" s="102" t="s">
        <v>571</v>
      </c>
      <c r="DE47" s="109">
        <v>0.64200000000000002</v>
      </c>
      <c r="DF47" s="105">
        <v>9.5000000000000001E-2</v>
      </c>
      <c r="DG47" s="113">
        <v>0.374</v>
      </c>
      <c r="DH47" s="106">
        <v>0.127</v>
      </c>
      <c r="DI47" s="117">
        <v>0.3</v>
      </c>
      <c r="DJ47" s="105">
        <v>6.4000000000000001E-2</v>
      </c>
      <c r="DK47" s="106">
        <v>0.14499999999999999</v>
      </c>
      <c r="DL47" s="114">
        <v>0.248</v>
      </c>
      <c r="DM47" s="105">
        <v>8.6999999999999994E-2</v>
      </c>
      <c r="DN47" s="105">
        <v>0.08</v>
      </c>
      <c r="DO47" s="117">
        <v>0.27900000000000003</v>
      </c>
      <c r="DP47" s="109">
        <v>0.66200000000000003</v>
      </c>
      <c r="DQ47" s="104">
        <v>630</v>
      </c>
      <c r="DR47"/>
      <c r="DS47" s="102" t="s">
        <v>571</v>
      </c>
      <c r="DT47" s="114">
        <v>0.66300000000000003</v>
      </c>
      <c r="DU47" s="105">
        <v>6.9000000000000006E-2</v>
      </c>
      <c r="DV47" s="107">
        <v>0.34499999999999997</v>
      </c>
      <c r="DW47" s="106">
        <v>0.19</v>
      </c>
      <c r="DX47" s="114">
        <v>0.67900000000000005</v>
      </c>
      <c r="DY47" s="108">
        <v>1.3839999999999999</v>
      </c>
      <c r="DZ47" s="105">
        <v>5.8999999999999997E-2</v>
      </c>
      <c r="EA47" s="105">
        <v>9.7000000000000003E-2</v>
      </c>
      <c r="EB47" s="105">
        <v>0.17499999999999999</v>
      </c>
      <c r="EC47" s="105">
        <v>4.4999999999999998E-2</v>
      </c>
      <c r="ED47" s="117">
        <v>0.89100000000000001</v>
      </c>
      <c r="EE47" s="114">
        <v>0.66200000000000003</v>
      </c>
      <c r="EF47" s="104">
        <v>630</v>
      </c>
      <c r="EG47"/>
      <c r="EH47" s="102" t="s">
        <v>571</v>
      </c>
      <c r="EI47" s="117">
        <v>0.65900000000000003</v>
      </c>
      <c r="EJ47" s="105">
        <v>6.8000000000000005E-2</v>
      </c>
      <c r="EK47" s="107">
        <v>0.33800000000000002</v>
      </c>
      <c r="EL47" s="106">
        <v>0.19400000000000001</v>
      </c>
      <c r="EM47" s="117">
        <v>0.63900000000000001</v>
      </c>
      <c r="EN47" s="111">
        <v>1.3939999999999999</v>
      </c>
      <c r="EO47" s="105">
        <v>0.06</v>
      </c>
      <c r="EP47" s="105">
        <v>9.8000000000000004E-2</v>
      </c>
      <c r="EQ47" s="106">
        <v>0.18</v>
      </c>
      <c r="ER47" s="105">
        <v>4.7E-2</v>
      </c>
      <c r="ES47" s="105">
        <v>4.5999999999999999E-2</v>
      </c>
      <c r="ET47" s="117">
        <v>0.66600000000000004</v>
      </c>
      <c r="EU47" s="104">
        <v>630</v>
      </c>
      <c r="EV47"/>
      <c r="EW47" s="102" t="s">
        <v>571</v>
      </c>
      <c r="EX47" s="135">
        <v>0.63400000000000001</v>
      </c>
      <c r="EY47" s="105">
        <v>6.8000000000000005E-2</v>
      </c>
      <c r="EZ47" s="107">
        <v>0.156</v>
      </c>
      <c r="FA47" s="106">
        <v>0.10199999999999999</v>
      </c>
      <c r="FB47" s="114">
        <v>0.27900000000000003</v>
      </c>
      <c r="FC47" s="111">
        <v>0.58899999999999997</v>
      </c>
      <c r="FD47" s="105">
        <v>6.4000000000000001E-2</v>
      </c>
      <c r="FE47" s="105">
        <v>7.3999999999999996E-2</v>
      </c>
      <c r="FF47" s="106">
        <v>9.4E-2</v>
      </c>
      <c r="FG47" s="105">
        <v>4.7E-2</v>
      </c>
      <c r="FH47" s="105">
        <v>4.5999999999999999E-2</v>
      </c>
      <c r="FI47" s="135">
        <v>0.64100000000000001</v>
      </c>
      <c r="FJ47" s="104">
        <v>630</v>
      </c>
      <c r="FK47"/>
      <c r="FL47" s="102" t="s">
        <v>571</v>
      </c>
      <c r="FM47" s="135">
        <v>0.629</v>
      </c>
      <c r="FN47" s="105">
        <v>6.8000000000000005E-2</v>
      </c>
      <c r="FO47" s="107">
        <v>0.154</v>
      </c>
      <c r="FP47" s="106">
        <v>0.10199999999999999</v>
      </c>
      <c r="FQ47" s="117">
        <v>0.28899999999999998</v>
      </c>
      <c r="FR47" s="111">
        <v>0.58699999999999997</v>
      </c>
      <c r="FS47" s="105">
        <v>6.5000000000000002E-2</v>
      </c>
      <c r="FT47" s="105">
        <v>7.4999999999999997E-2</v>
      </c>
      <c r="FU47" s="106">
        <v>9.7000000000000003E-2</v>
      </c>
      <c r="FV47" s="105">
        <v>4.5999999999999999E-2</v>
      </c>
      <c r="FW47" s="105">
        <v>4.5999999999999999E-2</v>
      </c>
      <c r="FX47" s="135">
        <v>0.63500000000000001</v>
      </c>
      <c r="FY47" s="104">
        <v>630</v>
      </c>
      <c r="FZ47"/>
      <c r="GA47" s="102" t="s">
        <v>571</v>
      </c>
      <c r="GB47" s="114">
        <v>0.68700000000000006</v>
      </c>
      <c r="GC47" s="106">
        <v>0.26800000000000002</v>
      </c>
      <c r="GD47" s="106">
        <v>0.27300000000000002</v>
      </c>
      <c r="GE47" s="106">
        <v>0.27300000000000002</v>
      </c>
      <c r="GF47" s="114">
        <v>0.68200000000000005</v>
      </c>
      <c r="GG47" s="105">
        <v>4.5999999999999999E-2</v>
      </c>
      <c r="GH47" s="105">
        <v>4.5999999999999999E-2</v>
      </c>
      <c r="GI47" s="105">
        <v>4.5999999999999999E-2</v>
      </c>
      <c r="GJ47" s="105">
        <v>4.5999999999999999E-2</v>
      </c>
      <c r="GK47" s="105">
        <v>4.5999999999999999E-2</v>
      </c>
      <c r="GL47" s="105">
        <v>4.5999999999999999E-2</v>
      </c>
      <c r="GM47" s="105">
        <v>4.5999999999999999E-2</v>
      </c>
      <c r="GN47" s="104">
        <v>630</v>
      </c>
    </row>
    <row r="48" spans="2:196" ht="15">
      <c r="B48" s="43"/>
      <c r="C48" s="63" t="s">
        <v>572</v>
      </c>
      <c r="D48" s="66">
        <v>0.06</v>
      </c>
      <c r="E48" s="78">
        <v>0.43099999999999999</v>
      </c>
      <c r="F48" s="76">
        <v>1.653</v>
      </c>
      <c r="G48" s="67">
        <v>0.35399999999999998</v>
      </c>
      <c r="H48" s="69">
        <v>0.224</v>
      </c>
      <c r="I48" s="79">
        <v>1.08</v>
      </c>
      <c r="J48" s="71">
        <v>1.5129999999999999</v>
      </c>
      <c r="K48" s="66">
        <v>6.2E-2</v>
      </c>
      <c r="L48" s="69">
        <v>0.253</v>
      </c>
      <c r="M48" s="66">
        <v>0.10299999999999999</v>
      </c>
      <c r="N48" s="70">
        <v>1.242</v>
      </c>
      <c r="O48" s="66">
        <v>6.5000000000000002E-2</v>
      </c>
      <c r="P48" s="65">
        <v>630</v>
      </c>
      <c r="Q48" s="43"/>
      <c r="R48" s="63" t="s">
        <v>572</v>
      </c>
      <c r="S48" s="69">
        <v>0.28599999999999998</v>
      </c>
      <c r="T48" s="78">
        <v>0.47799999999999998</v>
      </c>
      <c r="U48" s="76">
        <v>1.641</v>
      </c>
      <c r="V48" s="67">
        <v>0.375</v>
      </c>
      <c r="W48" s="69">
        <v>0.224</v>
      </c>
      <c r="X48" s="79">
        <v>1.0720000000000001</v>
      </c>
      <c r="Y48" s="74">
        <v>1.514</v>
      </c>
      <c r="Z48" s="66">
        <v>4.9000000000000002E-2</v>
      </c>
      <c r="AA48" s="67">
        <v>0.29199999999999998</v>
      </c>
      <c r="AB48" s="66">
        <v>0.104</v>
      </c>
      <c r="AC48" s="70">
        <v>1.214</v>
      </c>
      <c r="AD48" s="66">
        <v>6.4000000000000001E-2</v>
      </c>
      <c r="AE48" s="65">
        <v>630</v>
      </c>
      <c r="AF48" s="43"/>
      <c r="AG48" s="63" t="s">
        <v>572</v>
      </c>
      <c r="AH48" s="66">
        <v>5.5E-2</v>
      </c>
      <c r="AI48" s="66">
        <v>5.0999999999999997E-2</v>
      </c>
      <c r="AJ48" s="67">
        <v>0.439</v>
      </c>
      <c r="AK48" s="66">
        <v>0.16900000000000001</v>
      </c>
      <c r="AL48" s="71">
        <v>1.5109999999999999</v>
      </c>
      <c r="AM48" s="76">
        <v>1.897</v>
      </c>
      <c r="AN48" s="66">
        <v>5.3999999999999999E-2</v>
      </c>
      <c r="AO48" s="66">
        <v>0.11899999999999999</v>
      </c>
      <c r="AP48" s="79">
        <v>1.143</v>
      </c>
      <c r="AQ48" s="66">
        <v>4.8000000000000001E-2</v>
      </c>
      <c r="AR48" s="68">
        <v>0.65500000000000003</v>
      </c>
      <c r="AS48" s="66">
        <v>6.7000000000000004E-2</v>
      </c>
      <c r="AT48" s="65">
        <v>630</v>
      </c>
      <c r="AU48" s="43"/>
      <c r="AV48" s="63" t="s">
        <v>572</v>
      </c>
      <c r="AW48" s="66">
        <v>5.7000000000000002E-2</v>
      </c>
      <c r="AX48" s="66">
        <v>4.7E-2</v>
      </c>
      <c r="AY48" s="67">
        <v>0.438</v>
      </c>
      <c r="AZ48" s="69">
        <v>0.193</v>
      </c>
      <c r="BA48" s="71">
        <v>1.5329999999999999</v>
      </c>
      <c r="BB48" s="76">
        <v>1.913</v>
      </c>
      <c r="BC48" s="66">
        <v>5.3999999999999999E-2</v>
      </c>
      <c r="BD48" s="66">
        <v>0.11899999999999999</v>
      </c>
      <c r="BE48" s="79">
        <v>1.1819999999999999</v>
      </c>
      <c r="BF48" s="66">
        <v>4.8000000000000001E-2</v>
      </c>
      <c r="BG48" s="79">
        <v>1.115</v>
      </c>
      <c r="BH48" s="66">
        <v>5.7000000000000002E-2</v>
      </c>
      <c r="BI48" s="65">
        <v>630</v>
      </c>
      <c r="BJ48"/>
      <c r="BK48" s="102" t="s">
        <v>572</v>
      </c>
      <c r="BL48" s="105">
        <v>6.0999999999999999E-2</v>
      </c>
      <c r="BM48" s="106">
        <v>0.26400000000000001</v>
      </c>
      <c r="BN48" s="113">
        <v>0.88500000000000001</v>
      </c>
      <c r="BO48" s="106">
        <v>0.23699999999999999</v>
      </c>
      <c r="BP48" s="105">
        <v>0.155</v>
      </c>
      <c r="BQ48" s="117">
        <v>0.63500000000000001</v>
      </c>
      <c r="BR48" s="109">
        <v>1.4790000000000001</v>
      </c>
      <c r="BS48" s="105">
        <v>5.7000000000000002E-2</v>
      </c>
      <c r="BT48" s="106">
        <v>0.16800000000000001</v>
      </c>
      <c r="BU48" s="105">
        <v>8.4000000000000005E-2</v>
      </c>
      <c r="BV48" s="117">
        <v>0.64800000000000002</v>
      </c>
      <c r="BW48" s="105">
        <v>6.5000000000000002E-2</v>
      </c>
      <c r="BX48" s="104">
        <v>630</v>
      </c>
      <c r="BY48" s="118"/>
      <c r="BZ48" s="121" t="s">
        <v>572</v>
      </c>
      <c r="CA48" s="123">
        <v>6.5000000000000002E-2</v>
      </c>
      <c r="CB48" s="125">
        <v>0.26200000000000001</v>
      </c>
      <c r="CC48" s="130">
        <v>0.95099999999999996</v>
      </c>
      <c r="CD48" s="124">
        <v>0.24</v>
      </c>
      <c r="CE48" s="123">
        <v>0.156</v>
      </c>
      <c r="CF48" s="134">
        <v>0.627</v>
      </c>
      <c r="CG48" s="127">
        <v>1.407</v>
      </c>
      <c r="CH48" s="123">
        <v>5.6000000000000001E-2</v>
      </c>
      <c r="CI48" s="124">
        <v>0.17100000000000001</v>
      </c>
      <c r="CJ48" s="123">
        <v>8.5999999999999993E-2</v>
      </c>
      <c r="CK48" s="134">
        <v>0.66100000000000003</v>
      </c>
      <c r="CL48" s="123">
        <v>6.4000000000000001E-2</v>
      </c>
      <c r="CM48" s="104">
        <v>630</v>
      </c>
      <c r="CN48"/>
      <c r="CO48" s="102" t="s">
        <v>572</v>
      </c>
      <c r="CP48" s="105">
        <v>6.4000000000000001E-2</v>
      </c>
      <c r="CQ48" s="106">
        <v>0.13400000000000001</v>
      </c>
      <c r="CR48" s="113">
        <v>0.4</v>
      </c>
      <c r="CS48" s="106">
        <v>0.11899999999999999</v>
      </c>
      <c r="CT48" s="105">
        <v>9.4E-2</v>
      </c>
      <c r="CU48" s="117">
        <v>0.28299999999999997</v>
      </c>
      <c r="CV48" s="105">
        <v>6.7000000000000004E-2</v>
      </c>
      <c r="CW48" s="105">
        <v>6.4000000000000001E-2</v>
      </c>
      <c r="CX48" s="105">
        <v>0.10100000000000001</v>
      </c>
      <c r="CY48" s="105">
        <v>6.9000000000000006E-2</v>
      </c>
      <c r="CZ48" s="117">
        <v>0.30599999999999999</v>
      </c>
      <c r="DA48" s="105">
        <v>6.8000000000000005E-2</v>
      </c>
      <c r="DB48" s="104">
        <v>630</v>
      </c>
      <c r="DC48"/>
      <c r="DD48" s="102" t="s">
        <v>572</v>
      </c>
      <c r="DE48" s="105">
        <v>6.3E-2</v>
      </c>
      <c r="DF48" s="106">
        <v>0.13400000000000001</v>
      </c>
      <c r="DG48" s="113">
        <v>0.39800000000000002</v>
      </c>
      <c r="DH48" s="106">
        <v>0.11799999999999999</v>
      </c>
      <c r="DI48" s="105">
        <v>9.4E-2</v>
      </c>
      <c r="DJ48" s="117">
        <v>0.28699999999999998</v>
      </c>
      <c r="DK48" s="105">
        <v>6.7000000000000004E-2</v>
      </c>
      <c r="DL48" s="105">
        <v>6.3E-2</v>
      </c>
      <c r="DM48" s="105">
        <v>9.5000000000000001E-2</v>
      </c>
      <c r="DN48" s="105">
        <v>6.7000000000000004E-2</v>
      </c>
      <c r="DO48" s="117">
        <v>0.30199999999999999</v>
      </c>
      <c r="DP48" s="105">
        <v>6.8000000000000005E-2</v>
      </c>
      <c r="DQ48" s="104">
        <v>630</v>
      </c>
      <c r="DR48"/>
      <c r="DS48" s="102" t="s">
        <v>572</v>
      </c>
      <c r="DT48" s="105">
        <v>6.4000000000000001E-2</v>
      </c>
      <c r="DU48" s="105">
        <v>6.8000000000000005E-2</v>
      </c>
      <c r="DV48" s="106">
        <v>0.246</v>
      </c>
      <c r="DW48" s="105">
        <v>0.11600000000000001</v>
      </c>
      <c r="DX48" s="117">
        <v>0.877</v>
      </c>
      <c r="DY48" s="108">
        <v>1.359</v>
      </c>
      <c r="DZ48" s="105">
        <v>5.8999999999999997E-2</v>
      </c>
      <c r="EA48" s="105">
        <v>8.5000000000000006E-2</v>
      </c>
      <c r="EB48" s="114">
        <v>0.67</v>
      </c>
      <c r="EC48" s="105">
        <v>4.8000000000000001E-2</v>
      </c>
      <c r="ED48" s="135">
        <v>1.776</v>
      </c>
      <c r="EE48" s="105">
        <v>6.6000000000000003E-2</v>
      </c>
      <c r="EF48" s="104">
        <v>630</v>
      </c>
      <c r="EG48"/>
      <c r="EH48" s="102" t="s">
        <v>572</v>
      </c>
      <c r="EI48" s="105">
        <v>6.4000000000000001E-2</v>
      </c>
      <c r="EJ48" s="105">
        <v>6.7000000000000004E-2</v>
      </c>
      <c r="EK48" s="106">
        <v>0.246</v>
      </c>
      <c r="EL48" s="105">
        <v>0.11799999999999999</v>
      </c>
      <c r="EM48" s="116">
        <v>0.84399999999999997</v>
      </c>
      <c r="EN48" s="111">
        <v>1.359</v>
      </c>
      <c r="EO48" s="105">
        <v>0.06</v>
      </c>
      <c r="EP48" s="105">
        <v>9.7000000000000003E-2</v>
      </c>
      <c r="EQ48" s="117">
        <v>0.66500000000000004</v>
      </c>
      <c r="ER48" s="105">
        <v>0.05</v>
      </c>
      <c r="ES48" s="105">
        <v>4.7E-2</v>
      </c>
      <c r="ET48" s="105">
        <v>6.6000000000000003E-2</v>
      </c>
      <c r="EU48" s="104">
        <v>630</v>
      </c>
      <c r="EV48"/>
      <c r="EW48" s="102" t="s">
        <v>572</v>
      </c>
      <c r="EX48" s="105">
        <v>6.4000000000000001E-2</v>
      </c>
      <c r="EY48" s="105">
        <v>6.8000000000000005E-2</v>
      </c>
      <c r="EZ48" s="106">
        <v>0.11799999999999999</v>
      </c>
      <c r="FA48" s="105">
        <v>7.8E-2</v>
      </c>
      <c r="FB48" s="116">
        <v>0.36599999999999999</v>
      </c>
      <c r="FC48" s="110">
        <v>0.57199999999999995</v>
      </c>
      <c r="FD48" s="105">
        <v>6.3E-2</v>
      </c>
      <c r="FE48" s="105">
        <v>7.1999999999999995E-2</v>
      </c>
      <c r="FF48" s="114">
        <v>0.28100000000000003</v>
      </c>
      <c r="FG48" s="105">
        <v>4.4999999999999998E-2</v>
      </c>
      <c r="FH48" s="105">
        <v>4.5999999999999999E-2</v>
      </c>
      <c r="FI48" s="105">
        <v>6.5000000000000002E-2</v>
      </c>
      <c r="FJ48" s="104">
        <v>630</v>
      </c>
      <c r="FK48"/>
      <c r="FL48" s="102" t="s">
        <v>572</v>
      </c>
      <c r="FM48" s="105">
        <v>6.3E-2</v>
      </c>
      <c r="FN48" s="105">
        <v>6.7000000000000004E-2</v>
      </c>
      <c r="FO48" s="106">
        <v>0.11799999999999999</v>
      </c>
      <c r="FP48" s="105">
        <v>7.9000000000000001E-2</v>
      </c>
      <c r="FQ48" s="113">
        <v>0.377</v>
      </c>
      <c r="FR48" s="111">
        <v>0.57799999999999996</v>
      </c>
      <c r="FS48" s="105">
        <v>6.5000000000000002E-2</v>
      </c>
      <c r="FT48" s="105">
        <v>7.0999999999999994E-2</v>
      </c>
      <c r="FU48" s="117">
        <v>0.28299999999999997</v>
      </c>
      <c r="FV48" s="105">
        <v>0.05</v>
      </c>
      <c r="FW48" s="105">
        <v>4.7E-2</v>
      </c>
      <c r="FX48" s="105">
        <v>6.5000000000000002E-2</v>
      </c>
      <c r="FY48" s="104">
        <v>630</v>
      </c>
      <c r="FZ48"/>
      <c r="GA48" s="102" t="s">
        <v>572</v>
      </c>
      <c r="GB48" s="105">
        <v>6.8000000000000005E-2</v>
      </c>
      <c r="GC48" s="106">
        <v>0.26400000000000001</v>
      </c>
      <c r="GD48" s="106">
        <v>0.27</v>
      </c>
      <c r="GE48" s="106">
        <v>0.26900000000000002</v>
      </c>
      <c r="GF48" s="105">
        <v>6.4000000000000001E-2</v>
      </c>
      <c r="GG48" s="105">
        <v>4.5999999999999999E-2</v>
      </c>
      <c r="GH48" s="105">
        <v>4.5999999999999999E-2</v>
      </c>
      <c r="GI48" s="105">
        <v>4.5999999999999999E-2</v>
      </c>
      <c r="GJ48" s="105">
        <v>4.5999999999999999E-2</v>
      </c>
      <c r="GK48" s="105">
        <v>4.5999999999999999E-2</v>
      </c>
      <c r="GL48" s="105">
        <v>4.5999999999999999E-2</v>
      </c>
      <c r="GM48" s="105">
        <v>4.7E-2</v>
      </c>
      <c r="GN48" s="104">
        <v>630</v>
      </c>
    </row>
    <row r="49" spans="1:196" ht="15">
      <c r="B49" s="43"/>
      <c r="C49" s="63" t="s">
        <v>573</v>
      </c>
      <c r="D49" s="68">
        <v>0.55700000000000005</v>
      </c>
      <c r="E49" s="68">
        <v>0.61899999999999999</v>
      </c>
      <c r="F49" s="72">
        <v>1.35</v>
      </c>
      <c r="G49" s="68">
        <v>0.54700000000000004</v>
      </c>
      <c r="H49" s="77">
        <v>1.01</v>
      </c>
      <c r="I49" s="73">
        <v>0.746</v>
      </c>
      <c r="J49" s="77">
        <v>0.98</v>
      </c>
      <c r="K49" s="66">
        <v>4.8000000000000001E-2</v>
      </c>
      <c r="L49" s="68">
        <v>0.622</v>
      </c>
      <c r="M49" s="69">
        <v>0.20399999999999999</v>
      </c>
      <c r="N49" s="74">
        <v>1.5660000000000001</v>
      </c>
      <c r="O49" s="68">
        <v>0.56799999999999995</v>
      </c>
      <c r="P49" s="65">
        <v>630</v>
      </c>
      <c r="Q49" s="43"/>
      <c r="R49" s="63" t="s">
        <v>573</v>
      </c>
      <c r="S49" s="78">
        <v>0.497</v>
      </c>
      <c r="T49" s="68">
        <v>0.624</v>
      </c>
      <c r="U49" s="72">
        <v>1.3149999999999999</v>
      </c>
      <c r="V49" s="68">
        <v>0.53600000000000003</v>
      </c>
      <c r="W49" s="79">
        <v>1.034</v>
      </c>
      <c r="X49" s="73">
        <v>0.74099999999999999</v>
      </c>
      <c r="Y49" s="77">
        <v>0.97899999999999998</v>
      </c>
      <c r="Z49" s="66">
        <v>4.8000000000000001E-2</v>
      </c>
      <c r="AA49" s="68">
        <v>0.61599999999999999</v>
      </c>
      <c r="AB49" s="69">
        <v>0.20599999999999999</v>
      </c>
      <c r="AC49" s="74">
        <v>1.5760000000000001</v>
      </c>
      <c r="AD49" s="66">
        <v>6.2E-2</v>
      </c>
      <c r="AE49" s="65">
        <v>630</v>
      </c>
      <c r="AF49" s="43"/>
      <c r="AG49" s="63" t="s">
        <v>573</v>
      </c>
      <c r="AH49" s="67">
        <v>0.42299999999999999</v>
      </c>
      <c r="AI49" s="78">
        <v>0.52600000000000002</v>
      </c>
      <c r="AJ49" s="72">
        <v>1.4450000000000001</v>
      </c>
      <c r="AK49" s="66">
        <v>5.1999999999999998E-2</v>
      </c>
      <c r="AL49" s="77">
        <v>1.1060000000000001</v>
      </c>
      <c r="AM49" s="76">
        <v>1.89</v>
      </c>
      <c r="AN49" s="66">
        <v>5.1999999999999998E-2</v>
      </c>
      <c r="AO49" s="66">
        <v>0.17299999999999999</v>
      </c>
      <c r="AP49" s="73">
        <v>0.84399999999999997</v>
      </c>
      <c r="AQ49" s="66">
        <v>4.9000000000000002E-2</v>
      </c>
      <c r="AR49" s="73">
        <v>0.78500000000000003</v>
      </c>
      <c r="AS49" s="67">
        <v>0.42199999999999999</v>
      </c>
      <c r="AT49" s="65">
        <v>630</v>
      </c>
      <c r="AU49" s="43"/>
      <c r="AV49" s="63" t="s">
        <v>573</v>
      </c>
      <c r="AW49" s="78">
        <v>0.48799999999999999</v>
      </c>
      <c r="AX49" s="78">
        <v>0.50700000000000001</v>
      </c>
      <c r="AY49" s="72">
        <v>1.4430000000000001</v>
      </c>
      <c r="AZ49" s="66">
        <v>5.1999999999999998E-2</v>
      </c>
      <c r="BA49" s="77">
        <v>1.1060000000000001</v>
      </c>
      <c r="BB49" s="76">
        <v>1.893</v>
      </c>
      <c r="BC49" s="66">
        <v>5.3999999999999999E-2</v>
      </c>
      <c r="BD49" s="66">
        <v>0.17100000000000001</v>
      </c>
      <c r="BE49" s="75">
        <v>0.85399999999999998</v>
      </c>
      <c r="BF49" s="66">
        <v>4.7E-2</v>
      </c>
      <c r="BG49" s="75">
        <v>0.96899999999999997</v>
      </c>
      <c r="BH49" s="67">
        <v>0.39200000000000002</v>
      </c>
      <c r="BI49" s="65">
        <v>630</v>
      </c>
      <c r="BJ49"/>
      <c r="BK49" s="102" t="s">
        <v>573</v>
      </c>
      <c r="BL49" s="117">
        <v>0.60599999999999998</v>
      </c>
      <c r="BM49" s="107">
        <v>0.32800000000000001</v>
      </c>
      <c r="BN49" s="116">
        <v>0.71299999999999997</v>
      </c>
      <c r="BO49" s="107">
        <v>0.33100000000000002</v>
      </c>
      <c r="BP49" s="116">
        <v>0.72599999999999998</v>
      </c>
      <c r="BQ49" s="115">
        <v>0.435</v>
      </c>
      <c r="BR49" s="117">
        <v>0.60899999999999999</v>
      </c>
      <c r="BS49" s="105">
        <v>5.5E-2</v>
      </c>
      <c r="BT49" s="107">
        <v>0.33400000000000002</v>
      </c>
      <c r="BU49" s="105">
        <v>0.13100000000000001</v>
      </c>
      <c r="BV49" s="112">
        <v>0.97899999999999998</v>
      </c>
      <c r="BW49" s="117">
        <v>0.629</v>
      </c>
      <c r="BX49" s="104">
        <v>630</v>
      </c>
      <c r="BY49" s="118"/>
      <c r="BZ49" s="121" t="s">
        <v>573</v>
      </c>
      <c r="CA49" s="134">
        <v>0.6</v>
      </c>
      <c r="CB49" s="129">
        <v>0.36099999999999999</v>
      </c>
      <c r="CC49" s="133">
        <v>0.75900000000000001</v>
      </c>
      <c r="CD49" s="125">
        <v>0.34100000000000003</v>
      </c>
      <c r="CE49" s="133">
        <v>0.72399999999999998</v>
      </c>
      <c r="CF49" s="129">
        <v>0.42399999999999999</v>
      </c>
      <c r="CG49" s="134">
        <v>0.59599999999999997</v>
      </c>
      <c r="CH49" s="123">
        <v>5.5E-2</v>
      </c>
      <c r="CI49" s="125">
        <v>0.33600000000000002</v>
      </c>
      <c r="CJ49" s="123">
        <v>0.13300000000000001</v>
      </c>
      <c r="CK49" s="126">
        <v>1.004</v>
      </c>
      <c r="CL49" s="134">
        <v>0.623</v>
      </c>
      <c r="CM49" s="104">
        <v>630</v>
      </c>
      <c r="CN49"/>
      <c r="CO49" s="102" t="s">
        <v>573</v>
      </c>
      <c r="CP49" s="109">
        <v>0.64500000000000002</v>
      </c>
      <c r="CQ49" s="107">
        <v>0.16600000000000001</v>
      </c>
      <c r="CR49" s="116">
        <v>0.32600000000000001</v>
      </c>
      <c r="CS49" s="107">
        <v>0.154</v>
      </c>
      <c r="CT49" s="116">
        <v>0.33</v>
      </c>
      <c r="CU49" s="115">
        <v>0.19400000000000001</v>
      </c>
      <c r="CV49" s="114">
        <v>0.27400000000000002</v>
      </c>
      <c r="CW49" s="105">
        <v>6.3E-2</v>
      </c>
      <c r="CX49" s="107">
        <v>0.16500000000000001</v>
      </c>
      <c r="CY49" s="105">
        <v>7.0000000000000007E-2</v>
      </c>
      <c r="CZ49" s="108">
        <v>0.45</v>
      </c>
      <c r="DA49" s="109">
        <v>0.626</v>
      </c>
      <c r="DB49" s="104">
        <v>630</v>
      </c>
      <c r="DC49"/>
      <c r="DD49" s="102" t="s">
        <v>573</v>
      </c>
      <c r="DE49" s="109">
        <v>0.64600000000000002</v>
      </c>
      <c r="DF49" s="107">
        <v>0.16700000000000001</v>
      </c>
      <c r="DG49" s="117">
        <v>0.315</v>
      </c>
      <c r="DH49" s="107">
        <v>0.156</v>
      </c>
      <c r="DI49" s="116">
        <v>0.33100000000000002</v>
      </c>
      <c r="DJ49" s="115">
        <v>0.19700000000000001</v>
      </c>
      <c r="DK49" s="114">
        <v>0.27</v>
      </c>
      <c r="DL49" s="105">
        <v>6.4000000000000001E-2</v>
      </c>
      <c r="DM49" s="107">
        <v>0.157</v>
      </c>
      <c r="DN49" s="105">
        <v>6.8000000000000005E-2</v>
      </c>
      <c r="DO49" s="112">
        <v>0.44700000000000001</v>
      </c>
      <c r="DP49" s="109">
        <v>0.64300000000000002</v>
      </c>
      <c r="DQ49" s="104">
        <v>630</v>
      </c>
      <c r="DR49"/>
      <c r="DS49" s="102" t="s">
        <v>573</v>
      </c>
      <c r="DT49" s="114">
        <v>0.63900000000000001</v>
      </c>
      <c r="DU49" s="106">
        <v>0.29399999999999998</v>
      </c>
      <c r="DV49" s="117">
        <v>0.82299999999999995</v>
      </c>
      <c r="DW49" s="105">
        <v>5.8000000000000003E-2</v>
      </c>
      <c r="DX49" s="114">
        <v>0.61699999999999999</v>
      </c>
      <c r="DY49" s="108">
        <v>1.444</v>
      </c>
      <c r="DZ49" s="105">
        <v>6.0999999999999999E-2</v>
      </c>
      <c r="EA49" s="105">
        <v>0.11</v>
      </c>
      <c r="EB49" s="115">
        <v>0.49299999999999999</v>
      </c>
      <c r="EC49" s="105">
        <v>4.5999999999999999E-2</v>
      </c>
      <c r="ED49" s="114">
        <v>0.63300000000000001</v>
      </c>
      <c r="EE49" s="114">
        <v>0.63500000000000001</v>
      </c>
      <c r="EF49" s="104">
        <v>630</v>
      </c>
      <c r="EG49"/>
      <c r="EH49" s="102" t="s">
        <v>573</v>
      </c>
      <c r="EI49" s="117">
        <v>0.63600000000000001</v>
      </c>
      <c r="EJ49" s="107">
        <v>0.28799999999999998</v>
      </c>
      <c r="EK49" s="116">
        <v>0.82299999999999995</v>
      </c>
      <c r="EL49" s="105">
        <v>5.8999999999999997E-2</v>
      </c>
      <c r="EM49" s="114">
        <v>0.59</v>
      </c>
      <c r="EN49" s="135">
        <v>1.4450000000000001</v>
      </c>
      <c r="EO49" s="105">
        <v>6.2E-2</v>
      </c>
      <c r="EP49" s="105">
        <v>0.112</v>
      </c>
      <c r="EQ49" s="115">
        <v>0.48799999999999999</v>
      </c>
      <c r="ER49" s="105">
        <v>4.5999999999999999E-2</v>
      </c>
      <c r="ES49" s="105">
        <v>4.7E-2</v>
      </c>
      <c r="ET49" s="117">
        <v>0.63500000000000001</v>
      </c>
      <c r="EU49" s="104">
        <v>630</v>
      </c>
      <c r="EV49"/>
      <c r="EW49" s="102" t="s">
        <v>573</v>
      </c>
      <c r="EX49" s="111">
        <v>0.621</v>
      </c>
      <c r="EY49" s="106">
        <v>0.13700000000000001</v>
      </c>
      <c r="EZ49" s="116">
        <v>0.34599999999999997</v>
      </c>
      <c r="FA49" s="105">
        <v>6.3E-2</v>
      </c>
      <c r="FB49" s="114">
        <v>0.253</v>
      </c>
      <c r="FC49" s="111">
        <v>0.59</v>
      </c>
      <c r="FD49" s="105">
        <v>6.4000000000000001E-2</v>
      </c>
      <c r="FE49" s="105">
        <v>7.4999999999999997E-2</v>
      </c>
      <c r="FF49" s="115">
        <v>0.20799999999999999</v>
      </c>
      <c r="FG49" s="105">
        <v>4.5999999999999999E-2</v>
      </c>
      <c r="FH49" s="105">
        <v>4.5999999999999999E-2</v>
      </c>
      <c r="FI49" s="111">
        <v>0.61199999999999999</v>
      </c>
      <c r="FJ49" s="104">
        <v>630</v>
      </c>
      <c r="FK49"/>
      <c r="FL49" s="102" t="s">
        <v>573</v>
      </c>
      <c r="FM49" s="135">
        <v>0.61699999999999999</v>
      </c>
      <c r="FN49" s="106">
        <v>0.13600000000000001</v>
      </c>
      <c r="FO49" s="116">
        <v>0.34499999999999997</v>
      </c>
      <c r="FP49" s="105">
        <v>6.5000000000000002E-2</v>
      </c>
      <c r="FQ49" s="114">
        <v>0.26500000000000001</v>
      </c>
      <c r="FR49" s="135">
        <v>0.60399999999999998</v>
      </c>
      <c r="FS49" s="105">
        <v>6.6000000000000003E-2</v>
      </c>
      <c r="FT49" s="105">
        <v>7.4999999999999997E-2</v>
      </c>
      <c r="FU49" s="115">
        <v>0.20899999999999999</v>
      </c>
      <c r="FV49" s="105">
        <v>5.0999999999999997E-2</v>
      </c>
      <c r="FW49" s="105">
        <v>4.7E-2</v>
      </c>
      <c r="FX49" s="135">
        <v>0.629</v>
      </c>
      <c r="FY49" s="104">
        <v>630</v>
      </c>
      <c r="FZ49"/>
      <c r="GA49" s="102" t="s">
        <v>573</v>
      </c>
      <c r="GB49" s="115">
        <v>0.63</v>
      </c>
      <c r="GC49" s="105">
        <v>5.3999999999999999E-2</v>
      </c>
      <c r="GD49" s="105">
        <v>4.2999999999999997E-2</v>
      </c>
      <c r="GE49" s="105">
        <v>4.7E-2</v>
      </c>
      <c r="GF49" s="115">
        <v>0.64300000000000002</v>
      </c>
      <c r="GG49" s="105">
        <v>4.5999999999999999E-2</v>
      </c>
      <c r="GH49" s="105">
        <v>4.5999999999999999E-2</v>
      </c>
      <c r="GI49" s="105">
        <v>4.5999999999999999E-2</v>
      </c>
      <c r="GJ49" s="105">
        <v>4.5999999999999999E-2</v>
      </c>
      <c r="GK49" s="105">
        <v>4.5999999999999999E-2</v>
      </c>
      <c r="GL49" s="105">
        <v>4.7E-2</v>
      </c>
      <c r="GM49" s="105">
        <v>4.5999999999999999E-2</v>
      </c>
      <c r="GN49" s="104">
        <v>630</v>
      </c>
    </row>
    <row r="50" spans="1:196">
      <c r="B50" s="43"/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65"/>
    </row>
    <row r="51" spans="1:196">
      <c r="B51" s="43"/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65"/>
    </row>
    <row r="52" spans="1:196">
      <c r="B52" s="43"/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65"/>
    </row>
    <row r="53" spans="1:196">
      <c r="A53" s="44" t="s">
        <v>755</v>
      </c>
      <c r="C53" s="82" t="s">
        <v>911</v>
      </c>
      <c r="D53" s="83">
        <v>1</v>
      </c>
      <c r="E53" s="83">
        <v>2</v>
      </c>
      <c r="F53" s="83">
        <v>3</v>
      </c>
      <c r="G53" s="83">
        <v>4</v>
      </c>
      <c r="H53" s="83">
        <v>5</v>
      </c>
      <c r="I53" s="83">
        <v>6</v>
      </c>
      <c r="J53" s="83">
        <v>7</v>
      </c>
      <c r="K53" s="83">
        <v>8</v>
      </c>
      <c r="L53" s="83">
        <v>9</v>
      </c>
      <c r="M53" s="83">
        <v>10</v>
      </c>
      <c r="N53" s="83">
        <v>11</v>
      </c>
      <c r="O53" s="83">
        <v>12</v>
      </c>
      <c r="R53" s="82" t="s">
        <v>912</v>
      </c>
      <c r="S53" s="83">
        <v>1</v>
      </c>
      <c r="T53" s="83">
        <v>2</v>
      </c>
      <c r="U53" s="83">
        <v>3</v>
      </c>
      <c r="V53" s="83">
        <v>4</v>
      </c>
      <c r="W53" s="83">
        <v>5</v>
      </c>
      <c r="X53" s="83">
        <v>6</v>
      </c>
      <c r="Y53" s="83">
        <v>7</v>
      </c>
      <c r="Z53" s="83">
        <v>8</v>
      </c>
      <c r="AA53" s="83">
        <v>9</v>
      </c>
      <c r="AB53" s="83">
        <v>10</v>
      </c>
      <c r="AC53" s="83">
        <v>11</v>
      </c>
      <c r="AD53" s="83">
        <v>12</v>
      </c>
      <c r="AG53" s="82" t="s">
        <v>913</v>
      </c>
      <c r="AH53" s="83">
        <v>1</v>
      </c>
      <c r="AI53" s="83">
        <v>2</v>
      </c>
      <c r="AJ53" s="83">
        <v>3</v>
      </c>
      <c r="AK53" s="83">
        <v>4</v>
      </c>
      <c r="AL53" s="83">
        <v>5</v>
      </c>
      <c r="AM53" s="83">
        <v>6</v>
      </c>
      <c r="AN53" s="83">
        <v>7</v>
      </c>
      <c r="AO53" s="83">
        <v>8</v>
      </c>
      <c r="AP53" s="83">
        <v>9</v>
      </c>
      <c r="AQ53" s="83">
        <v>10</v>
      </c>
      <c r="AR53" s="83">
        <v>11</v>
      </c>
      <c r="AS53" s="83">
        <v>12</v>
      </c>
      <c r="AV53" s="82" t="s">
        <v>914</v>
      </c>
      <c r="AW53" s="83">
        <v>1</v>
      </c>
      <c r="AX53" s="83">
        <v>2</v>
      </c>
      <c r="AY53" s="83">
        <v>3</v>
      </c>
      <c r="AZ53" s="83">
        <v>4</v>
      </c>
      <c r="BA53" s="83">
        <v>5</v>
      </c>
      <c r="BB53" s="83">
        <v>6</v>
      </c>
      <c r="BC53" s="83">
        <v>7</v>
      </c>
      <c r="BD53" s="83">
        <v>8</v>
      </c>
      <c r="BE53" s="83">
        <v>9</v>
      </c>
      <c r="BF53" s="83">
        <v>10</v>
      </c>
      <c r="BG53" s="83">
        <v>11</v>
      </c>
      <c r="BH53" s="83">
        <v>12</v>
      </c>
      <c r="BK53" s="82" t="s">
        <v>958</v>
      </c>
      <c r="BL53" s="83">
        <v>1</v>
      </c>
      <c r="BM53" s="83">
        <v>2</v>
      </c>
      <c r="BN53" s="83">
        <v>3</v>
      </c>
      <c r="BO53" s="83">
        <v>4</v>
      </c>
      <c r="BP53" s="83">
        <v>5</v>
      </c>
      <c r="BQ53" s="83">
        <v>6</v>
      </c>
      <c r="BR53" s="83">
        <v>7</v>
      </c>
      <c r="BS53" s="83">
        <v>8</v>
      </c>
      <c r="BT53" s="83">
        <v>9</v>
      </c>
      <c r="BU53" s="83">
        <v>10</v>
      </c>
      <c r="BV53" s="83">
        <v>11</v>
      </c>
      <c r="BW53" s="83">
        <v>12</v>
      </c>
      <c r="BZ53" s="82" t="s">
        <v>959</v>
      </c>
      <c r="CA53" s="83">
        <v>1</v>
      </c>
      <c r="CB53" s="83">
        <v>2</v>
      </c>
      <c r="CC53" s="83">
        <v>3</v>
      </c>
      <c r="CD53" s="83">
        <v>4</v>
      </c>
      <c r="CE53" s="83">
        <v>5</v>
      </c>
      <c r="CF53" s="83">
        <v>6</v>
      </c>
      <c r="CG53" s="83">
        <v>7</v>
      </c>
      <c r="CH53" s="83">
        <v>8</v>
      </c>
      <c r="CI53" s="83">
        <v>9</v>
      </c>
      <c r="CJ53" s="83">
        <v>10</v>
      </c>
      <c r="CK53" s="83">
        <v>11</v>
      </c>
      <c r="CL53" s="83">
        <v>12</v>
      </c>
      <c r="CO53" s="82" t="s">
        <v>961</v>
      </c>
      <c r="CP53" s="83">
        <v>1</v>
      </c>
      <c r="CQ53" s="83">
        <v>2</v>
      </c>
      <c r="CR53" s="83">
        <v>3</v>
      </c>
      <c r="CS53" s="83">
        <v>4</v>
      </c>
      <c r="CT53" s="83">
        <v>5</v>
      </c>
      <c r="CU53" s="83">
        <v>6</v>
      </c>
      <c r="CV53" s="83">
        <v>7</v>
      </c>
      <c r="CW53" s="83">
        <v>8</v>
      </c>
      <c r="CX53" s="83">
        <v>9</v>
      </c>
      <c r="CY53" s="83">
        <v>10</v>
      </c>
      <c r="CZ53" s="83">
        <v>11</v>
      </c>
      <c r="DA53" s="83">
        <v>12</v>
      </c>
      <c r="DD53" s="82" t="s">
        <v>962</v>
      </c>
      <c r="DE53" s="83">
        <v>1</v>
      </c>
      <c r="DF53" s="83">
        <v>2</v>
      </c>
      <c r="DG53" s="83">
        <v>3</v>
      </c>
      <c r="DH53" s="83">
        <v>4</v>
      </c>
      <c r="DI53" s="83">
        <v>5</v>
      </c>
      <c r="DJ53" s="83">
        <v>6</v>
      </c>
      <c r="DK53" s="83">
        <v>7</v>
      </c>
      <c r="DL53" s="83">
        <v>8</v>
      </c>
      <c r="DM53" s="83">
        <v>9</v>
      </c>
      <c r="DN53" s="83">
        <v>10</v>
      </c>
      <c r="DO53" s="83">
        <v>11</v>
      </c>
      <c r="DP53" s="83">
        <v>12</v>
      </c>
      <c r="DS53" s="82" t="s">
        <v>960</v>
      </c>
      <c r="DT53" s="83">
        <v>1</v>
      </c>
      <c r="DU53" s="83">
        <v>2</v>
      </c>
      <c r="DV53" s="83">
        <v>3</v>
      </c>
      <c r="DW53" s="83">
        <v>4</v>
      </c>
      <c r="DX53" s="83">
        <v>5</v>
      </c>
      <c r="DY53" s="83">
        <v>6</v>
      </c>
      <c r="DZ53" s="83">
        <v>7</v>
      </c>
      <c r="EA53" s="83">
        <v>8</v>
      </c>
      <c r="EB53" s="83">
        <v>9</v>
      </c>
      <c r="EC53" s="83">
        <v>10</v>
      </c>
      <c r="ED53" s="83">
        <v>11</v>
      </c>
      <c r="EE53" s="83">
        <v>12</v>
      </c>
      <c r="EH53" s="82" t="s">
        <v>963</v>
      </c>
      <c r="EI53" s="83">
        <v>1</v>
      </c>
      <c r="EJ53" s="83">
        <v>2</v>
      </c>
      <c r="EK53" s="83">
        <v>3</v>
      </c>
      <c r="EL53" s="83">
        <v>4</v>
      </c>
      <c r="EM53" s="83">
        <v>5</v>
      </c>
      <c r="EN53" s="83">
        <v>6</v>
      </c>
      <c r="EO53" s="83">
        <v>7</v>
      </c>
      <c r="EP53" s="83">
        <v>8</v>
      </c>
      <c r="EQ53" s="83">
        <v>9</v>
      </c>
      <c r="ER53" s="83">
        <v>10</v>
      </c>
      <c r="ES53" s="83">
        <v>11</v>
      </c>
      <c r="ET53" s="83">
        <v>12</v>
      </c>
      <c r="EW53" s="82" t="s">
        <v>964</v>
      </c>
      <c r="EX53" s="83">
        <v>1</v>
      </c>
      <c r="EY53" s="83">
        <v>2</v>
      </c>
      <c r="EZ53" s="83">
        <v>3</v>
      </c>
      <c r="FA53" s="83">
        <v>4</v>
      </c>
      <c r="FB53" s="83">
        <v>5</v>
      </c>
      <c r="FC53" s="83">
        <v>6</v>
      </c>
      <c r="FD53" s="83">
        <v>7</v>
      </c>
      <c r="FE53" s="83">
        <v>8</v>
      </c>
      <c r="FF53" s="83">
        <v>9</v>
      </c>
      <c r="FG53" s="83">
        <v>10</v>
      </c>
      <c r="FH53" s="83">
        <v>11</v>
      </c>
      <c r="FI53" s="83">
        <v>12</v>
      </c>
      <c r="FL53" s="82" t="s">
        <v>965</v>
      </c>
      <c r="FM53" s="83">
        <v>1</v>
      </c>
      <c r="FN53" s="83">
        <v>2</v>
      </c>
      <c r="FO53" s="83">
        <v>3</v>
      </c>
      <c r="FP53" s="83">
        <v>4</v>
      </c>
      <c r="FQ53" s="83">
        <v>5</v>
      </c>
      <c r="FR53" s="83">
        <v>6</v>
      </c>
      <c r="FS53" s="83">
        <v>7</v>
      </c>
      <c r="FT53" s="83">
        <v>8</v>
      </c>
      <c r="FU53" s="83">
        <v>9</v>
      </c>
      <c r="FV53" s="83">
        <v>10</v>
      </c>
      <c r="FW53" s="83">
        <v>11</v>
      </c>
      <c r="FX53" s="83">
        <v>12</v>
      </c>
      <c r="GA53" s="82" t="s">
        <v>954</v>
      </c>
      <c r="GB53" s="83">
        <v>1</v>
      </c>
      <c r="GC53" s="83">
        <v>2</v>
      </c>
      <c r="GD53" s="83">
        <v>3</v>
      </c>
      <c r="GE53" s="83">
        <v>4</v>
      </c>
      <c r="GF53" s="83">
        <v>5</v>
      </c>
      <c r="GG53" s="83">
        <v>6</v>
      </c>
      <c r="GH53" s="83">
        <v>7</v>
      </c>
      <c r="GI53" s="83">
        <v>8</v>
      </c>
      <c r="GJ53" s="83">
        <v>9</v>
      </c>
      <c r="GK53" s="83">
        <v>10</v>
      </c>
      <c r="GL53" s="83">
        <v>11</v>
      </c>
      <c r="GM53" s="83">
        <v>12</v>
      </c>
    </row>
    <row r="54" spans="1:196">
      <c r="C54" s="83" t="s">
        <v>566</v>
      </c>
      <c r="D54" s="84" t="s">
        <v>915</v>
      </c>
      <c r="E54" s="84" t="s">
        <v>214</v>
      </c>
      <c r="F54" s="84" t="s">
        <v>214</v>
      </c>
      <c r="G54" s="84" t="s">
        <v>214</v>
      </c>
      <c r="H54" s="84" t="s">
        <v>214</v>
      </c>
      <c r="I54" s="84" t="s">
        <v>214</v>
      </c>
      <c r="J54" s="84" t="s">
        <v>214</v>
      </c>
      <c r="K54" s="84" t="s">
        <v>214</v>
      </c>
      <c r="L54" s="84" t="s">
        <v>214</v>
      </c>
      <c r="M54" s="84" t="s">
        <v>214</v>
      </c>
      <c r="N54" s="84" t="s">
        <v>214</v>
      </c>
      <c r="O54" s="84" t="s">
        <v>915</v>
      </c>
      <c r="R54" s="83" t="s">
        <v>566</v>
      </c>
      <c r="S54" s="84" t="s">
        <v>915</v>
      </c>
      <c r="T54" s="84" t="s">
        <v>214</v>
      </c>
      <c r="U54" s="84" t="s">
        <v>214</v>
      </c>
      <c r="V54" s="84" t="s">
        <v>214</v>
      </c>
      <c r="W54" s="84" t="s">
        <v>214</v>
      </c>
      <c r="X54" s="84" t="s">
        <v>214</v>
      </c>
      <c r="Y54" s="84" t="s">
        <v>214</v>
      </c>
      <c r="Z54" s="84" t="s">
        <v>214</v>
      </c>
      <c r="AA54" s="84" t="s">
        <v>214</v>
      </c>
      <c r="AB54" s="84" t="s">
        <v>214</v>
      </c>
      <c r="AC54" s="84" t="s">
        <v>214</v>
      </c>
      <c r="AD54" s="84" t="s">
        <v>915</v>
      </c>
      <c r="AG54" s="83" t="s">
        <v>566</v>
      </c>
      <c r="AH54" s="84" t="s">
        <v>915</v>
      </c>
      <c r="AI54" s="84" t="s">
        <v>214</v>
      </c>
      <c r="AJ54" s="84" t="s">
        <v>214</v>
      </c>
      <c r="AK54" s="84" t="s">
        <v>214</v>
      </c>
      <c r="AL54" s="84" t="s">
        <v>214</v>
      </c>
      <c r="AM54" s="84" t="s">
        <v>214</v>
      </c>
      <c r="AN54" s="84" t="s">
        <v>214</v>
      </c>
      <c r="AO54" s="84" t="s">
        <v>214</v>
      </c>
      <c r="AP54" s="84" t="s">
        <v>214</v>
      </c>
      <c r="AQ54" s="84" t="s">
        <v>214</v>
      </c>
      <c r="AR54" s="84" t="s">
        <v>916</v>
      </c>
      <c r="AS54" s="84" t="s">
        <v>915</v>
      </c>
      <c r="AV54" s="83" t="s">
        <v>566</v>
      </c>
      <c r="AW54" s="84" t="s">
        <v>915</v>
      </c>
      <c r="AX54" s="84" t="s">
        <v>214</v>
      </c>
      <c r="AY54" s="84" t="s">
        <v>214</v>
      </c>
      <c r="AZ54" s="84" t="s">
        <v>214</v>
      </c>
      <c r="BA54" s="84" t="s">
        <v>214</v>
      </c>
      <c r="BB54" s="84" t="s">
        <v>214</v>
      </c>
      <c r="BC54" s="84" t="s">
        <v>214</v>
      </c>
      <c r="BD54" s="84" t="s">
        <v>214</v>
      </c>
      <c r="BE54" s="84" t="s">
        <v>214</v>
      </c>
      <c r="BF54" s="84" t="s">
        <v>214</v>
      </c>
      <c r="BG54" s="84" t="s">
        <v>916</v>
      </c>
      <c r="BH54" s="84" t="s">
        <v>915</v>
      </c>
      <c r="BK54" s="83" t="s">
        <v>566</v>
      </c>
      <c r="BL54" s="84" t="s">
        <v>915</v>
      </c>
      <c r="BM54" s="84" t="s">
        <v>214</v>
      </c>
      <c r="BN54" s="84" t="s">
        <v>214</v>
      </c>
      <c r="BO54" s="84" t="s">
        <v>214</v>
      </c>
      <c r="BP54" s="84" t="s">
        <v>214</v>
      </c>
      <c r="BQ54" s="84" t="s">
        <v>214</v>
      </c>
      <c r="BR54" s="84" t="s">
        <v>214</v>
      </c>
      <c r="BS54" s="84" t="s">
        <v>214</v>
      </c>
      <c r="BT54" s="84" t="s">
        <v>214</v>
      </c>
      <c r="BU54" s="84" t="s">
        <v>214</v>
      </c>
      <c r="BV54" s="84" t="s">
        <v>214</v>
      </c>
      <c r="BW54" s="84" t="s">
        <v>915</v>
      </c>
      <c r="BZ54" s="83" t="s">
        <v>566</v>
      </c>
      <c r="CA54" s="84" t="s">
        <v>915</v>
      </c>
      <c r="CB54" s="84" t="s">
        <v>214</v>
      </c>
      <c r="CC54" s="84" t="s">
        <v>214</v>
      </c>
      <c r="CD54" s="84" t="s">
        <v>214</v>
      </c>
      <c r="CE54" s="84" t="s">
        <v>214</v>
      </c>
      <c r="CF54" s="84" t="s">
        <v>214</v>
      </c>
      <c r="CG54" s="84" t="s">
        <v>214</v>
      </c>
      <c r="CH54" s="84" t="s">
        <v>214</v>
      </c>
      <c r="CI54" s="84" t="s">
        <v>214</v>
      </c>
      <c r="CJ54" s="84" t="s">
        <v>214</v>
      </c>
      <c r="CK54" s="84" t="s">
        <v>214</v>
      </c>
      <c r="CL54" s="84" t="s">
        <v>915</v>
      </c>
      <c r="CO54" s="83" t="s">
        <v>566</v>
      </c>
      <c r="CP54" s="84" t="s">
        <v>915</v>
      </c>
      <c r="CQ54" s="84" t="s">
        <v>214</v>
      </c>
      <c r="CR54" s="84" t="s">
        <v>214</v>
      </c>
      <c r="CS54" s="84" t="s">
        <v>214</v>
      </c>
      <c r="CT54" s="84" t="s">
        <v>214</v>
      </c>
      <c r="CU54" s="84" t="s">
        <v>214</v>
      </c>
      <c r="CV54" s="84" t="s">
        <v>214</v>
      </c>
      <c r="CW54" s="84" t="s">
        <v>214</v>
      </c>
      <c r="CX54" s="84" t="s">
        <v>214</v>
      </c>
      <c r="CY54" s="84" t="s">
        <v>214</v>
      </c>
      <c r="CZ54" s="84" t="s">
        <v>214</v>
      </c>
      <c r="DA54" s="84" t="s">
        <v>915</v>
      </c>
      <c r="DD54" s="83" t="s">
        <v>566</v>
      </c>
      <c r="DE54" s="84" t="s">
        <v>915</v>
      </c>
      <c r="DF54" s="84" t="s">
        <v>214</v>
      </c>
      <c r="DG54" s="84" t="s">
        <v>214</v>
      </c>
      <c r="DH54" s="84" t="s">
        <v>214</v>
      </c>
      <c r="DI54" s="84" t="s">
        <v>214</v>
      </c>
      <c r="DJ54" s="84" t="s">
        <v>214</v>
      </c>
      <c r="DK54" s="84" t="s">
        <v>214</v>
      </c>
      <c r="DL54" s="84" t="s">
        <v>214</v>
      </c>
      <c r="DM54" s="84" t="s">
        <v>214</v>
      </c>
      <c r="DN54" s="84" t="s">
        <v>214</v>
      </c>
      <c r="DO54" s="84" t="s">
        <v>214</v>
      </c>
      <c r="DP54" s="84" t="s">
        <v>915</v>
      </c>
      <c r="DS54" s="83" t="s">
        <v>566</v>
      </c>
      <c r="DT54" s="84" t="s">
        <v>915</v>
      </c>
      <c r="DU54" s="84" t="s">
        <v>214</v>
      </c>
      <c r="DV54" s="84" t="s">
        <v>214</v>
      </c>
      <c r="DW54" s="84" t="s">
        <v>214</v>
      </c>
      <c r="DX54" s="84" t="s">
        <v>214</v>
      </c>
      <c r="DY54" s="84" t="s">
        <v>214</v>
      </c>
      <c r="DZ54" s="84" t="s">
        <v>214</v>
      </c>
      <c r="EA54" s="84" t="s">
        <v>214</v>
      </c>
      <c r="EB54" s="84" t="s">
        <v>214</v>
      </c>
      <c r="EC54" s="84" t="s">
        <v>214</v>
      </c>
      <c r="ED54" s="84" t="s">
        <v>214</v>
      </c>
      <c r="EE54" s="84" t="s">
        <v>915</v>
      </c>
      <c r="EH54" s="83" t="s">
        <v>566</v>
      </c>
      <c r="EI54" s="84" t="s">
        <v>915</v>
      </c>
      <c r="EJ54" s="84" t="s">
        <v>214</v>
      </c>
      <c r="EK54" s="84" t="s">
        <v>214</v>
      </c>
      <c r="EL54" s="84" t="s">
        <v>214</v>
      </c>
      <c r="EM54" s="84" t="s">
        <v>214</v>
      </c>
      <c r="EN54" s="84" t="s">
        <v>214</v>
      </c>
      <c r="EO54" s="84" t="s">
        <v>214</v>
      </c>
      <c r="EP54" s="84" t="s">
        <v>214</v>
      </c>
      <c r="EQ54" s="84" t="s">
        <v>214</v>
      </c>
      <c r="ER54" s="84" t="s">
        <v>214</v>
      </c>
      <c r="ES54" s="84" t="s">
        <v>214</v>
      </c>
      <c r="ET54" s="84" t="s">
        <v>915</v>
      </c>
      <c r="EW54" s="83" t="s">
        <v>566</v>
      </c>
      <c r="EX54" s="84" t="s">
        <v>915</v>
      </c>
      <c r="EY54" s="84" t="s">
        <v>214</v>
      </c>
      <c r="EZ54" s="84" t="s">
        <v>214</v>
      </c>
      <c r="FA54" s="84" t="s">
        <v>214</v>
      </c>
      <c r="FB54" s="84" t="s">
        <v>214</v>
      </c>
      <c r="FC54" s="84" t="s">
        <v>214</v>
      </c>
      <c r="FD54" s="84" t="s">
        <v>214</v>
      </c>
      <c r="FE54" s="84" t="s">
        <v>214</v>
      </c>
      <c r="FF54" s="84" t="s">
        <v>214</v>
      </c>
      <c r="FG54" s="84" t="s">
        <v>214</v>
      </c>
      <c r="FH54" s="84" t="s">
        <v>214</v>
      </c>
      <c r="FI54" s="84" t="s">
        <v>915</v>
      </c>
      <c r="FL54" s="83" t="s">
        <v>566</v>
      </c>
      <c r="FM54" s="84" t="s">
        <v>915</v>
      </c>
      <c r="FN54" s="84" t="s">
        <v>214</v>
      </c>
      <c r="FO54" s="84" t="s">
        <v>214</v>
      </c>
      <c r="FP54" s="84" t="s">
        <v>214</v>
      </c>
      <c r="FQ54" s="84" t="s">
        <v>214</v>
      </c>
      <c r="FR54" s="84" t="s">
        <v>214</v>
      </c>
      <c r="FS54" s="84" t="s">
        <v>214</v>
      </c>
      <c r="FT54" s="84" t="s">
        <v>214</v>
      </c>
      <c r="FU54" s="84" t="s">
        <v>214</v>
      </c>
      <c r="FV54" s="84" t="s">
        <v>214</v>
      </c>
      <c r="FW54" s="84" t="s">
        <v>214</v>
      </c>
      <c r="FX54" s="84" t="s">
        <v>915</v>
      </c>
      <c r="GA54" s="83" t="s">
        <v>566</v>
      </c>
      <c r="GB54" s="84" t="s">
        <v>915</v>
      </c>
      <c r="GC54" s="84" t="s">
        <v>966</v>
      </c>
      <c r="GD54" s="84" t="s">
        <v>971</v>
      </c>
      <c r="GE54" s="84" t="s">
        <v>976</v>
      </c>
      <c r="GF54" s="84" t="s">
        <v>915</v>
      </c>
      <c r="GG54" s="84" t="s">
        <v>916</v>
      </c>
      <c r="GH54" s="84" t="s">
        <v>916</v>
      </c>
      <c r="GI54" s="84" t="s">
        <v>916</v>
      </c>
      <c r="GJ54" s="84" t="s">
        <v>916</v>
      </c>
      <c r="GK54" s="84" t="s">
        <v>916</v>
      </c>
      <c r="GL54" s="84" t="s">
        <v>916</v>
      </c>
      <c r="GM54" s="84" t="s">
        <v>916</v>
      </c>
    </row>
    <row r="55" spans="1:196">
      <c r="C55" s="83" t="s">
        <v>567</v>
      </c>
      <c r="D55" s="84" t="s">
        <v>917</v>
      </c>
      <c r="E55" s="84" t="s">
        <v>214</v>
      </c>
      <c r="F55" s="84" t="s">
        <v>214</v>
      </c>
      <c r="G55" s="84" t="s">
        <v>214</v>
      </c>
      <c r="H55" s="84" t="s">
        <v>214</v>
      </c>
      <c r="I55" s="84" t="s">
        <v>214</v>
      </c>
      <c r="J55" s="84" t="s">
        <v>214</v>
      </c>
      <c r="K55" s="84" t="s">
        <v>214</v>
      </c>
      <c r="L55" s="84" t="s">
        <v>214</v>
      </c>
      <c r="M55" s="84" t="s">
        <v>214</v>
      </c>
      <c r="N55" s="84" t="s">
        <v>214</v>
      </c>
      <c r="O55" s="84" t="s">
        <v>917</v>
      </c>
      <c r="R55" s="83" t="s">
        <v>567</v>
      </c>
      <c r="S55" s="84" t="s">
        <v>917</v>
      </c>
      <c r="T55" s="84" t="s">
        <v>214</v>
      </c>
      <c r="U55" s="84" t="s">
        <v>214</v>
      </c>
      <c r="V55" s="84" t="s">
        <v>214</v>
      </c>
      <c r="W55" s="84" t="s">
        <v>214</v>
      </c>
      <c r="X55" s="84" t="s">
        <v>214</v>
      </c>
      <c r="Y55" s="84" t="s">
        <v>214</v>
      </c>
      <c r="Z55" s="84" t="s">
        <v>214</v>
      </c>
      <c r="AA55" s="84" t="s">
        <v>214</v>
      </c>
      <c r="AB55" s="84" t="s">
        <v>214</v>
      </c>
      <c r="AC55" s="84" t="s">
        <v>214</v>
      </c>
      <c r="AD55" s="84" t="s">
        <v>917</v>
      </c>
      <c r="AG55" s="83" t="s">
        <v>567</v>
      </c>
      <c r="AH55" s="84" t="s">
        <v>917</v>
      </c>
      <c r="AI55" s="84" t="s">
        <v>214</v>
      </c>
      <c r="AJ55" s="84" t="s">
        <v>214</v>
      </c>
      <c r="AK55" s="84" t="s">
        <v>214</v>
      </c>
      <c r="AL55" s="84" t="s">
        <v>214</v>
      </c>
      <c r="AM55" s="84" t="s">
        <v>214</v>
      </c>
      <c r="AN55" s="84" t="s">
        <v>214</v>
      </c>
      <c r="AO55" s="84" t="s">
        <v>214</v>
      </c>
      <c r="AP55" s="84" t="s">
        <v>214</v>
      </c>
      <c r="AQ55" s="84" t="s">
        <v>916</v>
      </c>
      <c r="AR55" s="84" t="s">
        <v>916</v>
      </c>
      <c r="AS55" s="84" t="s">
        <v>917</v>
      </c>
      <c r="AV55" s="83" t="s">
        <v>567</v>
      </c>
      <c r="AW55" s="84" t="s">
        <v>917</v>
      </c>
      <c r="AX55" s="84" t="s">
        <v>214</v>
      </c>
      <c r="AY55" s="84" t="s">
        <v>214</v>
      </c>
      <c r="AZ55" s="84" t="s">
        <v>214</v>
      </c>
      <c r="BA55" s="84" t="s">
        <v>214</v>
      </c>
      <c r="BB55" s="84" t="s">
        <v>214</v>
      </c>
      <c r="BC55" s="84" t="s">
        <v>214</v>
      </c>
      <c r="BD55" s="84" t="s">
        <v>214</v>
      </c>
      <c r="BE55" s="84" t="s">
        <v>214</v>
      </c>
      <c r="BF55" s="84" t="s">
        <v>916</v>
      </c>
      <c r="BG55" s="84" t="s">
        <v>916</v>
      </c>
      <c r="BH55" s="84" t="s">
        <v>917</v>
      </c>
      <c r="BK55" s="83" t="s">
        <v>567</v>
      </c>
      <c r="BL55" s="84" t="s">
        <v>917</v>
      </c>
      <c r="BM55" s="84" t="s">
        <v>214</v>
      </c>
      <c r="BN55" s="84" t="s">
        <v>214</v>
      </c>
      <c r="BO55" s="84" t="s">
        <v>214</v>
      </c>
      <c r="BP55" s="84" t="s">
        <v>214</v>
      </c>
      <c r="BQ55" s="84" t="s">
        <v>214</v>
      </c>
      <c r="BR55" s="84" t="s">
        <v>214</v>
      </c>
      <c r="BS55" s="84" t="s">
        <v>214</v>
      </c>
      <c r="BT55" s="84" t="s">
        <v>214</v>
      </c>
      <c r="BU55" s="84" t="s">
        <v>214</v>
      </c>
      <c r="BV55" s="84" t="s">
        <v>214</v>
      </c>
      <c r="BW55" s="84" t="s">
        <v>917</v>
      </c>
      <c r="BZ55" s="83" t="s">
        <v>567</v>
      </c>
      <c r="CA55" s="84" t="s">
        <v>917</v>
      </c>
      <c r="CB55" s="84" t="s">
        <v>214</v>
      </c>
      <c r="CC55" s="84" t="s">
        <v>214</v>
      </c>
      <c r="CD55" s="84" t="s">
        <v>214</v>
      </c>
      <c r="CE55" s="84" t="s">
        <v>214</v>
      </c>
      <c r="CF55" s="84" t="s">
        <v>214</v>
      </c>
      <c r="CG55" s="84" t="s">
        <v>214</v>
      </c>
      <c r="CH55" s="84" t="s">
        <v>214</v>
      </c>
      <c r="CI55" s="84" t="s">
        <v>214</v>
      </c>
      <c r="CJ55" s="84" t="s">
        <v>214</v>
      </c>
      <c r="CK55" s="84" t="s">
        <v>214</v>
      </c>
      <c r="CL55" s="84" t="s">
        <v>917</v>
      </c>
      <c r="CO55" s="83" t="s">
        <v>567</v>
      </c>
      <c r="CP55" s="84" t="s">
        <v>917</v>
      </c>
      <c r="CQ55" s="84" t="s">
        <v>214</v>
      </c>
      <c r="CR55" s="84" t="s">
        <v>214</v>
      </c>
      <c r="CS55" s="84" t="s">
        <v>214</v>
      </c>
      <c r="CT55" s="84" t="s">
        <v>214</v>
      </c>
      <c r="CU55" s="84" t="s">
        <v>214</v>
      </c>
      <c r="CV55" s="84" t="s">
        <v>214</v>
      </c>
      <c r="CW55" s="84" t="s">
        <v>214</v>
      </c>
      <c r="CX55" s="84" t="s">
        <v>214</v>
      </c>
      <c r="CY55" s="84" t="s">
        <v>214</v>
      </c>
      <c r="CZ55" s="84" t="s">
        <v>214</v>
      </c>
      <c r="DA55" s="84" t="s">
        <v>917</v>
      </c>
      <c r="DD55" s="83" t="s">
        <v>567</v>
      </c>
      <c r="DE55" s="84" t="s">
        <v>917</v>
      </c>
      <c r="DF55" s="84" t="s">
        <v>214</v>
      </c>
      <c r="DG55" s="84" t="s">
        <v>214</v>
      </c>
      <c r="DH55" s="84" t="s">
        <v>214</v>
      </c>
      <c r="DI55" s="84" t="s">
        <v>214</v>
      </c>
      <c r="DJ55" s="84" t="s">
        <v>214</v>
      </c>
      <c r="DK55" s="84" t="s">
        <v>214</v>
      </c>
      <c r="DL55" s="84" t="s">
        <v>214</v>
      </c>
      <c r="DM55" s="84" t="s">
        <v>214</v>
      </c>
      <c r="DN55" s="84" t="s">
        <v>214</v>
      </c>
      <c r="DO55" s="84" t="s">
        <v>214</v>
      </c>
      <c r="DP55" s="84" t="s">
        <v>917</v>
      </c>
      <c r="DS55" s="83" t="s">
        <v>567</v>
      </c>
      <c r="DT55" s="84" t="s">
        <v>917</v>
      </c>
      <c r="DU55" s="84" t="s">
        <v>214</v>
      </c>
      <c r="DV55" s="84" t="s">
        <v>214</v>
      </c>
      <c r="DW55" s="84" t="s">
        <v>214</v>
      </c>
      <c r="DX55" s="84" t="s">
        <v>214</v>
      </c>
      <c r="DY55" s="84" t="s">
        <v>214</v>
      </c>
      <c r="DZ55" s="84" t="s">
        <v>214</v>
      </c>
      <c r="EA55" s="84" t="s">
        <v>214</v>
      </c>
      <c r="EB55" s="84" t="s">
        <v>214</v>
      </c>
      <c r="EC55" s="84" t="s">
        <v>214</v>
      </c>
      <c r="ED55" s="84" t="s">
        <v>214</v>
      </c>
      <c r="EE55" s="84" t="s">
        <v>917</v>
      </c>
      <c r="EH55" s="83" t="s">
        <v>567</v>
      </c>
      <c r="EI55" s="84" t="s">
        <v>917</v>
      </c>
      <c r="EJ55" s="84" t="s">
        <v>214</v>
      </c>
      <c r="EK55" s="84" t="s">
        <v>214</v>
      </c>
      <c r="EL55" s="84" t="s">
        <v>214</v>
      </c>
      <c r="EM55" s="84" t="s">
        <v>214</v>
      </c>
      <c r="EN55" s="84" t="s">
        <v>214</v>
      </c>
      <c r="EO55" s="84" t="s">
        <v>214</v>
      </c>
      <c r="EP55" s="84" t="s">
        <v>214</v>
      </c>
      <c r="EQ55" s="84" t="s">
        <v>214</v>
      </c>
      <c r="ER55" s="84" t="s">
        <v>214</v>
      </c>
      <c r="ES55" s="84" t="s">
        <v>214</v>
      </c>
      <c r="ET55" s="84" t="s">
        <v>917</v>
      </c>
      <c r="EW55" s="83" t="s">
        <v>567</v>
      </c>
      <c r="EX55" s="84" t="s">
        <v>917</v>
      </c>
      <c r="EY55" s="84" t="s">
        <v>214</v>
      </c>
      <c r="EZ55" s="84" t="s">
        <v>214</v>
      </c>
      <c r="FA55" s="84" t="s">
        <v>214</v>
      </c>
      <c r="FB55" s="84" t="s">
        <v>214</v>
      </c>
      <c r="FC55" s="84" t="s">
        <v>214</v>
      </c>
      <c r="FD55" s="84" t="s">
        <v>214</v>
      </c>
      <c r="FE55" s="84" t="s">
        <v>214</v>
      </c>
      <c r="FF55" s="84" t="s">
        <v>214</v>
      </c>
      <c r="FG55" s="84" t="s">
        <v>214</v>
      </c>
      <c r="FH55" s="84" t="s">
        <v>214</v>
      </c>
      <c r="FI55" s="84" t="s">
        <v>917</v>
      </c>
      <c r="FL55" s="83" t="s">
        <v>567</v>
      </c>
      <c r="FM55" s="84" t="s">
        <v>917</v>
      </c>
      <c r="FN55" s="84" t="s">
        <v>214</v>
      </c>
      <c r="FO55" s="84" t="s">
        <v>214</v>
      </c>
      <c r="FP55" s="84" t="s">
        <v>214</v>
      </c>
      <c r="FQ55" s="84" t="s">
        <v>214</v>
      </c>
      <c r="FR55" s="84" t="s">
        <v>214</v>
      </c>
      <c r="FS55" s="84" t="s">
        <v>214</v>
      </c>
      <c r="FT55" s="84" t="s">
        <v>214</v>
      </c>
      <c r="FU55" s="84" t="s">
        <v>214</v>
      </c>
      <c r="FV55" s="84" t="s">
        <v>214</v>
      </c>
      <c r="FW55" s="84" t="s">
        <v>214</v>
      </c>
      <c r="FX55" s="84" t="s">
        <v>917</v>
      </c>
      <c r="GA55" s="83" t="s">
        <v>567</v>
      </c>
      <c r="GB55" s="84" t="s">
        <v>917</v>
      </c>
      <c r="GC55" s="84" t="s">
        <v>967</v>
      </c>
      <c r="GD55" s="84" t="s">
        <v>972</v>
      </c>
      <c r="GE55" s="84" t="s">
        <v>977</v>
      </c>
      <c r="GF55" s="84" t="s">
        <v>917</v>
      </c>
      <c r="GG55" s="84" t="s">
        <v>916</v>
      </c>
      <c r="GH55" s="84" t="s">
        <v>916</v>
      </c>
      <c r="GI55" s="84" t="s">
        <v>916</v>
      </c>
      <c r="GJ55" s="84" t="s">
        <v>916</v>
      </c>
      <c r="GK55" s="84" t="s">
        <v>916</v>
      </c>
      <c r="GL55" s="84" t="s">
        <v>916</v>
      </c>
      <c r="GM55" s="84" t="s">
        <v>916</v>
      </c>
    </row>
    <row r="56" spans="1:196">
      <c r="C56" s="83" t="s">
        <v>568</v>
      </c>
      <c r="D56" s="84" t="s">
        <v>918</v>
      </c>
      <c r="E56" s="84" t="s">
        <v>214</v>
      </c>
      <c r="F56" s="84" t="s">
        <v>214</v>
      </c>
      <c r="G56" s="84" t="s">
        <v>214</v>
      </c>
      <c r="H56" s="84" t="s">
        <v>214</v>
      </c>
      <c r="I56" s="84" t="s">
        <v>214</v>
      </c>
      <c r="J56" s="84" t="s">
        <v>214</v>
      </c>
      <c r="K56" s="84" t="s">
        <v>214</v>
      </c>
      <c r="L56" s="84" t="s">
        <v>214</v>
      </c>
      <c r="M56" s="84" t="s">
        <v>214</v>
      </c>
      <c r="N56" s="84" t="s">
        <v>214</v>
      </c>
      <c r="O56" s="84" t="s">
        <v>918</v>
      </c>
      <c r="R56" s="83" t="s">
        <v>568</v>
      </c>
      <c r="S56" s="84" t="s">
        <v>918</v>
      </c>
      <c r="T56" s="84" t="s">
        <v>214</v>
      </c>
      <c r="U56" s="84" t="s">
        <v>214</v>
      </c>
      <c r="V56" s="84" t="s">
        <v>214</v>
      </c>
      <c r="W56" s="84" t="s">
        <v>214</v>
      </c>
      <c r="X56" s="84" t="s">
        <v>214</v>
      </c>
      <c r="Y56" s="84" t="s">
        <v>214</v>
      </c>
      <c r="Z56" s="84" t="s">
        <v>214</v>
      </c>
      <c r="AA56" s="84" t="s">
        <v>214</v>
      </c>
      <c r="AB56" s="84" t="s">
        <v>214</v>
      </c>
      <c r="AC56" s="84" t="s">
        <v>214</v>
      </c>
      <c r="AD56" s="84" t="s">
        <v>918</v>
      </c>
      <c r="AG56" s="83" t="s">
        <v>568</v>
      </c>
      <c r="AH56" s="84" t="s">
        <v>918</v>
      </c>
      <c r="AI56" s="84" t="s">
        <v>214</v>
      </c>
      <c r="AJ56" s="84" t="s">
        <v>214</v>
      </c>
      <c r="AK56" s="84" t="s">
        <v>214</v>
      </c>
      <c r="AL56" s="84" t="s">
        <v>214</v>
      </c>
      <c r="AM56" s="84" t="s">
        <v>214</v>
      </c>
      <c r="AN56" s="84" t="s">
        <v>214</v>
      </c>
      <c r="AO56" s="84" t="s">
        <v>214</v>
      </c>
      <c r="AP56" s="84" t="s">
        <v>214</v>
      </c>
      <c r="AQ56" s="84" t="s">
        <v>916</v>
      </c>
      <c r="AR56" s="84" t="s">
        <v>916</v>
      </c>
      <c r="AS56" s="84" t="s">
        <v>918</v>
      </c>
      <c r="AV56" s="83" t="s">
        <v>568</v>
      </c>
      <c r="AW56" s="84" t="s">
        <v>918</v>
      </c>
      <c r="AX56" s="84" t="s">
        <v>214</v>
      </c>
      <c r="AY56" s="84" t="s">
        <v>214</v>
      </c>
      <c r="AZ56" s="84" t="s">
        <v>214</v>
      </c>
      <c r="BA56" s="84" t="s">
        <v>214</v>
      </c>
      <c r="BB56" s="84" t="s">
        <v>214</v>
      </c>
      <c r="BC56" s="84" t="s">
        <v>214</v>
      </c>
      <c r="BD56" s="84" t="s">
        <v>214</v>
      </c>
      <c r="BE56" s="84" t="s">
        <v>214</v>
      </c>
      <c r="BF56" s="84" t="s">
        <v>916</v>
      </c>
      <c r="BG56" s="84" t="s">
        <v>916</v>
      </c>
      <c r="BH56" s="84" t="s">
        <v>918</v>
      </c>
      <c r="BK56" s="83" t="s">
        <v>568</v>
      </c>
      <c r="BL56" s="84" t="s">
        <v>918</v>
      </c>
      <c r="BM56" s="84" t="s">
        <v>214</v>
      </c>
      <c r="BN56" s="84" t="s">
        <v>214</v>
      </c>
      <c r="BO56" s="84" t="s">
        <v>214</v>
      </c>
      <c r="BP56" s="84" t="s">
        <v>214</v>
      </c>
      <c r="BQ56" s="84" t="s">
        <v>214</v>
      </c>
      <c r="BR56" s="84" t="s">
        <v>214</v>
      </c>
      <c r="BS56" s="84" t="s">
        <v>214</v>
      </c>
      <c r="BT56" s="84" t="s">
        <v>214</v>
      </c>
      <c r="BU56" s="84" t="s">
        <v>214</v>
      </c>
      <c r="BV56" s="84" t="s">
        <v>214</v>
      </c>
      <c r="BW56" s="84" t="s">
        <v>918</v>
      </c>
      <c r="BZ56" s="83" t="s">
        <v>568</v>
      </c>
      <c r="CA56" s="84" t="s">
        <v>918</v>
      </c>
      <c r="CB56" s="84" t="s">
        <v>214</v>
      </c>
      <c r="CC56" s="84" t="s">
        <v>214</v>
      </c>
      <c r="CD56" s="84" t="s">
        <v>214</v>
      </c>
      <c r="CE56" s="84" t="s">
        <v>214</v>
      </c>
      <c r="CF56" s="84" t="s">
        <v>214</v>
      </c>
      <c r="CG56" s="84" t="s">
        <v>214</v>
      </c>
      <c r="CH56" s="84" t="s">
        <v>214</v>
      </c>
      <c r="CI56" s="84" t="s">
        <v>214</v>
      </c>
      <c r="CJ56" s="84" t="s">
        <v>214</v>
      </c>
      <c r="CK56" s="84" t="s">
        <v>214</v>
      </c>
      <c r="CL56" s="84" t="s">
        <v>918</v>
      </c>
      <c r="CO56" s="83" t="s">
        <v>568</v>
      </c>
      <c r="CP56" s="84" t="s">
        <v>918</v>
      </c>
      <c r="CQ56" s="84" t="s">
        <v>214</v>
      </c>
      <c r="CR56" s="84" t="s">
        <v>214</v>
      </c>
      <c r="CS56" s="84" t="s">
        <v>214</v>
      </c>
      <c r="CT56" s="84" t="s">
        <v>214</v>
      </c>
      <c r="CU56" s="84" t="s">
        <v>214</v>
      </c>
      <c r="CV56" s="84" t="s">
        <v>214</v>
      </c>
      <c r="CW56" s="84" t="s">
        <v>214</v>
      </c>
      <c r="CX56" s="84" t="s">
        <v>214</v>
      </c>
      <c r="CY56" s="84" t="s">
        <v>214</v>
      </c>
      <c r="CZ56" s="84" t="s">
        <v>214</v>
      </c>
      <c r="DA56" s="84" t="s">
        <v>918</v>
      </c>
      <c r="DD56" s="83" t="s">
        <v>568</v>
      </c>
      <c r="DE56" s="84" t="s">
        <v>918</v>
      </c>
      <c r="DF56" s="84" t="s">
        <v>214</v>
      </c>
      <c r="DG56" s="84" t="s">
        <v>214</v>
      </c>
      <c r="DH56" s="84" t="s">
        <v>214</v>
      </c>
      <c r="DI56" s="84" t="s">
        <v>214</v>
      </c>
      <c r="DJ56" s="84" t="s">
        <v>214</v>
      </c>
      <c r="DK56" s="84" t="s">
        <v>214</v>
      </c>
      <c r="DL56" s="84" t="s">
        <v>214</v>
      </c>
      <c r="DM56" s="84" t="s">
        <v>214</v>
      </c>
      <c r="DN56" s="84" t="s">
        <v>214</v>
      </c>
      <c r="DO56" s="84" t="s">
        <v>214</v>
      </c>
      <c r="DP56" s="84" t="s">
        <v>918</v>
      </c>
      <c r="DS56" s="83" t="s">
        <v>568</v>
      </c>
      <c r="DT56" s="84" t="s">
        <v>918</v>
      </c>
      <c r="DU56" s="84" t="s">
        <v>214</v>
      </c>
      <c r="DV56" s="84" t="s">
        <v>214</v>
      </c>
      <c r="DW56" s="84" t="s">
        <v>214</v>
      </c>
      <c r="DX56" s="84" t="s">
        <v>214</v>
      </c>
      <c r="DY56" s="84" t="s">
        <v>214</v>
      </c>
      <c r="DZ56" s="84" t="s">
        <v>214</v>
      </c>
      <c r="EA56" s="84" t="s">
        <v>214</v>
      </c>
      <c r="EB56" s="84" t="s">
        <v>214</v>
      </c>
      <c r="EC56" s="84" t="s">
        <v>214</v>
      </c>
      <c r="ED56" s="84" t="s">
        <v>214</v>
      </c>
      <c r="EE56" s="84" t="s">
        <v>918</v>
      </c>
      <c r="EH56" s="83" t="s">
        <v>568</v>
      </c>
      <c r="EI56" s="84" t="s">
        <v>918</v>
      </c>
      <c r="EJ56" s="84" t="s">
        <v>214</v>
      </c>
      <c r="EK56" s="84" t="s">
        <v>214</v>
      </c>
      <c r="EL56" s="84" t="s">
        <v>214</v>
      </c>
      <c r="EM56" s="84" t="s">
        <v>214</v>
      </c>
      <c r="EN56" s="84" t="s">
        <v>214</v>
      </c>
      <c r="EO56" s="84" t="s">
        <v>214</v>
      </c>
      <c r="EP56" s="84" t="s">
        <v>214</v>
      </c>
      <c r="EQ56" s="84" t="s">
        <v>214</v>
      </c>
      <c r="ER56" s="84" t="s">
        <v>214</v>
      </c>
      <c r="ES56" s="84" t="s">
        <v>214</v>
      </c>
      <c r="ET56" s="84" t="s">
        <v>918</v>
      </c>
      <c r="EW56" s="83" t="s">
        <v>568</v>
      </c>
      <c r="EX56" s="84" t="s">
        <v>918</v>
      </c>
      <c r="EY56" s="84" t="s">
        <v>214</v>
      </c>
      <c r="EZ56" s="84" t="s">
        <v>214</v>
      </c>
      <c r="FA56" s="84" t="s">
        <v>214</v>
      </c>
      <c r="FB56" s="84" t="s">
        <v>214</v>
      </c>
      <c r="FC56" s="84" t="s">
        <v>214</v>
      </c>
      <c r="FD56" s="84" t="s">
        <v>214</v>
      </c>
      <c r="FE56" s="84" t="s">
        <v>214</v>
      </c>
      <c r="FF56" s="84" t="s">
        <v>214</v>
      </c>
      <c r="FG56" s="84" t="s">
        <v>214</v>
      </c>
      <c r="FH56" s="84" t="s">
        <v>214</v>
      </c>
      <c r="FI56" s="84" t="s">
        <v>918</v>
      </c>
      <c r="FL56" s="83" t="s">
        <v>568</v>
      </c>
      <c r="FM56" s="84" t="s">
        <v>918</v>
      </c>
      <c r="FN56" s="84" t="s">
        <v>214</v>
      </c>
      <c r="FO56" s="84" t="s">
        <v>214</v>
      </c>
      <c r="FP56" s="84" t="s">
        <v>214</v>
      </c>
      <c r="FQ56" s="84" t="s">
        <v>214</v>
      </c>
      <c r="FR56" s="84" t="s">
        <v>214</v>
      </c>
      <c r="FS56" s="84" t="s">
        <v>214</v>
      </c>
      <c r="FT56" s="84" t="s">
        <v>214</v>
      </c>
      <c r="FU56" s="84" t="s">
        <v>214</v>
      </c>
      <c r="FV56" s="84" t="s">
        <v>214</v>
      </c>
      <c r="FW56" s="84" t="s">
        <v>214</v>
      </c>
      <c r="FX56" s="84" t="s">
        <v>918</v>
      </c>
      <c r="GA56" s="83" t="s">
        <v>568</v>
      </c>
      <c r="GB56" s="84" t="s">
        <v>918</v>
      </c>
      <c r="GC56" s="84" t="s">
        <v>968</v>
      </c>
      <c r="GD56" s="84" t="s">
        <v>973</v>
      </c>
      <c r="GE56" s="84" t="s">
        <v>978</v>
      </c>
      <c r="GF56" s="84" t="s">
        <v>918</v>
      </c>
      <c r="GG56" s="84" t="s">
        <v>916</v>
      </c>
      <c r="GH56" s="84" t="s">
        <v>916</v>
      </c>
      <c r="GI56" s="84" t="s">
        <v>916</v>
      </c>
      <c r="GJ56" s="84" t="s">
        <v>916</v>
      </c>
      <c r="GK56" s="84" t="s">
        <v>916</v>
      </c>
      <c r="GL56" s="84" t="s">
        <v>916</v>
      </c>
      <c r="GM56" s="84" t="s">
        <v>916</v>
      </c>
    </row>
    <row r="57" spans="1:196">
      <c r="C57" s="83" t="s">
        <v>569</v>
      </c>
      <c r="D57" s="84" t="s">
        <v>919</v>
      </c>
      <c r="E57" s="84" t="s">
        <v>214</v>
      </c>
      <c r="F57" s="84" t="s">
        <v>214</v>
      </c>
      <c r="G57" s="84" t="s">
        <v>214</v>
      </c>
      <c r="H57" s="84" t="s">
        <v>214</v>
      </c>
      <c r="I57" s="84" t="s">
        <v>214</v>
      </c>
      <c r="J57" s="84" t="s">
        <v>214</v>
      </c>
      <c r="K57" s="84" t="s">
        <v>214</v>
      </c>
      <c r="L57" s="84" t="s">
        <v>214</v>
      </c>
      <c r="M57" s="84" t="s">
        <v>214</v>
      </c>
      <c r="N57" s="84" t="s">
        <v>214</v>
      </c>
      <c r="O57" s="84" t="s">
        <v>919</v>
      </c>
      <c r="R57" s="83" t="s">
        <v>569</v>
      </c>
      <c r="S57" s="84" t="s">
        <v>919</v>
      </c>
      <c r="T57" s="84" t="s">
        <v>214</v>
      </c>
      <c r="U57" s="84" t="s">
        <v>214</v>
      </c>
      <c r="V57" s="84" t="s">
        <v>214</v>
      </c>
      <c r="W57" s="84" t="s">
        <v>214</v>
      </c>
      <c r="X57" s="84" t="s">
        <v>214</v>
      </c>
      <c r="Y57" s="84" t="s">
        <v>214</v>
      </c>
      <c r="Z57" s="84" t="s">
        <v>214</v>
      </c>
      <c r="AA57" s="84" t="s">
        <v>214</v>
      </c>
      <c r="AB57" s="84" t="s">
        <v>214</v>
      </c>
      <c r="AC57" s="84" t="s">
        <v>214</v>
      </c>
      <c r="AD57" s="84" t="s">
        <v>919</v>
      </c>
      <c r="AG57" s="83" t="s">
        <v>569</v>
      </c>
      <c r="AH57" s="84" t="s">
        <v>919</v>
      </c>
      <c r="AI57" s="84" t="s">
        <v>214</v>
      </c>
      <c r="AJ57" s="84" t="s">
        <v>214</v>
      </c>
      <c r="AK57" s="84" t="s">
        <v>214</v>
      </c>
      <c r="AL57" s="84" t="s">
        <v>214</v>
      </c>
      <c r="AM57" s="84" t="s">
        <v>214</v>
      </c>
      <c r="AN57" s="84" t="s">
        <v>214</v>
      </c>
      <c r="AO57" s="84" t="s">
        <v>214</v>
      </c>
      <c r="AP57" s="84" t="s">
        <v>214</v>
      </c>
      <c r="AQ57" s="84" t="s">
        <v>916</v>
      </c>
      <c r="AR57" s="84" t="s">
        <v>916</v>
      </c>
      <c r="AS57" s="84" t="s">
        <v>919</v>
      </c>
      <c r="AV57" s="83" t="s">
        <v>569</v>
      </c>
      <c r="AW57" s="84" t="s">
        <v>919</v>
      </c>
      <c r="AX57" s="84" t="s">
        <v>214</v>
      </c>
      <c r="AY57" s="84" t="s">
        <v>214</v>
      </c>
      <c r="AZ57" s="84" t="s">
        <v>214</v>
      </c>
      <c r="BA57" s="84" t="s">
        <v>214</v>
      </c>
      <c r="BB57" s="84" t="s">
        <v>214</v>
      </c>
      <c r="BC57" s="84" t="s">
        <v>214</v>
      </c>
      <c r="BD57" s="84" t="s">
        <v>214</v>
      </c>
      <c r="BE57" s="84" t="s">
        <v>214</v>
      </c>
      <c r="BF57" s="84" t="s">
        <v>916</v>
      </c>
      <c r="BG57" s="84" t="s">
        <v>916</v>
      </c>
      <c r="BH57" s="84" t="s">
        <v>919</v>
      </c>
      <c r="BK57" s="83" t="s">
        <v>569</v>
      </c>
      <c r="BL57" s="84" t="s">
        <v>919</v>
      </c>
      <c r="BM57" s="84" t="s">
        <v>214</v>
      </c>
      <c r="BN57" s="84" t="s">
        <v>214</v>
      </c>
      <c r="BO57" s="84" t="s">
        <v>214</v>
      </c>
      <c r="BP57" s="84" t="s">
        <v>214</v>
      </c>
      <c r="BQ57" s="84" t="s">
        <v>214</v>
      </c>
      <c r="BR57" s="84" t="s">
        <v>214</v>
      </c>
      <c r="BS57" s="84" t="s">
        <v>214</v>
      </c>
      <c r="BT57" s="84" t="s">
        <v>214</v>
      </c>
      <c r="BU57" s="84" t="s">
        <v>214</v>
      </c>
      <c r="BV57" s="84" t="s">
        <v>214</v>
      </c>
      <c r="BW57" s="84" t="s">
        <v>919</v>
      </c>
      <c r="BZ57" s="83" t="s">
        <v>569</v>
      </c>
      <c r="CA57" s="84" t="s">
        <v>919</v>
      </c>
      <c r="CB57" s="84" t="s">
        <v>214</v>
      </c>
      <c r="CC57" s="84" t="s">
        <v>214</v>
      </c>
      <c r="CD57" s="84" t="s">
        <v>214</v>
      </c>
      <c r="CE57" s="84" t="s">
        <v>214</v>
      </c>
      <c r="CF57" s="84" t="s">
        <v>214</v>
      </c>
      <c r="CG57" s="84" t="s">
        <v>214</v>
      </c>
      <c r="CH57" s="84" t="s">
        <v>214</v>
      </c>
      <c r="CI57" s="84" t="s">
        <v>214</v>
      </c>
      <c r="CJ57" s="84" t="s">
        <v>214</v>
      </c>
      <c r="CK57" s="84" t="s">
        <v>214</v>
      </c>
      <c r="CL57" s="84" t="s">
        <v>919</v>
      </c>
      <c r="CO57" s="83" t="s">
        <v>569</v>
      </c>
      <c r="CP57" s="84" t="s">
        <v>919</v>
      </c>
      <c r="CQ57" s="84" t="s">
        <v>214</v>
      </c>
      <c r="CR57" s="84" t="s">
        <v>214</v>
      </c>
      <c r="CS57" s="84" t="s">
        <v>214</v>
      </c>
      <c r="CT57" s="84" t="s">
        <v>214</v>
      </c>
      <c r="CU57" s="84" t="s">
        <v>214</v>
      </c>
      <c r="CV57" s="84" t="s">
        <v>214</v>
      </c>
      <c r="CW57" s="84" t="s">
        <v>214</v>
      </c>
      <c r="CX57" s="84" t="s">
        <v>214</v>
      </c>
      <c r="CY57" s="84" t="s">
        <v>214</v>
      </c>
      <c r="CZ57" s="84" t="s">
        <v>214</v>
      </c>
      <c r="DA57" s="84" t="s">
        <v>919</v>
      </c>
      <c r="DD57" s="83" t="s">
        <v>569</v>
      </c>
      <c r="DE57" s="84" t="s">
        <v>919</v>
      </c>
      <c r="DF57" s="84" t="s">
        <v>214</v>
      </c>
      <c r="DG57" s="84" t="s">
        <v>214</v>
      </c>
      <c r="DH57" s="84" t="s">
        <v>214</v>
      </c>
      <c r="DI57" s="84" t="s">
        <v>214</v>
      </c>
      <c r="DJ57" s="84" t="s">
        <v>214</v>
      </c>
      <c r="DK57" s="84" t="s">
        <v>214</v>
      </c>
      <c r="DL57" s="84" t="s">
        <v>214</v>
      </c>
      <c r="DM57" s="84" t="s">
        <v>214</v>
      </c>
      <c r="DN57" s="84" t="s">
        <v>214</v>
      </c>
      <c r="DO57" s="84" t="s">
        <v>214</v>
      </c>
      <c r="DP57" s="84" t="s">
        <v>919</v>
      </c>
      <c r="DS57" s="83" t="s">
        <v>569</v>
      </c>
      <c r="DT57" s="84" t="s">
        <v>919</v>
      </c>
      <c r="DU57" s="84" t="s">
        <v>214</v>
      </c>
      <c r="DV57" s="84" t="s">
        <v>214</v>
      </c>
      <c r="DW57" s="84" t="s">
        <v>214</v>
      </c>
      <c r="DX57" s="84" t="s">
        <v>214</v>
      </c>
      <c r="DY57" s="84" t="s">
        <v>214</v>
      </c>
      <c r="DZ57" s="84" t="s">
        <v>214</v>
      </c>
      <c r="EA57" s="84" t="s">
        <v>214</v>
      </c>
      <c r="EB57" s="84" t="s">
        <v>214</v>
      </c>
      <c r="EC57" s="84" t="s">
        <v>214</v>
      </c>
      <c r="ED57" s="84" t="s">
        <v>214</v>
      </c>
      <c r="EE57" s="84" t="s">
        <v>919</v>
      </c>
      <c r="EH57" s="83" t="s">
        <v>569</v>
      </c>
      <c r="EI57" s="84" t="s">
        <v>919</v>
      </c>
      <c r="EJ57" s="84" t="s">
        <v>214</v>
      </c>
      <c r="EK57" s="84" t="s">
        <v>214</v>
      </c>
      <c r="EL57" s="84" t="s">
        <v>214</v>
      </c>
      <c r="EM57" s="84" t="s">
        <v>214</v>
      </c>
      <c r="EN57" s="84" t="s">
        <v>214</v>
      </c>
      <c r="EO57" s="84" t="s">
        <v>214</v>
      </c>
      <c r="EP57" s="84" t="s">
        <v>214</v>
      </c>
      <c r="EQ57" s="84" t="s">
        <v>214</v>
      </c>
      <c r="ER57" s="84" t="s">
        <v>214</v>
      </c>
      <c r="ES57" s="84" t="s">
        <v>214</v>
      </c>
      <c r="ET57" s="84" t="s">
        <v>919</v>
      </c>
      <c r="EW57" s="83" t="s">
        <v>569</v>
      </c>
      <c r="EX57" s="84" t="s">
        <v>919</v>
      </c>
      <c r="EY57" s="84" t="s">
        <v>214</v>
      </c>
      <c r="EZ57" s="84" t="s">
        <v>214</v>
      </c>
      <c r="FA57" s="84" t="s">
        <v>214</v>
      </c>
      <c r="FB57" s="84" t="s">
        <v>214</v>
      </c>
      <c r="FC57" s="84" t="s">
        <v>214</v>
      </c>
      <c r="FD57" s="84" t="s">
        <v>214</v>
      </c>
      <c r="FE57" s="84" t="s">
        <v>214</v>
      </c>
      <c r="FF57" s="84" t="s">
        <v>214</v>
      </c>
      <c r="FG57" s="84" t="s">
        <v>214</v>
      </c>
      <c r="FH57" s="84" t="s">
        <v>214</v>
      </c>
      <c r="FI57" s="84" t="s">
        <v>919</v>
      </c>
      <c r="FL57" s="83" t="s">
        <v>569</v>
      </c>
      <c r="FM57" s="84" t="s">
        <v>919</v>
      </c>
      <c r="FN57" s="84" t="s">
        <v>214</v>
      </c>
      <c r="FO57" s="84" t="s">
        <v>214</v>
      </c>
      <c r="FP57" s="84" t="s">
        <v>214</v>
      </c>
      <c r="FQ57" s="84" t="s">
        <v>214</v>
      </c>
      <c r="FR57" s="84" t="s">
        <v>214</v>
      </c>
      <c r="FS57" s="84" t="s">
        <v>214</v>
      </c>
      <c r="FT57" s="84" t="s">
        <v>214</v>
      </c>
      <c r="FU57" s="84" t="s">
        <v>214</v>
      </c>
      <c r="FV57" s="84" t="s">
        <v>214</v>
      </c>
      <c r="FW57" s="84" t="s">
        <v>214</v>
      </c>
      <c r="FX57" s="84" t="s">
        <v>919</v>
      </c>
      <c r="GA57" s="83" t="s">
        <v>569</v>
      </c>
      <c r="GB57" s="84" t="s">
        <v>919</v>
      </c>
      <c r="GC57" s="84" t="s">
        <v>969</v>
      </c>
      <c r="GD57" s="84" t="s">
        <v>974</v>
      </c>
      <c r="GE57" s="84" t="s">
        <v>979</v>
      </c>
      <c r="GF57" s="84" t="s">
        <v>919</v>
      </c>
      <c r="GG57" s="84" t="s">
        <v>916</v>
      </c>
      <c r="GH57" s="84" t="s">
        <v>916</v>
      </c>
      <c r="GI57" s="84" t="s">
        <v>916</v>
      </c>
      <c r="GJ57" s="84" t="s">
        <v>916</v>
      </c>
      <c r="GK57" s="84" t="s">
        <v>916</v>
      </c>
      <c r="GL57" s="84" t="s">
        <v>916</v>
      </c>
      <c r="GM57" s="84" t="s">
        <v>916</v>
      </c>
    </row>
    <row r="58" spans="1:196">
      <c r="C58" s="83" t="s">
        <v>570</v>
      </c>
      <c r="D58" s="84" t="s">
        <v>920</v>
      </c>
      <c r="E58" s="84" t="s">
        <v>214</v>
      </c>
      <c r="F58" s="84" t="s">
        <v>214</v>
      </c>
      <c r="G58" s="84" t="s">
        <v>214</v>
      </c>
      <c r="H58" s="84" t="s">
        <v>214</v>
      </c>
      <c r="I58" s="84" t="s">
        <v>214</v>
      </c>
      <c r="J58" s="84" t="s">
        <v>214</v>
      </c>
      <c r="K58" s="84" t="s">
        <v>214</v>
      </c>
      <c r="L58" s="84" t="s">
        <v>214</v>
      </c>
      <c r="M58" s="84" t="s">
        <v>214</v>
      </c>
      <c r="N58" s="84" t="s">
        <v>214</v>
      </c>
      <c r="O58" s="84" t="s">
        <v>920</v>
      </c>
      <c r="R58" s="83" t="s">
        <v>570</v>
      </c>
      <c r="S58" s="84" t="s">
        <v>920</v>
      </c>
      <c r="T58" s="84" t="s">
        <v>214</v>
      </c>
      <c r="U58" s="84" t="s">
        <v>214</v>
      </c>
      <c r="V58" s="84" t="s">
        <v>214</v>
      </c>
      <c r="W58" s="84" t="s">
        <v>214</v>
      </c>
      <c r="X58" s="84" t="s">
        <v>214</v>
      </c>
      <c r="Y58" s="84" t="s">
        <v>214</v>
      </c>
      <c r="Z58" s="84" t="s">
        <v>214</v>
      </c>
      <c r="AA58" s="84" t="s">
        <v>214</v>
      </c>
      <c r="AB58" s="84" t="s">
        <v>214</v>
      </c>
      <c r="AC58" s="84" t="s">
        <v>214</v>
      </c>
      <c r="AD58" s="84" t="s">
        <v>920</v>
      </c>
      <c r="AG58" s="83" t="s">
        <v>570</v>
      </c>
      <c r="AH58" s="84" t="s">
        <v>920</v>
      </c>
      <c r="AI58" s="84" t="s">
        <v>214</v>
      </c>
      <c r="AJ58" s="84" t="s">
        <v>214</v>
      </c>
      <c r="AK58" s="84" t="s">
        <v>214</v>
      </c>
      <c r="AL58" s="84" t="s">
        <v>214</v>
      </c>
      <c r="AM58" s="84" t="s">
        <v>214</v>
      </c>
      <c r="AN58" s="84" t="s">
        <v>214</v>
      </c>
      <c r="AO58" s="84" t="s">
        <v>214</v>
      </c>
      <c r="AP58" s="84" t="s">
        <v>214</v>
      </c>
      <c r="AQ58" s="84" t="s">
        <v>916</v>
      </c>
      <c r="AR58" s="84" t="s">
        <v>916</v>
      </c>
      <c r="AS58" s="84" t="s">
        <v>920</v>
      </c>
      <c r="AV58" s="83" t="s">
        <v>570</v>
      </c>
      <c r="AW58" s="84" t="s">
        <v>920</v>
      </c>
      <c r="AX58" s="84" t="s">
        <v>214</v>
      </c>
      <c r="AY58" s="84" t="s">
        <v>214</v>
      </c>
      <c r="AZ58" s="84" t="s">
        <v>214</v>
      </c>
      <c r="BA58" s="84" t="s">
        <v>214</v>
      </c>
      <c r="BB58" s="84" t="s">
        <v>214</v>
      </c>
      <c r="BC58" s="84" t="s">
        <v>214</v>
      </c>
      <c r="BD58" s="84" t="s">
        <v>214</v>
      </c>
      <c r="BE58" s="84" t="s">
        <v>214</v>
      </c>
      <c r="BF58" s="84" t="s">
        <v>916</v>
      </c>
      <c r="BG58" s="84" t="s">
        <v>916</v>
      </c>
      <c r="BH58" s="84" t="s">
        <v>920</v>
      </c>
      <c r="BK58" s="83" t="s">
        <v>570</v>
      </c>
      <c r="BL58" s="84" t="s">
        <v>920</v>
      </c>
      <c r="BM58" s="84" t="s">
        <v>214</v>
      </c>
      <c r="BN58" s="84" t="s">
        <v>214</v>
      </c>
      <c r="BO58" s="84" t="s">
        <v>214</v>
      </c>
      <c r="BP58" s="84" t="s">
        <v>214</v>
      </c>
      <c r="BQ58" s="84" t="s">
        <v>214</v>
      </c>
      <c r="BR58" s="84" t="s">
        <v>214</v>
      </c>
      <c r="BS58" s="84" t="s">
        <v>214</v>
      </c>
      <c r="BT58" s="84" t="s">
        <v>214</v>
      </c>
      <c r="BU58" s="84" t="s">
        <v>214</v>
      </c>
      <c r="BV58" s="84" t="s">
        <v>214</v>
      </c>
      <c r="BW58" s="84" t="s">
        <v>920</v>
      </c>
      <c r="BZ58" s="83" t="s">
        <v>570</v>
      </c>
      <c r="CA58" s="84" t="s">
        <v>920</v>
      </c>
      <c r="CB58" s="84" t="s">
        <v>214</v>
      </c>
      <c r="CC58" s="84" t="s">
        <v>214</v>
      </c>
      <c r="CD58" s="84" t="s">
        <v>214</v>
      </c>
      <c r="CE58" s="84" t="s">
        <v>214</v>
      </c>
      <c r="CF58" s="84" t="s">
        <v>214</v>
      </c>
      <c r="CG58" s="84" t="s">
        <v>214</v>
      </c>
      <c r="CH58" s="84" t="s">
        <v>214</v>
      </c>
      <c r="CI58" s="84" t="s">
        <v>214</v>
      </c>
      <c r="CJ58" s="84" t="s">
        <v>214</v>
      </c>
      <c r="CK58" s="84" t="s">
        <v>214</v>
      </c>
      <c r="CL58" s="84" t="s">
        <v>920</v>
      </c>
      <c r="CO58" s="83" t="s">
        <v>570</v>
      </c>
      <c r="CP58" s="84" t="s">
        <v>920</v>
      </c>
      <c r="CQ58" s="84" t="s">
        <v>214</v>
      </c>
      <c r="CR58" s="84" t="s">
        <v>214</v>
      </c>
      <c r="CS58" s="84" t="s">
        <v>214</v>
      </c>
      <c r="CT58" s="84" t="s">
        <v>214</v>
      </c>
      <c r="CU58" s="84" t="s">
        <v>214</v>
      </c>
      <c r="CV58" s="84" t="s">
        <v>214</v>
      </c>
      <c r="CW58" s="84" t="s">
        <v>214</v>
      </c>
      <c r="CX58" s="84" t="s">
        <v>214</v>
      </c>
      <c r="CY58" s="84" t="s">
        <v>214</v>
      </c>
      <c r="CZ58" s="84" t="s">
        <v>214</v>
      </c>
      <c r="DA58" s="84" t="s">
        <v>920</v>
      </c>
      <c r="DD58" s="83" t="s">
        <v>570</v>
      </c>
      <c r="DE58" s="84" t="s">
        <v>920</v>
      </c>
      <c r="DF58" s="84" t="s">
        <v>214</v>
      </c>
      <c r="DG58" s="84" t="s">
        <v>214</v>
      </c>
      <c r="DH58" s="84" t="s">
        <v>214</v>
      </c>
      <c r="DI58" s="84" t="s">
        <v>214</v>
      </c>
      <c r="DJ58" s="84" t="s">
        <v>214</v>
      </c>
      <c r="DK58" s="84" t="s">
        <v>214</v>
      </c>
      <c r="DL58" s="84" t="s">
        <v>214</v>
      </c>
      <c r="DM58" s="84" t="s">
        <v>214</v>
      </c>
      <c r="DN58" s="84" t="s">
        <v>214</v>
      </c>
      <c r="DO58" s="84" t="s">
        <v>214</v>
      </c>
      <c r="DP58" s="84" t="s">
        <v>920</v>
      </c>
      <c r="DS58" s="83" t="s">
        <v>570</v>
      </c>
      <c r="DT58" s="84" t="s">
        <v>920</v>
      </c>
      <c r="DU58" s="84" t="s">
        <v>214</v>
      </c>
      <c r="DV58" s="84" t="s">
        <v>214</v>
      </c>
      <c r="DW58" s="84" t="s">
        <v>214</v>
      </c>
      <c r="DX58" s="84" t="s">
        <v>214</v>
      </c>
      <c r="DY58" s="84" t="s">
        <v>214</v>
      </c>
      <c r="DZ58" s="84" t="s">
        <v>214</v>
      </c>
      <c r="EA58" s="84" t="s">
        <v>214</v>
      </c>
      <c r="EB58" s="84" t="s">
        <v>214</v>
      </c>
      <c r="EC58" s="84" t="s">
        <v>214</v>
      </c>
      <c r="ED58" s="84" t="s">
        <v>214</v>
      </c>
      <c r="EE58" s="84" t="s">
        <v>920</v>
      </c>
      <c r="EH58" s="83" t="s">
        <v>570</v>
      </c>
      <c r="EI58" s="84" t="s">
        <v>920</v>
      </c>
      <c r="EJ58" s="84" t="s">
        <v>214</v>
      </c>
      <c r="EK58" s="84" t="s">
        <v>214</v>
      </c>
      <c r="EL58" s="84" t="s">
        <v>214</v>
      </c>
      <c r="EM58" s="84" t="s">
        <v>214</v>
      </c>
      <c r="EN58" s="84" t="s">
        <v>214</v>
      </c>
      <c r="EO58" s="84" t="s">
        <v>214</v>
      </c>
      <c r="EP58" s="84" t="s">
        <v>214</v>
      </c>
      <c r="EQ58" s="84" t="s">
        <v>214</v>
      </c>
      <c r="ER58" s="84" t="s">
        <v>214</v>
      </c>
      <c r="ES58" s="84" t="s">
        <v>214</v>
      </c>
      <c r="ET58" s="84" t="s">
        <v>920</v>
      </c>
      <c r="EW58" s="83" t="s">
        <v>570</v>
      </c>
      <c r="EX58" s="84" t="s">
        <v>920</v>
      </c>
      <c r="EY58" s="84" t="s">
        <v>214</v>
      </c>
      <c r="EZ58" s="84" t="s">
        <v>214</v>
      </c>
      <c r="FA58" s="84" t="s">
        <v>214</v>
      </c>
      <c r="FB58" s="84" t="s">
        <v>214</v>
      </c>
      <c r="FC58" s="84" t="s">
        <v>214</v>
      </c>
      <c r="FD58" s="84" t="s">
        <v>214</v>
      </c>
      <c r="FE58" s="84" t="s">
        <v>214</v>
      </c>
      <c r="FF58" s="84" t="s">
        <v>214</v>
      </c>
      <c r="FG58" s="84" t="s">
        <v>214</v>
      </c>
      <c r="FH58" s="84" t="s">
        <v>214</v>
      </c>
      <c r="FI58" s="84" t="s">
        <v>920</v>
      </c>
      <c r="FL58" s="83" t="s">
        <v>570</v>
      </c>
      <c r="FM58" s="84" t="s">
        <v>920</v>
      </c>
      <c r="FN58" s="84" t="s">
        <v>214</v>
      </c>
      <c r="FO58" s="84" t="s">
        <v>214</v>
      </c>
      <c r="FP58" s="84" t="s">
        <v>214</v>
      </c>
      <c r="FQ58" s="84" t="s">
        <v>214</v>
      </c>
      <c r="FR58" s="84" t="s">
        <v>214</v>
      </c>
      <c r="FS58" s="84" t="s">
        <v>214</v>
      </c>
      <c r="FT58" s="84" t="s">
        <v>214</v>
      </c>
      <c r="FU58" s="84" t="s">
        <v>214</v>
      </c>
      <c r="FV58" s="84" t="s">
        <v>214</v>
      </c>
      <c r="FW58" s="84" t="s">
        <v>214</v>
      </c>
      <c r="FX58" s="84" t="s">
        <v>920</v>
      </c>
      <c r="GA58" s="83" t="s">
        <v>570</v>
      </c>
      <c r="GB58" s="84" t="s">
        <v>920</v>
      </c>
      <c r="GC58" s="84" t="s">
        <v>969</v>
      </c>
      <c r="GD58" s="84" t="s">
        <v>974</v>
      </c>
      <c r="GE58" s="84" t="s">
        <v>979</v>
      </c>
      <c r="GF58" s="84" t="s">
        <v>920</v>
      </c>
      <c r="GG58" s="84" t="s">
        <v>916</v>
      </c>
      <c r="GH58" s="84" t="s">
        <v>916</v>
      </c>
      <c r="GI58" s="84" t="s">
        <v>916</v>
      </c>
      <c r="GJ58" s="84" t="s">
        <v>916</v>
      </c>
      <c r="GK58" s="84" t="s">
        <v>916</v>
      </c>
      <c r="GL58" s="84" t="s">
        <v>916</v>
      </c>
      <c r="GM58" s="84" t="s">
        <v>916</v>
      </c>
    </row>
    <row r="59" spans="1:196">
      <c r="C59" s="83" t="s">
        <v>571</v>
      </c>
      <c r="D59" s="84" t="s">
        <v>921</v>
      </c>
      <c r="E59" s="84" t="s">
        <v>214</v>
      </c>
      <c r="F59" s="84" t="s">
        <v>214</v>
      </c>
      <c r="G59" s="84" t="s">
        <v>214</v>
      </c>
      <c r="H59" s="84" t="s">
        <v>214</v>
      </c>
      <c r="I59" s="84" t="s">
        <v>214</v>
      </c>
      <c r="J59" s="84" t="s">
        <v>214</v>
      </c>
      <c r="K59" s="84" t="s">
        <v>214</v>
      </c>
      <c r="L59" s="84" t="s">
        <v>214</v>
      </c>
      <c r="M59" s="84" t="s">
        <v>214</v>
      </c>
      <c r="N59" s="84" t="s">
        <v>214</v>
      </c>
      <c r="O59" s="84" t="s">
        <v>921</v>
      </c>
      <c r="R59" s="83" t="s">
        <v>571</v>
      </c>
      <c r="S59" s="84" t="s">
        <v>921</v>
      </c>
      <c r="T59" s="84" t="s">
        <v>214</v>
      </c>
      <c r="U59" s="84" t="s">
        <v>214</v>
      </c>
      <c r="V59" s="84" t="s">
        <v>214</v>
      </c>
      <c r="W59" s="84" t="s">
        <v>214</v>
      </c>
      <c r="X59" s="84" t="s">
        <v>214</v>
      </c>
      <c r="Y59" s="84" t="s">
        <v>214</v>
      </c>
      <c r="Z59" s="84" t="s">
        <v>214</v>
      </c>
      <c r="AA59" s="84" t="s">
        <v>214</v>
      </c>
      <c r="AB59" s="84" t="s">
        <v>214</v>
      </c>
      <c r="AC59" s="84" t="s">
        <v>214</v>
      </c>
      <c r="AD59" s="84" t="s">
        <v>921</v>
      </c>
      <c r="AG59" s="83" t="s">
        <v>571</v>
      </c>
      <c r="AH59" s="84" t="s">
        <v>921</v>
      </c>
      <c r="AI59" s="84" t="s">
        <v>916</v>
      </c>
      <c r="AJ59" s="84" t="s">
        <v>214</v>
      </c>
      <c r="AK59" s="84" t="s">
        <v>214</v>
      </c>
      <c r="AL59" s="84" t="s">
        <v>214</v>
      </c>
      <c r="AM59" s="84" t="s">
        <v>214</v>
      </c>
      <c r="AN59" s="84" t="s">
        <v>214</v>
      </c>
      <c r="AO59" s="84" t="s">
        <v>214</v>
      </c>
      <c r="AP59" s="84" t="s">
        <v>214</v>
      </c>
      <c r="AQ59" s="84" t="s">
        <v>916</v>
      </c>
      <c r="AR59" s="84" t="s">
        <v>916</v>
      </c>
      <c r="AS59" s="84" t="s">
        <v>921</v>
      </c>
      <c r="AV59" s="83" t="s">
        <v>571</v>
      </c>
      <c r="AW59" s="84" t="s">
        <v>921</v>
      </c>
      <c r="AX59" s="84" t="s">
        <v>916</v>
      </c>
      <c r="AY59" s="84" t="s">
        <v>214</v>
      </c>
      <c r="AZ59" s="84" t="s">
        <v>214</v>
      </c>
      <c r="BA59" s="84" t="s">
        <v>214</v>
      </c>
      <c r="BB59" s="84" t="s">
        <v>214</v>
      </c>
      <c r="BC59" s="84" t="s">
        <v>214</v>
      </c>
      <c r="BD59" s="84" t="s">
        <v>214</v>
      </c>
      <c r="BE59" s="84" t="s">
        <v>214</v>
      </c>
      <c r="BF59" s="84" t="s">
        <v>916</v>
      </c>
      <c r="BG59" s="84" t="s">
        <v>916</v>
      </c>
      <c r="BH59" s="84" t="s">
        <v>921</v>
      </c>
      <c r="BK59" s="83" t="s">
        <v>571</v>
      </c>
      <c r="BL59" s="84" t="s">
        <v>921</v>
      </c>
      <c r="BM59" s="84" t="s">
        <v>214</v>
      </c>
      <c r="BN59" s="84" t="s">
        <v>214</v>
      </c>
      <c r="BO59" s="84" t="s">
        <v>214</v>
      </c>
      <c r="BP59" s="84" t="s">
        <v>214</v>
      </c>
      <c r="BQ59" s="84" t="s">
        <v>214</v>
      </c>
      <c r="BR59" s="84" t="s">
        <v>214</v>
      </c>
      <c r="BS59" s="84" t="s">
        <v>214</v>
      </c>
      <c r="BT59" s="84" t="s">
        <v>214</v>
      </c>
      <c r="BU59" s="84" t="s">
        <v>214</v>
      </c>
      <c r="BV59" s="84" t="s">
        <v>214</v>
      </c>
      <c r="BW59" s="84" t="s">
        <v>921</v>
      </c>
      <c r="BZ59" s="83" t="s">
        <v>571</v>
      </c>
      <c r="CA59" s="84" t="s">
        <v>921</v>
      </c>
      <c r="CB59" s="84" t="s">
        <v>214</v>
      </c>
      <c r="CC59" s="84" t="s">
        <v>214</v>
      </c>
      <c r="CD59" s="84" t="s">
        <v>214</v>
      </c>
      <c r="CE59" s="84" t="s">
        <v>214</v>
      </c>
      <c r="CF59" s="84" t="s">
        <v>214</v>
      </c>
      <c r="CG59" s="84" t="s">
        <v>214</v>
      </c>
      <c r="CH59" s="84" t="s">
        <v>214</v>
      </c>
      <c r="CI59" s="84" t="s">
        <v>214</v>
      </c>
      <c r="CJ59" s="84" t="s">
        <v>214</v>
      </c>
      <c r="CK59" s="84" t="s">
        <v>214</v>
      </c>
      <c r="CL59" s="84" t="s">
        <v>921</v>
      </c>
      <c r="CO59" s="83" t="s">
        <v>571</v>
      </c>
      <c r="CP59" s="84" t="s">
        <v>921</v>
      </c>
      <c r="CQ59" s="84" t="s">
        <v>214</v>
      </c>
      <c r="CR59" s="84" t="s">
        <v>214</v>
      </c>
      <c r="CS59" s="84" t="s">
        <v>214</v>
      </c>
      <c r="CT59" s="84" t="s">
        <v>214</v>
      </c>
      <c r="CU59" s="84" t="s">
        <v>214</v>
      </c>
      <c r="CV59" s="84" t="s">
        <v>214</v>
      </c>
      <c r="CW59" s="84" t="s">
        <v>214</v>
      </c>
      <c r="CX59" s="84" t="s">
        <v>214</v>
      </c>
      <c r="CY59" s="84" t="s">
        <v>214</v>
      </c>
      <c r="CZ59" s="84" t="s">
        <v>214</v>
      </c>
      <c r="DA59" s="84" t="s">
        <v>921</v>
      </c>
      <c r="DD59" s="83" t="s">
        <v>571</v>
      </c>
      <c r="DE59" s="84" t="s">
        <v>921</v>
      </c>
      <c r="DF59" s="84" t="s">
        <v>214</v>
      </c>
      <c r="DG59" s="84" t="s">
        <v>214</v>
      </c>
      <c r="DH59" s="84" t="s">
        <v>214</v>
      </c>
      <c r="DI59" s="84" t="s">
        <v>214</v>
      </c>
      <c r="DJ59" s="84" t="s">
        <v>214</v>
      </c>
      <c r="DK59" s="84" t="s">
        <v>214</v>
      </c>
      <c r="DL59" s="84" t="s">
        <v>214</v>
      </c>
      <c r="DM59" s="84" t="s">
        <v>214</v>
      </c>
      <c r="DN59" s="84" t="s">
        <v>214</v>
      </c>
      <c r="DO59" s="84" t="s">
        <v>214</v>
      </c>
      <c r="DP59" s="84" t="s">
        <v>921</v>
      </c>
      <c r="DS59" s="83" t="s">
        <v>571</v>
      </c>
      <c r="DT59" s="84" t="s">
        <v>921</v>
      </c>
      <c r="DU59" s="84" t="s">
        <v>214</v>
      </c>
      <c r="DV59" s="84" t="s">
        <v>214</v>
      </c>
      <c r="DW59" s="84" t="s">
        <v>214</v>
      </c>
      <c r="DX59" s="84" t="s">
        <v>214</v>
      </c>
      <c r="DY59" s="84" t="s">
        <v>214</v>
      </c>
      <c r="DZ59" s="84" t="s">
        <v>214</v>
      </c>
      <c r="EA59" s="84" t="s">
        <v>214</v>
      </c>
      <c r="EB59" s="84" t="s">
        <v>214</v>
      </c>
      <c r="EC59" s="84" t="s">
        <v>214</v>
      </c>
      <c r="ED59" s="84" t="s">
        <v>214</v>
      </c>
      <c r="EE59" s="84" t="s">
        <v>921</v>
      </c>
      <c r="EH59" s="83" t="s">
        <v>571</v>
      </c>
      <c r="EI59" s="84" t="s">
        <v>921</v>
      </c>
      <c r="EJ59" s="84" t="s">
        <v>214</v>
      </c>
      <c r="EK59" s="84" t="s">
        <v>214</v>
      </c>
      <c r="EL59" s="84" t="s">
        <v>214</v>
      </c>
      <c r="EM59" s="84" t="s">
        <v>214</v>
      </c>
      <c r="EN59" s="84" t="s">
        <v>214</v>
      </c>
      <c r="EO59" s="84" t="s">
        <v>214</v>
      </c>
      <c r="EP59" s="84" t="s">
        <v>214</v>
      </c>
      <c r="EQ59" s="84" t="s">
        <v>214</v>
      </c>
      <c r="ER59" s="84" t="s">
        <v>214</v>
      </c>
      <c r="ES59" s="84" t="s">
        <v>214</v>
      </c>
      <c r="ET59" s="84" t="s">
        <v>921</v>
      </c>
      <c r="EW59" s="83" t="s">
        <v>571</v>
      </c>
      <c r="EX59" s="84" t="s">
        <v>921</v>
      </c>
      <c r="EY59" s="84" t="s">
        <v>214</v>
      </c>
      <c r="EZ59" s="84" t="s">
        <v>214</v>
      </c>
      <c r="FA59" s="84" t="s">
        <v>214</v>
      </c>
      <c r="FB59" s="84" t="s">
        <v>214</v>
      </c>
      <c r="FC59" s="84" t="s">
        <v>214</v>
      </c>
      <c r="FD59" s="84" t="s">
        <v>214</v>
      </c>
      <c r="FE59" s="84" t="s">
        <v>214</v>
      </c>
      <c r="FF59" s="84" t="s">
        <v>214</v>
      </c>
      <c r="FG59" s="84" t="s">
        <v>214</v>
      </c>
      <c r="FH59" s="84" t="s">
        <v>214</v>
      </c>
      <c r="FI59" s="84" t="s">
        <v>921</v>
      </c>
      <c r="FL59" s="83" t="s">
        <v>571</v>
      </c>
      <c r="FM59" s="84" t="s">
        <v>921</v>
      </c>
      <c r="FN59" s="84" t="s">
        <v>214</v>
      </c>
      <c r="FO59" s="84" t="s">
        <v>214</v>
      </c>
      <c r="FP59" s="84" t="s">
        <v>214</v>
      </c>
      <c r="FQ59" s="84" t="s">
        <v>214</v>
      </c>
      <c r="FR59" s="84" t="s">
        <v>214</v>
      </c>
      <c r="FS59" s="84" t="s">
        <v>214</v>
      </c>
      <c r="FT59" s="84" t="s">
        <v>214</v>
      </c>
      <c r="FU59" s="84" t="s">
        <v>214</v>
      </c>
      <c r="FV59" s="84" t="s">
        <v>214</v>
      </c>
      <c r="FW59" s="84" t="s">
        <v>214</v>
      </c>
      <c r="FX59" s="84" t="s">
        <v>921</v>
      </c>
      <c r="GA59" s="83" t="s">
        <v>571</v>
      </c>
      <c r="GB59" s="84" t="s">
        <v>921</v>
      </c>
      <c r="GC59" s="84" t="s">
        <v>970</v>
      </c>
      <c r="GD59" s="84" t="s">
        <v>975</v>
      </c>
      <c r="GE59" s="84" t="s">
        <v>980</v>
      </c>
      <c r="GF59" s="84" t="s">
        <v>921</v>
      </c>
      <c r="GG59" s="84" t="s">
        <v>916</v>
      </c>
      <c r="GH59" s="84" t="s">
        <v>916</v>
      </c>
      <c r="GI59" s="84" t="s">
        <v>916</v>
      </c>
      <c r="GJ59" s="84" t="s">
        <v>916</v>
      </c>
      <c r="GK59" s="84" t="s">
        <v>916</v>
      </c>
      <c r="GL59" s="84" t="s">
        <v>916</v>
      </c>
      <c r="GM59" s="84" t="s">
        <v>916</v>
      </c>
    </row>
    <row r="60" spans="1:196">
      <c r="C60" s="83" t="s">
        <v>572</v>
      </c>
      <c r="D60" s="84" t="s">
        <v>575</v>
      </c>
      <c r="E60" s="84" t="s">
        <v>214</v>
      </c>
      <c r="F60" s="84" t="s">
        <v>214</v>
      </c>
      <c r="G60" s="84" t="s">
        <v>214</v>
      </c>
      <c r="H60" s="84" t="s">
        <v>214</v>
      </c>
      <c r="I60" s="84" t="s">
        <v>214</v>
      </c>
      <c r="J60" s="84" t="s">
        <v>214</v>
      </c>
      <c r="K60" s="84" t="s">
        <v>214</v>
      </c>
      <c r="L60" s="84" t="s">
        <v>214</v>
      </c>
      <c r="M60" s="84" t="s">
        <v>214</v>
      </c>
      <c r="N60" s="84" t="s">
        <v>214</v>
      </c>
      <c r="O60" s="84" t="s">
        <v>575</v>
      </c>
      <c r="R60" s="83" t="s">
        <v>572</v>
      </c>
      <c r="S60" s="84" t="s">
        <v>575</v>
      </c>
      <c r="T60" s="84" t="s">
        <v>214</v>
      </c>
      <c r="U60" s="84" t="s">
        <v>214</v>
      </c>
      <c r="V60" s="84" t="s">
        <v>214</v>
      </c>
      <c r="W60" s="84" t="s">
        <v>214</v>
      </c>
      <c r="X60" s="84" t="s">
        <v>214</v>
      </c>
      <c r="Y60" s="84" t="s">
        <v>214</v>
      </c>
      <c r="Z60" s="84" t="s">
        <v>214</v>
      </c>
      <c r="AA60" s="84" t="s">
        <v>214</v>
      </c>
      <c r="AB60" s="84" t="s">
        <v>214</v>
      </c>
      <c r="AC60" s="84" t="s">
        <v>214</v>
      </c>
      <c r="AD60" s="84" t="s">
        <v>575</v>
      </c>
      <c r="AG60" s="83" t="s">
        <v>572</v>
      </c>
      <c r="AH60" s="84" t="s">
        <v>575</v>
      </c>
      <c r="AI60" s="84" t="s">
        <v>916</v>
      </c>
      <c r="AJ60" s="84" t="s">
        <v>214</v>
      </c>
      <c r="AK60" s="84" t="s">
        <v>214</v>
      </c>
      <c r="AL60" s="84" t="s">
        <v>214</v>
      </c>
      <c r="AM60" s="84" t="s">
        <v>214</v>
      </c>
      <c r="AN60" s="84" t="s">
        <v>214</v>
      </c>
      <c r="AO60" s="84" t="s">
        <v>214</v>
      </c>
      <c r="AP60" s="84" t="s">
        <v>214</v>
      </c>
      <c r="AQ60" s="84" t="s">
        <v>916</v>
      </c>
      <c r="AR60" s="84" t="s">
        <v>916</v>
      </c>
      <c r="AS60" s="84" t="s">
        <v>575</v>
      </c>
      <c r="AV60" s="83" t="s">
        <v>572</v>
      </c>
      <c r="AW60" s="84" t="s">
        <v>575</v>
      </c>
      <c r="AX60" s="84" t="s">
        <v>916</v>
      </c>
      <c r="AY60" s="84" t="s">
        <v>214</v>
      </c>
      <c r="AZ60" s="84" t="s">
        <v>214</v>
      </c>
      <c r="BA60" s="84" t="s">
        <v>214</v>
      </c>
      <c r="BB60" s="84" t="s">
        <v>214</v>
      </c>
      <c r="BC60" s="84" t="s">
        <v>214</v>
      </c>
      <c r="BD60" s="84" t="s">
        <v>214</v>
      </c>
      <c r="BE60" s="84" t="s">
        <v>214</v>
      </c>
      <c r="BF60" s="84" t="s">
        <v>916</v>
      </c>
      <c r="BG60" s="84" t="s">
        <v>916</v>
      </c>
      <c r="BH60" s="84" t="s">
        <v>575</v>
      </c>
      <c r="BK60" s="83" t="s">
        <v>572</v>
      </c>
      <c r="BL60" s="84" t="s">
        <v>575</v>
      </c>
      <c r="BM60" s="84" t="s">
        <v>214</v>
      </c>
      <c r="BN60" s="84" t="s">
        <v>214</v>
      </c>
      <c r="BO60" s="84" t="s">
        <v>214</v>
      </c>
      <c r="BP60" s="84" t="s">
        <v>214</v>
      </c>
      <c r="BQ60" s="84" t="s">
        <v>214</v>
      </c>
      <c r="BR60" s="84" t="s">
        <v>214</v>
      </c>
      <c r="BS60" s="84" t="s">
        <v>214</v>
      </c>
      <c r="BT60" s="84" t="s">
        <v>214</v>
      </c>
      <c r="BU60" s="84" t="s">
        <v>214</v>
      </c>
      <c r="BV60" s="84" t="s">
        <v>214</v>
      </c>
      <c r="BW60" s="84" t="s">
        <v>575</v>
      </c>
      <c r="BZ60" s="83" t="s">
        <v>572</v>
      </c>
      <c r="CA60" s="84" t="s">
        <v>575</v>
      </c>
      <c r="CB60" s="84" t="s">
        <v>214</v>
      </c>
      <c r="CC60" s="84" t="s">
        <v>214</v>
      </c>
      <c r="CD60" s="84" t="s">
        <v>214</v>
      </c>
      <c r="CE60" s="84" t="s">
        <v>214</v>
      </c>
      <c r="CF60" s="84" t="s">
        <v>214</v>
      </c>
      <c r="CG60" s="84" t="s">
        <v>214</v>
      </c>
      <c r="CH60" s="84" t="s">
        <v>214</v>
      </c>
      <c r="CI60" s="84" t="s">
        <v>214</v>
      </c>
      <c r="CJ60" s="84" t="s">
        <v>214</v>
      </c>
      <c r="CK60" s="84" t="s">
        <v>214</v>
      </c>
      <c r="CL60" s="84" t="s">
        <v>575</v>
      </c>
      <c r="CO60" s="83" t="s">
        <v>572</v>
      </c>
      <c r="CP60" s="84" t="s">
        <v>575</v>
      </c>
      <c r="CQ60" s="84" t="s">
        <v>214</v>
      </c>
      <c r="CR60" s="84" t="s">
        <v>214</v>
      </c>
      <c r="CS60" s="84" t="s">
        <v>214</v>
      </c>
      <c r="CT60" s="84" t="s">
        <v>214</v>
      </c>
      <c r="CU60" s="84" t="s">
        <v>214</v>
      </c>
      <c r="CV60" s="84" t="s">
        <v>214</v>
      </c>
      <c r="CW60" s="84" t="s">
        <v>214</v>
      </c>
      <c r="CX60" s="84" t="s">
        <v>214</v>
      </c>
      <c r="CY60" s="84" t="s">
        <v>214</v>
      </c>
      <c r="CZ60" s="84" t="s">
        <v>214</v>
      </c>
      <c r="DA60" s="84" t="s">
        <v>575</v>
      </c>
      <c r="DD60" s="83" t="s">
        <v>572</v>
      </c>
      <c r="DE60" s="84" t="s">
        <v>575</v>
      </c>
      <c r="DF60" s="84" t="s">
        <v>214</v>
      </c>
      <c r="DG60" s="84" t="s">
        <v>214</v>
      </c>
      <c r="DH60" s="84" t="s">
        <v>214</v>
      </c>
      <c r="DI60" s="84" t="s">
        <v>214</v>
      </c>
      <c r="DJ60" s="84" t="s">
        <v>214</v>
      </c>
      <c r="DK60" s="84" t="s">
        <v>214</v>
      </c>
      <c r="DL60" s="84" t="s">
        <v>214</v>
      </c>
      <c r="DM60" s="84" t="s">
        <v>214</v>
      </c>
      <c r="DN60" s="84" t="s">
        <v>214</v>
      </c>
      <c r="DO60" s="84" t="s">
        <v>214</v>
      </c>
      <c r="DP60" s="84" t="s">
        <v>575</v>
      </c>
      <c r="DS60" s="83" t="s">
        <v>572</v>
      </c>
      <c r="DT60" s="84" t="s">
        <v>575</v>
      </c>
      <c r="DU60" s="84" t="s">
        <v>214</v>
      </c>
      <c r="DV60" s="84" t="s">
        <v>214</v>
      </c>
      <c r="DW60" s="84" t="s">
        <v>214</v>
      </c>
      <c r="DX60" s="84" t="s">
        <v>214</v>
      </c>
      <c r="DY60" s="84" t="s">
        <v>214</v>
      </c>
      <c r="DZ60" s="84" t="s">
        <v>214</v>
      </c>
      <c r="EA60" s="84" t="s">
        <v>214</v>
      </c>
      <c r="EB60" s="84" t="s">
        <v>214</v>
      </c>
      <c r="EC60" s="84" t="s">
        <v>214</v>
      </c>
      <c r="ED60" s="84" t="s">
        <v>214</v>
      </c>
      <c r="EE60" s="84" t="s">
        <v>575</v>
      </c>
      <c r="EH60" s="83" t="s">
        <v>572</v>
      </c>
      <c r="EI60" s="84" t="s">
        <v>575</v>
      </c>
      <c r="EJ60" s="84" t="s">
        <v>214</v>
      </c>
      <c r="EK60" s="84" t="s">
        <v>214</v>
      </c>
      <c r="EL60" s="84" t="s">
        <v>214</v>
      </c>
      <c r="EM60" s="84" t="s">
        <v>214</v>
      </c>
      <c r="EN60" s="84" t="s">
        <v>214</v>
      </c>
      <c r="EO60" s="84" t="s">
        <v>214</v>
      </c>
      <c r="EP60" s="84" t="s">
        <v>214</v>
      </c>
      <c r="EQ60" s="84" t="s">
        <v>214</v>
      </c>
      <c r="ER60" s="84" t="s">
        <v>214</v>
      </c>
      <c r="ES60" s="84" t="s">
        <v>214</v>
      </c>
      <c r="ET60" s="84" t="s">
        <v>575</v>
      </c>
      <c r="EW60" s="83" t="s">
        <v>572</v>
      </c>
      <c r="EX60" s="84" t="s">
        <v>575</v>
      </c>
      <c r="EY60" s="84" t="s">
        <v>214</v>
      </c>
      <c r="EZ60" s="84" t="s">
        <v>214</v>
      </c>
      <c r="FA60" s="84" t="s">
        <v>214</v>
      </c>
      <c r="FB60" s="84" t="s">
        <v>214</v>
      </c>
      <c r="FC60" s="84" t="s">
        <v>214</v>
      </c>
      <c r="FD60" s="84" t="s">
        <v>214</v>
      </c>
      <c r="FE60" s="84" t="s">
        <v>214</v>
      </c>
      <c r="FF60" s="84" t="s">
        <v>214</v>
      </c>
      <c r="FG60" s="84" t="s">
        <v>214</v>
      </c>
      <c r="FH60" s="84" t="s">
        <v>214</v>
      </c>
      <c r="FI60" s="84" t="s">
        <v>575</v>
      </c>
      <c r="FL60" s="83" t="s">
        <v>572</v>
      </c>
      <c r="FM60" s="84" t="s">
        <v>575</v>
      </c>
      <c r="FN60" s="84" t="s">
        <v>214</v>
      </c>
      <c r="FO60" s="84" t="s">
        <v>214</v>
      </c>
      <c r="FP60" s="84" t="s">
        <v>214</v>
      </c>
      <c r="FQ60" s="84" t="s">
        <v>214</v>
      </c>
      <c r="FR60" s="84" t="s">
        <v>214</v>
      </c>
      <c r="FS60" s="84" t="s">
        <v>214</v>
      </c>
      <c r="FT60" s="84" t="s">
        <v>214</v>
      </c>
      <c r="FU60" s="84" t="s">
        <v>214</v>
      </c>
      <c r="FV60" s="84" t="s">
        <v>214</v>
      </c>
      <c r="FW60" s="84" t="s">
        <v>214</v>
      </c>
      <c r="FX60" s="84" t="s">
        <v>575</v>
      </c>
      <c r="GA60" s="83" t="s">
        <v>572</v>
      </c>
      <c r="GB60" s="84" t="s">
        <v>575</v>
      </c>
      <c r="GC60" s="84" t="s">
        <v>970</v>
      </c>
      <c r="GD60" s="84" t="s">
        <v>975</v>
      </c>
      <c r="GE60" s="84" t="s">
        <v>980</v>
      </c>
      <c r="GF60" s="84" t="s">
        <v>575</v>
      </c>
      <c r="GG60" s="84" t="s">
        <v>916</v>
      </c>
      <c r="GH60" s="84" t="s">
        <v>916</v>
      </c>
      <c r="GI60" s="84" t="s">
        <v>916</v>
      </c>
      <c r="GJ60" s="84" t="s">
        <v>916</v>
      </c>
      <c r="GK60" s="84" t="s">
        <v>916</v>
      </c>
      <c r="GL60" s="84" t="s">
        <v>916</v>
      </c>
      <c r="GM60" s="84" t="s">
        <v>916</v>
      </c>
    </row>
    <row r="61" spans="1:196">
      <c r="C61" s="83" t="s">
        <v>573</v>
      </c>
      <c r="D61" s="84" t="s">
        <v>574</v>
      </c>
      <c r="E61" s="84" t="s">
        <v>214</v>
      </c>
      <c r="F61" s="84" t="s">
        <v>214</v>
      </c>
      <c r="G61" s="84" t="s">
        <v>214</v>
      </c>
      <c r="H61" s="84" t="s">
        <v>214</v>
      </c>
      <c r="I61" s="84" t="s">
        <v>214</v>
      </c>
      <c r="J61" s="84" t="s">
        <v>214</v>
      </c>
      <c r="K61" s="84" t="s">
        <v>214</v>
      </c>
      <c r="L61" s="84" t="s">
        <v>214</v>
      </c>
      <c r="M61" s="84" t="s">
        <v>214</v>
      </c>
      <c r="N61" s="84" t="s">
        <v>214</v>
      </c>
      <c r="O61" s="84" t="s">
        <v>574</v>
      </c>
      <c r="R61" s="83" t="s">
        <v>573</v>
      </c>
      <c r="S61" s="84" t="s">
        <v>574</v>
      </c>
      <c r="T61" s="84" t="s">
        <v>214</v>
      </c>
      <c r="U61" s="84" t="s">
        <v>214</v>
      </c>
      <c r="V61" s="84" t="s">
        <v>214</v>
      </c>
      <c r="W61" s="84" t="s">
        <v>214</v>
      </c>
      <c r="X61" s="84" t="s">
        <v>214</v>
      </c>
      <c r="Y61" s="84" t="s">
        <v>214</v>
      </c>
      <c r="Z61" s="84" t="s">
        <v>214</v>
      </c>
      <c r="AA61" s="84" t="s">
        <v>214</v>
      </c>
      <c r="AB61" s="84" t="s">
        <v>214</v>
      </c>
      <c r="AC61" s="84" t="s">
        <v>214</v>
      </c>
      <c r="AD61" s="84" t="s">
        <v>575</v>
      </c>
      <c r="AG61" s="83" t="s">
        <v>573</v>
      </c>
      <c r="AH61" s="84" t="s">
        <v>574</v>
      </c>
      <c r="AI61" s="84" t="s">
        <v>214</v>
      </c>
      <c r="AJ61" s="84" t="s">
        <v>214</v>
      </c>
      <c r="AK61" s="84" t="s">
        <v>214</v>
      </c>
      <c r="AL61" s="84" t="s">
        <v>214</v>
      </c>
      <c r="AM61" s="84" t="s">
        <v>214</v>
      </c>
      <c r="AN61" s="84" t="s">
        <v>214</v>
      </c>
      <c r="AO61" s="84" t="s">
        <v>214</v>
      </c>
      <c r="AP61" s="84" t="s">
        <v>214</v>
      </c>
      <c r="AQ61" s="84" t="s">
        <v>916</v>
      </c>
      <c r="AR61" s="84" t="s">
        <v>916</v>
      </c>
      <c r="AS61" s="84" t="s">
        <v>574</v>
      </c>
      <c r="AV61" s="83" t="s">
        <v>573</v>
      </c>
      <c r="AW61" s="84" t="s">
        <v>574</v>
      </c>
      <c r="AX61" s="84" t="s">
        <v>214</v>
      </c>
      <c r="AY61" s="84" t="s">
        <v>214</v>
      </c>
      <c r="AZ61" s="84" t="s">
        <v>214</v>
      </c>
      <c r="BA61" s="84" t="s">
        <v>214</v>
      </c>
      <c r="BB61" s="84" t="s">
        <v>214</v>
      </c>
      <c r="BC61" s="84" t="s">
        <v>214</v>
      </c>
      <c r="BD61" s="84" t="s">
        <v>214</v>
      </c>
      <c r="BE61" s="84" t="s">
        <v>214</v>
      </c>
      <c r="BF61" s="84" t="s">
        <v>916</v>
      </c>
      <c r="BG61" s="84" t="s">
        <v>916</v>
      </c>
      <c r="BH61" s="84" t="s">
        <v>575</v>
      </c>
      <c r="BK61" s="83" t="s">
        <v>573</v>
      </c>
      <c r="BL61" s="84" t="s">
        <v>574</v>
      </c>
      <c r="BM61" s="84" t="s">
        <v>214</v>
      </c>
      <c r="BN61" s="84" t="s">
        <v>214</v>
      </c>
      <c r="BO61" s="84" t="s">
        <v>214</v>
      </c>
      <c r="BP61" s="84" t="s">
        <v>214</v>
      </c>
      <c r="BQ61" s="84" t="s">
        <v>214</v>
      </c>
      <c r="BR61" s="84" t="s">
        <v>214</v>
      </c>
      <c r="BS61" s="84" t="s">
        <v>214</v>
      </c>
      <c r="BT61" s="84" t="s">
        <v>214</v>
      </c>
      <c r="BU61" s="84" t="s">
        <v>214</v>
      </c>
      <c r="BV61" s="84" t="s">
        <v>214</v>
      </c>
      <c r="BW61" s="84" t="s">
        <v>574</v>
      </c>
      <c r="BZ61" s="83" t="s">
        <v>573</v>
      </c>
      <c r="CA61" s="84" t="s">
        <v>574</v>
      </c>
      <c r="CB61" s="84" t="s">
        <v>214</v>
      </c>
      <c r="CC61" s="84" t="s">
        <v>214</v>
      </c>
      <c r="CD61" s="84" t="s">
        <v>214</v>
      </c>
      <c r="CE61" s="84" t="s">
        <v>214</v>
      </c>
      <c r="CF61" s="84" t="s">
        <v>214</v>
      </c>
      <c r="CG61" s="84" t="s">
        <v>214</v>
      </c>
      <c r="CH61" s="84" t="s">
        <v>214</v>
      </c>
      <c r="CI61" s="84" t="s">
        <v>214</v>
      </c>
      <c r="CJ61" s="84" t="s">
        <v>214</v>
      </c>
      <c r="CK61" s="84" t="s">
        <v>214</v>
      </c>
      <c r="CL61" s="84" t="s">
        <v>574</v>
      </c>
      <c r="CO61" s="83" t="s">
        <v>573</v>
      </c>
      <c r="CP61" s="84" t="s">
        <v>574</v>
      </c>
      <c r="CQ61" s="84" t="s">
        <v>214</v>
      </c>
      <c r="CR61" s="84" t="s">
        <v>214</v>
      </c>
      <c r="CS61" s="84" t="s">
        <v>214</v>
      </c>
      <c r="CT61" s="84" t="s">
        <v>214</v>
      </c>
      <c r="CU61" s="84" t="s">
        <v>214</v>
      </c>
      <c r="CV61" s="84" t="s">
        <v>214</v>
      </c>
      <c r="CW61" s="84" t="s">
        <v>214</v>
      </c>
      <c r="CX61" s="84" t="s">
        <v>214</v>
      </c>
      <c r="CY61" s="84" t="s">
        <v>214</v>
      </c>
      <c r="CZ61" s="84" t="s">
        <v>214</v>
      </c>
      <c r="DA61" s="84" t="s">
        <v>574</v>
      </c>
      <c r="DD61" s="83" t="s">
        <v>573</v>
      </c>
      <c r="DE61" s="84" t="s">
        <v>574</v>
      </c>
      <c r="DF61" s="84" t="s">
        <v>214</v>
      </c>
      <c r="DG61" s="84" t="s">
        <v>214</v>
      </c>
      <c r="DH61" s="84" t="s">
        <v>214</v>
      </c>
      <c r="DI61" s="84" t="s">
        <v>214</v>
      </c>
      <c r="DJ61" s="84" t="s">
        <v>214</v>
      </c>
      <c r="DK61" s="84" t="s">
        <v>214</v>
      </c>
      <c r="DL61" s="84" t="s">
        <v>214</v>
      </c>
      <c r="DM61" s="84" t="s">
        <v>214</v>
      </c>
      <c r="DN61" s="84" t="s">
        <v>214</v>
      </c>
      <c r="DO61" s="84" t="s">
        <v>214</v>
      </c>
      <c r="DP61" s="84" t="s">
        <v>574</v>
      </c>
      <c r="DS61" s="83" t="s">
        <v>573</v>
      </c>
      <c r="DT61" s="84" t="s">
        <v>574</v>
      </c>
      <c r="DU61" s="84" t="s">
        <v>214</v>
      </c>
      <c r="DV61" s="84" t="s">
        <v>214</v>
      </c>
      <c r="DW61" s="84" t="s">
        <v>214</v>
      </c>
      <c r="DX61" s="84" t="s">
        <v>214</v>
      </c>
      <c r="DY61" s="84" t="s">
        <v>214</v>
      </c>
      <c r="DZ61" s="84" t="s">
        <v>214</v>
      </c>
      <c r="EA61" s="84" t="s">
        <v>214</v>
      </c>
      <c r="EB61" s="84" t="s">
        <v>214</v>
      </c>
      <c r="EC61" s="84" t="s">
        <v>214</v>
      </c>
      <c r="ED61" s="84" t="s">
        <v>214</v>
      </c>
      <c r="EE61" s="84" t="s">
        <v>574</v>
      </c>
      <c r="EH61" s="83" t="s">
        <v>573</v>
      </c>
      <c r="EI61" s="84" t="s">
        <v>574</v>
      </c>
      <c r="EJ61" s="84" t="s">
        <v>214</v>
      </c>
      <c r="EK61" s="84" t="s">
        <v>214</v>
      </c>
      <c r="EL61" s="84" t="s">
        <v>214</v>
      </c>
      <c r="EM61" s="84" t="s">
        <v>214</v>
      </c>
      <c r="EN61" s="84" t="s">
        <v>214</v>
      </c>
      <c r="EO61" s="84" t="s">
        <v>214</v>
      </c>
      <c r="EP61" s="84" t="s">
        <v>214</v>
      </c>
      <c r="EQ61" s="84" t="s">
        <v>214</v>
      </c>
      <c r="ER61" s="84" t="s">
        <v>214</v>
      </c>
      <c r="ES61" s="84" t="s">
        <v>214</v>
      </c>
      <c r="ET61" s="84" t="s">
        <v>574</v>
      </c>
      <c r="EW61" s="83" t="s">
        <v>573</v>
      </c>
      <c r="EX61" s="84" t="s">
        <v>574</v>
      </c>
      <c r="EY61" s="84" t="s">
        <v>214</v>
      </c>
      <c r="EZ61" s="84" t="s">
        <v>214</v>
      </c>
      <c r="FA61" s="84" t="s">
        <v>214</v>
      </c>
      <c r="FB61" s="84" t="s">
        <v>214</v>
      </c>
      <c r="FC61" s="84" t="s">
        <v>214</v>
      </c>
      <c r="FD61" s="84" t="s">
        <v>214</v>
      </c>
      <c r="FE61" s="84" t="s">
        <v>214</v>
      </c>
      <c r="FF61" s="84" t="s">
        <v>214</v>
      </c>
      <c r="FG61" s="84" t="s">
        <v>214</v>
      </c>
      <c r="FH61" s="84" t="s">
        <v>214</v>
      </c>
      <c r="FI61" s="84" t="s">
        <v>574</v>
      </c>
      <c r="FL61" s="83" t="s">
        <v>573</v>
      </c>
      <c r="FM61" s="84" t="s">
        <v>574</v>
      </c>
      <c r="FN61" s="84" t="s">
        <v>214</v>
      </c>
      <c r="FO61" s="84" t="s">
        <v>214</v>
      </c>
      <c r="FP61" s="84" t="s">
        <v>214</v>
      </c>
      <c r="FQ61" s="84" t="s">
        <v>214</v>
      </c>
      <c r="FR61" s="84" t="s">
        <v>214</v>
      </c>
      <c r="FS61" s="84" t="s">
        <v>214</v>
      </c>
      <c r="FT61" s="84" t="s">
        <v>214</v>
      </c>
      <c r="FU61" s="84" t="s">
        <v>214</v>
      </c>
      <c r="FV61" s="84" t="s">
        <v>214</v>
      </c>
      <c r="FW61" s="84" t="s">
        <v>214</v>
      </c>
      <c r="FX61" s="84" t="s">
        <v>574</v>
      </c>
      <c r="GA61" s="83" t="s">
        <v>573</v>
      </c>
      <c r="GB61" s="84" t="s">
        <v>574</v>
      </c>
      <c r="GC61" s="84" t="s">
        <v>916</v>
      </c>
      <c r="GD61" s="84" t="s">
        <v>916</v>
      </c>
      <c r="GE61" s="84" t="s">
        <v>916</v>
      </c>
      <c r="GF61" s="84" t="s">
        <v>574</v>
      </c>
      <c r="GG61" s="84" t="s">
        <v>916</v>
      </c>
      <c r="GH61" s="84" t="s">
        <v>916</v>
      </c>
      <c r="GI61" s="84" t="s">
        <v>916</v>
      </c>
      <c r="GJ61" s="84" t="s">
        <v>916</v>
      </c>
      <c r="GK61" s="84" t="s">
        <v>916</v>
      </c>
      <c r="GL61" s="84" t="s">
        <v>916</v>
      </c>
      <c r="GM61" s="84" t="s">
        <v>916</v>
      </c>
    </row>
    <row r="62" spans="1:196">
      <c r="C62" s="85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R62" s="85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G62" s="85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V62" s="85"/>
      <c r="AW62" s="86"/>
      <c r="AX62" s="86"/>
      <c r="AY62" s="86"/>
      <c r="AZ62" s="86"/>
      <c r="BA62" s="86"/>
      <c r="BB62" s="86"/>
      <c r="BC62" s="86"/>
      <c r="BD62" s="86"/>
      <c r="BE62" s="86"/>
      <c r="BF62" s="86"/>
      <c r="BG62" s="86"/>
      <c r="BH62" s="86"/>
    </row>
    <row r="64" spans="1:196">
      <c r="BC64" s="87" t="s">
        <v>922</v>
      </c>
      <c r="BD64" s="46"/>
    </row>
    <row r="65" spans="1:189">
      <c r="A65" s="44" t="s">
        <v>753</v>
      </c>
      <c r="B65" s="41" t="s">
        <v>923</v>
      </c>
      <c r="C65" s="41" t="s">
        <v>581</v>
      </c>
      <c r="D65" s="41" t="s">
        <v>924</v>
      </c>
      <c r="E65" s="41" t="s">
        <v>925</v>
      </c>
      <c r="F65" s="41" t="s">
        <v>926</v>
      </c>
      <c r="G65" s="41" t="s">
        <v>927</v>
      </c>
      <c r="H65" s="88" t="s">
        <v>576</v>
      </c>
      <c r="I65" s="46"/>
      <c r="Q65" s="41" t="s">
        <v>923</v>
      </c>
      <c r="R65" s="41" t="s">
        <v>581</v>
      </c>
      <c r="S65" s="41" t="s">
        <v>924</v>
      </c>
      <c r="T65" s="41" t="s">
        <v>925</v>
      </c>
      <c r="U65" s="41" t="s">
        <v>928</v>
      </c>
      <c r="V65" s="41" t="s">
        <v>927</v>
      </c>
      <c r="W65" s="88" t="s">
        <v>576</v>
      </c>
      <c r="X65" s="46"/>
      <c r="AF65" s="41" t="s">
        <v>923</v>
      </c>
      <c r="AG65" s="41" t="s">
        <v>581</v>
      </c>
      <c r="AH65" s="41" t="s">
        <v>924</v>
      </c>
      <c r="AI65" s="41" t="s">
        <v>925</v>
      </c>
      <c r="AJ65" s="41" t="s">
        <v>928</v>
      </c>
      <c r="AK65" s="41" t="s">
        <v>927</v>
      </c>
      <c r="AL65" s="88" t="s">
        <v>576</v>
      </c>
      <c r="AM65" s="46"/>
      <c r="AU65" s="41" t="s">
        <v>923</v>
      </c>
      <c r="AV65" s="41" t="s">
        <v>581</v>
      </c>
      <c r="AW65" s="41" t="s">
        <v>924</v>
      </c>
      <c r="AX65" s="41" t="s">
        <v>925</v>
      </c>
      <c r="AY65" s="41" t="s">
        <v>928</v>
      </c>
      <c r="AZ65" s="41" t="s">
        <v>927</v>
      </c>
      <c r="BA65" s="88" t="s">
        <v>576</v>
      </c>
      <c r="BB65" s="46"/>
      <c r="BC65" s="46" t="s">
        <v>928</v>
      </c>
      <c r="BD65" s="46" t="s">
        <v>927</v>
      </c>
      <c r="BE65" s="88" t="s">
        <v>576</v>
      </c>
      <c r="BF65" s="46"/>
      <c r="BJ65" s="41" t="s">
        <v>923</v>
      </c>
      <c r="BK65" s="41" t="s">
        <v>581</v>
      </c>
      <c r="BL65" s="41" t="s">
        <v>924</v>
      </c>
      <c r="BM65" s="41" t="s">
        <v>925</v>
      </c>
      <c r="BN65" s="41" t="s">
        <v>928</v>
      </c>
      <c r="BO65" s="41" t="s">
        <v>927</v>
      </c>
      <c r="BP65" s="88" t="s">
        <v>576</v>
      </c>
      <c r="BQ65" s="46"/>
      <c r="BY65" s="41" t="s">
        <v>923</v>
      </c>
      <c r="BZ65" s="41" t="s">
        <v>581</v>
      </c>
      <c r="CA65" s="41" t="s">
        <v>924</v>
      </c>
      <c r="CB65" s="41" t="s">
        <v>925</v>
      </c>
      <c r="CC65" s="41" t="s">
        <v>928</v>
      </c>
      <c r="CD65" s="41" t="s">
        <v>927</v>
      </c>
      <c r="CE65" s="88" t="s">
        <v>576</v>
      </c>
      <c r="CF65" s="46"/>
      <c r="CN65" s="41" t="s">
        <v>923</v>
      </c>
      <c r="CO65" s="41" t="s">
        <v>581</v>
      </c>
      <c r="CP65" s="41" t="s">
        <v>924</v>
      </c>
      <c r="CQ65" s="41" t="s">
        <v>925</v>
      </c>
      <c r="CR65" s="41" t="s">
        <v>928</v>
      </c>
      <c r="CS65" s="41" t="s">
        <v>927</v>
      </c>
      <c r="CT65" s="88" t="s">
        <v>576</v>
      </c>
      <c r="CU65" s="46"/>
      <c r="DC65" s="41" t="s">
        <v>923</v>
      </c>
      <c r="DD65" s="41" t="s">
        <v>581</v>
      </c>
      <c r="DE65" s="41" t="s">
        <v>924</v>
      </c>
      <c r="DF65" s="41" t="s">
        <v>925</v>
      </c>
      <c r="DG65" s="41" t="s">
        <v>928</v>
      </c>
      <c r="DH65" s="41" t="s">
        <v>927</v>
      </c>
      <c r="DI65" s="88" t="s">
        <v>576</v>
      </c>
      <c r="DJ65" s="46"/>
      <c r="DR65" s="41" t="s">
        <v>923</v>
      </c>
      <c r="DS65" s="41" t="s">
        <v>581</v>
      </c>
      <c r="DT65" s="41" t="s">
        <v>924</v>
      </c>
      <c r="DU65" s="41" t="s">
        <v>925</v>
      </c>
      <c r="DV65" s="41" t="s">
        <v>928</v>
      </c>
      <c r="DW65" s="41" t="s">
        <v>927</v>
      </c>
      <c r="DX65" s="88" t="s">
        <v>576</v>
      </c>
      <c r="DY65" s="46"/>
      <c r="EG65" s="41" t="s">
        <v>923</v>
      </c>
      <c r="EH65" s="41" t="s">
        <v>581</v>
      </c>
      <c r="EI65" s="41" t="s">
        <v>924</v>
      </c>
      <c r="EJ65" s="41" t="s">
        <v>925</v>
      </c>
      <c r="EK65" s="41" t="s">
        <v>928</v>
      </c>
      <c r="EL65" s="41" t="s">
        <v>927</v>
      </c>
      <c r="EM65" s="88" t="s">
        <v>576</v>
      </c>
      <c r="EN65" s="46"/>
      <c r="EV65" s="41" t="s">
        <v>923</v>
      </c>
      <c r="EW65" s="41" t="s">
        <v>581</v>
      </c>
      <c r="EX65" s="41" t="s">
        <v>924</v>
      </c>
      <c r="EY65" s="41" t="s">
        <v>925</v>
      </c>
      <c r="EZ65" s="41" t="s">
        <v>928</v>
      </c>
      <c r="FA65" s="41" t="s">
        <v>927</v>
      </c>
      <c r="FB65" s="88" t="s">
        <v>576</v>
      </c>
      <c r="FC65" s="46"/>
      <c r="FK65" s="41" t="s">
        <v>923</v>
      </c>
      <c r="FL65" s="41" t="s">
        <v>581</v>
      </c>
      <c r="FM65" s="41" t="s">
        <v>924</v>
      </c>
      <c r="FN65" s="41" t="s">
        <v>925</v>
      </c>
      <c r="FO65" s="41" t="s">
        <v>928</v>
      </c>
      <c r="FP65" s="41" t="s">
        <v>927</v>
      </c>
      <c r="FQ65" s="88" t="s">
        <v>576</v>
      </c>
      <c r="FR65" s="46"/>
      <c r="FZ65" s="41" t="s">
        <v>923</v>
      </c>
      <c r="GA65" s="41" t="s">
        <v>581</v>
      </c>
      <c r="GB65" s="41" t="s">
        <v>924</v>
      </c>
      <c r="GC65" s="41" t="s">
        <v>925</v>
      </c>
      <c r="GD65" s="41" t="s">
        <v>928</v>
      </c>
      <c r="GE65" s="41" t="s">
        <v>927</v>
      </c>
      <c r="GF65" s="88" t="s">
        <v>576</v>
      </c>
      <c r="GG65" s="46"/>
    </row>
    <row r="66" spans="1:189">
      <c r="B66" s="41" t="s">
        <v>915</v>
      </c>
      <c r="C66" s="41" t="s">
        <v>566</v>
      </c>
      <c r="D66" s="41">
        <v>1</v>
      </c>
      <c r="E66" s="41">
        <v>1</v>
      </c>
      <c r="F66" s="41">
        <v>0</v>
      </c>
      <c r="G66" s="89">
        <f>D42</f>
        <v>0.06</v>
      </c>
      <c r="H66" s="88" t="s">
        <v>578</v>
      </c>
      <c r="I66" s="88">
        <f>INDEX(LINEST(G66:G77,F66:F77),1)</f>
        <v>1.1490381895332393</v>
      </c>
      <c r="Q66" s="41" t="s">
        <v>915</v>
      </c>
      <c r="R66" s="41" t="s">
        <v>566</v>
      </c>
      <c r="S66" s="41">
        <v>1</v>
      </c>
      <c r="T66" s="41">
        <v>1</v>
      </c>
      <c r="U66" s="41">
        <v>0</v>
      </c>
      <c r="V66" s="89">
        <f>S42</f>
        <v>6.0999999999999999E-2</v>
      </c>
      <c r="W66" s="88" t="s">
        <v>578</v>
      </c>
      <c r="X66" s="88">
        <f>INDEX(LINEST(V66:V77,U66:U77),1)</f>
        <v>1.1487411598302686</v>
      </c>
      <c r="Y66" s="42"/>
      <c r="AF66" s="41" t="s">
        <v>915</v>
      </c>
      <c r="AG66" s="41" t="s">
        <v>567</v>
      </c>
      <c r="AH66" s="41">
        <v>1</v>
      </c>
      <c r="AI66" s="41">
        <v>1</v>
      </c>
      <c r="AJ66" s="41">
        <v>0</v>
      </c>
      <c r="AK66" s="89">
        <f>AH42</f>
        <v>6.2E-2</v>
      </c>
      <c r="AL66" s="88" t="s">
        <v>578</v>
      </c>
      <c r="AM66" s="88">
        <f>INDEX(LINEST(AK66:AK77,AJ66:AJ77),1)</f>
        <v>1.1413719943422913</v>
      </c>
      <c r="AN66" s="42"/>
      <c r="AU66" s="41" t="s">
        <v>915</v>
      </c>
      <c r="AV66" s="41" t="s">
        <v>567</v>
      </c>
      <c r="AW66" s="41">
        <v>1</v>
      </c>
      <c r="AX66" s="41">
        <v>1</v>
      </c>
      <c r="AY66" s="41">
        <v>0</v>
      </c>
      <c r="AZ66" s="89">
        <f>AW42</f>
        <v>6.3E-2</v>
      </c>
      <c r="BA66" s="88" t="s">
        <v>578</v>
      </c>
      <c r="BB66" s="88">
        <f>INDEX(LINEST(AZ66:AZ70,AY66:AY70),1)</f>
        <v>0.98691222570532955</v>
      </c>
      <c r="BC66" s="46">
        <v>0</v>
      </c>
      <c r="BD66" s="90">
        <v>6.3E-2</v>
      </c>
      <c r="BE66" s="88" t="s">
        <v>578</v>
      </c>
      <c r="BF66" s="88">
        <f>INDEX(LINEST(BD66:BD70,BC66:BC70),1)</f>
        <v>0.98691222570532955</v>
      </c>
      <c r="BJ66" s="41" t="s">
        <v>915</v>
      </c>
      <c r="BK66" s="41" t="s">
        <v>566</v>
      </c>
      <c r="BL66" s="41">
        <v>1</v>
      </c>
      <c r="BM66" s="41">
        <v>1</v>
      </c>
      <c r="BN66" s="41">
        <v>0</v>
      </c>
      <c r="BO66" s="89">
        <f>BL42</f>
        <v>6.2E-2</v>
      </c>
      <c r="BP66" s="88" t="s">
        <v>578</v>
      </c>
      <c r="BQ66" s="88">
        <f>INDEX(LINEST(BO66:BO77,BN66:BN77),1)</f>
        <v>1.1608062234794909</v>
      </c>
      <c r="BR66" s="42"/>
      <c r="BY66" s="41" t="s">
        <v>915</v>
      </c>
      <c r="BZ66" s="41" t="s">
        <v>566</v>
      </c>
      <c r="CA66" s="41">
        <v>1</v>
      </c>
      <c r="CB66" s="41">
        <v>1</v>
      </c>
      <c r="CC66" s="41">
        <v>0</v>
      </c>
      <c r="CD66" s="89">
        <f>CA42</f>
        <v>6.4000000000000001E-2</v>
      </c>
      <c r="CE66" s="88" t="s">
        <v>578</v>
      </c>
      <c r="CF66" s="88">
        <f>INDEX(LINEST(CD66:CD77,CC66:CC77),1)</f>
        <v>1.1822206506364925</v>
      </c>
      <c r="CN66" s="41" t="s">
        <v>915</v>
      </c>
      <c r="CO66" s="41" t="s">
        <v>566</v>
      </c>
      <c r="CP66" s="41">
        <v>1</v>
      </c>
      <c r="CQ66" s="41">
        <v>1</v>
      </c>
      <c r="CR66" s="41">
        <v>0</v>
      </c>
      <c r="CS66" s="89">
        <f>CP42</f>
        <v>6.9000000000000006E-2</v>
      </c>
      <c r="CT66" s="88" t="s">
        <v>578</v>
      </c>
      <c r="CU66" s="88">
        <f>INDEX(LINEST(CS66:CS77,CR66:CR77),1)</f>
        <v>1.1747807637906651</v>
      </c>
      <c r="DC66" s="41" t="s">
        <v>915</v>
      </c>
      <c r="DD66" s="41" t="s">
        <v>566</v>
      </c>
      <c r="DE66" s="41">
        <v>1</v>
      </c>
      <c r="DF66" s="41">
        <v>1</v>
      </c>
      <c r="DG66" s="41">
        <v>0</v>
      </c>
      <c r="DH66" s="89">
        <f>DE42</f>
        <v>6.6000000000000003E-2</v>
      </c>
      <c r="DI66" s="88" t="s">
        <v>578</v>
      </c>
      <c r="DJ66" s="88">
        <f>INDEX(LINEST(DH66:DH77,DG66:DG77),1)</f>
        <v>1.1861386138613863</v>
      </c>
      <c r="DR66" s="41" t="s">
        <v>915</v>
      </c>
      <c r="DS66" s="41" t="s">
        <v>567</v>
      </c>
      <c r="DT66" s="41">
        <v>1</v>
      </c>
      <c r="DU66" s="41">
        <v>1</v>
      </c>
      <c r="DV66" s="41">
        <v>0</v>
      </c>
      <c r="DW66" s="89">
        <f>DT42</f>
        <v>6.7000000000000004E-2</v>
      </c>
      <c r="DX66" s="88" t="s">
        <v>578</v>
      </c>
      <c r="DY66" s="88">
        <f>INDEX(LINEST(DW66:DW77,DV66:DV77),1)</f>
        <v>1.2073974540311174</v>
      </c>
      <c r="EG66" s="41" t="s">
        <v>915</v>
      </c>
      <c r="EH66" s="41" t="s">
        <v>567</v>
      </c>
      <c r="EI66" s="41">
        <v>1</v>
      </c>
      <c r="EJ66" s="41">
        <v>1</v>
      </c>
      <c r="EK66" s="41">
        <v>0</v>
      </c>
      <c r="EL66" s="89">
        <f>EI42</f>
        <v>6.8000000000000005E-2</v>
      </c>
      <c r="EM66" s="88" t="s">
        <v>578</v>
      </c>
      <c r="EN66" s="88">
        <f>INDEX(LINEST(EL66:EL77,EK66:EK77),1)</f>
        <v>1.2056435643564356</v>
      </c>
      <c r="EV66" s="41" t="s">
        <v>915</v>
      </c>
      <c r="EW66" s="41" t="s">
        <v>567</v>
      </c>
      <c r="EX66" s="41">
        <v>1</v>
      </c>
      <c r="EY66" s="41">
        <v>1</v>
      </c>
      <c r="EZ66" s="41">
        <v>0</v>
      </c>
      <c r="FA66" s="89">
        <f>EX42</f>
        <v>6.8000000000000005E-2</v>
      </c>
      <c r="FB66" s="88" t="s">
        <v>578</v>
      </c>
      <c r="FC66" s="88">
        <f>INDEX(LINEST(FA66:FA77,EZ66:EZ77),1)</f>
        <v>1.1547383309759549</v>
      </c>
      <c r="FK66" s="41" t="s">
        <v>915</v>
      </c>
      <c r="FL66" s="41" t="s">
        <v>567</v>
      </c>
      <c r="FM66" s="41">
        <v>1</v>
      </c>
      <c r="FN66" s="41">
        <v>1</v>
      </c>
      <c r="FO66" s="41">
        <v>0</v>
      </c>
      <c r="FP66" s="89">
        <f>FM42</f>
        <v>6.7000000000000004E-2</v>
      </c>
      <c r="FQ66" s="88" t="s">
        <v>578</v>
      </c>
      <c r="FR66" s="88">
        <f>INDEX(LINEST(FP66:FP77,FO66:FO77),1)</f>
        <v>1.1463790664780764</v>
      </c>
      <c r="FZ66" s="41" t="s">
        <v>915</v>
      </c>
      <c r="GA66" s="41" t="s">
        <v>567</v>
      </c>
      <c r="GB66" s="41">
        <v>1</v>
      </c>
      <c r="GC66" s="41">
        <v>1</v>
      </c>
      <c r="GD66" s="41">
        <v>0</v>
      </c>
      <c r="GE66" s="89">
        <f>GB42</f>
        <v>6.5000000000000002E-2</v>
      </c>
      <c r="GF66" s="88" t="s">
        <v>578</v>
      </c>
      <c r="GG66" s="88">
        <f>INDEX(LINEST(GE66:GE77,GD66:GD77),1)</f>
        <v>1.2525035360678929</v>
      </c>
    </row>
    <row r="67" spans="1:189">
      <c r="B67" s="41" t="s">
        <v>917</v>
      </c>
      <c r="C67" s="41" t="s">
        <v>566</v>
      </c>
      <c r="D67" s="41">
        <v>1</v>
      </c>
      <c r="E67" s="41">
        <v>2</v>
      </c>
      <c r="F67" s="41">
        <v>0.02</v>
      </c>
      <c r="G67" s="89">
        <f t="shared" ref="G67:G71" si="0">D43</f>
        <v>7.1999999999999995E-2</v>
      </c>
      <c r="H67" s="88" t="s">
        <v>580</v>
      </c>
      <c r="I67" s="88">
        <f>INDEX(LINEST(G66:G77,F66:F77),2)</f>
        <v>5.0972795851013664E-2</v>
      </c>
      <c r="Q67" s="41" t="s">
        <v>917</v>
      </c>
      <c r="R67" s="41" t="s">
        <v>566</v>
      </c>
      <c r="S67" s="41">
        <v>1</v>
      </c>
      <c r="T67" s="41">
        <v>2</v>
      </c>
      <c r="U67" s="41">
        <v>0.02</v>
      </c>
      <c r="V67" s="89">
        <f t="shared" ref="V67:V71" si="1">S43</f>
        <v>7.2999999999999995E-2</v>
      </c>
      <c r="W67" s="88" t="s">
        <v>580</v>
      </c>
      <c r="X67" s="88">
        <f>INDEX(LINEST(V66:V77,U66:U77),2)</f>
        <v>5.0932531824611077E-2</v>
      </c>
      <c r="Y67" s="42"/>
      <c r="AF67" s="41" t="s">
        <v>917</v>
      </c>
      <c r="AG67" s="41" t="s">
        <v>567</v>
      </c>
      <c r="AH67" s="41">
        <v>1</v>
      </c>
      <c r="AI67" s="41">
        <v>2</v>
      </c>
      <c r="AJ67" s="41">
        <v>0.02</v>
      </c>
      <c r="AK67" s="89">
        <f t="shared" ref="AK67:AK71" si="2">AH43</f>
        <v>7.3999999999999996E-2</v>
      </c>
      <c r="AL67" s="88" t="s">
        <v>580</v>
      </c>
      <c r="AM67" s="88">
        <f>INDEX(LINEST(AK66:AK77,AJ66:AJ77),2)</f>
        <v>5.0751060820367816E-2</v>
      </c>
      <c r="AN67" s="42"/>
      <c r="AU67" s="41" t="s">
        <v>917</v>
      </c>
      <c r="AV67" s="41" t="s">
        <v>567</v>
      </c>
      <c r="AW67" s="41">
        <v>1</v>
      </c>
      <c r="AX67" s="41">
        <v>2</v>
      </c>
      <c r="AY67" s="41">
        <v>0.02</v>
      </c>
      <c r="AZ67" s="89">
        <f t="shared" ref="AZ67:AZ71" si="3">AW43</f>
        <v>7.4999999999999997E-2</v>
      </c>
      <c r="BA67" s="88" t="s">
        <v>580</v>
      </c>
      <c r="BB67" s="88">
        <f>INDEX(LINEST(AZ66:AZ77,AY66:AY77),2)</f>
        <v>5.2327157001414409E-2</v>
      </c>
      <c r="BC67" s="46">
        <v>0.02</v>
      </c>
      <c r="BD67" s="90">
        <v>7.4999999999999997E-2</v>
      </c>
      <c r="BE67" s="88" t="s">
        <v>580</v>
      </c>
      <c r="BF67" s="88">
        <f>INDEX(LINEST(BD66:BD76,BC66:BC76),2)</f>
        <v>5.7787644137698796E-2</v>
      </c>
      <c r="BJ67" s="41" t="s">
        <v>917</v>
      </c>
      <c r="BK67" s="41" t="s">
        <v>566</v>
      </c>
      <c r="BL67" s="41">
        <v>1</v>
      </c>
      <c r="BM67" s="41">
        <v>2</v>
      </c>
      <c r="BN67" s="41">
        <v>0.02</v>
      </c>
      <c r="BO67" s="89">
        <f t="shared" ref="BO67:BO71" si="4">BL43</f>
        <v>7.4999999999999997E-2</v>
      </c>
      <c r="BP67" s="88" t="s">
        <v>580</v>
      </c>
      <c r="BQ67" s="88">
        <f>INDEX(LINEST(BO66:BO77,BN66:BN77),2)</f>
        <v>5.4933097595473851E-2</v>
      </c>
      <c r="BR67" s="42"/>
      <c r="BY67" s="41" t="s">
        <v>917</v>
      </c>
      <c r="BZ67" s="41" t="s">
        <v>566</v>
      </c>
      <c r="CA67" s="41">
        <v>1</v>
      </c>
      <c r="CB67" s="41">
        <v>2</v>
      </c>
      <c r="CC67" s="41">
        <v>0.02</v>
      </c>
      <c r="CD67" s="89">
        <f t="shared" ref="CD67:CD71" si="5">CA43</f>
        <v>7.4999999999999997E-2</v>
      </c>
      <c r="CE67" s="88" t="s">
        <v>580</v>
      </c>
      <c r="CF67" s="88">
        <f>INDEX(LINEST(CD66:CD77,CC66:CC77),2)</f>
        <v>5.8494672324375246E-2</v>
      </c>
      <c r="CN67" s="41" t="s">
        <v>917</v>
      </c>
      <c r="CO67" s="41" t="s">
        <v>566</v>
      </c>
      <c r="CP67" s="41">
        <v>1</v>
      </c>
      <c r="CQ67" s="41">
        <v>2</v>
      </c>
      <c r="CR67" s="41">
        <v>0.02</v>
      </c>
      <c r="CS67" s="89">
        <f t="shared" ref="CS67:CS71" si="6">CP43</f>
        <v>7.6999999999999999E-2</v>
      </c>
      <c r="CT67" s="88" t="s">
        <v>580</v>
      </c>
      <c r="CU67" s="88">
        <f>INDEX(LINEST(CS66:CS77,CR66:CR77),2)</f>
        <v>5.9740122583686911E-2</v>
      </c>
      <c r="DC67" s="41" t="s">
        <v>917</v>
      </c>
      <c r="DD67" s="41" t="s">
        <v>566</v>
      </c>
      <c r="DE67" s="41">
        <v>1</v>
      </c>
      <c r="DF67" s="41">
        <v>2</v>
      </c>
      <c r="DG67" s="41">
        <v>0.02</v>
      </c>
      <c r="DH67" s="89">
        <f t="shared" ref="DH67:DH71" si="7">DE43</f>
        <v>7.4999999999999997E-2</v>
      </c>
      <c r="DI67" s="88" t="s">
        <v>580</v>
      </c>
      <c r="DJ67" s="88">
        <f>INDEX(LINEST(DH66:DH77,DG66:DG77),2)</f>
        <v>5.5509900990099004E-2</v>
      </c>
      <c r="DR67" s="41" t="s">
        <v>917</v>
      </c>
      <c r="DS67" s="41" t="s">
        <v>567</v>
      </c>
      <c r="DT67" s="41">
        <v>1</v>
      </c>
      <c r="DU67" s="41">
        <v>2</v>
      </c>
      <c r="DV67" s="41">
        <v>0.02</v>
      </c>
      <c r="DW67" s="89">
        <f t="shared" ref="DW67:DW71" si="8">DT43</f>
        <v>7.5999999999999998E-2</v>
      </c>
      <c r="DX67" s="88" t="s">
        <v>580</v>
      </c>
      <c r="DY67" s="88">
        <f>INDEX(LINEST(DW66:DW77,DV66:DV77),2)</f>
        <v>5.5177369165487961E-2</v>
      </c>
      <c r="EG67" s="41" t="s">
        <v>917</v>
      </c>
      <c r="EH67" s="41" t="s">
        <v>567</v>
      </c>
      <c r="EI67" s="41">
        <v>1</v>
      </c>
      <c r="EJ67" s="41">
        <v>2</v>
      </c>
      <c r="EK67" s="41">
        <v>0.02</v>
      </c>
      <c r="EL67" s="89">
        <f t="shared" ref="EL67:EL71" si="9">EI43</f>
        <v>7.6999999999999999E-2</v>
      </c>
      <c r="EM67" s="88" t="s">
        <v>580</v>
      </c>
      <c r="EN67" s="88">
        <f>INDEX(LINEST(EL66:EL77,EK66:EK77),2)</f>
        <v>5.7431683168316844E-2</v>
      </c>
      <c r="EV67" s="41" t="s">
        <v>917</v>
      </c>
      <c r="EW67" s="41" t="s">
        <v>567</v>
      </c>
      <c r="EX67" s="41">
        <v>1</v>
      </c>
      <c r="EY67" s="41">
        <v>2</v>
      </c>
      <c r="EZ67" s="41">
        <v>0.02</v>
      </c>
      <c r="FA67" s="89">
        <f>EX43</f>
        <v>7.5999999999999998E-2</v>
      </c>
      <c r="FB67" s="88" t="s">
        <v>580</v>
      </c>
      <c r="FC67" s="88">
        <f>INDEX(LINEST(FA66:FA77,EZ66:EZ77),2)</f>
        <v>5.706294200848655E-2</v>
      </c>
      <c r="FK67" s="41" t="s">
        <v>917</v>
      </c>
      <c r="FL67" s="41" t="s">
        <v>567</v>
      </c>
      <c r="FM67" s="41">
        <v>1</v>
      </c>
      <c r="FN67" s="41">
        <v>2</v>
      </c>
      <c r="FO67" s="41">
        <v>0.02</v>
      </c>
      <c r="FP67" s="89">
        <f>FM43</f>
        <v>7.5999999999999998E-2</v>
      </c>
      <c r="FQ67" s="88" t="s">
        <v>580</v>
      </c>
      <c r="FR67" s="88">
        <f>INDEX(LINEST(FP66:FP77,FO66:FO77),2)</f>
        <v>5.9525035360678907E-2</v>
      </c>
      <c r="FZ67" s="41" t="s">
        <v>917</v>
      </c>
      <c r="GA67" s="41" t="s">
        <v>567</v>
      </c>
      <c r="GB67" s="41">
        <v>1</v>
      </c>
      <c r="GC67" s="41">
        <v>2</v>
      </c>
      <c r="GD67" s="41">
        <v>0.02</v>
      </c>
      <c r="GE67" s="89">
        <f>GB43</f>
        <v>7.6999999999999999E-2</v>
      </c>
      <c r="GF67" s="88" t="s">
        <v>580</v>
      </c>
      <c r="GG67" s="88">
        <f>INDEX(LINEST(GE66:GE77,GD66:GD77),2)</f>
        <v>5.4720320603488859E-2</v>
      </c>
    </row>
    <row r="68" spans="1:189">
      <c r="B68" s="41" t="s">
        <v>918</v>
      </c>
      <c r="C68" s="41" t="s">
        <v>566</v>
      </c>
      <c r="D68" s="41">
        <v>1</v>
      </c>
      <c r="E68" s="41">
        <v>3</v>
      </c>
      <c r="F68" s="41">
        <v>0.05</v>
      </c>
      <c r="G68" s="89">
        <f t="shared" si="0"/>
        <v>9.9000000000000005E-2</v>
      </c>
      <c r="H68" s="88" t="s">
        <v>579</v>
      </c>
      <c r="I68" s="88">
        <f>INDEX(LINEST(G66:G77,F66:F77, , TRUE),3)</f>
        <v>0.99766821391149141</v>
      </c>
      <c r="Q68" s="41" t="s">
        <v>918</v>
      </c>
      <c r="R68" s="41" t="s">
        <v>566</v>
      </c>
      <c r="S68" s="41">
        <v>1</v>
      </c>
      <c r="T68" s="41">
        <v>3</v>
      </c>
      <c r="U68" s="41">
        <v>0.05</v>
      </c>
      <c r="V68" s="89">
        <f t="shared" si="1"/>
        <v>0.1</v>
      </c>
      <c r="W68" s="88" t="s">
        <v>579</v>
      </c>
      <c r="X68" s="88">
        <f>INDEX(LINEST(V66:V77,U66:U77, , TRUE),3)</f>
        <v>0.99803553320369864</v>
      </c>
      <c r="Y68" s="42"/>
      <c r="AF68" s="41" t="s">
        <v>918</v>
      </c>
      <c r="AG68" s="41" t="s">
        <v>567</v>
      </c>
      <c r="AH68" s="41">
        <v>1</v>
      </c>
      <c r="AI68" s="41">
        <v>3</v>
      </c>
      <c r="AJ68" s="41">
        <v>0.05</v>
      </c>
      <c r="AK68" s="89">
        <f t="shared" si="2"/>
        <v>9.9000000000000005E-2</v>
      </c>
      <c r="AL68" s="88" t="s">
        <v>579</v>
      </c>
      <c r="AM68" s="88">
        <f>INDEX(LINEST(AK66:AK77,AJ66:AJ77, , TRUE),3)</f>
        <v>0.99780904210162702</v>
      </c>
      <c r="AN68" s="42"/>
      <c r="AU68" s="41" t="s">
        <v>918</v>
      </c>
      <c r="AV68" s="41" t="s">
        <v>567</v>
      </c>
      <c r="AW68" s="41">
        <v>1</v>
      </c>
      <c r="AX68" s="41">
        <v>3</v>
      </c>
      <c r="AY68" s="41">
        <v>0.05</v>
      </c>
      <c r="AZ68" s="89">
        <f t="shared" si="3"/>
        <v>9.9000000000000005E-2</v>
      </c>
      <c r="BA68" s="88" t="s">
        <v>579</v>
      </c>
      <c r="BB68" s="88">
        <f>INDEX(LINEST(AZ66:AZ77,AY66:AY77, , TRUE),3)</f>
        <v>0.98750697708560686</v>
      </c>
      <c r="BC68" s="46">
        <v>0.05</v>
      </c>
      <c r="BD68" s="90">
        <v>9.9000000000000005E-2</v>
      </c>
      <c r="BE68" s="88" t="s">
        <v>579</v>
      </c>
      <c r="BF68" s="88">
        <f>INDEX(LINEST(BD66:BD76,BC66:BC76, , TRUE),3)</f>
        <v>0.99732976203749069</v>
      </c>
      <c r="BJ68" s="41" t="s">
        <v>918</v>
      </c>
      <c r="BK68" s="41" t="s">
        <v>566</v>
      </c>
      <c r="BL68" s="41">
        <v>1</v>
      </c>
      <c r="BM68" s="41">
        <v>3</v>
      </c>
      <c r="BN68" s="41">
        <v>0.05</v>
      </c>
      <c r="BO68" s="89">
        <f t="shared" si="4"/>
        <v>0.104</v>
      </c>
      <c r="BP68" s="88" t="s">
        <v>579</v>
      </c>
      <c r="BQ68" s="88">
        <f>INDEX(LINEST(BO66:BO77,BN66:BN77, , TRUE),3)</f>
        <v>0.99789828568490879</v>
      </c>
      <c r="BR68" s="42"/>
      <c r="BY68" s="41" t="s">
        <v>918</v>
      </c>
      <c r="BZ68" s="41" t="s">
        <v>566</v>
      </c>
      <c r="CA68" s="41">
        <v>1</v>
      </c>
      <c r="CB68" s="41">
        <v>3</v>
      </c>
      <c r="CC68" s="41">
        <v>0.05</v>
      </c>
      <c r="CD68" s="89">
        <f t="shared" si="5"/>
        <v>0.129</v>
      </c>
      <c r="CE68" s="88" t="s">
        <v>579</v>
      </c>
      <c r="CF68" s="88">
        <f>INDEX(LINEST(CD66:CD77,CC66:CC77, , TRUE),3)</f>
        <v>0.99883315599439193</v>
      </c>
      <c r="CN68" s="41" t="s">
        <v>918</v>
      </c>
      <c r="CO68" s="41" t="s">
        <v>566</v>
      </c>
      <c r="CP68" s="41">
        <v>1</v>
      </c>
      <c r="CQ68" s="41">
        <v>3</v>
      </c>
      <c r="CR68" s="41">
        <v>0.05</v>
      </c>
      <c r="CS68" s="89">
        <f t="shared" si="6"/>
        <v>0.109</v>
      </c>
      <c r="CT68" s="88" t="s">
        <v>579</v>
      </c>
      <c r="CU68" s="88">
        <f>INDEX(LINEST(CS66:CS77,CR66:CR77, , TRUE),3)</f>
        <v>0.99886146845321588</v>
      </c>
      <c r="DC68" s="41" t="s">
        <v>918</v>
      </c>
      <c r="DD68" s="41" t="s">
        <v>566</v>
      </c>
      <c r="DE68" s="41">
        <v>1</v>
      </c>
      <c r="DF68" s="41">
        <v>3</v>
      </c>
      <c r="DG68" s="41">
        <v>0.05</v>
      </c>
      <c r="DH68" s="89">
        <f t="shared" si="7"/>
        <v>0.106</v>
      </c>
      <c r="DI68" s="88" t="s">
        <v>579</v>
      </c>
      <c r="DJ68" s="88">
        <f>INDEX(LINEST(DH66:DH77,DG66:DG77, , TRUE),3)</f>
        <v>0.99829569586344202</v>
      </c>
      <c r="DR68" s="41" t="s">
        <v>918</v>
      </c>
      <c r="DS68" s="41" t="s">
        <v>567</v>
      </c>
      <c r="DT68" s="41">
        <v>1</v>
      </c>
      <c r="DU68" s="41">
        <v>3</v>
      </c>
      <c r="DV68" s="41">
        <v>0.05</v>
      </c>
      <c r="DW68" s="89">
        <f t="shared" si="8"/>
        <v>0.108</v>
      </c>
      <c r="DX68" s="88" t="s">
        <v>579</v>
      </c>
      <c r="DY68" s="88">
        <f>INDEX(LINEST(DW66:DW77,DV66:DV77, , TRUE),3)</f>
        <v>0.99892824529787483</v>
      </c>
      <c r="EG68" s="41" t="s">
        <v>918</v>
      </c>
      <c r="EH68" s="41" t="s">
        <v>567</v>
      </c>
      <c r="EI68" s="41">
        <v>1</v>
      </c>
      <c r="EJ68" s="41">
        <v>3</v>
      </c>
      <c r="EK68" s="41">
        <v>0.05</v>
      </c>
      <c r="EL68" s="89">
        <f t="shared" si="9"/>
        <v>0.108</v>
      </c>
      <c r="EM68" s="88" t="s">
        <v>579</v>
      </c>
      <c r="EN68" s="88">
        <f>INDEX(LINEST(EL66:EL77,EK66:EK77, , TRUE),3)</f>
        <v>0.99888224113327151</v>
      </c>
      <c r="EV68" s="41" t="s">
        <v>918</v>
      </c>
      <c r="EW68" s="41" t="s">
        <v>567</v>
      </c>
      <c r="EX68" s="41">
        <v>1</v>
      </c>
      <c r="EY68" s="41">
        <v>3</v>
      </c>
      <c r="EZ68" s="41">
        <v>0.05</v>
      </c>
      <c r="FA68" s="89">
        <f t="shared" ref="FA68:FA71" si="10">EX44</f>
        <v>0.109</v>
      </c>
      <c r="FB68" s="88" t="s">
        <v>579</v>
      </c>
      <c r="FC68" s="88">
        <f>INDEX(LINEST(FA66:FA77,EZ66:EZ77, , TRUE),3)</f>
        <v>0.99892171559802057</v>
      </c>
      <c r="FK68" s="41" t="s">
        <v>918</v>
      </c>
      <c r="FL68" s="41" t="s">
        <v>567</v>
      </c>
      <c r="FM68" s="41">
        <v>1</v>
      </c>
      <c r="FN68" s="41">
        <v>3</v>
      </c>
      <c r="FO68" s="41">
        <v>0.05</v>
      </c>
      <c r="FP68" s="89">
        <f t="shared" ref="FP68:FP71" si="11">FM44</f>
        <v>0.107</v>
      </c>
      <c r="FQ68" s="88" t="s">
        <v>579</v>
      </c>
      <c r="FR68" s="88">
        <f>INDEX(LINEST(FP66:FP77,FO66:FO77, , TRUE),3)</f>
        <v>0.99907554726732228</v>
      </c>
      <c r="FZ68" s="41" t="s">
        <v>918</v>
      </c>
      <c r="GA68" s="41" t="s">
        <v>567</v>
      </c>
      <c r="GB68" s="41">
        <v>1</v>
      </c>
      <c r="GC68" s="41">
        <v>3</v>
      </c>
      <c r="GD68" s="41">
        <v>0.05</v>
      </c>
      <c r="GE68" s="89">
        <f t="shared" ref="GE68:GE71" si="12">GB44</f>
        <v>0.108</v>
      </c>
      <c r="GF68" s="88" t="s">
        <v>579</v>
      </c>
      <c r="GG68" s="88">
        <f>INDEX(LINEST(GE66:GE77,GD66:GD77, , TRUE),3)</f>
        <v>0.99869220044989548</v>
      </c>
    </row>
    <row r="69" spans="1:189">
      <c r="B69" s="41" t="s">
        <v>919</v>
      </c>
      <c r="C69" s="41" t="s">
        <v>566</v>
      </c>
      <c r="D69" s="41">
        <v>1</v>
      </c>
      <c r="E69" s="41">
        <v>4</v>
      </c>
      <c r="F69" s="41">
        <v>0.1</v>
      </c>
      <c r="G69" s="89">
        <f t="shared" si="0"/>
        <v>0.151</v>
      </c>
      <c r="Q69" s="41" t="s">
        <v>919</v>
      </c>
      <c r="R69" s="41" t="s">
        <v>566</v>
      </c>
      <c r="S69" s="41">
        <v>1</v>
      </c>
      <c r="T69" s="41">
        <v>4</v>
      </c>
      <c r="U69" s="41">
        <v>0.1</v>
      </c>
      <c r="V69" s="89">
        <f t="shared" si="1"/>
        <v>0.15</v>
      </c>
      <c r="AF69" s="41" t="s">
        <v>919</v>
      </c>
      <c r="AG69" s="41" t="s">
        <v>567</v>
      </c>
      <c r="AH69" s="41">
        <v>1</v>
      </c>
      <c r="AI69" s="41">
        <v>4</v>
      </c>
      <c r="AJ69" s="41">
        <v>0.1</v>
      </c>
      <c r="AK69" s="89">
        <f t="shared" si="2"/>
        <v>0.15</v>
      </c>
      <c r="AU69" s="41" t="s">
        <v>919</v>
      </c>
      <c r="AV69" s="41" t="s">
        <v>567</v>
      </c>
      <c r="AW69" s="41">
        <v>1</v>
      </c>
      <c r="AX69" s="41">
        <v>4</v>
      </c>
      <c r="AY69" s="41">
        <v>0.1</v>
      </c>
      <c r="AZ69" s="89">
        <f t="shared" si="3"/>
        <v>0.14000000000000001</v>
      </c>
      <c r="BC69" s="46">
        <v>0.1</v>
      </c>
      <c r="BD69" s="90">
        <v>0.14000000000000001</v>
      </c>
      <c r="BJ69" s="41" t="s">
        <v>919</v>
      </c>
      <c r="BK69" s="41" t="s">
        <v>566</v>
      </c>
      <c r="BL69" s="41">
        <v>1</v>
      </c>
      <c r="BM69" s="41">
        <v>4</v>
      </c>
      <c r="BN69" s="41">
        <v>0.1</v>
      </c>
      <c r="BO69" s="89">
        <f t="shared" si="4"/>
        <v>0.16400000000000001</v>
      </c>
      <c r="BY69" s="41" t="s">
        <v>919</v>
      </c>
      <c r="BZ69" s="41" t="s">
        <v>566</v>
      </c>
      <c r="CA69" s="41">
        <v>1</v>
      </c>
      <c r="CB69" s="41">
        <v>4</v>
      </c>
      <c r="CC69" s="41">
        <v>0.1</v>
      </c>
      <c r="CD69" s="89">
        <f t="shared" si="5"/>
        <v>0.17299999999999999</v>
      </c>
      <c r="CN69" s="41" t="s">
        <v>919</v>
      </c>
      <c r="CO69" s="41" t="s">
        <v>566</v>
      </c>
      <c r="CP69" s="41">
        <v>1</v>
      </c>
      <c r="CQ69" s="41">
        <v>4</v>
      </c>
      <c r="CR69" s="41">
        <v>0.1</v>
      </c>
      <c r="CS69" s="89">
        <f t="shared" si="6"/>
        <v>0.17399999999999999</v>
      </c>
      <c r="DC69" s="41" t="s">
        <v>919</v>
      </c>
      <c r="DD69" s="41" t="s">
        <v>566</v>
      </c>
      <c r="DE69" s="41">
        <v>1</v>
      </c>
      <c r="DF69" s="41">
        <v>4</v>
      </c>
      <c r="DG69" s="41">
        <v>0.1</v>
      </c>
      <c r="DH69" s="89">
        <f t="shared" si="7"/>
        <v>0.16600000000000001</v>
      </c>
      <c r="DR69" s="41" t="s">
        <v>919</v>
      </c>
      <c r="DS69" s="41" t="s">
        <v>567</v>
      </c>
      <c r="DT69" s="41">
        <v>1</v>
      </c>
      <c r="DU69" s="41">
        <v>4</v>
      </c>
      <c r="DV69" s="41">
        <v>0.1</v>
      </c>
      <c r="DW69" s="89">
        <f t="shared" si="8"/>
        <v>0.16900000000000001</v>
      </c>
      <c r="EG69" s="41" t="s">
        <v>919</v>
      </c>
      <c r="EH69" s="41" t="s">
        <v>567</v>
      </c>
      <c r="EI69" s="41">
        <v>1</v>
      </c>
      <c r="EJ69" s="41">
        <v>4</v>
      </c>
      <c r="EK69" s="41">
        <v>0.1</v>
      </c>
      <c r="EL69" s="89">
        <f t="shared" si="9"/>
        <v>0.17299999999999999</v>
      </c>
      <c r="EV69" s="41" t="s">
        <v>919</v>
      </c>
      <c r="EW69" s="41" t="s">
        <v>567</v>
      </c>
      <c r="EX69" s="41">
        <v>1</v>
      </c>
      <c r="EY69" s="41">
        <v>4</v>
      </c>
      <c r="EZ69" s="41">
        <v>0.1</v>
      </c>
      <c r="FA69" s="89">
        <f t="shared" si="10"/>
        <v>0.17399999999999999</v>
      </c>
      <c r="FK69" s="41" t="s">
        <v>919</v>
      </c>
      <c r="FL69" s="41" t="s">
        <v>567</v>
      </c>
      <c r="FM69" s="41">
        <v>1</v>
      </c>
      <c r="FN69" s="41">
        <v>4</v>
      </c>
      <c r="FO69" s="41">
        <v>0.1</v>
      </c>
      <c r="FP69" s="89">
        <f t="shared" si="11"/>
        <v>0.17299999999999999</v>
      </c>
      <c r="FZ69" s="41" t="s">
        <v>919</v>
      </c>
      <c r="GA69" s="41" t="s">
        <v>567</v>
      </c>
      <c r="GB69" s="41">
        <v>1</v>
      </c>
      <c r="GC69" s="41">
        <v>4</v>
      </c>
      <c r="GD69" s="41">
        <v>0.1</v>
      </c>
      <c r="GE69" s="89">
        <f t="shared" si="12"/>
        <v>0.17699999999999999</v>
      </c>
    </row>
    <row r="70" spans="1:189">
      <c r="B70" s="41" t="s">
        <v>920</v>
      </c>
      <c r="C70" s="41" t="s">
        <v>566</v>
      </c>
      <c r="D70" s="41">
        <v>1</v>
      </c>
      <c r="E70" s="41">
        <v>5</v>
      </c>
      <c r="F70" s="41">
        <v>0.2</v>
      </c>
      <c r="G70" s="89">
        <f t="shared" si="0"/>
        <v>0.28299999999999997</v>
      </c>
      <c r="I70" s="91"/>
      <c r="Q70" s="41" t="s">
        <v>920</v>
      </c>
      <c r="R70" s="41" t="s">
        <v>566</v>
      </c>
      <c r="S70" s="41">
        <v>1</v>
      </c>
      <c r="T70" s="41">
        <v>5</v>
      </c>
      <c r="U70" s="41">
        <v>0.2</v>
      </c>
      <c r="V70" s="89">
        <f t="shared" si="1"/>
        <v>0.28100000000000003</v>
      </c>
      <c r="X70" s="91"/>
      <c r="AF70" s="41" t="s">
        <v>920</v>
      </c>
      <c r="AG70" s="41" t="s">
        <v>567</v>
      </c>
      <c r="AH70" s="41">
        <v>1</v>
      </c>
      <c r="AI70" s="41">
        <v>5</v>
      </c>
      <c r="AJ70" s="41">
        <v>0.2</v>
      </c>
      <c r="AK70" s="89">
        <f t="shared" si="2"/>
        <v>0.26500000000000001</v>
      </c>
      <c r="AM70" s="91"/>
      <c r="AN70" s="91"/>
      <c r="AU70" s="41" t="s">
        <v>920</v>
      </c>
      <c r="AV70" s="41" t="s">
        <v>567</v>
      </c>
      <c r="AW70" s="41">
        <v>1</v>
      </c>
      <c r="AX70" s="41">
        <v>5</v>
      </c>
      <c r="AY70" s="41">
        <v>0.2</v>
      </c>
      <c r="AZ70" s="89">
        <f t="shared" si="3"/>
        <v>0.25900000000000001</v>
      </c>
      <c r="BB70" s="91"/>
      <c r="BC70" s="46">
        <v>0.2</v>
      </c>
      <c r="BD70" s="90">
        <v>0.25900000000000001</v>
      </c>
      <c r="BF70" s="91"/>
      <c r="BJ70" s="41" t="s">
        <v>920</v>
      </c>
      <c r="BK70" s="41" t="s">
        <v>566</v>
      </c>
      <c r="BL70" s="41">
        <v>1</v>
      </c>
      <c r="BM70" s="41">
        <v>5</v>
      </c>
      <c r="BN70" s="41">
        <v>0.2</v>
      </c>
      <c r="BO70" s="89">
        <f t="shared" si="4"/>
        <v>0.28100000000000003</v>
      </c>
      <c r="BQ70" s="91"/>
      <c r="BR70" s="91"/>
      <c r="BY70" s="41" t="s">
        <v>920</v>
      </c>
      <c r="BZ70" s="41" t="s">
        <v>566</v>
      </c>
      <c r="CA70" s="41">
        <v>1</v>
      </c>
      <c r="CB70" s="41">
        <v>5</v>
      </c>
      <c r="CC70" s="41">
        <v>0.2</v>
      </c>
      <c r="CD70" s="89">
        <f t="shared" si="5"/>
        <v>0.28999999999999998</v>
      </c>
      <c r="CF70" s="91"/>
      <c r="CN70" s="41" t="s">
        <v>920</v>
      </c>
      <c r="CO70" s="41" t="s">
        <v>566</v>
      </c>
      <c r="CP70" s="41">
        <v>1</v>
      </c>
      <c r="CQ70" s="41">
        <v>5</v>
      </c>
      <c r="CR70" s="41">
        <v>0.2</v>
      </c>
      <c r="CS70" s="89">
        <f t="shared" si="6"/>
        <v>0.28799999999999998</v>
      </c>
      <c r="CU70" s="91"/>
      <c r="DC70" s="41" t="s">
        <v>920</v>
      </c>
      <c r="DD70" s="41" t="s">
        <v>566</v>
      </c>
      <c r="DE70" s="41">
        <v>1</v>
      </c>
      <c r="DF70" s="41">
        <v>5</v>
      </c>
      <c r="DG70" s="41">
        <v>0.2</v>
      </c>
      <c r="DH70" s="89">
        <f t="shared" si="7"/>
        <v>0.28100000000000003</v>
      </c>
      <c r="DJ70" s="91"/>
      <c r="DR70" s="41" t="s">
        <v>920</v>
      </c>
      <c r="DS70" s="41" t="s">
        <v>567</v>
      </c>
      <c r="DT70" s="41">
        <v>1</v>
      </c>
      <c r="DU70" s="41">
        <v>5</v>
      </c>
      <c r="DV70" s="41">
        <v>0.2</v>
      </c>
      <c r="DW70" s="89">
        <f t="shared" si="8"/>
        <v>0.28899999999999998</v>
      </c>
      <c r="DY70" s="91"/>
      <c r="EG70" s="41" t="s">
        <v>920</v>
      </c>
      <c r="EH70" s="41" t="s">
        <v>567</v>
      </c>
      <c r="EI70" s="41">
        <v>1</v>
      </c>
      <c r="EJ70" s="41">
        <v>5</v>
      </c>
      <c r="EK70" s="41">
        <v>0.2</v>
      </c>
      <c r="EL70" s="89">
        <f t="shared" si="9"/>
        <v>0.29199999999999998</v>
      </c>
      <c r="EN70" s="91"/>
      <c r="EV70" s="41" t="s">
        <v>920</v>
      </c>
      <c r="EW70" s="41" t="s">
        <v>567</v>
      </c>
      <c r="EX70" s="41">
        <v>1</v>
      </c>
      <c r="EY70" s="41">
        <v>5</v>
      </c>
      <c r="EZ70" s="41">
        <v>0.2</v>
      </c>
      <c r="FA70" s="89">
        <f t="shared" si="10"/>
        <v>0.28299999999999997</v>
      </c>
      <c r="FC70" s="91"/>
      <c r="FK70" s="41" t="s">
        <v>920</v>
      </c>
      <c r="FL70" s="41" t="s">
        <v>567</v>
      </c>
      <c r="FM70" s="41">
        <v>1</v>
      </c>
      <c r="FN70" s="41">
        <v>5</v>
      </c>
      <c r="FO70" s="41">
        <v>0.2</v>
      </c>
      <c r="FP70" s="89">
        <f t="shared" si="11"/>
        <v>0.29099999999999998</v>
      </c>
      <c r="FR70" s="91"/>
      <c r="FZ70" s="41" t="s">
        <v>920</v>
      </c>
      <c r="GA70" s="41" t="s">
        <v>567</v>
      </c>
      <c r="GB70" s="41">
        <v>1</v>
      </c>
      <c r="GC70" s="41">
        <v>5</v>
      </c>
      <c r="GD70" s="41">
        <v>0.2</v>
      </c>
      <c r="GE70" s="89">
        <f t="shared" si="12"/>
        <v>0.30099999999999999</v>
      </c>
      <c r="GG70" s="91"/>
    </row>
    <row r="71" spans="1:189">
      <c r="B71" s="41" t="s">
        <v>921</v>
      </c>
      <c r="C71" s="41" t="s">
        <v>566</v>
      </c>
      <c r="D71" s="41">
        <v>1</v>
      </c>
      <c r="E71" s="41">
        <v>6</v>
      </c>
      <c r="F71" s="41">
        <v>0.5</v>
      </c>
      <c r="G71" s="89">
        <f t="shared" si="0"/>
        <v>0.61199999999999999</v>
      </c>
      <c r="Q71" s="41" t="s">
        <v>921</v>
      </c>
      <c r="R71" s="41" t="s">
        <v>566</v>
      </c>
      <c r="S71" s="41">
        <v>1</v>
      </c>
      <c r="T71" s="41">
        <v>6</v>
      </c>
      <c r="U71" s="41">
        <v>0.5</v>
      </c>
      <c r="V71" s="89">
        <f t="shared" si="1"/>
        <v>0.61799999999999999</v>
      </c>
      <c r="AF71" s="41" t="s">
        <v>921</v>
      </c>
      <c r="AG71" s="41" t="s">
        <v>567</v>
      </c>
      <c r="AH71" s="41">
        <v>1</v>
      </c>
      <c r="AI71" s="41">
        <v>6</v>
      </c>
      <c r="AJ71" s="41">
        <v>0.5</v>
      </c>
      <c r="AK71" s="89">
        <f t="shared" si="2"/>
        <v>0.627</v>
      </c>
      <c r="AU71" s="41" t="s">
        <v>921</v>
      </c>
      <c r="AV71" s="41" t="s">
        <v>567</v>
      </c>
      <c r="AW71" s="41">
        <v>1</v>
      </c>
      <c r="AX71" s="41">
        <v>6</v>
      </c>
      <c r="AY71" s="41">
        <v>0.5</v>
      </c>
      <c r="AZ71" s="89">
        <f t="shared" si="3"/>
        <v>0.621</v>
      </c>
      <c r="BC71" s="46">
        <v>0</v>
      </c>
      <c r="BD71" s="90">
        <v>6.6000000000000003E-2</v>
      </c>
      <c r="BJ71" s="41" t="s">
        <v>921</v>
      </c>
      <c r="BK71" s="41" t="s">
        <v>566</v>
      </c>
      <c r="BL71" s="41">
        <v>1</v>
      </c>
      <c r="BM71" s="41">
        <v>6</v>
      </c>
      <c r="BN71" s="41">
        <v>0.5</v>
      </c>
      <c r="BO71" s="89">
        <f t="shared" si="4"/>
        <v>0.61899999999999999</v>
      </c>
      <c r="BY71" s="41" t="s">
        <v>921</v>
      </c>
      <c r="BZ71" s="41" t="s">
        <v>566</v>
      </c>
      <c r="CA71" s="41">
        <v>1</v>
      </c>
      <c r="CB71" s="41">
        <v>6</v>
      </c>
      <c r="CC71" s="41">
        <v>0.5</v>
      </c>
      <c r="CD71" s="89">
        <f t="shared" si="5"/>
        <v>0.66200000000000003</v>
      </c>
      <c r="CN71" s="41" t="s">
        <v>921</v>
      </c>
      <c r="CO71" s="41" t="s">
        <v>566</v>
      </c>
      <c r="CP71" s="41">
        <v>1</v>
      </c>
      <c r="CQ71" s="41">
        <v>6</v>
      </c>
      <c r="CR71" s="41">
        <v>0.5</v>
      </c>
      <c r="CS71" s="89">
        <f t="shared" si="6"/>
        <v>0.65500000000000003</v>
      </c>
      <c r="DC71" s="41" t="s">
        <v>921</v>
      </c>
      <c r="DD71" s="41" t="s">
        <v>566</v>
      </c>
      <c r="DE71" s="41">
        <v>1</v>
      </c>
      <c r="DF71" s="41">
        <v>6</v>
      </c>
      <c r="DG71" s="41">
        <v>0.5</v>
      </c>
      <c r="DH71" s="89">
        <f t="shared" si="7"/>
        <v>0.64200000000000002</v>
      </c>
      <c r="DR71" s="41" t="s">
        <v>921</v>
      </c>
      <c r="DS71" s="41" t="s">
        <v>567</v>
      </c>
      <c r="DT71" s="41">
        <v>1</v>
      </c>
      <c r="DU71" s="41">
        <v>6</v>
      </c>
      <c r="DV71" s="41">
        <v>0.5</v>
      </c>
      <c r="DW71" s="89">
        <f t="shared" si="8"/>
        <v>0.66300000000000003</v>
      </c>
      <c r="EG71" s="41" t="s">
        <v>921</v>
      </c>
      <c r="EH71" s="41" t="s">
        <v>567</v>
      </c>
      <c r="EI71" s="41">
        <v>1</v>
      </c>
      <c r="EJ71" s="41">
        <v>6</v>
      </c>
      <c r="EK71" s="41">
        <v>0.5</v>
      </c>
      <c r="EL71" s="89">
        <f t="shared" si="9"/>
        <v>0.65900000000000003</v>
      </c>
      <c r="EV71" s="41" t="s">
        <v>921</v>
      </c>
      <c r="EW71" s="41" t="s">
        <v>567</v>
      </c>
      <c r="EX71" s="41">
        <v>1</v>
      </c>
      <c r="EY71" s="41">
        <v>6</v>
      </c>
      <c r="EZ71" s="41">
        <v>0.5</v>
      </c>
      <c r="FA71" s="89">
        <f t="shared" si="10"/>
        <v>0.63400000000000001</v>
      </c>
      <c r="FK71" s="41" t="s">
        <v>921</v>
      </c>
      <c r="FL71" s="41" t="s">
        <v>567</v>
      </c>
      <c r="FM71" s="41">
        <v>1</v>
      </c>
      <c r="FN71" s="41">
        <v>6</v>
      </c>
      <c r="FO71" s="41">
        <v>0.5</v>
      </c>
      <c r="FP71" s="89">
        <f t="shared" si="11"/>
        <v>0.629</v>
      </c>
      <c r="FZ71" s="41" t="s">
        <v>921</v>
      </c>
      <c r="GA71" s="41" t="s">
        <v>567</v>
      </c>
      <c r="GB71" s="41">
        <v>1</v>
      </c>
      <c r="GC71" s="41">
        <v>6</v>
      </c>
      <c r="GD71" s="41">
        <v>0.5</v>
      </c>
      <c r="GE71" s="89">
        <f t="shared" si="12"/>
        <v>0.68700000000000006</v>
      </c>
    </row>
    <row r="72" spans="1:189">
      <c r="B72" s="41" t="s">
        <v>915</v>
      </c>
      <c r="C72" s="41" t="s">
        <v>566</v>
      </c>
      <c r="D72" s="41">
        <v>12</v>
      </c>
      <c r="E72" s="41">
        <v>1</v>
      </c>
      <c r="F72" s="41">
        <v>0</v>
      </c>
      <c r="G72" s="89">
        <f t="shared" ref="G72:G77" si="13">O42</f>
        <v>6.3E-2</v>
      </c>
      <c r="Q72" s="41" t="s">
        <v>915</v>
      </c>
      <c r="R72" s="41" t="s">
        <v>566</v>
      </c>
      <c r="S72" s="41">
        <v>12</v>
      </c>
      <c r="T72" s="41">
        <v>1</v>
      </c>
      <c r="U72" s="41">
        <v>0</v>
      </c>
      <c r="V72" s="89">
        <f t="shared" ref="V72:V77" si="14">AD42</f>
        <v>6.3E-2</v>
      </c>
      <c r="AF72" s="41" t="s">
        <v>915</v>
      </c>
      <c r="AG72" s="41" t="s">
        <v>567</v>
      </c>
      <c r="AH72" s="41">
        <v>12</v>
      </c>
      <c r="AI72" s="41">
        <v>1</v>
      </c>
      <c r="AJ72" s="41">
        <v>0</v>
      </c>
      <c r="AK72" s="89">
        <f t="shared" ref="AK72:AK77" si="15">AS42</f>
        <v>6.6000000000000003E-2</v>
      </c>
      <c r="AU72" s="41" t="s">
        <v>915</v>
      </c>
      <c r="AV72" s="41" t="s">
        <v>567</v>
      </c>
      <c r="AW72" s="41">
        <v>12</v>
      </c>
      <c r="AX72" s="41">
        <v>1</v>
      </c>
      <c r="AY72" s="41">
        <v>0</v>
      </c>
      <c r="AZ72" s="89">
        <f t="shared" ref="AZ72:AZ77" si="16">BH42</f>
        <v>6.6000000000000003E-2</v>
      </c>
      <c r="BC72" s="46">
        <v>0.02</v>
      </c>
      <c r="BD72" s="90">
        <v>0.08</v>
      </c>
      <c r="BJ72" s="41" t="s">
        <v>915</v>
      </c>
      <c r="BK72" s="41" t="s">
        <v>566</v>
      </c>
      <c r="BL72" s="41">
        <v>12</v>
      </c>
      <c r="BM72" s="41">
        <v>1</v>
      </c>
      <c r="BN72" s="41">
        <v>0</v>
      </c>
      <c r="BO72" s="89">
        <f t="shared" ref="BO72:BO75" si="17">BW42</f>
        <v>6.4000000000000001E-2</v>
      </c>
      <c r="BY72" s="41" t="s">
        <v>915</v>
      </c>
      <c r="BZ72" s="41" t="s">
        <v>566</v>
      </c>
      <c r="CA72" s="41">
        <v>12</v>
      </c>
      <c r="CB72" s="41">
        <v>1</v>
      </c>
      <c r="CC72" s="41">
        <v>0</v>
      </c>
      <c r="CD72" s="89">
        <f t="shared" ref="CD72:CD75" si="18">CL42</f>
        <v>6.6000000000000003E-2</v>
      </c>
      <c r="CN72" s="41" t="s">
        <v>915</v>
      </c>
      <c r="CO72" s="41" t="s">
        <v>566</v>
      </c>
      <c r="CP72" s="41">
        <v>12</v>
      </c>
      <c r="CQ72" s="41">
        <v>1</v>
      </c>
      <c r="CR72" s="41">
        <v>0</v>
      </c>
      <c r="CS72" s="89">
        <f t="shared" ref="CS72:CS75" si="19">DA42</f>
        <v>7.1999999999999995E-2</v>
      </c>
      <c r="DC72" s="41" t="s">
        <v>915</v>
      </c>
      <c r="DD72" s="41" t="s">
        <v>566</v>
      </c>
      <c r="DE72" s="41">
        <v>12</v>
      </c>
      <c r="DF72" s="41">
        <v>1</v>
      </c>
      <c r="DG72" s="41">
        <v>0</v>
      </c>
      <c r="DH72" s="89">
        <f t="shared" ref="DH72:DH75" si="20">DP42</f>
        <v>7.0000000000000007E-2</v>
      </c>
      <c r="DR72" s="41" t="s">
        <v>915</v>
      </c>
      <c r="DS72" s="41" t="s">
        <v>567</v>
      </c>
      <c r="DT72" s="41">
        <v>12</v>
      </c>
      <c r="DU72" s="41">
        <v>1</v>
      </c>
      <c r="DV72" s="41">
        <v>0</v>
      </c>
      <c r="DW72" s="89">
        <f t="shared" ref="DW72:DW75" si="21">EE42</f>
        <v>6.9000000000000006E-2</v>
      </c>
      <c r="EG72" s="41" t="s">
        <v>915</v>
      </c>
      <c r="EH72" s="41" t="s">
        <v>567</v>
      </c>
      <c r="EI72" s="41">
        <v>12</v>
      </c>
      <c r="EJ72" s="41">
        <v>1</v>
      </c>
      <c r="EK72" s="41">
        <v>0</v>
      </c>
      <c r="EL72" s="89">
        <f t="shared" ref="EL72:EL75" si="22">ET42</f>
        <v>7.0999999999999994E-2</v>
      </c>
      <c r="EV72" s="41" t="s">
        <v>915</v>
      </c>
      <c r="EW72" s="41" t="s">
        <v>567</v>
      </c>
      <c r="EX72" s="41">
        <v>12</v>
      </c>
      <c r="EY72" s="41">
        <v>1</v>
      </c>
      <c r="EZ72" s="41">
        <v>0</v>
      </c>
      <c r="FA72" s="89">
        <f t="shared" ref="FA72:FA75" si="23">FI42</f>
        <v>7.0000000000000007E-2</v>
      </c>
      <c r="FK72" s="41" t="s">
        <v>915</v>
      </c>
      <c r="FL72" s="41" t="s">
        <v>567</v>
      </c>
      <c r="FM72" s="41">
        <v>12</v>
      </c>
      <c r="FN72" s="41">
        <v>1</v>
      </c>
      <c r="FO72" s="41">
        <v>0</v>
      </c>
      <c r="FP72" s="89">
        <f t="shared" ref="FP72:FP75" si="24">FX42</f>
        <v>7.0000000000000007E-2</v>
      </c>
      <c r="FZ72" s="41" t="s">
        <v>915</v>
      </c>
      <c r="GA72" s="41" t="s">
        <v>567</v>
      </c>
      <c r="GB72" s="41">
        <v>12</v>
      </c>
      <c r="GC72" s="41">
        <v>1</v>
      </c>
      <c r="GD72" s="41">
        <v>0</v>
      </c>
      <c r="GE72" s="89">
        <f>GF42</f>
        <v>7.1999999999999995E-2</v>
      </c>
    </row>
    <row r="73" spans="1:189">
      <c r="B73" s="41" t="s">
        <v>917</v>
      </c>
      <c r="C73" s="41" t="s">
        <v>566</v>
      </c>
      <c r="D73" s="41">
        <v>12</v>
      </c>
      <c r="E73" s="41">
        <v>2</v>
      </c>
      <c r="F73" s="41">
        <v>0.02</v>
      </c>
      <c r="G73" s="89">
        <f t="shared" si="13"/>
        <v>7.6999999999999999E-2</v>
      </c>
      <c r="Q73" s="41" t="s">
        <v>917</v>
      </c>
      <c r="R73" s="41" t="s">
        <v>566</v>
      </c>
      <c r="S73" s="41">
        <v>12</v>
      </c>
      <c r="T73" s="41">
        <v>2</v>
      </c>
      <c r="U73" s="41">
        <v>0.02</v>
      </c>
      <c r="V73" s="89">
        <f t="shared" si="14"/>
        <v>7.5999999999999998E-2</v>
      </c>
      <c r="AF73" s="41" t="s">
        <v>917</v>
      </c>
      <c r="AG73" s="41" t="s">
        <v>567</v>
      </c>
      <c r="AH73" s="41">
        <v>12</v>
      </c>
      <c r="AI73" s="41">
        <v>2</v>
      </c>
      <c r="AJ73" s="41">
        <v>0.02</v>
      </c>
      <c r="AK73" s="89">
        <f t="shared" si="15"/>
        <v>8.1000000000000003E-2</v>
      </c>
      <c r="AU73" s="41" t="s">
        <v>917</v>
      </c>
      <c r="AV73" s="41" t="s">
        <v>567</v>
      </c>
      <c r="AW73" s="41">
        <v>12</v>
      </c>
      <c r="AX73" s="41">
        <v>2</v>
      </c>
      <c r="AY73" s="41">
        <v>0.02</v>
      </c>
      <c r="AZ73" s="89">
        <f t="shared" si="16"/>
        <v>0.08</v>
      </c>
      <c r="BC73" s="46">
        <v>0.05</v>
      </c>
      <c r="BD73" s="90">
        <v>0.108</v>
      </c>
      <c r="BJ73" s="41" t="s">
        <v>917</v>
      </c>
      <c r="BK73" s="41" t="s">
        <v>566</v>
      </c>
      <c r="BL73" s="41">
        <v>12</v>
      </c>
      <c r="BM73" s="41">
        <v>2</v>
      </c>
      <c r="BN73" s="41">
        <v>0.02</v>
      </c>
      <c r="BO73" s="89">
        <f t="shared" si="17"/>
        <v>0.08</v>
      </c>
      <c r="BY73" s="41" t="s">
        <v>917</v>
      </c>
      <c r="BZ73" s="41" t="s">
        <v>566</v>
      </c>
      <c r="CA73" s="41">
        <v>12</v>
      </c>
      <c r="CB73" s="41">
        <v>2</v>
      </c>
      <c r="CC73" s="41">
        <v>0.02</v>
      </c>
      <c r="CD73" s="89">
        <f t="shared" si="18"/>
        <v>8.1000000000000003E-2</v>
      </c>
      <c r="CN73" s="41" t="s">
        <v>917</v>
      </c>
      <c r="CO73" s="41" t="s">
        <v>566</v>
      </c>
      <c r="CP73" s="41">
        <v>12</v>
      </c>
      <c r="CQ73" s="41">
        <v>2</v>
      </c>
      <c r="CR73" s="41">
        <v>0.02</v>
      </c>
      <c r="CS73" s="89">
        <f t="shared" si="19"/>
        <v>8.2000000000000003E-2</v>
      </c>
      <c r="DC73" s="41" t="s">
        <v>917</v>
      </c>
      <c r="DD73" s="41" t="s">
        <v>566</v>
      </c>
      <c r="DE73" s="41">
        <v>12</v>
      </c>
      <c r="DF73" s="41">
        <v>2</v>
      </c>
      <c r="DG73" s="41">
        <v>0.02</v>
      </c>
      <c r="DH73" s="89">
        <f t="shared" si="20"/>
        <v>0.08</v>
      </c>
      <c r="DR73" s="41" t="s">
        <v>917</v>
      </c>
      <c r="DS73" s="41" t="s">
        <v>567</v>
      </c>
      <c r="DT73" s="41">
        <v>12</v>
      </c>
      <c r="DU73" s="41">
        <v>2</v>
      </c>
      <c r="DV73" s="41">
        <v>0.02</v>
      </c>
      <c r="DW73" s="89">
        <f t="shared" si="21"/>
        <v>7.9000000000000001E-2</v>
      </c>
      <c r="EG73" s="41" t="s">
        <v>917</v>
      </c>
      <c r="EH73" s="41" t="s">
        <v>567</v>
      </c>
      <c r="EI73" s="41">
        <v>12</v>
      </c>
      <c r="EJ73" s="41">
        <v>2</v>
      </c>
      <c r="EK73" s="41">
        <v>0.02</v>
      </c>
      <c r="EL73" s="89">
        <f t="shared" si="22"/>
        <v>8.1000000000000003E-2</v>
      </c>
      <c r="EV73" s="41" t="s">
        <v>917</v>
      </c>
      <c r="EW73" s="41" t="s">
        <v>567</v>
      </c>
      <c r="EX73" s="41">
        <v>12</v>
      </c>
      <c r="EY73" s="41">
        <v>2</v>
      </c>
      <c r="EZ73" s="41">
        <v>0.02</v>
      </c>
      <c r="FA73" s="89">
        <f t="shared" si="23"/>
        <v>7.8E-2</v>
      </c>
      <c r="FK73" s="41" t="s">
        <v>917</v>
      </c>
      <c r="FL73" s="41" t="s">
        <v>567</v>
      </c>
      <c r="FM73" s="41">
        <v>12</v>
      </c>
      <c r="FN73" s="41">
        <v>2</v>
      </c>
      <c r="FO73" s="41">
        <v>0.02</v>
      </c>
      <c r="FP73" s="89">
        <f t="shared" si="24"/>
        <v>7.9000000000000001E-2</v>
      </c>
      <c r="FZ73" s="41" t="s">
        <v>917</v>
      </c>
      <c r="GA73" s="41" t="s">
        <v>567</v>
      </c>
      <c r="GB73" s="41">
        <v>12</v>
      </c>
      <c r="GC73" s="41">
        <v>2</v>
      </c>
      <c r="GD73" s="41">
        <v>0.02</v>
      </c>
      <c r="GE73" s="89">
        <f t="shared" ref="GE73:GE77" si="25">GF43</f>
        <v>7.6999999999999999E-2</v>
      </c>
    </row>
    <row r="74" spans="1:189">
      <c r="B74" s="41" t="s">
        <v>918</v>
      </c>
      <c r="C74" s="41" t="s">
        <v>566</v>
      </c>
      <c r="D74" s="41">
        <v>12</v>
      </c>
      <c r="E74" s="41">
        <v>3</v>
      </c>
      <c r="F74" s="41">
        <v>0.05</v>
      </c>
      <c r="G74" s="89">
        <f t="shared" si="13"/>
        <v>0.105</v>
      </c>
      <c r="Q74" s="41" t="s">
        <v>918</v>
      </c>
      <c r="R74" s="41" t="s">
        <v>566</v>
      </c>
      <c r="S74" s="41">
        <v>12</v>
      </c>
      <c r="T74" s="41">
        <v>3</v>
      </c>
      <c r="U74" s="41">
        <v>0.05</v>
      </c>
      <c r="V74" s="89">
        <f t="shared" si="14"/>
        <v>0.105</v>
      </c>
      <c r="AF74" s="41" t="s">
        <v>918</v>
      </c>
      <c r="AG74" s="41" t="s">
        <v>567</v>
      </c>
      <c r="AH74" s="41">
        <v>12</v>
      </c>
      <c r="AI74" s="41">
        <v>3</v>
      </c>
      <c r="AJ74" s="41">
        <v>0.05</v>
      </c>
      <c r="AK74" s="89">
        <f t="shared" si="15"/>
        <v>0.108</v>
      </c>
      <c r="AU74" s="41" t="s">
        <v>918</v>
      </c>
      <c r="AV74" s="41" t="s">
        <v>567</v>
      </c>
      <c r="AW74" s="41">
        <v>12</v>
      </c>
      <c r="AX74" s="41">
        <v>3</v>
      </c>
      <c r="AY74" s="41">
        <v>0.05</v>
      </c>
      <c r="AZ74" s="89">
        <f t="shared" si="16"/>
        <v>0.108</v>
      </c>
      <c r="BC74" s="46">
        <v>0.1</v>
      </c>
      <c r="BD74" s="90">
        <v>0.14399999999999999</v>
      </c>
      <c r="BJ74" s="41" t="s">
        <v>918</v>
      </c>
      <c r="BK74" s="41" t="s">
        <v>566</v>
      </c>
      <c r="BL74" s="41">
        <v>12</v>
      </c>
      <c r="BM74" s="41">
        <v>3</v>
      </c>
      <c r="BN74" s="41">
        <v>0.05</v>
      </c>
      <c r="BO74" s="89">
        <f t="shared" si="17"/>
        <v>0.11</v>
      </c>
      <c r="BY74" s="41" t="s">
        <v>918</v>
      </c>
      <c r="BZ74" s="41" t="s">
        <v>566</v>
      </c>
      <c r="CA74" s="41">
        <v>12</v>
      </c>
      <c r="CB74" s="41">
        <v>3</v>
      </c>
      <c r="CC74" s="41">
        <v>0.05</v>
      </c>
      <c r="CD74" s="89">
        <f t="shared" si="18"/>
        <v>0.112</v>
      </c>
      <c r="CN74" s="41" t="s">
        <v>918</v>
      </c>
      <c r="CO74" s="41" t="s">
        <v>566</v>
      </c>
      <c r="CP74" s="41">
        <v>12</v>
      </c>
      <c r="CQ74" s="41">
        <v>3</v>
      </c>
      <c r="CR74" s="41">
        <v>0.05</v>
      </c>
      <c r="CS74" s="89">
        <f t="shared" si="19"/>
        <v>0.114</v>
      </c>
      <c r="DC74" s="41" t="s">
        <v>918</v>
      </c>
      <c r="DD74" s="41" t="s">
        <v>566</v>
      </c>
      <c r="DE74" s="41">
        <v>12</v>
      </c>
      <c r="DF74" s="41">
        <v>3</v>
      </c>
      <c r="DG74" s="41">
        <v>0.05</v>
      </c>
      <c r="DH74" s="89">
        <f t="shared" si="20"/>
        <v>0.113</v>
      </c>
      <c r="DR74" s="41" t="s">
        <v>918</v>
      </c>
      <c r="DS74" s="41" t="s">
        <v>567</v>
      </c>
      <c r="DT74" s="41">
        <v>12</v>
      </c>
      <c r="DU74" s="41">
        <v>3</v>
      </c>
      <c r="DV74" s="41">
        <v>0.05</v>
      </c>
      <c r="DW74" s="89">
        <f t="shared" si="21"/>
        <v>0.113</v>
      </c>
      <c r="EG74" s="41" t="s">
        <v>918</v>
      </c>
      <c r="EH74" s="41" t="s">
        <v>567</v>
      </c>
      <c r="EI74" s="41">
        <v>12</v>
      </c>
      <c r="EJ74" s="41">
        <v>3</v>
      </c>
      <c r="EK74" s="41">
        <v>0.05</v>
      </c>
      <c r="EL74" s="89">
        <f t="shared" si="22"/>
        <v>0.111</v>
      </c>
      <c r="EV74" s="41" t="s">
        <v>918</v>
      </c>
      <c r="EW74" s="41" t="s">
        <v>567</v>
      </c>
      <c r="EX74" s="41">
        <v>12</v>
      </c>
      <c r="EY74" s="41">
        <v>3</v>
      </c>
      <c r="EZ74" s="41">
        <v>0.05</v>
      </c>
      <c r="FA74" s="89">
        <f t="shared" si="23"/>
        <v>0.108</v>
      </c>
      <c r="FK74" s="41" t="s">
        <v>918</v>
      </c>
      <c r="FL74" s="41" t="s">
        <v>567</v>
      </c>
      <c r="FM74" s="41">
        <v>12</v>
      </c>
      <c r="FN74" s="41">
        <v>3</v>
      </c>
      <c r="FO74" s="41">
        <v>0.05</v>
      </c>
      <c r="FP74" s="89">
        <f t="shared" si="24"/>
        <v>0.11</v>
      </c>
      <c r="FZ74" s="41" t="s">
        <v>918</v>
      </c>
      <c r="GA74" s="41" t="s">
        <v>567</v>
      </c>
      <c r="GB74" s="41">
        <v>12</v>
      </c>
      <c r="GC74" s="41">
        <v>3</v>
      </c>
      <c r="GD74" s="41">
        <v>0.05</v>
      </c>
      <c r="GE74" s="89">
        <f t="shared" si="25"/>
        <v>0.11</v>
      </c>
    </row>
    <row r="75" spans="1:189">
      <c r="B75" s="41" t="s">
        <v>919</v>
      </c>
      <c r="C75" s="41" t="s">
        <v>566</v>
      </c>
      <c r="D75" s="41">
        <v>12</v>
      </c>
      <c r="E75" s="41">
        <v>4</v>
      </c>
      <c r="F75" s="41">
        <v>0.1</v>
      </c>
      <c r="G75" s="89">
        <f t="shared" si="13"/>
        <v>0.159</v>
      </c>
      <c r="Q75" s="41" t="s">
        <v>919</v>
      </c>
      <c r="R75" s="41" t="s">
        <v>566</v>
      </c>
      <c r="S75" s="41">
        <v>12</v>
      </c>
      <c r="T75" s="41">
        <v>4</v>
      </c>
      <c r="U75" s="41">
        <v>0.1</v>
      </c>
      <c r="V75" s="89">
        <f t="shared" si="14"/>
        <v>0.157</v>
      </c>
      <c r="AF75" s="41" t="s">
        <v>919</v>
      </c>
      <c r="AG75" s="41" t="s">
        <v>567</v>
      </c>
      <c r="AH75" s="41">
        <v>12</v>
      </c>
      <c r="AI75" s="41">
        <v>4</v>
      </c>
      <c r="AJ75" s="41">
        <v>0.1</v>
      </c>
      <c r="AK75" s="89">
        <f t="shared" si="15"/>
        <v>0.159</v>
      </c>
      <c r="AU75" s="41" t="s">
        <v>919</v>
      </c>
      <c r="AV75" s="41" t="s">
        <v>567</v>
      </c>
      <c r="AW75" s="41">
        <v>12</v>
      </c>
      <c r="AX75" s="41">
        <v>4</v>
      </c>
      <c r="AY75" s="41">
        <v>0.1</v>
      </c>
      <c r="AZ75" s="89">
        <f t="shared" si="16"/>
        <v>0.14399999999999999</v>
      </c>
      <c r="BC75" s="46">
        <v>0.2</v>
      </c>
      <c r="BD75" s="90">
        <v>0.247</v>
      </c>
      <c r="BJ75" s="41" t="s">
        <v>919</v>
      </c>
      <c r="BK75" s="41" t="s">
        <v>566</v>
      </c>
      <c r="BL75" s="41">
        <v>12</v>
      </c>
      <c r="BM75" s="41">
        <v>4</v>
      </c>
      <c r="BN75" s="41">
        <v>0.1</v>
      </c>
      <c r="BO75" s="89">
        <f t="shared" si="17"/>
        <v>0.17599999999999999</v>
      </c>
      <c r="BY75" s="41" t="s">
        <v>919</v>
      </c>
      <c r="BZ75" s="41" t="s">
        <v>566</v>
      </c>
      <c r="CA75" s="41">
        <v>12</v>
      </c>
      <c r="CB75" s="41">
        <v>4</v>
      </c>
      <c r="CC75" s="41">
        <v>0.1</v>
      </c>
      <c r="CD75" s="89">
        <f t="shared" si="18"/>
        <v>0.17499999999999999</v>
      </c>
      <c r="CN75" s="41" t="s">
        <v>919</v>
      </c>
      <c r="CO75" s="41" t="s">
        <v>566</v>
      </c>
      <c r="CP75" s="41">
        <v>12</v>
      </c>
      <c r="CQ75" s="41">
        <v>4</v>
      </c>
      <c r="CR75" s="41">
        <v>0.1</v>
      </c>
      <c r="CS75" s="89">
        <f t="shared" si="19"/>
        <v>0.18</v>
      </c>
      <c r="DC75" s="41" t="s">
        <v>919</v>
      </c>
      <c r="DD75" s="41" t="s">
        <v>566</v>
      </c>
      <c r="DE75" s="41">
        <v>12</v>
      </c>
      <c r="DF75" s="41">
        <v>4</v>
      </c>
      <c r="DG75" s="41">
        <v>0.1</v>
      </c>
      <c r="DH75" s="89">
        <f t="shared" si="20"/>
        <v>0.17499999999999999</v>
      </c>
      <c r="DR75" s="41" t="s">
        <v>919</v>
      </c>
      <c r="DS75" s="41" t="s">
        <v>567</v>
      </c>
      <c r="DT75" s="41">
        <v>12</v>
      </c>
      <c r="DU75" s="41">
        <v>4</v>
      </c>
      <c r="DV75" s="41">
        <v>0.1</v>
      </c>
      <c r="DW75" s="89">
        <f t="shared" si="21"/>
        <v>0.17499999999999999</v>
      </c>
      <c r="EG75" s="41" t="s">
        <v>919</v>
      </c>
      <c r="EH75" s="41" t="s">
        <v>567</v>
      </c>
      <c r="EI75" s="41">
        <v>12</v>
      </c>
      <c r="EJ75" s="41">
        <v>4</v>
      </c>
      <c r="EK75" s="41">
        <v>0.1</v>
      </c>
      <c r="EL75" s="89">
        <f t="shared" si="22"/>
        <v>0.182</v>
      </c>
      <c r="EV75" s="41" t="s">
        <v>919</v>
      </c>
      <c r="EW75" s="41" t="s">
        <v>567</v>
      </c>
      <c r="EX75" s="41">
        <v>12</v>
      </c>
      <c r="EY75" s="41">
        <v>4</v>
      </c>
      <c r="EZ75" s="41">
        <v>0.1</v>
      </c>
      <c r="FA75" s="89">
        <f t="shared" si="23"/>
        <v>0.17199999999999999</v>
      </c>
      <c r="FK75" s="41" t="s">
        <v>919</v>
      </c>
      <c r="FL75" s="41" t="s">
        <v>567</v>
      </c>
      <c r="FM75" s="41">
        <v>12</v>
      </c>
      <c r="FN75" s="41">
        <v>4</v>
      </c>
      <c r="FO75" s="41">
        <v>0.1</v>
      </c>
      <c r="FP75" s="89">
        <f t="shared" si="24"/>
        <v>0.17799999999999999</v>
      </c>
      <c r="FZ75" s="41" t="s">
        <v>919</v>
      </c>
      <c r="GA75" s="41" t="s">
        <v>567</v>
      </c>
      <c r="GB75" s="41">
        <v>12</v>
      </c>
      <c r="GC75" s="41">
        <v>4</v>
      </c>
      <c r="GD75" s="41">
        <v>0.1</v>
      </c>
      <c r="GE75" s="89">
        <f t="shared" si="25"/>
        <v>0.184</v>
      </c>
    </row>
    <row r="76" spans="1:189">
      <c r="B76" s="41" t="s">
        <v>920</v>
      </c>
      <c r="C76" s="41" t="s">
        <v>566</v>
      </c>
      <c r="D76" s="41">
        <v>12</v>
      </c>
      <c r="E76" s="41">
        <v>5</v>
      </c>
      <c r="F76" s="41">
        <v>0.2</v>
      </c>
      <c r="G76" s="89">
        <f t="shared" si="13"/>
        <v>0.28999999999999998</v>
      </c>
      <c r="Q76" s="41" t="s">
        <v>920</v>
      </c>
      <c r="R76" s="41" t="s">
        <v>566</v>
      </c>
      <c r="S76" s="41">
        <v>12</v>
      </c>
      <c r="T76" s="41">
        <v>5</v>
      </c>
      <c r="U76" s="41">
        <v>0.2</v>
      </c>
      <c r="V76" s="89">
        <f t="shared" si="14"/>
        <v>0.29199999999999998</v>
      </c>
      <c r="AF76" s="41" t="s">
        <v>920</v>
      </c>
      <c r="AG76" s="41" t="s">
        <v>567</v>
      </c>
      <c r="AH76" s="41">
        <v>12</v>
      </c>
      <c r="AI76" s="41">
        <v>5</v>
      </c>
      <c r="AJ76" s="41">
        <v>0.2</v>
      </c>
      <c r="AK76" s="89">
        <f t="shared" si="15"/>
        <v>0.27700000000000002</v>
      </c>
      <c r="AU76" s="41" t="s">
        <v>920</v>
      </c>
      <c r="AV76" s="41" t="s">
        <v>567</v>
      </c>
      <c r="AW76" s="41">
        <v>12</v>
      </c>
      <c r="AX76" s="41">
        <v>5</v>
      </c>
      <c r="AY76" s="41">
        <v>0.2</v>
      </c>
      <c r="AZ76" s="89">
        <f t="shared" si="16"/>
        <v>0.247</v>
      </c>
      <c r="BC76" s="46">
        <v>0.5</v>
      </c>
      <c r="BD76" s="90">
        <v>0.53400000000000003</v>
      </c>
      <c r="BJ76" s="41" t="s">
        <v>920</v>
      </c>
      <c r="BK76" s="41" t="s">
        <v>566</v>
      </c>
      <c r="BL76" s="41">
        <v>12</v>
      </c>
      <c r="BM76" s="41">
        <v>5</v>
      </c>
      <c r="BN76" s="41">
        <v>0.2</v>
      </c>
      <c r="BO76" s="89">
        <f>BW46</f>
        <v>0.28899999999999998</v>
      </c>
      <c r="BY76" s="41" t="s">
        <v>920</v>
      </c>
      <c r="BZ76" s="41" t="s">
        <v>566</v>
      </c>
      <c r="CA76" s="41">
        <v>12</v>
      </c>
      <c r="CB76" s="41">
        <v>5</v>
      </c>
      <c r="CC76" s="41">
        <v>0.2</v>
      </c>
      <c r="CD76" s="89">
        <f>CL46</f>
        <v>0.28999999999999998</v>
      </c>
      <c r="CN76" s="41" t="s">
        <v>920</v>
      </c>
      <c r="CO76" s="41" t="s">
        <v>566</v>
      </c>
      <c r="CP76" s="41">
        <v>12</v>
      </c>
      <c r="CQ76" s="41">
        <v>5</v>
      </c>
      <c r="CR76" s="41">
        <v>0.2</v>
      </c>
      <c r="CS76" s="89">
        <f>DA46</f>
        <v>0.29899999999999999</v>
      </c>
      <c r="DC76" s="41" t="s">
        <v>920</v>
      </c>
      <c r="DD76" s="41" t="s">
        <v>566</v>
      </c>
      <c r="DE76" s="41">
        <v>12</v>
      </c>
      <c r="DF76" s="41">
        <v>5</v>
      </c>
      <c r="DG76" s="41">
        <v>0.2</v>
      </c>
      <c r="DH76" s="89">
        <f>DP46</f>
        <v>0.29399999999999998</v>
      </c>
      <c r="DR76" s="41" t="s">
        <v>920</v>
      </c>
      <c r="DS76" s="41" t="s">
        <v>567</v>
      </c>
      <c r="DT76" s="41">
        <v>12</v>
      </c>
      <c r="DU76" s="41">
        <v>5</v>
      </c>
      <c r="DV76" s="41">
        <v>0.2</v>
      </c>
      <c r="DW76" s="89">
        <f>EE46</f>
        <v>0.29299999999999998</v>
      </c>
      <c r="EG76" s="41" t="s">
        <v>920</v>
      </c>
      <c r="EH76" s="41" t="s">
        <v>567</v>
      </c>
      <c r="EI76" s="41">
        <v>12</v>
      </c>
      <c r="EJ76" s="41">
        <v>5</v>
      </c>
      <c r="EK76" s="41">
        <v>0.2</v>
      </c>
      <c r="EL76" s="89">
        <f>ET46</f>
        <v>0.29899999999999999</v>
      </c>
      <c r="EV76" s="41" t="s">
        <v>920</v>
      </c>
      <c r="EW76" s="41" t="s">
        <v>567</v>
      </c>
      <c r="EX76" s="41">
        <v>12</v>
      </c>
      <c r="EY76" s="41">
        <v>5</v>
      </c>
      <c r="EZ76" s="41">
        <v>0.2</v>
      </c>
      <c r="FA76" s="89">
        <f>FI46</f>
        <v>0.28100000000000003</v>
      </c>
      <c r="FK76" s="41" t="s">
        <v>920</v>
      </c>
      <c r="FL76" s="41" t="s">
        <v>567</v>
      </c>
      <c r="FM76" s="41">
        <v>12</v>
      </c>
      <c r="FN76" s="41">
        <v>5</v>
      </c>
      <c r="FO76" s="41">
        <v>0.2</v>
      </c>
      <c r="FP76" s="89">
        <f>FX46</f>
        <v>0.29399999999999998</v>
      </c>
      <c r="FZ76" s="41" t="s">
        <v>920</v>
      </c>
      <c r="GA76" s="41" t="s">
        <v>567</v>
      </c>
      <c r="GB76" s="41">
        <v>12</v>
      </c>
      <c r="GC76" s="41">
        <v>5</v>
      </c>
      <c r="GD76" s="41">
        <v>0.2</v>
      </c>
      <c r="GE76" s="89">
        <f t="shared" si="25"/>
        <v>0.29599999999999999</v>
      </c>
    </row>
    <row r="77" spans="1:189">
      <c r="B77" s="41" t="s">
        <v>921</v>
      </c>
      <c r="C77" s="41" t="s">
        <v>566</v>
      </c>
      <c r="D77" s="41">
        <v>12</v>
      </c>
      <c r="E77" s="41">
        <v>6</v>
      </c>
      <c r="F77" s="41">
        <v>0.5</v>
      </c>
      <c r="G77" s="89">
        <f t="shared" si="13"/>
        <v>0.64</v>
      </c>
      <c r="Q77" s="41" t="s">
        <v>921</v>
      </c>
      <c r="R77" s="41" t="s">
        <v>566</v>
      </c>
      <c r="S77" s="41">
        <v>12</v>
      </c>
      <c r="T77" s="41">
        <v>6</v>
      </c>
      <c r="U77" s="41">
        <v>0.5</v>
      </c>
      <c r="V77" s="89">
        <f t="shared" si="14"/>
        <v>0.63400000000000001</v>
      </c>
      <c r="AF77" s="41" t="s">
        <v>921</v>
      </c>
      <c r="AG77" s="41" t="s">
        <v>567</v>
      </c>
      <c r="AH77" s="41">
        <v>12</v>
      </c>
      <c r="AI77" s="41">
        <v>6</v>
      </c>
      <c r="AJ77" s="41">
        <v>0.5</v>
      </c>
      <c r="AK77" s="89">
        <f t="shared" si="15"/>
        <v>0.627</v>
      </c>
      <c r="AU77" s="41" t="s">
        <v>921</v>
      </c>
      <c r="AV77" s="41" t="s">
        <v>567</v>
      </c>
      <c r="AW77" s="41">
        <v>12</v>
      </c>
      <c r="AX77" s="41">
        <v>6</v>
      </c>
      <c r="AY77" s="41">
        <v>0.5</v>
      </c>
      <c r="AZ77" s="89">
        <f t="shared" si="16"/>
        <v>0.53400000000000003</v>
      </c>
      <c r="BJ77" s="41" t="s">
        <v>921</v>
      </c>
      <c r="BK77" s="41" t="s">
        <v>566</v>
      </c>
      <c r="BL77" s="41">
        <v>12</v>
      </c>
      <c r="BM77" s="41">
        <v>6</v>
      </c>
      <c r="BN77" s="41">
        <v>0.5</v>
      </c>
      <c r="BO77" s="89">
        <f>BW47</f>
        <v>0.65500000000000003</v>
      </c>
      <c r="BY77" s="41" t="s">
        <v>921</v>
      </c>
      <c r="BZ77" s="41" t="s">
        <v>566</v>
      </c>
      <c r="CA77" s="41">
        <v>12</v>
      </c>
      <c r="CB77" s="41">
        <v>6</v>
      </c>
      <c r="CC77" s="41">
        <v>0.5</v>
      </c>
      <c r="CD77" s="89">
        <f>CL47</f>
        <v>0.64200000000000002</v>
      </c>
      <c r="CN77" s="41" t="s">
        <v>921</v>
      </c>
      <c r="CO77" s="41" t="s">
        <v>566</v>
      </c>
      <c r="CP77" s="41">
        <v>12</v>
      </c>
      <c r="CQ77" s="41">
        <v>6</v>
      </c>
      <c r="CR77" s="41">
        <v>0.5</v>
      </c>
      <c r="CS77" s="89">
        <f>DA47</f>
        <v>0.64200000000000002</v>
      </c>
      <c r="DC77" s="41" t="s">
        <v>921</v>
      </c>
      <c r="DD77" s="41" t="s">
        <v>566</v>
      </c>
      <c r="DE77" s="41">
        <v>12</v>
      </c>
      <c r="DF77" s="41">
        <v>6</v>
      </c>
      <c r="DG77" s="41">
        <v>0.5</v>
      </c>
      <c r="DH77" s="89">
        <f>DP47</f>
        <v>0.66200000000000003</v>
      </c>
      <c r="DR77" s="41" t="s">
        <v>921</v>
      </c>
      <c r="DS77" s="41" t="s">
        <v>567</v>
      </c>
      <c r="DT77" s="41">
        <v>12</v>
      </c>
      <c r="DU77" s="41">
        <v>6</v>
      </c>
      <c r="DV77" s="41">
        <v>0.5</v>
      </c>
      <c r="DW77" s="89">
        <f>EE47</f>
        <v>0.66200000000000003</v>
      </c>
      <c r="EG77" s="41" t="s">
        <v>921</v>
      </c>
      <c r="EH77" s="41" t="s">
        <v>567</v>
      </c>
      <c r="EI77" s="41">
        <v>12</v>
      </c>
      <c r="EJ77" s="41">
        <v>6</v>
      </c>
      <c r="EK77" s="41">
        <v>0.5</v>
      </c>
      <c r="EL77" s="89">
        <f>ET47</f>
        <v>0.66600000000000004</v>
      </c>
      <c r="EV77" s="41" t="s">
        <v>921</v>
      </c>
      <c r="EW77" s="41" t="s">
        <v>567</v>
      </c>
      <c r="EX77" s="41">
        <v>12</v>
      </c>
      <c r="EY77" s="41">
        <v>6</v>
      </c>
      <c r="EZ77" s="41">
        <v>0.5</v>
      </c>
      <c r="FA77" s="89">
        <f>FI47</f>
        <v>0.64100000000000001</v>
      </c>
      <c r="FK77" s="41" t="s">
        <v>921</v>
      </c>
      <c r="FL77" s="41" t="s">
        <v>567</v>
      </c>
      <c r="FM77" s="41">
        <v>12</v>
      </c>
      <c r="FN77" s="41">
        <v>6</v>
      </c>
      <c r="FO77" s="41">
        <v>0.5</v>
      </c>
      <c r="FP77" s="89">
        <f>FX47</f>
        <v>0.63500000000000001</v>
      </c>
      <c r="FZ77" s="41" t="s">
        <v>921</v>
      </c>
      <c r="GA77" s="41" t="s">
        <v>567</v>
      </c>
      <c r="GB77" s="41">
        <v>12</v>
      </c>
      <c r="GC77" s="41">
        <v>6</v>
      </c>
      <c r="GD77" s="41">
        <v>0.5</v>
      </c>
      <c r="GE77" s="89">
        <f t="shared" si="25"/>
        <v>0.68200000000000005</v>
      </c>
    </row>
    <row r="78" spans="1:189">
      <c r="I78" s="92" t="s">
        <v>929</v>
      </c>
      <c r="X78" s="92" t="s">
        <v>929</v>
      </c>
      <c r="AM78" s="92" t="s">
        <v>929</v>
      </c>
      <c r="BB78" s="92" t="s">
        <v>929</v>
      </c>
      <c r="BQ78" s="92" t="s">
        <v>929</v>
      </c>
      <c r="CF78" s="92" t="s">
        <v>929</v>
      </c>
      <c r="CU78" s="92" t="s">
        <v>929</v>
      </c>
      <c r="DJ78" s="92" t="s">
        <v>929</v>
      </c>
      <c r="DY78" s="92" t="s">
        <v>929</v>
      </c>
      <c r="EN78" s="92" t="s">
        <v>929</v>
      </c>
      <c r="FC78" s="92" t="s">
        <v>929</v>
      </c>
      <c r="FR78" s="92" t="s">
        <v>929</v>
      </c>
      <c r="GG78" s="92" t="s">
        <v>929</v>
      </c>
    </row>
    <row r="79" spans="1:189">
      <c r="B79" s="41" t="s">
        <v>574</v>
      </c>
      <c r="C79" s="41" t="s">
        <v>566</v>
      </c>
      <c r="D79" s="41">
        <v>1</v>
      </c>
      <c r="E79" s="41">
        <v>8</v>
      </c>
      <c r="G79" s="41">
        <f>D49</f>
        <v>0.55700000000000005</v>
      </c>
      <c r="I79" s="46">
        <f>(G79-$I$67)/$I$66</f>
        <v>0.44039198066562441</v>
      </c>
      <c r="Q79" s="41" t="s">
        <v>574</v>
      </c>
      <c r="R79" s="41" t="s">
        <v>566</v>
      </c>
      <c r="S79" s="41">
        <v>1</v>
      </c>
      <c r="T79" s="41">
        <v>8</v>
      </c>
      <c r="V79" s="41">
        <f>S49</f>
        <v>0.497</v>
      </c>
      <c r="X79" s="46">
        <f>(V79-$X$67)/$X$66</f>
        <v>0.38830981579984236</v>
      </c>
      <c r="AF79" s="41" t="s">
        <v>574</v>
      </c>
      <c r="AG79" s="41" t="s">
        <v>567</v>
      </c>
      <c r="AH79" s="41">
        <v>1</v>
      </c>
      <c r="AI79" s="41">
        <v>8</v>
      </c>
      <c r="AK79" s="41">
        <f>AH49</f>
        <v>0.42299999999999999</v>
      </c>
      <c r="AM79" s="46">
        <f>(AK79-$AM$67)/$AM$66</f>
        <v>0.3261416444637214</v>
      </c>
      <c r="AU79" s="41" t="s">
        <v>574</v>
      </c>
      <c r="AV79" s="41" t="s">
        <v>567</v>
      </c>
      <c r="AW79" s="41">
        <v>1</v>
      </c>
      <c r="AX79" s="41">
        <v>8</v>
      </c>
      <c r="AZ79" s="41">
        <f>AW49</f>
        <v>0.48799999999999999</v>
      </c>
      <c r="BB79" s="46">
        <f>(AZ79-$BF$67)/$BF$66</f>
        <v>0.43591754631961893</v>
      </c>
      <c r="BJ79" s="41" t="s">
        <v>574</v>
      </c>
      <c r="BK79" s="41" t="s">
        <v>566</v>
      </c>
      <c r="BL79" s="41">
        <v>1</v>
      </c>
      <c r="BM79" s="41">
        <v>8</v>
      </c>
      <c r="BO79" s="41">
        <f>BL49</f>
        <v>0.60599999999999998</v>
      </c>
      <c r="BQ79" s="46">
        <f>(BO79-$AM$67)/$AM$66</f>
        <v>0.48647499845095726</v>
      </c>
      <c r="BY79" s="41" t="s">
        <v>574</v>
      </c>
      <c r="BZ79" s="41" t="s">
        <v>566</v>
      </c>
      <c r="CA79" s="41">
        <v>1</v>
      </c>
      <c r="CB79" s="41">
        <v>8</v>
      </c>
      <c r="CD79" s="41">
        <f>CA49</f>
        <v>0.6</v>
      </c>
      <c r="CF79" s="46">
        <f>(CD79-$AM$67)/$AM$66</f>
        <v>0.48121816717268723</v>
      </c>
      <c r="CN79" s="41" t="s">
        <v>574</v>
      </c>
      <c r="CO79" s="41" t="s">
        <v>566</v>
      </c>
      <c r="CP79" s="41">
        <v>1</v>
      </c>
      <c r="CQ79" s="41">
        <v>8</v>
      </c>
      <c r="CS79" s="41">
        <f>CP49</f>
        <v>0.64500000000000002</v>
      </c>
      <c r="CU79" s="46">
        <f>(CS79-$AM$67)/$AM$66</f>
        <v>0.52064440175971249</v>
      </c>
      <c r="DC79" s="41" t="s">
        <v>574</v>
      </c>
      <c r="DD79" s="41" t="s">
        <v>566</v>
      </c>
      <c r="DE79" s="41">
        <v>1</v>
      </c>
      <c r="DF79" s="41">
        <v>8</v>
      </c>
      <c r="DH79" s="41">
        <f>DE49</f>
        <v>0.64600000000000002</v>
      </c>
      <c r="DJ79" s="46">
        <f>(DH79-$AM$67)/$AM$66</f>
        <v>0.52152054030609085</v>
      </c>
      <c r="DR79" s="41" t="s">
        <v>574</v>
      </c>
      <c r="DS79" s="41" t="s">
        <v>567</v>
      </c>
      <c r="DT79" s="41">
        <v>1</v>
      </c>
      <c r="DU79" s="41">
        <v>8</v>
      </c>
      <c r="DW79" s="41">
        <f>DT49</f>
        <v>0.63900000000000001</v>
      </c>
      <c r="DY79" s="46">
        <f>(DW79-$AM$67)/$AM$66</f>
        <v>0.51538757048144246</v>
      </c>
      <c r="EG79" s="41" t="s">
        <v>574</v>
      </c>
      <c r="EH79" s="41" t="s">
        <v>567</v>
      </c>
      <c r="EI79" s="41">
        <v>1</v>
      </c>
      <c r="EJ79" s="41">
        <v>8</v>
      </c>
      <c r="EL79" s="41">
        <f>EI49</f>
        <v>0.63600000000000001</v>
      </c>
      <c r="EN79" s="46">
        <f>(EL79-$AM$67)/$AM$66</f>
        <v>0.51275915484230739</v>
      </c>
      <c r="EV79" s="41" t="s">
        <v>574</v>
      </c>
      <c r="EW79" s="41" t="s">
        <v>567</v>
      </c>
      <c r="EX79" s="41">
        <v>1</v>
      </c>
      <c r="EY79" s="41">
        <v>8</v>
      </c>
      <c r="FA79" s="41">
        <f>EX49</f>
        <v>0.621</v>
      </c>
      <c r="FC79" s="46">
        <f>(FA79-$AM$67)/$AM$66</f>
        <v>0.49961707664663235</v>
      </c>
      <c r="FK79" s="41" t="s">
        <v>574</v>
      </c>
      <c r="FL79" s="41" t="s">
        <v>567</v>
      </c>
      <c r="FM79" s="41">
        <v>1</v>
      </c>
      <c r="FN79" s="41">
        <v>8</v>
      </c>
      <c r="FP79" s="41">
        <f>FM49</f>
        <v>0.61699999999999999</v>
      </c>
      <c r="FR79" s="46">
        <f>(FP79-$AM$67)/$AM$66</f>
        <v>0.49611252246111898</v>
      </c>
      <c r="FZ79" s="41" t="s">
        <v>574</v>
      </c>
      <c r="GA79" s="41" t="s">
        <v>567</v>
      </c>
      <c r="GB79" s="41">
        <v>1</v>
      </c>
      <c r="GC79" s="41">
        <v>8</v>
      </c>
      <c r="GE79" s="41">
        <f>GB49</f>
        <v>0.63</v>
      </c>
      <c r="GG79" s="46">
        <f>(GE79-$AM$67)/$AM$66</f>
        <v>0.50750232356403735</v>
      </c>
    </row>
    <row r="80" spans="1:189">
      <c r="B80" s="41" t="s">
        <v>574</v>
      </c>
      <c r="C80" s="41" t="s">
        <v>566</v>
      </c>
      <c r="D80" s="41">
        <v>12</v>
      </c>
      <c r="E80" s="41">
        <v>8</v>
      </c>
      <c r="G80" s="41">
        <f>O49</f>
        <v>0.56799999999999995</v>
      </c>
      <c r="I80" s="46">
        <f>(G80-$I$67)/$I$66</f>
        <v>0.44996520468916035</v>
      </c>
      <c r="X80" s="46"/>
      <c r="AF80" s="41" t="s">
        <v>574</v>
      </c>
      <c r="AG80" s="41" t="s">
        <v>567</v>
      </c>
      <c r="AH80" s="41">
        <v>12</v>
      </c>
      <c r="AI80" s="41">
        <v>8</v>
      </c>
      <c r="AK80" s="41">
        <f>AS49</f>
        <v>0.42199999999999999</v>
      </c>
      <c r="AM80" s="46">
        <f>(AK80-$AM$67)/$AM$66</f>
        <v>0.32526550591734305</v>
      </c>
      <c r="AU80" s="41" t="s">
        <v>574</v>
      </c>
      <c r="AV80" s="41" t="s">
        <v>567</v>
      </c>
      <c r="AW80" s="41">
        <v>12</v>
      </c>
      <c r="AX80" s="41">
        <v>8</v>
      </c>
      <c r="AZ80" s="41">
        <f>BH49</f>
        <v>0.39200000000000002</v>
      </c>
      <c r="BB80" s="46">
        <f>(AZ80-$BF$67)/$BF$66</f>
        <v>0.33864445809600274</v>
      </c>
      <c r="BJ80" s="41" t="s">
        <v>574</v>
      </c>
      <c r="BK80" s="41" t="s">
        <v>566</v>
      </c>
      <c r="BL80" s="41">
        <v>12</v>
      </c>
      <c r="BM80" s="41">
        <v>8</v>
      </c>
      <c r="BO80" s="41">
        <f>BW49</f>
        <v>0.629</v>
      </c>
      <c r="BQ80" s="46">
        <f>(BO80-$AM$67)/$AM$66</f>
        <v>0.50662618501765899</v>
      </c>
      <c r="BY80" s="41" t="s">
        <v>574</v>
      </c>
      <c r="BZ80" s="41" t="s">
        <v>566</v>
      </c>
      <c r="CA80" s="41">
        <v>12</v>
      </c>
      <c r="CB80" s="41">
        <v>8</v>
      </c>
      <c r="CD80" s="41">
        <f>CL49</f>
        <v>0.623</v>
      </c>
      <c r="CF80" s="46">
        <f>(CD80-$AM$67)/$AM$66</f>
        <v>0.50136935373938896</v>
      </c>
      <c r="CN80" s="41" t="s">
        <v>574</v>
      </c>
      <c r="CO80" s="41" t="s">
        <v>566</v>
      </c>
      <c r="CP80" s="41">
        <v>12</v>
      </c>
      <c r="CQ80" s="41">
        <v>8</v>
      </c>
      <c r="CS80" s="41">
        <f>DA49</f>
        <v>0.626</v>
      </c>
      <c r="CU80" s="46">
        <f>(CS80-$AM$67)/$AM$66</f>
        <v>0.50399776937852403</v>
      </c>
      <c r="DC80" s="41" t="s">
        <v>574</v>
      </c>
      <c r="DD80" s="41" t="s">
        <v>566</v>
      </c>
      <c r="DE80" s="41">
        <v>12</v>
      </c>
      <c r="DF80" s="41">
        <v>8</v>
      </c>
      <c r="DH80" s="41">
        <f>DP49</f>
        <v>0.64300000000000002</v>
      </c>
      <c r="DJ80" s="46">
        <f>(DH80-$AM$67)/$AM$66</f>
        <v>0.51889212466695578</v>
      </c>
      <c r="DR80" s="41" t="s">
        <v>574</v>
      </c>
      <c r="DS80" s="41" t="s">
        <v>567</v>
      </c>
      <c r="DT80" s="41">
        <v>12</v>
      </c>
      <c r="DU80" s="41">
        <v>8</v>
      </c>
      <c r="DW80" s="41">
        <f>EE49</f>
        <v>0.63500000000000001</v>
      </c>
      <c r="DY80" s="46">
        <f>(DW80-$AM$67)/$AM$66</f>
        <v>0.51188301629592903</v>
      </c>
      <c r="EG80" s="41" t="s">
        <v>574</v>
      </c>
      <c r="EH80" s="41" t="s">
        <v>567</v>
      </c>
      <c r="EI80" s="41">
        <v>12</v>
      </c>
      <c r="EJ80" s="41">
        <v>8</v>
      </c>
      <c r="EL80" s="41">
        <f>ET49</f>
        <v>0.63500000000000001</v>
      </c>
      <c r="EN80" s="46">
        <f>(EL80-$AM$67)/$AM$66</f>
        <v>0.51188301629592903</v>
      </c>
      <c r="EV80" s="41" t="s">
        <v>574</v>
      </c>
      <c r="EW80" s="41" t="s">
        <v>567</v>
      </c>
      <c r="EX80" s="41">
        <v>12</v>
      </c>
      <c r="EY80" s="41">
        <v>8</v>
      </c>
      <c r="FA80" s="41">
        <f>FI49</f>
        <v>0.61199999999999999</v>
      </c>
      <c r="FC80" s="46">
        <f>(FA80-$AM$67)/$AM$66</f>
        <v>0.4917318297292273</v>
      </c>
      <c r="FK80" s="41" t="s">
        <v>574</v>
      </c>
      <c r="FL80" s="41" t="s">
        <v>567</v>
      </c>
      <c r="FM80" s="41">
        <v>12</v>
      </c>
      <c r="FN80" s="41">
        <v>8</v>
      </c>
      <c r="FP80" s="41">
        <f>FX49</f>
        <v>0.629</v>
      </c>
      <c r="FR80" s="46">
        <f>(FP80-$AM$67)/$AM$66</f>
        <v>0.50662618501765899</v>
      </c>
      <c r="FZ80" s="41" t="s">
        <v>574</v>
      </c>
      <c r="GA80" s="41" t="s">
        <v>567</v>
      </c>
      <c r="GB80" s="41">
        <v>12</v>
      </c>
      <c r="GC80" s="41">
        <v>8</v>
      </c>
      <c r="GE80" s="41">
        <f>GF49</f>
        <v>0.64300000000000002</v>
      </c>
      <c r="GG80" s="46">
        <f>(GE80-$AM$67)/$AM$66</f>
        <v>0.51889212466695578</v>
      </c>
    </row>
    <row r="83" spans="1:190">
      <c r="G83" s="41" t="s">
        <v>984</v>
      </c>
      <c r="H83" s="41" t="s">
        <v>577</v>
      </c>
      <c r="I83" s="41" t="s">
        <v>577</v>
      </c>
      <c r="W83" s="41" t="s">
        <v>579</v>
      </c>
      <c r="X83" s="41" t="s">
        <v>579</v>
      </c>
      <c r="AK83" s="41" t="s">
        <v>984</v>
      </c>
      <c r="AL83" s="41" t="s">
        <v>577</v>
      </c>
      <c r="AM83" s="41" t="s">
        <v>577</v>
      </c>
      <c r="BA83" s="41" t="s">
        <v>579</v>
      </c>
      <c r="BB83" s="41" t="s">
        <v>579</v>
      </c>
      <c r="BO83" s="41" t="s">
        <v>982</v>
      </c>
      <c r="BP83" s="41" t="s">
        <v>577</v>
      </c>
      <c r="BQ83" s="41" t="s">
        <v>577</v>
      </c>
      <c r="CE83" s="41" t="s">
        <v>579</v>
      </c>
      <c r="CF83" s="41" t="s">
        <v>579</v>
      </c>
      <c r="CS83" s="41" t="s">
        <v>983</v>
      </c>
      <c r="CT83" s="41" t="s">
        <v>577</v>
      </c>
      <c r="CU83" s="41" t="s">
        <v>577</v>
      </c>
      <c r="DI83" s="41" t="s">
        <v>579</v>
      </c>
      <c r="DJ83" s="41" t="s">
        <v>579</v>
      </c>
      <c r="DW83" s="41" t="s">
        <v>982</v>
      </c>
      <c r="DX83" s="41" t="s">
        <v>577</v>
      </c>
      <c r="DY83" s="41" t="s">
        <v>577</v>
      </c>
      <c r="EM83" s="41" t="s">
        <v>579</v>
      </c>
      <c r="EN83" s="41" t="s">
        <v>579</v>
      </c>
      <c r="FA83" s="41" t="s">
        <v>983</v>
      </c>
      <c r="FB83" s="41" t="s">
        <v>577</v>
      </c>
      <c r="FC83" s="41" t="s">
        <v>577</v>
      </c>
      <c r="FQ83" s="41" t="s">
        <v>579</v>
      </c>
      <c r="FR83" s="41" t="s">
        <v>579</v>
      </c>
      <c r="GE83" s="41" t="s">
        <v>985</v>
      </c>
    </row>
    <row r="84" spans="1:190">
      <c r="A84" s="44" t="s">
        <v>754</v>
      </c>
      <c r="B84" s="41" t="s">
        <v>214</v>
      </c>
      <c r="C84" s="41" t="s">
        <v>581</v>
      </c>
      <c r="D84" s="41" t="s">
        <v>924</v>
      </c>
      <c r="E84" s="41" t="s">
        <v>925</v>
      </c>
      <c r="F84" s="41" t="s">
        <v>930</v>
      </c>
      <c r="G84" s="41" t="s">
        <v>981</v>
      </c>
      <c r="H84" s="41" t="s">
        <v>931</v>
      </c>
      <c r="I84" s="92" t="s">
        <v>929</v>
      </c>
      <c r="J84" s="137"/>
      <c r="W84" s="41" t="s">
        <v>931</v>
      </c>
      <c r="X84" s="92" t="s">
        <v>929</v>
      </c>
      <c r="Y84" s="137"/>
      <c r="AF84" s="41" t="s">
        <v>214</v>
      </c>
      <c r="AG84" s="41" t="s">
        <v>581</v>
      </c>
      <c r="AH84" s="41" t="s">
        <v>924</v>
      </c>
      <c r="AI84" s="41" t="s">
        <v>925</v>
      </c>
      <c r="AJ84" s="41" t="s">
        <v>930</v>
      </c>
      <c r="AK84" s="41" t="s">
        <v>981</v>
      </c>
      <c r="AL84" s="41" t="s">
        <v>931</v>
      </c>
      <c r="AM84" s="92" t="s">
        <v>929</v>
      </c>
      <c r="AN84" s="137"/>
      <c r="BA84" s="41" t="s">
        <v>931</v>
      </c>
      <c r="BB84" s="92" t="s">
        <v>929</v>
      </c>
      <c r="BC84" s="137"/>
      <c r="BJ84" s="41" t="s">
        <v>214</v>
      </c>
      <c r="BK84" s="41" t="s">
        <v>581</v>
      </c>
      <c r="BL84" s="41" t="s">
        <v>924</v>
      </c>
      <c r="BM84" s="41" t="s">
        <v>925</v>
      </c>
      <c r="BN84" s="41" t="s">
        <v>930</v>
      </c>
      <c r="BO84" s="41" t="s">
        <v>981</v>
      </c>
      <c r="BP84" s="41" t="s">
        <v>931</v>
      </c>
      <c r="BQ84" s="92" t="s">
        <v>929</v>
      </c>
      <c r="BR84" s="137"/>
      <c r="CE84" s="41" t="s">
        <v>931</v>
      </c>
      <c r="CF84" s="92" t="s">
        <v>929</v>
      </c>
      <c r="CG84" s="137"/>
      <c r="CN84" s="41" t="s">
        <v>214</v>
      </c>
      <c r="CO84" s="41" t="s">
        <v>581</v>
      </c>
      <c r="CP84" s="41" t="s">
        <v>924</v>
      </c>
      <c r="CQ84" s="41" t="s">
        <v>925</v>
      </c>
      <c r="CR84" s="41" t="s">
        <v>930</v>
      </c>
      <c r="CS84" s="41" t="s">
        <v>981</v>
      </c>
      <c r="CT84" s="41" t="s">
        <v>931</v>
      </c>
      <c r="CU84" s="92" t="s">
        <v>929</v>
      </c>
      <c r="CV84" s="137"/>
      <c r="DI84" s="41" t="s">
        <v>931</v>
      </c>
      <c r="DJ84" s="92" t="s">
        <v>929</v>
      </c>
      <c r="DK84" s="137"/>
      <c r="DR84" s="41" t="s">
        <v>214</v>
      </c>
      <c r="DS84" s="41" t="s">
        <v>581</v>
      </c>
      <c r="DT84" s="41" t="s">
        <v>924</v>
      </c>
      <c r="DU84" s="41" t="s">
        <v>925</v>
      </c>
      <c r="DV84" s="41" t="s">
        <v>930</v>
      </c>
      <c r="DW84" s="41" t="s">
        <v>981</v>
      </c>
      <c r="DX84" s="41" t="s">
        <v>931</v>
      </c>
      <c r="DY84" s="92" t="s">
        <v>929</v>
      </c>
      <c r="DZ84" s="137"/>
      <c r="EM84" s="41" t="s">
        <v>931</v>
      </c>
      <c r="EN84" s="92" t="s">
        <v>929</v>
      </c>
      <c r="EO84" s="137"/>
      <c r="EV84" s="41" t="s">
        <v>214</v>
      </c>
      <c r="EW84" s="41" t="s">
        <v>581</v>
      </c>
      <c r="EX84" s="41" t="s">
        <v>924</v>
      </c>
      <c r="EY84" s="41" t="s">
        <v>925</v>
      </c>
      <c r="EZ84" s="41" t="s">
        <v>930</v>
      </c>
      <c r="FA84" s="41" t="s">
        <v>981</v>
      </c>
      <c r="FB84" s="41" t="s">
        <v>931</v>
      </c>
      <c r="FC84" s="92" t="s">
        <v>929</v>
      </c>
      <c r="FD84" s="137"/>
      <c r="FQ84" s="41" t="s">
        <v>931</v>
      </c>
      <c r="FR84" s="92" t="s">
        <v>929</v>
      </c>
      <c r="FS84" s="137"/>
      <c r="FZ84" s="41" t="s">
        <v>214</v>
      </c>
      <c r="GA84" s="41" t="s">
        <v>581</v>
      </c>
      <c r="GB84" s="41" t="s">
        <v>924</v>
      </c>
      <c r="GC84" s="41" t="s">
        <v>925</v>
      </c>
      <c r="GD84" s="41" t="s">
        <v>930</v>
      </c>
      <c r="GE84" s="41" t="s">
        <v>981</v>
      </c>
      <c r="GF84" s="41" t="s">
        <v>931</v>
      </c>
      <c r="GG84" s="92" t="s">
        <v>929</v>
      </c>
      <c r="GH84" s="137"/>
    </row>
    <row r="85" spans="1:190">
      <c r="B85" s="94" t="s">
        <v>582</v>
      </c>
      <c r="C85" s="94" t="s">
        <v>566</v>
      </c>
      <c r="D85" s="41">
        <v>2</v>
      </c>
      <c r="E85" s="41">
        <v>1</v>
      </c>
      <c r="F85" s="41" t="s">
        <v>932</v>
      </c>
      <c r="G85" s="41">
        <v>1</v>
      </c>
      <c r="H85" s="41">
        <f>E42</f>
        <v>0.35199999999999998</v>
      </c>
      <c r="I85" s="46">
        <f>IF(H85&lt;$G$77, (H85-$I$67)/$I$66, "NA")</f>
        <v>0.26198189659063392</v>
      </c>
      <c r="J85" s="138" t="s">
        <v>995</v>
      </c>
      <c r="W85" s="41">
        <f t="shared" ref="W85:W92" si="26">T42</f>
        <v>0.36099999999999999</v>
      </c>
      <c r="X85" s="46">
        <f>IF(W85&lt;$V$77, (W85-$X$67)/$X$66, "NA")</f>
        <v>0.26991935086682423</v>
      </c>
      <c r="Y85" s="138"/>
      <c r="AF85" s="94" t="s">
        <v>599</v>
      </c>
      <c r="AG85" s="94" t="s">
        <v>567</v>
      </c>
      <c r="AH85" s="41">
        <v>2</v>
      </c>
      <c r="AI85" s="41">
        <v>1</v>
      </c>
      <c r="AJ85" s="41" t="s">
        <v>932</v>
      </c>
      <c r="AK85" s="41">
        <v>1</v>
      </c>
      <c r="AL85" s="41">
        <f t="shared" ref="AL85:AL92" si="27">AI42</f>
        <v>1.7689999999999999</v>
      </c>
      <c r="AM85" s="46" t="str">
        <f>IF(AL85&lt;$AK$77, (AL85-$AM$67)/$AM$66, "NA")</f>
        <v>NA</v>
      </c>
      <c r="AN85" s="138"/>
      <c r="BA85" s="41">
        <f t="shared" ref="BA85:BA92" si="28">AX42</f>
        <v>1.774</v>
      </c>
      <c r="BB85" s="46" t="str">
        <f>IF(BA85&lt;$BD$76, (BA85-$BF$67)/$BF$66, "NA")</f>
        <v>NA</v>
      </c>
      <c r="BC85" s="138"/>
      <c r="BJ85" s="94" t="s">
        <v>582</v>
      </c>
      <c r="BK85" s="94" t="s">
        <v>566</v>
      </c>
      <c r="BL85" s="41">
        <v>2</v>
      </c>
      <c r="BM85" s="41">
        <v>1</v>
      </c>
      <c r="BN85" s="41" t="s">
        <v>932</v>
      </c>
      <c r="BO85" s="41">
        <v>2</v>
      </c>
      <c r="BP85" s="41">
        <f>BM42</f>
        <v>0.19400000000000001</v>
      </c>
      <c r="BQ85" s="46">
        <f>IF(BP85&lt;$BO$77, (BP85-$BQ$67)/$BQ$66, "NA")</f>
        <v>0.11980199588151431</v>
      </c>
      <c r="BR85" s="138"/>
      <c r="CE85" s="41">
        <f>CB42</f>
        <v>0.20200000000000001</v>
      </c>
      <c r="CF85" s="46">
        <f>IF(CE85&lt;$CD$77, (CE85-$CF$67)/$CF$66, "NA")</f>
        <v>0.12138624680457352</v>
      </c>
      <c r="CG85" s="138"/>
      <c r="CN85" s="94" t="s">
        <v>582</v>
      </c>
      <c r="CO85" s="94" t="s">
        <v>566</v>
      </c>
      <c r="CP85" s="41">
        <v>2</v>
      </c>
      <c r="CQ85" s="41">
        <v>1</v>
      </c>
      <c r="CR85" s="41" t="s">
        <v>932</v>
      </c>
      <c r="CS85" s="41">
        <f>5/1</f>
        <v>5</v>
      </c>
      <c r="CT85" s="41">
        <f>CQ42</f>
        <v>0.107</v>
      </c>
      <c r="CU85" s="46">
        <f>IF(CT85&lt;$CS$77, (CT85-$CU$67)/$CU$66, "NA")</f>
        <v>4.0228678297233637E-2</v>
      </c>
      <c r="CV85" s="138"/>
      <c r="DI85" s="41">
        <f>DF42</f>
        <v>0.109</v>
      </c>
      <c r="DJ85" s="46">
        <f>IF(DI85&lt;$DH$77, (DI85-$DJ$67)/$DJ$66, "NA")</f>
        <v>4.5095993322203674E-2</v>
      </c>
      <c r="DK85" s="138"/>
      <c r="DR85" s="94" t="s">
        <v>599</v>
      </c>
      <c r="DS85" s="94" t="s">
        <v>567</v>
      </c>
      <c r="DT85" s="41">
        <v>2</v>
      </c>
      <c r="DU85" s="41">
        <v>1</v>
      </c>
      <c r="DV85" s="41" t="s">
        <v>932</v>
      </c>
      <c r="DW85" s="41">
        <v>2</v>
      </c>
      <c r="DX85" s="41">
        <f>DU42</f>
        <v>1.6279999999999999</v>
      </c>
      <c r="DY85" s="46" t="str">
        <f>IF(DX85&lt;$DW$77, (DX85-$DY$67)/$DY$66, "NA")</f>
        <v>NA</v>
      </c>
      <c r="DZ85" s="138"/>
      <c r="EM85" s="41">
        <f>EJ42</f>
        <v>1.58</v>
      </c>
      <c r="EN85" s="46" t="str">
        <f>IF(EM85&lt;$EL$77, (EM85-$EN$67)/$EN$66, "NA")</f>
        <v>NA</v>
      </c>
      <c r="EO85" s="138"/>
      <c r="EV85" s="94" t="s">
        <v>599</v>
      </c>
      <c r="EW85" s="94" t="s">
        <v>567</v>
      </c>
      <c r="EX85" s="41">
        <v>2</v>
      </c>
      <c r="EY85" s="41">
        <v>1</v>
      </c>
      <c r="EZ85" s="41" t="s">
        <v>932</v>
      </c>
      <c r="FA85" s="41">
        <v>5</v>
      </c>
      <c r="FB85" s="41">
        <f>EY42</f>
        <v>0.71</v>
      </c>
      <c r="FC85" s="46" t="str">
        <f>IF(FB85&lt;$FA$77, (FB85-$FC$67)/$FC$66, "NA")</f>
        <v>NA</v>
      </c>
      <c r="FD85" s="138"/>
      <c r="FQ85" s="41">
        <f>FN42</f>
        <v>0.68</v>
      </c>
      <c r="FR85" s="46" t="str">
        <f>IF(FQ85&lt;$FP$77, (FQ85-$FR$67)/$FR$66, "NA")</f>
        <v>NA</v>
      </c>
      <c r="FS85" s="138"/>
      <c r="FZ85" s="94" t="s">
        <v>599</v>
      </c>
      <c r="GA85" s="94" t="s">
        <v>567</v>
      </c>
      <c r="GB85" s="41">
        <v>2</v>
      </c>
      <c r="GC85" s="41">
        <v>1</v>
      </c>
      <c r="GD85" s="41" t="s">
        <v>932</v>
      </c>
      <c r="GE85" s="136">
        <v>1</v>
      </c>
      <c r="GF85" s="41">
        <f>GC42</f>
        <v>1.99</v>
      </c>
      <c r="GG85" s="46" t="str">
        <f>IF(GF85&lt;$GE$77, (GF85-$GG$67)/$GG$66, "NA")</f>
        <v>NA</v>
      </c>
      <c r="GH85" s="138"/>
    </row>
    <row r="86" spans="1:190">
      <c r="B86" s="94" t="s">
        <v>584</v>
      </c>
      <c r="C86" s="94" t="s">
        <v>566</v>
      </c>
      <c r="D86" s="41">
        <v>2</v>
      </c>
      <c r="E86" s="41">
        <v>2</v>
      </c>
      <c r="F86" s="41" t="s">
        <v>932</v>
      </c>
      <c r="G86" s="41">
        <v>1</v>
      </c>
      <c r="H86" s="41">
        <f t="shared" ref="H86:H92" si="29">E43</f>
        <v>0.186</v>
      </c>
      <c r="I86" s="46">
        <f t="shared" ref="I86:I149" si="30">IF(H86&lt;$G$77, (H86-$I$67)/$I$66, "NA")</f>
        <v>0.11751324314454413</v>
      </c>
      <c r="J86" s="138"/>
      <c r="W86" s="41">
        <f t="shared" si="26"/>
        <v>0.188</v>
      </c>
      <c r="X86" s="46">
        <f t="shared" ref="X86:X149" si="31">IF(W86&lt;$V$77, (W86-$X$67)/$X$66, "NA")</f>
        <v>0.11931971532702913</v>
      </c>
      <c r="Y86" s="138"/>
      <c r="AF86" s="94" t="s">
        <v>601</v>
      </c>
      <c r="AG86" s="94" t="s">
        <v>567</v>
      </c>
      <c r="AH86" s="41">
        <v>2</v>
      </c>
      <c r="AI86" s="41">
        <v>2</v>
      </c>
      <c r="AJ86" s="41" t="s">
        <v>932</v>
      </c>
      <c r="AK86" s="41">
        <v>1</v>
      </c>
      <c r="AL86" s="41">
        <f t="shared" si="27"/>
        <v>1.583</v>
      </c>
      <c r="AM86" s="46" t="str">
        <f t="shared" ref="AM86:AM149" si="32">IF(AL86&lt;$AK$77, (AL86-$AM$67)/$AM$66, "NA")</f>
        <v>NA</v>
      </c>
      <c r="AN86" s="138"/>
      <c r="BA86" s="41">
        <f t="shared" si="28"/>
        <v>1.5820000000000001</v>
      </c>
      <c r="BB86" s="46" t="str">
        <f t="shared" ref="BB86:BB149" si="33">IF(BA86&lt;$BD$76, (BA86-$BF$67)/$BF$66, "NA")</f>
        <v>NA</v>
      </c>
      <c r="BC86" s="138"/>
      <c r="BJ86" s="94" t="s">
        <v>584</v>
      </c>
      <c r="BK86" s="94" t="s">
        <v>566</v>
      </c>
      <c r="BL86" s="41">
        <v>2</v>
      </c>
      <c r="BM86" s="41">
        <v>2</v>
      </c>
      <c r="BN86" s="41" t="s">
        <v>932</v>
      </c>
      <c r="BO86" s="41">
        <v>2</v>
      </c>
      <c r="BP86" s="41">
        <f t="shared" ref="BP86:BP92" si="34">BM43</f>
        <v>0.11700000000000001</v>
      </c>
      <c r="BQ86" s="46">
        <f t="shared" ref="BQ86:BQ149" si="35">IF(BP86&lt;$BO$77, (BP86-$BQ$67)/$BQ$66, "NA")</f>
        <v>5.3468788458492227E-2</v>
      </c>
      <c r="BR86" s="138"/>
      <c r="CE86" s="41">
        <f t="shared" ref="CE86:CE92" si="36">CB43</f>
        <v>0.114</v>
      </c>
      <c r="CF86" s="46">
        <f t="shared" ref="CF86:CF149" si="37">IF(CE86&lt;$CD$77, (CE86-$CF$67)/$CF$66, "NA")</f>
        <v>4.6950057627348496E-2</v>
      </c>
      <c r="CG86" s="138"/>
      <c r="CN86" s="94" t="s">
        <v>584</v>
      </c>
      <c r="CO86" s="94" t="s">
        <v>566</v>
      </c>
      <c r="CP86" s="41">
        <v>2</v>
      </c>
      <c r="CQ86" s="41">
        <v>2</v>
      </c>
      <c r="CR86" s="41" t="s">
        <v>932</v>
      </c>
      <c r="CS86" s="41">
        <f t="shared" ref="CS86:CS149" si="38">5/1</f>
        <v>5</v>
      </c>
      <c r="CT86" s="41">
        <f t="shared" ref="CT86:CT92" si="39">CQ43</f>
        <v>8.1000000000000003E-2</v>
      </c>
      <c r="CU86" s="46">
        <f t="shared" ref="CU86:CU149" si="40">IF(CT86&lt;$CS$77, (CT86-$CU$67)/$CU$66, "NA")</f>
        <v>1.8096889284868647E-2</v>
      </c>
      <c r="CV86" s="138"/>
      <c r="DI86" s="41">
        <f t="shared" ref="DI86:DI92" si="41">DF43</f>
        <v>8.1000000000000003E-2</v>
      </c>
      <c r="DJ86" s="46">
        <f t="shared" ref="DJ86:DJ149" si="42">IF(DI86&lt;$DH$77, (DI86-$DJ$67)/$DJ$66, "NA")</f>
        <v>2.1489983305509188E-2</v>
      </c>
      <c r="DK86" s="138"/>
      <c r="DR86" s="94" t="s">
        <v>601</v>
      </c>
      <c r="DS86" s="94" t="s">
        <v>567</v>
      </c>
      <c r="DT86" s="41">
        <v>2</v>
      </c>
      <c r="DU86" s="41">
        <v>2</v>
      </c>
      <c r="DV86" s="41" t="s">
        <v>932</v>
      </c>
      <c r="DW86" s="41">
        <v>2</v>
      </c>
      <c r="DX86" s="41">
        <f t="shared" ref="DX86:DX92" si="43">DU43</f>
        <v>1.0229999999999999</v>
      </c>
      <c r="DY86" s="46" t="str">
        <f t="shared" ref="DY86:DY149" si="44">IF(DX86&lt;$DW$77, (DX86-$DY$67)/$DY$66, "NA")</f>
        <v>NA</v>
      </c>
      <c r="DZ86" s="138"/>
      <c r="EM86" s="41">
        <f t="shared" ref="EM86:EM92" si="45">EJ43</f>
        <v>0.998</v>
      </c>
      <c r="EN86" s="46" t="str">
        <f t="shared" ref="EN86:EN149" si="46">IF(EM86&lt;$EL$77, (EM86-$EN$67)/$EN$66, "NA")</f>
        <v>NA</v>
      </c>
      <c r="EO86" s="138"/>
      <c r="EV86" s="94" t="s">
        <v>601</v>
      </c>
      <c r="EW86" s="94" t="s">
        <v>567</v>
      </c>
      <c r="EX86" s="41">
        <v>2</v>
      </c>
      <c r="EY86" s="41">
        <v>2</v>
      </c>
      <c r="EZ86" s="41" t="s">
        <v>932</v>
      </c>
      <c r="FA86" s="41">
        <v>5</v>
      </c>
      <c r="FB86" s="41">
        <f t="shared" ref="FB86:FB92" si="47">EY43</f>
        <v>0.441</v>
      </c>
      <c r="FC86" s="46">
        <f t="shared" ref="FC86:FC149" si="48">IF(FB86&lt;$FA$77, (FB86-$FC$67)/$FC$66, "NA")</f>
        <v>0.33248836354728073</v>
      </c>
      <c r="FD86" s="138"/>
      <c r="FQ86" s="41">
        <f t="shared" ref="FQ86:FQ92" si="49">FN43</f>
        <v>0.42799999999999999</v>
      </c>
      <c r="FR86" s="46">
        <f t="shared" ref="FR86:FR149" si="50">IF(FQ86&lt;$FP$77, (FQ86-$FR$67)/$FR$66, "NA")</f>
        <v>0.32142506385026337</v>
      </c>
      <c r="FS86" s="138"/>
      <c r="FZ86" s="94" t="s">
        <v>599</v>
      </c>
      <c r="GA86" s="94" t="s">
        <v>567</v>
      </c>
      <c r="GB86" s="41">
        <v>2</v>
      </c>
      <c r="GC86" s="41">
        <v>2</v>
      </c>
      <c r="GD86" s="41" t="s">
        <v>932</v>
      </c>
      <c r="GE86" s="136">
        <v>2</v>
      </c>
      <c r="GF86" s="41">
        <f t="shared" ref="GF86:GF90" si="51">GC43</f>
        <v>1.702</v>
      </c>
      <c r="GG86" s="46" t="str">
        <f t="shared" ref="GG86:GG105" si="52">IF(GF86&lt;$GE$77, (GF86-$GG$67)/$GG$66, "NA")</f>
        <v>NA</v>
      </c>
      <c r="GH86" s="138"/>
    </row>
    <row r="87" spans="1:190">
      <c r="B87" s="94" t="s">
        <v>586</v>
      </c>
      <c r="C87" s="94" t="s">
        <v>566</v>
      </c>
      <c r="D87" s="41">
        <v>2</v>
      </c>
      <c r="E87" s="41">
        <v>3</v>
      </c>
      <c r="F87" s="41" t="s">
        <v>932</v>
      </c>
      <c r="G87" s="41">
        <v>1</v>
      </c>
      <c r="H87" s="41">
        <f t="shared" si="29"/>
        <v>0.223</v>
      </c>
      <c r="I87" s="46">
        <f t="shared" si="30"/>
        <v>0.14971408758734728</v>
      </c>
      <c r="J87" s="138"/>
      <c r="W87" s="41">
        <f t="shared" si="26"/>
        <v>0.22600000000000001</v>
      </c>
      <c r="X87" s="46">
        <f t="shared" si="31"/>
        <v>0.15239940405831362</v>
      </c>
      <c r="Y87" s="138"/>
      <c r="AF87" s="94" t="s">
        <v>603</v>
      </c>
      <c r="AG87" s="94" t="s">
        <v>567</v>
      </c>
      <c r="AH87" s="41">
        <v>2</v>
      </c>
      <c r="AI87" s="41">
        <v>3</v>
      </c>
      <c r="AJ87" s="41" t="s">
        <v>932</v>
      </c>
      <c r="AK87" s="41">
        <v>1</v>
      </c>
      <c r="AL87" s="41">
        <f t="shared" si="27"/>
        <v>1.7709999999999999</v>
      </c>
      <c r="AM87" s="46" t="str">
        <f t="shared" si="32"/>
        <v>NA</v>
      </c>
      <c r="AN87" s="138"/>
      <c r="BA87" s="41">
        <f t="shared" si="28"/>
        <v>1.756</v>
      </c>
      <c r="BB87" s="46" t="str">
        <f t="shared" si="33"/>
        <v>NA</v>
      </c>
      <c r="BC87" s="138"/>
      <c r="BJ87" s="94" t="s">
        <v>586</v>
      </c>
      <c r="BK87" s="94" t="s">
        <v>566</v>
      </c>
      <c r="BL87" s="41">
        <v>2</v>
      </c>
      <c r="BM87" s="41">
        <v>3</v>
      </c>
      <c r="BN87" s="41" t="s">
        <v>932</v>
      </c>
      <c r="BO87" s="41">
        <v>2</v>
      </c>
      <c r="BP87" s="41">
        <f t="shared" si="34"/>
        <v>0.13600000000000001</v>
      </c>
      <c r="BQ87" s="46">
        <f t="shared" si="35"/>
        <v>6.9836722757679506E-2</v>
      </c>
      <c r="BR87" s="138"/>
      <c r="CE87" s="41">
        <f t="shared" si="36"/>
        <v>0.13100000000000001</v>
      </c>
      <c r="CF87" s="46">
        <f t="shared" si="37"/>
        <v>6.1329775991130604E-2</v>
      </c>
      <c r="CG87" s="138"/>
      <c r="CN87" s="94" t="s">
        <v>586</v>
      </c>
      <c r="CO87" s="94" t="s">
        <v>566</v>
      </c>
      <c r="CP87" s="41">
        <v>2</v>
      </c>
      <c r="CQ87" s="41">
        <v>3</v>
      </c>
      <c r="CR87" s="41" t="s">
        <v>932</v>
      </c>
      <c r="CS87" s="41">
        <f t="shared" si="38"/>
        <v>5</v>
      </c>
      <c r="CT87" s="41">
        <f t="shared" si="39"/>
        <v>8.5999999999999993E-2</v>
      </c>
      <c r="CU87" s="46">
        <f t="shared" si="40"/>
        <v>2.2353002556477292E-2</v>
      </c>
      <c r="CV87" s="138"/>
      <c r="DI87" s="41">
        <f t="shared" si="41"/>
        <v>8.5999999999999993E-2</v>
      </c>
      <c r="DJ87" s="46">
        <f t="shared" si="42"/>
        <v>2.5705342237061765E-2</v>
      </c>
      <c r="DK87" s="138"/>
      <c r="DR87" s="94" t="s">
        <v>603</v>
      </c>
      <c r="DS87" s="94" t="s">
        <v>567</v>
      </c>
      <c r="DT87" s="41">
        <v>2</v>
      </c>
      <c r="DU87" s="41">
        <v>3</v>
      </c>
      <c r="DV87" s="41" t="s">
        <v>932</v>
      </c>
      <c r="DW87" s="41">
        <v>2</v>
      </c>
      <c r="DX87" s="41">
        <f t="shared" si="43"/>
        <v>1.6359999999999999</v>
      </c>
      <c r="DY87" s="46" t="str">
        <f t="shared" si="44"/>
        <v>NA</v>
      </c>
      <c r="DZ87" s="138"/>
      <c r="EM87" s="41">
        <f t="shared" si="45"/>
        <v>1.637</v>
      </c>
      <c r="EN87" s="46" t="str">
        <f t="shared" si="46"/>
        <v>NA</v>
      </c>
      <c r="EO87" s="138"/>
      <c r="EV87" s="94" t="s">
        <v>603</v>
      </c>
      <c r="EW87" s="94" t="s">
        <v>567</v>
      </c>
      <c r="EX87" s="41">
        <v>2</v>
      </c>
      <c r="EY87" s="41">
        <v>3</v>
      </c>
      <c r="EZ87" s="41" t="s">
        <v>932</v>
      </c>
      <c r="FA87" s="41">
        <v>5</v>
      </c>
      <c r="FB87" s="41">
        <f t="shared" si="47"/>
        <v>0.72099999999999997</v>
      </c>
      <c r="FC87" s="46" t="str">
        <f t="shared" si="48"/>
        <v>NA</v>
      </c>
      <c r="FD87" s="138"/>
      <c r="FQ87" s="41">
        <f t="shared" si="49"/>
        <v>0.69599999999999995</v>
      </c>
      <c r="FR87" s="46" t="str">
        <f t="shared" si="50"/>
        <v>NA</v>
      </c>
      <c r="FS87" s="138"/>
      <c r="FZ87" s="94" t="s">
        <v>599</v>
      </c>
      <c r="GA87" s="94" t="s">
        <v>567</v>
      </c>
      <c r="GB87" s="41">
        <v>2</v>
      </c>
      <c r="GC87" s="41">
        <v>3</v>
      </c>
      <c r="GD87" s="41" t="s">
        <v>932</v>
      </c>
      <c r="GE87" s="136">
        <v>5</v>
      </c>
      <c r="GF87" s="41">
        <f t="shared" si="51"/>
        <v>0.76700000000000002</v>
      </c>
      <c r="GG87" s="46" t="str">
        <f t="shared" si="52"/>
        <v>NA</v>
      </c>
      <c r="GH87" s="138"/>
    </row>
    <row r="88" spans="1:190">
      <c r="B88" s="94" t="s">
        <v>588</v>
      </c>
      <c r="C88" s="94" t="s">
        <v>566</v>
      </c>
      <c r="D88" s="41">
        <v>2</v>
      </c>
      <c r="E88" s="41">
        <v>4</v>
      </c>
      <c r="F88" s="41" t="s">
        <v>932</v>
      </c>
      <c r="G88" s="41">
        <v>1</v>
      </c>
      <c r="H88" s="41">
        <f t="shared" si="29"/>
        <v>0.35299999999999998</v>
      </c>
      <c r="I88" s="46">
        <f t="shared" si="30"/>
        <v>0.26285218968368262</v>
      </c>
      <c r="J88" s="138"/>
      <c r="W88" s="41">
        <f t="shared" si="26"/>
        <v>0.35799999999999998</v>
      </c>
      <c r="X88" s="46">
        <f t="shared" si="31"/>
        <v>0.26730779649330177</v>
      </c>
      <c r="Y88" s="138"/>
      <c r="AF88" s="94" t="s">
        <v>605</v>
      </c>
      <c r="AG88" s="94" t="s">
        <v>567</v>
      </c>
      <c r="AH88" s="41">
        <v>2</v>
      </c>
      <c r="AI88" s="41">
        <v>4</v>
      </c>
      <c r="AJ88" s="41" t="s">
        <v>932</v>
      </c>
      <c r="AK88" s="41">
        <v>1</v>
      </c>
      <c r="AL88" s="41">
        <f t="shared" si="27"/>
        <v>1.6339999999999999</v>
      </c>
      <c r="AM88" s="46" t="str">
        <f t="shared" si="32"/>
        <v>NA</v>
      </c>
      <c r="AN88" s="138"/>
      <c r="BA88" s="41">
        <f t="shared" si="28"/>
        <v>1.621</v>
      </c>
      <c r="BB88" s="46" t="str">
        <f t="shared" si="33"/>
        <v>NA</v>
      </c>
      <c r="BC88" s="138"/>
      <c r="BJ88" s="94" t="s">
        <v>588</v>
      </c>
      <c r="BK88" s="94" t="s">
        <v>566</v>
      </c>
      <c r="BL88" s="41">
        <v>2</v>
      </c>
      <c r="BM88" s="41">
        <v>4</v>
      </c>
      <c r="BN88" s="41" t="s">
        <v>932</v>
      </c>
      <c r="BO88" s="41">
        <v>2</v>
      </c>
      <c r="BP88" s="41">
        <f t="shared" si="34"/>
        <v>0.20300000000000001</v>
      </c>
      <c r="BQ88" s="46">
        <f t="shared" si="35"/>
        <v>0.12755522791797144</v>
      </c>
      <c r="BR88" s="138"/>
      <c r="CE88" s="41">
        <f t="shared" si="36"/>
        <v>0.20100000000000001</v>
      </c>
      <c r="CF88" s="46">
        <f t="shared" si="37"/>
        <v>0.12054038101846869</v>
      </c>
      <c r="CG88" s="138"/>
      <c r="CN88" s="94" t="s">
        <v>588</v>
      </c>
      <c r="CO88" s="94" t="s">
        <v>566</v>
      </c>
      <c r="CP88" s="41">
        <v>2</v>
      </c>
      <c r="CQ88" s="41">
        <v>4</v>
      </c>
      <c r="CR88" s="41" t="s">
        <v>932</v>
      </c>
      <c r="CS88" s="41">
        <f t="shared" si="38"/>
        <v>5</v>
      </c>
      <c r="CT88" s="41">
        <f t="shared" si="39"/>
        <v>0.111</v>
      </c>
      <c r="CU88" s="46">
        <f t="shared" si="40"/>
        <v>4.3633568914520568E-2</v>
      </c>
      <c r="CV88" s="138"/>
      <c r="DI88" s="41">
        <f t="shared" si="41"/>
        <v>0.109</v>
      </c>
      <c r="DJ88" s="46">
        <f t="shared" si="42"/>
        <v>4.5095993322203674E-2</v>
      </c>
      <c r="DK88" s="138"/>
      <c r="DR88" s="94" t="s">
        <v>605</v>
      </c>
      <c r="DS88" s="94" t="s">
        <v>567</v>
      </c>
      <c r="DT88" s="41">
        <v>2</v>
      </c>
      <c r="DU88" s="41">
        <v>4</v>
      </c>
      <c r="DV88" s="41" t="s">
        <v>932</v>
      </c>
      <c r="DW88" s="41">
        <v>2</v>
      </c>
      <c r="DX88" s="41">
        <f t="shared" si="43"/>
        <v>1.0820000000000001</v>
      </c>
      <c r="DY88" s="46" t="str">
        <f t="shared" si="44"/>
        <v>NA</v>
      </c>
      <c r="DZ88" s="138"/>
      <c r="EM88" s="41">
        <f t="shared" si="45"/>
        <v>1.0649999999999999</v>
      </c>
      <c r="EN88" s="46" t="str">
        <f t="shared" si="46"/>
        <v>NA</v>
      </c>
      <c r="EO88" s="138"/>
      <c r="EV88" s="94" t="s">
        <v>605</v>
      </c>
      <c r="EW88" s="94" t="s">
        <v>567</v>
      </c>
      <c r="EX88" s="41">
        <v>2</v>
      </c>
      <c r="EY88" s="41">
        <v>4</v>
      </c>
      <c r="EZ88" s="41" t="s">
        <v>932</v>
      </c>
      <c r="FA88" s="41">
        <v>5</v>
      </c>
      <c r="FB88" s="41">
        <f t="shared" si="47"/>
        <v>0.46899999999999997</v>
      </c>
      <c r="FC88" s="46">
        <f t="shared" si="48"/>
        <v>0.35673628123468881</v>
      </c>
      <c r="FD88" s="138"/>
      <c r="FQ88" s="41">
        <f t="shared" si="49"/>
        <v>0.46200000000000002</v>
      </c>
      <c r="FR88" s="46">
        <f t="shared" si="50"/>
        <v>0.3510836654369579</v>
      </c>
      <c r="FS88" s="138"/>
      <c r="FZ88" s="94" t="s">
        <v>599</v>
      </c>
      <c r="GA88" s="94" t="s">
        <v>567</v>
      </c>
      <c r="GB88" s="41">
        <v>2</v>
      </c>
      <c r="GC88" s="41">
        <v>4</v>
      </c>
      <c r="GD88" s="41" t="s">
        <v>932</v>
      </c>
      <c r="GE88" s="136">
        <v>10</v>
      </c>
      <c r="GF88" s="41">
        <f t="shared" si="51"/>
        <v>0.38700000000000001</v>
      </c>
      <c r="GG88" s="46">
        <f t="shared" si="52"/>
        <v>0.26529240822718098</v>
      </c>
      <c r="GH88" s="138" t="s">
        <v>1091</v>
      </c>
    </row>
    <row r="89" spans="1:190">
      <c r="B89" s="94" t="s">
        <v>590</v>
      </c>
      <c r="C89" s="94" t="s">
        <v>566</v>
      </c>
      <c r="D89" s="41">
        <v>2</v>
      </c>
      <c r="E89" s="41">
        <v>5</v>
      </c>
      <c r="F89" s="41" t="s">
        <v>932</v>
      </c>
      <c r="G89" s="41">
        <v>1</v>
      </c>
      <c r="H89" s="41">
        <f t="shared" si="29"/>
        <v>0.25800000000000001</v>
      </c>
      <c r="I89" s="46">
        <f t="shared" si="30"/>
        <v>0.18017434584405295</v>
      </c>
      <c r="J89" s="138"/>
      <c r="W89" s="41">
        <f t="shared" si="26"/>
        <v>0.26100000000000001</v>
      </c>
      <c r="X89" s="46">
        <f t="shared" si="31"/>
        <v>0.18286753841607564</v>
      </c>
      <c r="Y89" s="138"/>
      <c r="AF89" s="94" t="s">
        <v>704</v>
      </c>
      <c r="AG89" s="94" t="s">
        <v>567</v>
      </c>
      <c r="AH89" s="41">
        <v>2</v>
      </c>
      <c r="AI89" s="41">
        <v>5</v>
      </c>
      <c r="AJ89" s="41" t="s">
        <v>932</v>
      </c>
      <c r="AK89" s="41">
        <v>1</v>
      </c>
      <c r="AL89" s="41">
        <f t="shared" si="27"/>
        <v>0.05</v>
      </c>
      <c r="AM89" s="46">
        <f t="shared" si="32"/>
        <v>-6.5803333539877801E-4</v>
      </c>
      <c r="AN89" s="138"/>
      <c r="BA89" s="41">
        <f t="shared" si="28"/>
        <v>0.05</v>
      </c>
      <c r="BB89" s="46">
        <f t="shared" si="33"/>
        <v>-7.8909187006302364E-3</v>
      </c>
      <c r="BC89" s="138"/>
      <c r="BJ89" s="94" t="s">
        <v>590</v>
      </c>
      <c r="BK89" s="94" t="s">
        <v>566</v>
      </c>
      <c r="BL89" s="41">
        <v>2</v>
      </c>
      <c r="BM89" s="41">
        <v>5</v>
      </c>
      <c r="BN89" s="41" t="s">
        <v>932</v>
      </c>
      <c r="BO89" s="41">
        <v>2</v>
      </c>
      <c r="BP89" s="41">
        <f t="shared" si="34"/>
        <v>0.154</v>
      </c>
      <c r="BQ89" s="46">
        <f t="shared" si="35"/>
        <v>8.5343186830593748E-2</v>
      </c>
      <c r="BR89" s="138"/>
      <c r="CE89" s="41">
        <f t="shared" si="36"/>
        <v>0.15</v>
      </c>
      <c r="CF89" s="46">
        <f t="shared" si="37"/>
        <v>7.7401225927122355E-2</v>
      </c>
      <c r="CG89" s="138"/>
      <c r="CN89" s="94" t="s">
        <v>590</v>
      </c>
      <c r="CO89" s="94" t="s">
        <v>566</v>
      </c>
      <c r="CP89" s="41">
        <v>2</v>
      </c>
      <c r="CQ89" s="41">
        <v>5</v>
      </c>
      <c r="CR89" s="41" t="s">
        <v>932</v>
      </c>
      <c r="CS89" s="41">
        <f t="shared" si="38"/>
        <v>5</v>
      </c>
      <c r="CT89" s="41">
        <f t="shared" si="39"/>
        <v>9.2999999999999999E-2</v>
      </c>
      <c r="CU89" s="46">
        <f t="shared" si="40"/>
        <v>2.8311561136729411E-2</v>
      </c>
      <c r="CV89" s="138"/>
      <c r="DI89" s="41">
        <f t="shared" si="41"/>
        <v>9.1999999999999998E-2</v>
      </c>
      <c r="DJ89" s="46">
        <f t="shared" si="42"/>
        <v>3.0763772954924874E-2</v>
      </c>
      <c r="DK89" s="138"/>
      <c r="DR89" s="94" t="s">
        <v>704</v>
      </c>
      <c r="DS89" s="94" t="s">
        <v>567</v>
      </c>
      <c r="DT89" s="41">
        <v>2</v>
      </c>
      <c r="DU89" s="41">
        <v>5</v>
      </c>
      <c r="DV89" s="41" t="s">
        <v>932</v>
      </c>
      <c r="DW89" s="41">
        <v>2</v>
      </c>
      <c r="DX89" s="41">
        <f t="shared" si="43"/>
        <v>5.5E-2</v>
      </c>
      <c r="DY89" s="46">
        <f t="shared" si="44"/>
        <v>-1.4690205358291989E-4</v>
      </c>
      <c r="DZ89" s="138"/>
      <c r="EM89" s="41">
        <f t="shared" si="45"/>
        <v>5.6000000000000001E-2</v>
      </c>
      <c r="EN89" s="46">
        <f t="shared" si="46"/>
        <v>-1.1874846021187576E-3</v>
      </c>
      <c r="EO89" s="138"/>
      <c r="EV89" s="94" t="s">
        <v>704</v>
      </c>
      <c r="EW89" s="94" t="s">
        <v>567</v>
      </c>
      <c r="EX89" s="41">
        <v>2</v>
      </c>
      <c r="EY89" s="41">
        <v>5</v>
      </c>
      <c r="EZ89" s="41" t="s">
        <v>932</v>
      </c>
      <c r="FA89" s="41">
        <v>5</v>
      </c>
      <c r="FB89" s="41">
        <f t="shared" si="47"/>
        <v>6.3E-2</v>
      </c>
      <c r="FC89" s="46">
        <f t="shared" si="48"/>
        <v>5.141474767270956E-3</v>
      </c>
      <c r="FD89" s="138"/>
      <c r="FQ89" s="41">
        <f t="shared" si="49"/>
        <v>6.2E-2</v>
      </c>
      <c r="FR89" s="46">
        <f t="shared" si="50"/>
        <v>2.1589408876112131E-3</v>
      </c>
      <c r="FS89" s="138"/>
      <c r="FZ89" s="94" t="s">
        <v>599</v>
      </c>
      <c r="GA89" s="94" t="s">
        <v>567</v>
      </c>
      <c r="GB89" s="41">
        <v>2</v>
      </c>
      <c r="GC89" s="41">
        <v>5</v>
      </c>
      <c r="GD89" s="41" t="s">
        <v>932</v>
      </c>
      <c r="GE89" s="136">
        <v>10</v>
      </c>
      <c r="GF89" s="41">
        <f t="shared" si="51"/>
        <v>0.38200000000000001</v>
      </c>
      <c r="GG89" s="46">
        <f t="shared" si="52"/>
        <v>0.26130040352937633</v>
      </c>
      <c r="GH89" s="138"/>
    </row>
    <row r="90" spans="1:190">
      <c r="B90" s="94" t="s">
        <v>592</v>
      </c>
      <c r="C90" s="94" t="s">
        <v>566</v>
      </c>
      <c r="D90" s="41">
        <v>2</v>
      </c>
      <c r="E90" s="41">
        <v>6</v>
      </c>
      <c r="F90" s="41" t="s">
        <v>932</v>
      </c>
      <c r="G90" s="41">
        <v>1</v>
      </c>
      <c r="H90" s="41">
        <f t="shared" si="29"/>
        <v>0.27300000000000002</v>
      </c>
      <c r="I90" s="46">
        <f t="shared" si="30"/>
        <v>0.19322874223978398</v>
      </c>
      <c r="J90" s="138"/>
      <c r="W90" s="41">
        <f t="shared" si="26"/>
        <v>0.27600000000000002</v>
      </c>
      <c r="X90" s="46">
        <f t="shared" si="31"/>
        <v>0.19592531028368795</v>
      </c>
      <c r="Y90" s="138"/>
      <c r="AF90" s="94" t="s">
        <v>706</v>
      </c>
      <c r="AG90" s="94" t="s">
        <v>567</v>
      </c>
      <c r="AH90" s="41">
        <v>2</v>
      </c>
      <c r="AI90" s="41">
        <v>6</v>
      </c>
      <c r="AJ90" s="41" t="s">
        <v>932</v>
      </c>
      <c r="AK90" s="41">
        <v>1</v>
      </c>
      <c r="AL90" s="41">
        <f t="shared" si="27"/>
        <v>5.2999999999999999E-2</v>
      </c>
      <c r="AM90" s="46">
        <f t="shared" si="32"/>
        <v>1.9703823037362329E-3</v>
      </c>
      <c r="AN90" s="138"/>
      <c r="BA90" s="41">
        <f t="shared" si="28"/>
        <v>5.0999999999999997E-2</v>
      </c>
      <c r="BB90" s="46">
        <f t="shared" si="33"/>
        <v>-6.8776573649675724E-3</v>
      </c>
      <c r="BC90" s="138"/>
      <c r="BJ90" s="94" t="s">
        <v>592</v>
      </c>
      <c r="BK90" s="94" t="s">
        <v>566</v>
      </c>
      <c r="BL90" s="41">
        <v>2</v>
      </c>
      <c r="BM90" s="41">
        <v>6</v>
      </c>
      <c r="BN90" s="41" t="s">
        <v>932</v>
      </c>
      <c r="BO90" s="41">
        <v>2</v>
      </c>
      <c r="BP90" s="41">
        <f t="shared" si="34"/>
        <v>0.16400000000000001</v>
      </c>
      <c r="BQ90" s="46">
        <f t="shared" si="35"/>
        <v>9.3957889093323893E-2</v>
      </c>
      <c r="BR90" s="138"/>
      <c r="CE90" s="41">
        <f t="shared" si="36"/>
        <v>0.158</v>
      </c>
      <c r="CF90" s="46">
        <f t="shared" si="37"/>
        <v>8.4168152215961009E-2</v>
      </c>
      <c r="CG90" s="138"/>
      <c r="CN90" s="94" t="s">
        <v>592</v>
      </c>
      <c r="CO90" s="94" t="s">
        <v>566</v>
      </c>
      <c r="CP90" s="41">
        <v>2</v>
      </c>
      <c r="CQ90" s="41">
        <v>6</v>
      </c>
      <c r="CR90" s="41" t="s">
        <v>932</v>
      </c>
      <c r="CS90" s="41">
        <f t="shared" si="38"/>
        <v>5</v>
      </c>
      <c r="CT90" s="41">
        <f t="shared" si="39"/>
        <v>9.7000000000000003E-2</v>
      </c>
      <c r="CU90" s="46">
        <f t="shared" si="40"/>
        <v>3.1716451754016335E-2</v>
      </c>
      <c r="CV90" s="138"/>
      <c r="DI90" s="41">
        <f t="shared" si="41"/>
        <v>9.5000000000000001E-2</v>
      </c>
      <c r="DJ90" s="46">
        <f t="shared" si="42"/>
        <v>3.3292988313856429E-2</v>
      </c>
      <c r="DK90" s="138"/>
      <c r="DR90" s="94" t="s">
        <v>706</v>
      </c>
      <c r="DS90" s="94" t="s">
        <v>567</v>
      </c>
      <c r="DT90" s="41">
        <v>2</v>
      </c>
      <c r="DU90" s="41">
        <v>6</v>
      </c>
      <c r="DV90" s="41" t="s">
        <v>932</v>
      </c>
      <c r="DW90" s="41">
        <v>2</v>
      </c>
      <c r="DX90" s="41">
        <f t="shared" si="43"/>
        <v>6.9000000000000006E-2</v>
      </c>
      <c r="DY90" s="46">
        <f t="shared" si="44"/>
        <v>1.1448285556974351E-2</v>
      </c>
      <c r="DZ90" s="138"/>
      <c r="EM90" s="41">
        <f t="shared" si="45"/>
        <v>6.8000000000000005E-2</v>
      </c>
      <c r="EN90" s="46">
        <f t="shared" si="46"/>
        <v>8.7657058388765641E-3</v>
      </c>
      <c r="EO90" s="138"/>
      <c r="EV90" s="94" t="s">
        <v>706</v>
      </c>
      <c r="EW90" s="94" t="s">
        <v>567</v>
      </c>
      <c r="EX90" s="41">
        <v>2</v>
      </c>
      <c r="EY90" s="41">
        <v>6</v>
      </c>
      <c r="EZ90" s="41" t="s">
        <v>932</v>
      </c>
      <c r="FA90" s="41">
        <v>5</v>
      </c>
      <c r="FB90" s="41">
        <f t="shared" si="47"/>
        <v>6.8000000000000005E-2</v>
      </c>
      <c r="FC90" s="46">
        <f t="shared" si="48"/>
        <v>9.4714600685938399E-3</v>
      </c>
      <c r="FD90" s="138"/>
      <c r="FQ90" s="41">
        <f t="shared" si="49"/>
        <v>6.8000000000000005E-2</v>
      </c>
      <c r="FR90" s="46">
        <f t="shared" si="50"/>
        <v>7.3928117558514179E-3</v>
      </c>
      <c r="FS90" s="138"/>
      <c r="FZ90" s="94" t="s">
        <v>599</v>
      </c>
      <c r="GA90" s="94" t="s">
        <v>567</v>
      </c>
      <c r="GB90" s="41">
        <v>2</v>
      </c>
      <c r="GC90" s="41">
        <v>6</v>
      </c>
      <c r="GD90" s="41" t="s">
        <v>932</v>
      </c>
      <c r="GE90" s="136">
        <v>15</v>
      </c>
      <c r="GF90" s="41">
        <f t="shared" si="51"/>
        <v>0.26800000000000002</v>
      </c>
      <c r="GG90" s="46">
        <f t="shared" si="52"/>
        <v>0.17028269641942964</v>
      </c>
      <c r="GH90" s="138"/>
    </row>
    <row r="91" spans="1:190">
      <c r="B91" s="94" t="s">
        <v>594</v>
      </c>
      <c r="C91" s="94" t="s">
        <v>566</v>
      </c>
      <c r="D91" s="41">
        <v>2</v>
      </c>
      <c r="E91" s="41">
        <v>7</v>
      </c>
      <c r="F91" s="41" t="s">
        <v>932</v>
      </c>
      <c r="G91" s="41">
        <v>1</v>
      </c>
      <c r="H91" s="41">
        <f t="shared" si="29"/>
        <v>0.43099999999999999</v>
      </c>
      <c r="I91" s="46">
        <f t="shared" si="30"/>
        <v>0.33073505094148387</v>
      </c>
      <c r="J91" s="138"/>
      <c r="W91" s="41">
        <f t="shared" si="26"/>
        <v>0.47799999999999998</v>
      </c>
      <c r="X91" s="46">
        <f t="shared" si="31"/>
        <v>0.37176997143420015</v>
      </c>
      <c r="Y91" s="138"/>
      <c r="AF91" s="94" t="s">
        <v>740</v>
      </c>
      <c r="AG91" s="94" t="s">
        <v>567</v>
      </c>
      <c r="AH91" s="41">
        <v>2</v>
      </c>
      <c r="AI91" s="41">
        <v>7</v>
      </c>
      <c r="AJ91" s="41" t="s">
        <v>932</v>
      </c>
      <c r="AK91" s="41">
        <v>1</v>
      </c>
      <c r="AL91" s="41">
        <f t="shared" si="27"/>
        <v>5.0999999999999997E-2</v>
      </c>
      <c r="AM91" s="46">
        <f t="shared" si="32"/>
        <v>2.1810521097955488E-4</v>
      </c>
      <c r="AN91" s="138"/>
      <c r="BA91" s="41">
        <f t="shared" si="28"/>
        <v>4.7E-2</v>
      </c>
      <c r="BB91" s="46">
        <f t="shared" si="33"/>
        <v>-1.0930702707618247E-2</v>
      </c>
      <c r="BC91" s="138"/>
      <c r="BJ91" s="94" t="s">
        <v>594</v>
      </c>
      <c r="BK91" s="94" t="s">
        <v>566</v>
      </c>
      <c r="BL91" s="41">
        <v>2</v>
      </c>
      <c r="BM91" s="41">
        <v>7</v>
      </c>
      <c r="BN91" s="41" t="s">
        <v>932</v>
      </c>
      <c r="BO91" s="41">
        <v>2</v>
      </c>
      <c r="BP91" s="41">
        <f t="shared" si="34"/>
        <v>0.26400000000000001</v>
      </c>
      <c r="BQ91" s="46">
        <f t="shared" si="35"/>
        <v>0.18010491172062532</v>
      </c>
      <c r="BR91" s="138"/>
      <c r="CE91" s="41">
        <f t="shared" si="36"/>
        <v>0.26200000000000001</v>
      </c>
      <c r="CF91" s="46">
        <f t="shared" si="37"/>
        <v>0.1721381939708633</v>
      </c>
      <c r="CG91" s="138"/>
      <c r="CN91" s="94" t="s">
        <v>594</v>
      </c>
      <c r="CO91" s="94" t="s">
        <v>566</v>
      </c>
      <c r="CP91" s="41">
        <v>2</v>
      </c>
      <c r="CQ91" s="41">
        <v>7</v>
      </c>
      <c r="CR91" s="41" t="s">
        <v>932</v>
      </c>
      <c r="CS91" s="41">
        <f t="shared" si="38"/>
        <v>5</v>
      </c>
      <c r="CT91" s="41">
        <f t="shared" si="39"/>
        <v>0.13400000000000001</v>
      </c>
      <c r="CU91" s="46">
        <f t="shared" si="40"/>
        <v>6.3211689963920376E-2</v>
      </c>
      <c r="CV91" s="138"/>
      <c r="DI91" s="41">
        <f t="shared" si="41"/>
        <v>0.13400000000000001</v>
      </c>
      <c r="DJ91" s="46">
        <f t="shared" si="42"/>
        <v>6.6172787979966619E-2</v>
      </c>
      <c r="DK91" s="138"/>
      <c r="DR91" s="94" t="s">
        <v>740</v>
      </c>
      <c r="DS91" s="94" t="s">
        <v>567</v>
      </c>
      <c r="DT91" s="41">
        <v>2</v>
      </c>
      <c r="DU91" s="41">
        <v>7</v>
      </c>
      <c r="DV91" s="41" t="s">
        <v>932</v>
      </c>
      <c r="DW91" s="41">
        <v>2</v>
      </c>
      <c r="DX91" s="41">
        <f t="shared" si="43"/>
        <v>6.8000000000000005E-2</v>
      </c>
      <c r="DY91" s="46">
        <f t="shared" si="44"/>
        <v>1.0620057870505975E-2</v>
      </c>
      <c r="DZ91" s="138"/>
      <c r="EM91" s="41">
        <f t="shared" si="45"/>
        <v>6.7000000000000004E-2</v>
      </c>
      <c r="EN91" s="46">
        <f t="shared" si="46"/>
        <v>7.9362733021269543E-3</v>
      </c>
      <c r="EO91" s="138"/>
      <c r="EV91" s="94" t="s">
        <v>740</v>
      </c>
      <c r="EW91" s="94" t="s">
        <v>567</v>
      </c>
      <c r="EX91" s="41">
        <v>2</v>
      </c>
      <c r="EY91" s="41">
        <v>7</v>
      </c>
      <c r="EZ91" s="41" t="s">
        <v>932</v>
      </c>
      <c r="FA91" s="41">
        <v>5</v>
      </c>
      <c r="FB91" s="41">
        <f t="shared" si="47"/>
        <v>6.8000000000000005E-2</v>
      </c>
      <c r="FC91" s="46">
        <f t="shared" si="48"/>
        <v>9.4714600685938399E-3</v>
      </c>
      <c r="FD91" s="138"/>
      <c r="FQ91" s="41">
        <f t="shared" si="49"/>
        <v>6.7000000000000004E-2</v>
      </c>
      <c r="FR91" s="46">
        <f t="shared" si="50"/>
        <v>6.5204999444780504E-3</v>
      </c>
      <c r="FS91" s="138"/>
      <c r="FZ91" s="94" t="s">
        <v>599</v>
      </c>
      <c r="GA91" s="94" t="s">
        <v>567</v>
      </c>
      <c r="GB91" s="41">
        <v>2</v>
      </c>
      <c r="GC91" s="41">
        <v>7</v>
      </c>
      <c r="GD91" s="41" t="s">
        <v>932</v>
      </c>
      <c r="GE91" s="136">
        <v>15</v>
      </c>
      <c r="GF91" s="41">
        <f>GC48</f>
        <v>0.26400000000000001</v>
      </c>
      <c r="GG91" s="46">
        <f t="shared" si="52"/>
        <v>0.16708909266118591</v>
      </c>
      <c r="GH91" s="138"/>
    </row>
    <row r="92" spans="1:190">
      <c r="B92" s="94" t="s">
        <v>596</v>
      </c>
      <c r="C92" s="94" t="s">
        <v>566</v>
      </c>
      <c r="D92" s="41">
        <v>2</v>
      </c>
      <c r="E92" s="41">
        <v>8</v>
      </c>
      <c r="F92" s="41" t="s">
        <v>932</v>
      </c>
      <c r="G92" s="41">
        <v>1</v>
      </c>
      <c r="H92" s="41">
        <f t="shared" si="29"/>
        <v>0.61899999999999999</v>
      </c>
      <c r="I92" s="46">
        <f t="shared" si="30"/>
        <v>0.49435015243464581</v>
      </c>
      <c r="J92" s="138"/>
      <c r="W92" s="41">
        <f t="shared" si="26"/>
        <v>0.624</v>
      </c>
      <c r="X92" s="46">
        <f t="shared" si="31"/>
        <v>0.49886561761229314</v>
      </c>
      <c r="Y92" s="138"/>
      <c r="AF92" s="94" t="s">
        <v>633</v>
      </c>
      <c r="AG92" s="94" t="s">
        <v>567</v>
      </c>
      <c r="AH92" s="41">
        <v>2</v>
      </c>
      <c r="AI92" s="41">
        <v>8</v>
      </c>
      <c r="AJ92" s="41" t="s">
        <v>932</v>
      </c>
      <c r="AK92" s="41">
        <v>1</v>
      </c>
      <c r="AL92" s="41">
        <f t="shared" si="27"/>
        <v>0.52600000000000002</v>
      </c>
      <c r="AM92" s="46">
        <f t="shared" si="32"/>
        <v>0.4163839147406902</v>
      </c>
      <c r="AN92" s="138"/>
      <c r="BA92" s="41">
        <f t="shared" si="28"/>
        <v>0.50700000000000001</v>
      </c>
      <c r="BB92" s="46">
        <f t="shared" si="33"/>
        <v>0.45516951169720971</v>
      </c>
      <c r="BC92" s="138"/>
      <c r="BJ92" s="94" t="s">
        <v>596</v>
      </c>
      <c r="BK92" s="94" t="s">
        <v>566</v>
      </c>
      <c r="BL92" s="41">
        <v>2</v>
      </c>
      <c r="BM92" s="41">
        <v>8</v>
      </c>
      <c r="BN92" s="41" t="s">
        <v>932</v>
      </c>
      <c r="BO92" s="41">
        <v>2</v>
      </c>
      <c r="BP92" s="41">
        <f t="shared" si="34"/>
        <v>0.32800000000000001</v>
      </c>
      <c r="BQ92" s="46">
        <f t="shared" si="35"/>
        <v>0.23523900620209817</v>
      </c>
      <c r="BR92" s="138"/>
      <c r="CE92" s="41">
        <f t="shared" si="36"/>
        <v>0.36099999999999999</v>
      </c>
      <c r="CF92" s="46">
        <f t="shared" si="37"/>
        <v>0.25587890679524145</v>
      </c>
      <c r="CG92" s="138"/>
      <c r="CN92" s="94" t="s">
        <v>596</v>
      </c>
      <c r="CO92" s="94" t="s">
        <v>566</v>
      </c>
      <c r="CP92" s="41">
        <v>2</v>
      </c>
      <c r="CQ92" s="41">
        <v>8</v>
      </c>
      <c r="CR92" s="41" t="s">
        <v>932</v>
      </c>
      <c r="CS92" s="41">
        <f t="shared" si="38"/>
        <v>5</v>
      </c>
      <c r="CT92" s="41">
        <f t="shared" si="39"/>
        <v>0.16600000000000001</v>
      </c>
      <c r="CU92" s="46">
        <f t="shared" si="40"/>
        <v>9.0450814902215751E-2</v>
      </c>
      <c r="CV92" s="138"/>
      <c r="DI92" s="41">
        <f t="shared" si="41"/>
        <v>0.16700000000000001</v>
      </c>
      <c r="DJ92" s="46">
        <f t="shared" si="42"/>
        <v>9.3994156928213696E-2</v>
      </c>
      <c r="DK92" s="138"/>
      <c r="DR92" s="94" t="s">
        <v>633</v>
      </c>
      <c r="DS92" s="94" t="s">
        <v>567</v>
      </c>
      <c r="DT92" s="41">
        <v>2</v>
      </c>
      <c r="DU92" s="41">
        <v>8</v>
      </c>
      <c r="DV92" s="41" t="s">
        <v>932</v>
      </c>
      <c r="DW92" s="41">
        <v>2</v>
      </c>
      <c r="DX92" s="41">
        <f t="shared" si="43"/>
        <v>0.29399999999999998</v>
      </c>
      <c r="DY92" s="46">
        <f t="shared" si="44"/>
        <v>0.19779951501235898</v>
      </c>
      <c r="DZ92" s="138"/>
      <c r="EM92" s="41">
        <f t="shared" si="45"/>
        <v>0.28799999999999998</v>
      </c>
      <c r="EN92" s="46">
        <f t="shared" si="46"/>
        <v>0.19124086392379072</v>
      </c>
      <c r="EO92" s="138"/>
      <c r="EV92" s="94" t="s">
        <v>633</v>
      </c>
      <c r="EW92" s="94" t="s">
        <v>567</v>
      </c>
      <c r="EX92" s="41">
        <v>2</v>
      </c>
      <c r="EY92" s="41">
        <v>8</v>
      </c>
      <c r="EZ92" s="41" t="s">
        <v>932</v>
      </c>
      <c r="FA92" s="41">
        <v>5</v>
      </c>
      <c r="FB92" s="41">
        <f t="shared" si="47"/>
        <v>0.13700000000000001</v>
      </c>
      <c r="FC92" s="46">
        <f t="shared" si="48"/>
        <v>6.9225257226849593E-2</v>
      </c>
      <c r="FD92" s="138"/>
      <c r="FQ92" s="41">
        <f t="shared" si="49"/>
        <v>0.13600000000000001</v>
      </c>
      <c r="FR92" s="46">
        <f t="shared" si="50"/>
        <v>6.6710014929240363E-2</v>
      </c>
      <c r="FS92" s="138"/>
      <c r="FZ92" s="41" t="s">
        <v>603</v>
      </c>
      <c r="GA92" s="94" t="s">
        <v>567</v>
      </c>
      <c r="GB92" s="41">
        <v>3</v>
      </c>
      <c r="GC92" s="41">
        <v>1</v>
      </c>
      <c r="GD92" s="41" t="s">
        <v>932</v>
      </c>
      <c r="GE92" s="136">
        <v>1</v>
      </c>
      <c r="GF92" s="41">
        <f>GD42</f>
        <v>1.9219999999999999</v>
      </c>
      <c r="GG92" s="46" t="str">
        <f t="shared" si="52"/>
        <v>NA</v>
      </c>
      <c r="GH92" s="138"/>
    </row>
    <row r="93" spans="1:190">
      <c r="B93" s="94" t="s">
        <v>598</v>
      </c>
      <c r="C93" s="94" t="s">
        <v>566</v>
      </c>
      <c r="D93" s="41">
        <v>3</v>
      </c>
      <c r="E93" s="41">
        <v>1</v>
      </c>
      <c r="F93" s="41" t="s">
        <v>932</v>
      </c>
      <c r="G93" s="41">
        <v>1</v>
      </c>
      <c r="H93" s="41">
        <f t="shared" ref="H93:H100" si="53">F42</f>
        <v>0.57299999999999995</v>
      </c>
      <c r="I93" s="46">
        <f t="shared" si="30"/>
        <v>0.45431667015440402</v>
      </c>
      <c r="J93" s="138"/>
      <c r="W93" s="41">
        <f t="shared" ref="W93:W100" si="54">U42</f>
        <v>0.55800000000000005</v>
      </c>
      <c r="X93" s="46">
        <f t="shared" si="31"/>
        <v>0.44141142139479911</v>
      </c>
      <c r="Y93" s="138"/>
      <c r="AF93" s="94" t="s">
        <v>635</v>
      </c>
      <c r="AG93" s="94" t="s">
        <v>567</v>
      </c>
      <c r="AH93" s="41">
        <v>3</v>
      </c>
      <c r="AI93" s="41">
        <v>1</v>
      </c>
      <c r="AJ93" s="41" t="s">
        <v>932</v>
      </c>
      <c r="AK93" s="41">
        <v>1</v>
      </c>
      <c r="AL93" s="41">
        <f t="shared" ref="AL93:AL100" si="55">AJ42</f>
        <v>0.42299999999999999</v>
      </c>
      <c r="AM93" s="46">
        <f t="shared" si="32"/>
        <v>0.3261416444637214</v>
      </c>
      <c r="AN93" s="138"/>
      <c r="BA93" s="41">
        <f t="shared" ref="BA93:BA100" si="56">AY42</f>
        <v>0.42699999999999999</v>
      </c>
      <c r="BB93" s="46">
        <f t="shared" si="33"/>
        <v>0.37410860484419606</v>
      </c>
      <c r="BC93" s="138"/>
      <c r="BJ93" s="94" t="s">
        <v>598</v>
      </c>
      <c r="BK93" s="94" t="s">
        <v>566</v>
      </c>
      <c r="BL93" s="41">
        <v>3</v>
      </c>
      <c r="BM93" s="41">
        <v>1</v>
      </c>
      <c r="BN93" s="41" t="s">
        <v>932</v>
      </c>
      <c r="BO93" s="41">
        <v>2</v>
      </c>
      <c r="BP93" s="41">
        <f t="shared" ref="BP93:BP100" si="57">BN42</f>
        <v>0.29899999999999999</v>
      </c>
      <c r="BQ93" s="46">
        <f t="shared" si="35"/>
        <v>0.21025636964018077</v>
      </c>
      <c r="BR93" s="138"/>
      <c r="CE93" s="41">
        <f t="shared" ref="CE93:CE100" si="58">CC42</f>
        <v>0.314</v>
      </c>
      <c r="CF93" s="46">
        <f t="shared" si="37"/>
        <v>0.21612321484831443</v>
      </c>
      <c r="CG93" s="138"/>
      <c r="CN93" s="94" t="s">
        <v>598</v>
      </c>
      <c r="CO93" s="94" t="s">
        <v>566</v>
      </c>
      <c r="CP93" s="41">
        <v>3</v>
      </c>
      <c r="CQ93" s="41">
        <v>1</v>
      </c>
      <c r="CR93" s="41" t="s">
        <v>932</v>
      </c>
      <c r="CS93" s="41">
        <f t="shared" si="38"/>
        <v>5</v>
      </c>
      <c r="CT93" s="41">
        <f t="shared" ref="CT93:CT100" si="59">CR42</f>
        <v>0.15</v>
      </c>
      <c r="CU93" s="46">
        <f t="shared" si="40"/>
        <v>7.6831252433068056E-2</v>
      </c>
      <c r="CV93" s="138"/>
      <c r="DI93" s="41">
        <f t="shared" ref="DI93:DI100" si="60">DG42</f>
        <v>0.14899999999999999</v>
      </c>
      <c r="DJ93" s="46">
        <f t="shared" si="42"/>
        <v>7.8818864774624367E-2</v>
      </c>
      <c r="DK93" s="138"/>
      <c r="DR93" s="94" t="s">
        <v>635</v>
      </c>
      <c r="DS93" s="94" t="s">
        <v>567</v>
      </c>
      <c r="DT93" s="41">
        <v>3</v>
      </c>
      <c r="DU93" s="41">
        <v>1</v>
      </c>
      <c r="DV93" s="41" t="s">
        <v>932</v>
      </c>
      <c r="DW93" s="41">
        <v>2</v>
      </c>
      <c r="DX93" s="41">
        <f t="shared" ref="DX93:DX100" si="61">DV42</f>
        <v>0.24199999999999999</v>
      </c>
      <c r="DY93" s="46">
        <f t="shared" si="44"/>
        <v>0.15473167531600343</v>
      </c>
      <c r="DZ93" s="138"/>
      <c r="EM93" s="41">
        <f t="shared" ref="EM93:EM100" si="62">EK42</f>
        <v>0.23599999999999999</v>
      </c>
      <c r="EN93" s="46">
        <f t="shared" si="46"/>
        <v>0.14811037201281102</v>
      </c>
      <c r="EO93" s="138"/>
      <c r="EV93" s="94" t="s">
        <v>635</v>
      </c>
      <c r="EW93" s="94" t="s">
        <v>567</v>
      </c>
      <c r="EX93" s="41">
        <v>3</v>
      </c>
      <c r="EY93" s="41">
        <v>1</v>
      </c>
      <c r="EZ93" s="41" t="s">
        <v>932</v>
      </c>
      <c r="FA93" s="41">
        <v>5</v>
      </c>
      <c r="FB93" s="41">
        <f t="shared" ref="FB93:FB100" si="63">EZ42</f>
        <v>0.11899999999999999</v>
      </c>
      <c r="FC93" s="46">
        <f t="shared" si="48"/>
        <v>5.3637310142087211E-2</v>
      </c>
      <c r="FD93" s="138"/>
      <c r="FQ93" s="41">
        <f t="shared" ref="FQ93:FQ100" si="64">FO42</f>
        <v>0.11799999999999999</v>
      </c>
      <c r="FR93" s="46">
        <f t="shared" si="50"/>
        <v>5.1008402324519746E-2</v>
      </c>
      <c r="FS93" s="138"/>
      <c r="FZ93" s="41" t="s">
        <v>603</v>
      </c>
      <c r="GA93" s="94" t="s">
        <v>567</v>
      </c>
      <c r="GB93" s="41">
        <v>3</v>
      </c>
      <c r="GC93" s="41">
        <v>2</v>
      </c>
      <c r="GD93" s="41" t="s">
        <v>932</v>
      </c>
      <c r="GE93" s="136">
        <v>2</v>
      </c>
      <c r="GF93" s="41">
        <f t="shared" ref="GF93:GF98" si="65">GD43</f>
        <v>1.7210000000000001</v>
      </c>
      <c r="GG93" s="46" t="str">
        <f t="shared" si="52"/>
        <v>NA</v>
      </c>
      <c r="GH93" s="138"/>
    </row>
    <row r="94" spans="1:190">
      <c r="B94" s="94" t="s">
        <v>600</v>
      </c>
      <c r="C94" s="94" t="s">
        <v>566</v>
      </c>
      <c r="D94" s="41">
        <v>3</v>
      </c>
      <c r="E94" s="41">
        <v>2</v>
      </c>
      <c r="F94" s="41" t="s">
        <v>932</v>
      </c>
      <c r="G94" s="41">
        <v>1</v>
      </c>
      <c r="H94" s="41">
        <f t="shared" si="53"/>
        <v>0.56999999999999995</v>
      </c>
      <c r="I94" s="46">
        <f t="shared" si="30"/>
        <v>0.45170579087525786</v>
      </c>
      <c r="J94" s="138"/>
      <c r="W94" s="41">
        <f t="shared" si="54"/>
        <v>0.54100000000000004</v>
      </c>
      <c r="X94" s="46">
        <f t="shared" si="31"/>
        <v>0.42661261327817179</v>
      </c>
      <c r="Y94" s="138"/>
      <c r="AF94" s="94" t="s">
        <v>637</v>
      </c>
      <c r="AG94" s="94" t="s">
        <v>567</v>
      </c>
      <c r="AH94" s="41">
        <v>3</v>
      </c>
      <c r="AI94" s="41">
        <v>2</v>
      </c>
      <c r="AJ94" s="41" t="s">
        <v>932</v>
      </c>
      <c r="AK94" s="41">
        <v>1</v>
      </c>
      <c r="AL94" s="41">
        <f t="shared" si="55"/>
        <v>1.1479999999999999</v>
      </c>
      <c r="AM94" s="46" t="str">
        <f t="shared" si="32"/>
        <v>NA</v>
      </c>
      <c r="AN94" s="138"/>
      <c r="BA94" s="41">
        <f t="shared" si="56"/>
        <v>1.141</v>
      </c>
      <c r="BB94" s="46" t="str">
        <f t="shared" si="33"/>
        <v>NA</v>
      </c>
      <c r="BC94" s="138"/>
      <c r="BJ94" s="94" t="s">
        <v>600</v>
      </c>
      <c r="BK94" s="94" t="s">
        <v>566</v>
      </c>
      <c r="BL94" s="41">
        <v>3</v>
      </c>
      <c r="BM94" s="41">
        <v>2</v>
      </c>
      <c r="BN94" s="41" t="s">
        <v>932</v>
      </c>
      <c r="BO94" s="41">
        <v>2</v>
      </c>
      <c r="BP94" s="41">
        <f t="shared" si="57"/>
        <v>0.29399999999999998</v>
      </c>
      <c r="BQ94" s="46">
        <f t="shared" si="35"/>
        <v>0.2059490185088157</v>
      </c>
      <c r="BR94" s="138"/>
      <c r="CE94" s="41">
        <f t="shared" si="58"/>
        <v>0.317</v>
      </c>
      <c r="CF94" s="46">
        <f t="shared" si="37"/>
        <v>0.21866081220662892</v>
      </c>
      <c r="CG94" s="138"/>
      <c r="CN94" s="94" t="s">
        <v>600</v>
      </c>
      <c r="CO94" s="94" t="s">
        <v>566</v>
      </c>
      <c r="CP94" s="41">
        <v>3</v>
      </c>
      <c r="CQ94" s="41">
        <v>2</v>
      </c>
      <c r="CR94" s="41" t="s">
        <v>932</v>
      </c>
      <c r="CS94" s="41">
        <f t="shared" si="38"/>
        <v>5</v>
      </c>
      <c r="CT94" s="41">
        <f t="shared" si="59"/>
        <v>0.14899999999999999</v>
      </c>
      <c r="CU94" s="46">
        <f t="shared" si="40"/>
        <v>7.5980029778746322E-2</v>
      </c>
      <c r="CV94" s="138"/>
      <c r="DI94" s="41">
        <f t="shared" si="60"/>
        <v>0.14499999999999999</v>
      </c>
      <c r="DJ94" s="46">
        <f t="shared" si="42"/>
        <v>7.5446577629382297E-2</v>
      </c>
      <c r="DK94" s="138"/>
      <c r="DR94" s="94" t="s">
        <v>637</v>
      </c>
      <c r="DS94" s="94" t="s">
        <v>567</v>
      </c>
      <c r="DT94" s="41">
        <v>3</v>
      </c>
      <c r="DU94" s="41">
        <v>2</v>
      </c>
      <c r="DV94" s="41" t="s">
        <v>932</v>
      </c>
      <c r="DW94" s="41">
        <v>2</v>
      </c>
      <c r="DX94" s="41">
        <f t="shared" si="61"/>
        <v>0.61399999999999999</v>
      </c>
      <c r="DY94" s="46">
        <f t="shared" si="44"/>
        <v>0.46283237468223937</v>
      </c>
      <c r="DZ94" s="138"/>
      <c r="EM94" s="41">
        <f t="shared" si="62"/>
        <v>0.63100000000000001</v>
      </c>
      <c r="EN94" s="46">
        <f t="shared" si="46"/>
        <v>0.47573622402890697</v>
      </c>
      <c r="EO94" s="138"/>
      <c r="EV94" s="94" t="s">
        <v>637</v>
      </c>
      <c r="EW94" s="94" t="s">
        <v>567</v>
      </c>
      <c r="EX94" s="41">
        <v>3</v>
      </c>
      <c r="EY94" s="41">
        <v>2</v>
      </c>
      <c r="EZ94" s="41" t="s">
        <v>932</v>
      </c>
      <c r="FA94" s="41">
        <v>5</v>
      </c>
      <c r="FB94" s="41">
        <f t="shared" si="63"/>
        <v>0.27</v>
      </c>
      <c r="FC94" s="46">
        <f t="shared" si="48"/>
        <v>0.18440286624203822</v>
      </c>
      <c r="FD94" s="138"/>
      <c r="FQ94" s="41">
        <f t="shared" si="64"/>
        <v>0.26500000000000001</v>
      </c>
      <c r="FR94" s="46">
        <f t="shared" si="50"/>
        <v>0.17923823859640467</v>
      </c>
      <c r="FS94" s="138"/>
      <c r="FZ94" s="41" t="s">
        <v>603</v>
      </c>
      <c r="GA94" s="94" t="s">
        <v>567</v>
      </c>
      <c r="GB94" s="41">
        <v>3</v>
      </c>
      <c r="GC94" s="41">
        <v>3</v>
      </c>
      <c r="GD94" s="41" t="s">
        <v>932</v>
      </c>
      <c r="GE94" s="136">
        <v>5</v>
      </c>
      <c r="GF94" s="41">
        <f t="shared" si="65"/>
        <v>0.76</v>
      </c>
      <c r="GG94" s="46" t="str">
        <f t="shared" si="52"/>
        <v>NA</v>
      </c>
      <c r="GH94" s="138"/>
    </row>
    <row r="95" spans="1:190">
      <c r="B95" s="94" t="s">
        <v>602</v>
      </c>
      <c r="C95" s="94" t="s">
        <v>566</v>
      </c>
      <c r="D95" s="41">
        <v>3</v>
      </c>
      <c r="E95" s="41">
        <v>3</v>
      </c>
      <c r="F95" s="41" t="s">
        <v>932</v>
      </c>
      <c r="G95" s="41">
        <v>1</v>
      </c>
      <c r="H95" s="41">
        <f t="shared" si="53"/>
        <v>0.60399999999999998</v>
      </c>
      <c r="I95" s="46">
        <f t="shared" si="30"/>
        <v>0.48129575603891483</v>
      </c>
      <c r="J95" s="138"/>
      <c r="W95" s="41">
        <f t="shared" si="54"/>
        <v>0.59599999999999997</v>
      </c>
      <c r="X95" s="46">
        <f t="shared" si="31"/>
        <v>0.47449111012608353</v>
      </c>
      <c r="Y95" s="138"/>
      <c r="AF95" s="94" t="s">
        <v>639</v>
      </c>
      <c r="AG95" s="94" t="s">
        <v>567</v>
      </c>
      <c r="AH95" s="41">
        <v>3</v>
      </c>
      <c r="AI95" s="41">
        <v>3</v>
      </c>
      <c r="AJ95" s="41" t="s">
        <v>932</v>
      </c>
      <c r="AK95" s="41">
        <v>1</v>
      </c>
      <c r="AL95" s="41">
        <f t="shared" si="55"/>
        <v>0.61099999999999999</v>
      </c>
      <c r="AM95" s="46">
        <f t="shared" si="32"/>
        <v>0.49085569118284894</v>
      </c>
      <c r="AN95" s="138"/>
      <c r="BA95" s="41">
        <f t="shared" si="56"/>
        <v>0.61299999999999999</v>
      </c>
      <c r="BB95" s="46" t="str">
        <f t="shared" si="33"/>
        <v>NA</v>
      </c>
      <c r="BC95" s="138"/>
      <c r="BJ95" s="94" t="s">
        <v>602</v>
      </c>
      <c r="BK95" s="94" t="s">
        <v>566</v>
      </c>
      <c r="BL95" s="41">
        <v>3</v>
      </c>
      <c r="BM95" s="41">
        <v>3</v>
      </c>
      <c r="BN95" s="41" t="s">
        <v>932</v>
      </c>
      <c r="BO95" s="41">
        <v>2</v>
      </c>
      <c r="BP95" s="41">
        <f t="shared" si="57"/>
        <v>0.32200000000000001</v>
      </c>
      <c r="BQ95" s="46">
        <f t="shared" si="35"/>
        <v>0.2300701848444601</v>
      </c>
      <c r="BR95" s="138"/>
      <c r="CE95" s="41">
        <f t="shared" si="58"/>
        <v>0.34300000000000003</v>
      </c>
      <c r="CF95" s="46">
        <f t="shared" si="37"/>
        <v>0.24065332264535449</v>
      </c>
      <c r="CG95" s="138"/>
      <c r="CN95" s="94" t="s">
        <v>602</v>
      </c>
      <c r="CO95" s="94" t="s">
        <v>566</v>
      </c>
      <c r="CP95" s="41">
        <v>3</v>
      </c>
      <c r="CQ95" s="41">
        <v>3</v>
      </c>
      <c r="CR95" s="41" t="s">
        <v>932</v>
      </c>
      <c r="CS95" s="41">
        <f t="shared" si="38"/>
        <v>5</v>
      </c>
      <c r="CT95" s="41">
        <f t="shared" si="59"/>
        <v>0.158</v>
      </c>
      <c r="CU95" s="46">
        <f t="shared" si="40"/>
        <v>8.3641033667641904E-2</v>
      </c>
      <c r="CV95" s="138"/>
      <c r="DI95" s="41">
        <f t="shared" si="60"/>
        <v>0.193</v>
      </c>
      <c r="DJ95" s="46">
        <f t="shared" si="42"/>
        <v>0.11591402337228714</v>
      </c>
      <c r="DK95" s="138"/>
      <c r="DR95" s="94" t="s">
        <v>639</v>
      </c>
      <c r="DS95" s="94" t="s">
        <v>567</v>
      </c>
      <c r="DT95" s="41">
        <v>3</v>
      </c>
      <c r="DU95" s="41">
        <v>3</v>
      </c>
      <c r="DV95" s="41" t="s">
        <v>932</v>
      </c>
      <c r="DW95" s="41">
        <v>2</v>
      </c>
      <c r="DX95" s="41">
        <f t="shared" si="61"/>
        <v>0.33600000000000002</v>
      </c>
      <c r="DY95" s="46">
        <f t="shared" si="44"/>
        <v>0.23258507784403085</v>
      </c>
      <c r="DZ95" s="138"/>
      <c r="EM95" s="41">
        <f t="shared" si="62"/>
        <v>0.34</v>
      </c>
      <c r="EN95" s="46">
        <f t="shared" si="46"/>
        <v>0.23437135583477045</v>
      </c>
      <c r="EO95" s="138"/>
      <c r="EV95" s="94" t="s">
        <v>639</v>
      </c>
      <c r="EW95" s="94" t="s">
        <v>567</v>
      </c>
      <c r="EX95" s="41">
        <v>3</v>
      </c>
      <c r="EY95" s="41">
        <v>3</v>
      </c>
      <c r="EZ95" s="41" t="s">
        <v>932</v>
      </c>
      <c r="FA95" s="41">
        <v>5</v>
      </c>
      <c r="FB95" s="41">
        <f t="shared" si="63"/>
        <v>0.157</v>
      </c>
      <c r="FC95" s="46">
        <f t="shared" si="48"/>
        <v>8.6545198432141104E-2</v>
      </c>
      <c r="FD95" s="138"/>
      <c r="FQ95" s="41">
        <f t="shared" si="64"/>
        <v>0.155</v>
      </c>
      <c r="FR95" s="46">
        <f t="shared" si="50"/>
        <v>8.3283939345334318E-2</v>
      </c>
      <c r="FS95" s="138"/>
      <c r="FZ95" s="41" t="s">
        <v>603</v>
      </c>
      <c r="GA95" s="94" t="s">
        <v>567</v>
      </c>
      <c r="GB95" s="41">
        <v>3</v>
      </c>
      <c r="GC95" s="41">
        <v>4</v>
      </c>
      <c r="GD95" s="41" t="s">
        <v>932</v>
      </c>
      <c r="GE95" s="136">
        <v>10</v>
      </c>
      <c r="GF95" s="41">
        <f t="shared" si="65"/>
        <v>0.38800000000000001</v>
      </c>
      <c r="GG95" s="46">
        <f t="shared" si="52"/>
        <v>0.26609080916674194</v>
      </c>
      <c r="GH95" s="138"/>
    </row>
    <row r="96" spans="1:190">
      <c r="B96" s="94" t="s">
        <v>604</v>
      </c>
      <c r="C96" s="94" t="s">
        <v>566</v>
      </c>
      <c r="D96" s="41">
        <v>3</v>
      </c>
      <c r="E96" s="41">
        <v>4</v>
      </c>
      <c r="F96" s="41" t="s">
        <v>932</v>
      </c>
      <c r="G96" s="41">
        <v>1</v>
      </c>
      <c r="H96" s="41">
        <f t="shared" si="53"/>
        <v>0.60399999999999998</v>
      </c>
      <c r="I96" s="46">
        <f t="shared" si="30"/>
        <v>0.48129575603891483</v>
      </c>
      <c r="J96" s="138"/>
      <c r="W96" s="41">
        <f t="shared" si="54"/>
        <v>0.58799999999999997</v>
      </c>
      <c r="X96" s="46">
        <f t="shared" si="31"/>
        <v>0.46752696513002362</v>
      </c>
      <c r="Y96" s="138"/>
      <c r="AF96" s="94" t="s">
        <v>641</v>
      </c>
      <c r="AG96" s="94" t="s">
        <v>567</v>
      </c>
      <c r="AH96" s="41">
        <v>3</v>
      </c>
      <c r="AI96" s="41">
        <v>4</v>
      </c>
      <c r="AJ96" s="41" t="s">
        <v>932</v>
      </c>
      <c r="AK96" s="41">
        <v>1</v>
      </c>
      <c r="AL96" s="41">
        <f t="shared" si="55"/>
        <v>7.5999999999999998E-2</v>
      </c>
      <c r="AM96" s="46">
        <f t="shared" si="32"/>
        <v>2.2121568870438011E-2</v>
      </c>
      <c r="AN96" s="138"/>
      <c r="BA96" s="41">
        <f t="shared" si="56"/>
        <v>7.5999999999999998E-2</v>
      </c>
      <c r="BB96" s="46">
        <f t="shared" si="33"/>
        <v>1.8453876026599161E-2</v>
      </c>
      <c r="BC96" s="138"/>
      <c r="BJ96" s="94" t="s">
        <v>604</v>
      </c>
      <c r="BK96" s="94" t="s">
        <v>566</v>
      </c>
      <c r="BL96" s="41">
        <v>3</v>
      </c>
      <c r="BM96" s="41">
        <v>4</v>
      </c>
      <c r="BN96" s="41" t="s">
        <v>932</v>
      </c>
      <c r="BO96" s="41">
        <v>2</v>
      </c>
      <c r="BP96" s="41">
        <f t="shared" si="57"/>
        <v>0.41199999999999998</v>
      </c>
      <c r="BQ96" s="46">
        <f t="shared" si="35"/>
        <v>0.30760250520903132</v>
      </c>
      <c r="BR96" s="138"/>
      <c r="CE96" s="41">
        <f t="shared" si="58"/>
        <v>0.33200000000000002</v>
      </c>
      <c r="CF96" s="46">
        <f t="shared" si="37"/>
        <v>0.23134879899820138</v>
      </c>
      <c r="CG96" s="138"/>
      <c r="CN96" s="94" t="s">
        <v>604</v>
      </c>
      <c r="CO96" s="94" t="s">
        <v>566</v>
      </c>
      <c r="CP96" s="41">
        <v>3</v>
      </c>
      <c r="CQ96" s="41">
        <v>4</v>
      </c>
      <c r="CR96" s="41" t="s">
        <v>932</v>
      </c>
      <c r="CS96" s="41">
        <f t="shared" si="38"/>
        <v>5</v>
      </c>
      <c r="CT96" s="41">
        <f t="shared" si="59"/>
        <v>0.16500000000000001</v>
      </c>
      <c r="CU96" s="46">
        <f t="shared" si="40"/>
        <v>8.959959224789403E-2</v>
      </c>
      <c r="CV96" s="138"/>
      <c r="DI96" s="41">
        <f t="shared" si="60"/>
        <v>0.161</v>
      </c>
      <c r="DJ96" s="46">
        <f t="shared" si="42"/>
        <v>8.8935726210350577E-2</v>
      </c>
      <c r="DK96" s="138"/>
      <c r="DR96" s="94" t="s">
        <v>641</v>
      </c>
      <c r="DS96" s="94" t="s">
        <v>567</v>
      </c>
      <c r="DT96" s="41">
        <v>3</v>
      </c>
      <c r="DU96" s="41">
        <v>4</v>
      </c>
      <c r="DV96" s="41" t="s">
        <v>932</v>
      </c>
      <c r="DW96" s="41">
        <v>2</v>
      </c>
      <c r="DX96" s="41">
        <f t="shared" si="61"/>
        <v>6.8000000000000005E-2</v>
      </c>
      <c r="DY96" s="46">
        <f t="shared" si="44"/>
        <v>1.0620057870505975E-2</v>
      </c>
      <c r="DZ96" s="138"/>
      <c r="EM96" s="41">
        <f t="shared" si="62"/>
        <v>7.1999999999999995E-2</v>
      </c>
      <c r="EN96" s="46">
        <f t="shared" si="46"/>
        <v>1.2083435985874996E-2</v>
      </c>
      <c r="EO96" s="138"/>
      <c r="EV96" s="94" t="s">
        <v>641</v>
      </c>
      <c r="EW96" s="94" t="s">
        <v>567</v>
      </c>
      <c r="EX96" s="41">
        <v>3</v>
      </c>
      <c r="EY96" s="41">
        <v>4</v>
      </c>
      <c r="EZ96" s="41" t="s">
        <v>932</v>
      </c>
      <c r="FA96" s="41">
        <v>5</v>
      </c>
      <c r="FB96" s="41">
        <f t="shared" si="63"/>
        <v>6.7000000000000004E-2</v>
      </c>
      <c r="FC96" s="46">
        <f t="shared" si="48"/>
        <v>8.6054630083292633E-3</v>
      </c>
      <c r="FD96" s="138"/>
      <c r="FQ96" s="41">
        <f t="shared" si="64"/>
        <v>6.7000000000000004E-2</v>
      </c>
      <c r="FR96" s="46">
        <f t="shared" si="50"/>
        <v>6.5204999444780504E-3</v>
      </c>
      <c r="FS96" s="138"/>
      <c r="FZ96" s="41" t="s">
        <v>603</v>
      </c>
      <c r="GA96" s="94" t="s">
        <v>567</v>
      </c>
      <c r="GB96" s="41">
        <v>3</v>
      </c>
      <c r="GC96" s="41">
        <v>5</v>
      </c>
      <c r="GD96" s="41" t="s">
        <v>932</v>
      </c>
      <c r="GE96" s="136">
        <v>10</v>
      </c>
      <c r="GF96" s="41">
        <f t="shared" si="65"/>
        <v>0.39100000000000001</v>
      </c>
      <c r="GG96" s="46">
        <f t="shared" si="52"/>
        <v>0.26848601198542471</v>
      </c>
      <c r="GH96" s="138" t="s">
        <v>1091</v>
      </c>
    </row>
    <row r="97" spans="2:190">
      <c r="B97" s="94" t="s">
        <v>606</v>
      </c>
      <c r="C97" s="94" t="s">
        <v>566</v>
      </c>
      <c r="D97" s="41">
        <v>3</v>
      </c>
      <c r="E97" s="41">
        <v>5</v>
      </c>
      <c r="F97" s="41" t="s">
        <v>932</v>
      </c>
      <c r="G97" s="41">
        <v>1</v>
      </c>
      <c r="H97" s="41">
        <f>F46</f>
        <v>1.6739999999999999</v>
      </c>
      <c r="I97" s="46" t="str">
        <f>IF(H97&lt;$G$77, (H97-$I$67)/$I$66, "NA")</f>
        <v>NA</v>
      </c>
      <c r="J97" s="138"/>
      <c r="W97" s="41">
        <f t="shared" si="54"/>
        <v>1.589</v>
      </c>
      <c r="X97" s="46" t="str">
        <f t="shared" si="31"/>
        <v>NA</v>
      </c>
      <c r="Y97" s="138"/>
      <c r="AF97" s="94" t="s">
        <v>643</v>
      </c>
      <c r="AG97" s="94" t="s">
        <v>567</v>
      </c>
      <c r="AH97" s="41">
        <v>3</v>
      </c>
      <c r="AI97" s="41">
        <v>5</v>
      </c>
      <c r="AJ97" s="41" t="s">
        <v>932</v>
      </c>
      <c r="AK97" s="41">
        <v>1</v>
      </c>
      <c r="AL97" s="41">
        <f t="shared" si="55"/>
        <v>7.0000000000000007E-2</v>
      </c>
      <c r="AM97" s="46">
        <f t="shared" si="32"/>
        <v>1.6864737592167989E-2</v>
      </c>
      <c r="AN97" s="138"/>
      <c r="BA97" s="41">
        <f t="shared" si="56"/>
        <v>7.0000000000000007E-2</v>
      </c>
      <c r="BB97" s="46">
        <f t="shared" si="33"/>
        <v>1.2374308012623155E-2</v>
      </c>
      <c r="BC97" s="138"/>
      <c r="BJ97" s="94" t="s">
        <v>606</v>
      </c>
      <c r="BK97" s="94" t="s">
        <v>566</v>
      </c>
      <c r="BL97" s="41">
        <v>3</v>
      </c>
      <c r="BM97" s="41">
        <v>5</v>
      </c>
      <c r="BN97" s="41" t="s">
        <v>932</v>
      </c>
      <c r="BO97" s="41">
        <v>2</v>
      </c>
      <c r="BP97" s="41">
        <f t="shared" si="57"/>
        <v>0.98699999999999999</v>
      </c>
      <c r="BQ97" s="46" t="str">
        <f t="shared" si="35"/>
        <v>NA</v>
      </c>
      <c r="BR97" s="138"/>
      <c r="CE97" s="41">
        <f t="shared" si="58"/>
        <v>0.96899999999999997</v>
      </c>
      <c r="CF97" s="46" t="str">
        <f t="shared" si="37"/>
        <v>NA</v>
      </c>
      <c r="CG97" s="138"/>
      <c r="CN97" s="94" t="s">
        <v>606</v>
      </c>
      <c r="CO97" s="94" t="s">
        <v>566</v>
      </c>
      <c r="CP97" s="41">
        <v>3</v>
      </c>
      <c r="CQ97" s="41">
        <v>5</v>
      </c>
      <c r="CR97" s="41" t="s">
        <v>932</v>
      </c>
      <c r="CS97" s="41">
        <f t="shared" si="38"/>
        <v>5</v>
      </c>
      <c r="CT97" s="41">
        <f t="shared" si="59"/>
        <v>0.40799999999999997</v>
      </c>
      <c r="CU97" s="46">
        <f t="shared" si="40"/>
        <v>0.29644669724807454</v>
      </c>
      <c r="CV97" s="138"/>
      <c r="DI97" s="41">
        <f t="shared" si="60"/>
        <v>0.40600000000000003</v>
      </c>
      <c r="DJ97" s="46">
        <f t="shared" si="42"/>
        <v>0.29548831385642738</v>
      </c>
      <c r="DK97" s="138"/>
      <c r="DR97" s="94" t="s">
        <v>643</v>
      </c>
      <c r="DS97" s="94" t="s">
        <v>567</v>
      </c>
      <c r="DT97" s="41">
        <v>3</v>
      </c>
      <c r="DU97" s="41">
        <v>5</v>
      </c>
      <c r="DV97" s="41" t="s">
        <v>932</v>
      </c>
      <c r="DW97" s="41">
        <v>2</v>
      </c>
      <c r="DX97" s="41">
        <f t="shared" si="61"/>
        <v>7.0000000000000007E-2</v>
      </c>
      <c r="DY97" s="46">
        <f t="shared" si="44"/>
        <v>1.2276513243442729E-2</v>
      </c>
      <c r="DZ97" s="138"/>
      <c r="EM97" s="41">
        <f t="shared" si="62"/>
        <v>6.6000000000000003E-2</v>
      </c>
      <c r="EN97" s="46">
        <f t="shared" si="46"/>
        <v>7.1068407653773437E-3</v>
      </c>
      <c r="EO97" s="138"/>
      <c r="EV97" s="94" t="s">
        <v>643</v>
      </c>
      <c r="EW97" s="94" t="s">
        <v>567</v>
      </c>
      <c r="EX97" s="41">
        <v>3</v>
      </c>
      <c r="EY97" s="41">
        <v>5</v>
      </c>
      <c r="EZ97" s="41" t="s">
        <v>932</v>
      </c>
      <c r="FA97" s="41">
        <v>5</v>
      </c>
      <c r="FB97" s="41">
        <f t="shared" si="63"/>
        <v>6.6000000000000003E-2</v>
      </c>
      <c r="FC97" s="46">
        <f t="shared" si="48"/>
        <v>7.7394659480646867E-3</v>
      </c>
      <c r="FD97" s="138"/>
      <c r="FQ97" s="41">
        <f t="shared" si="64"/>
        <v>6.6000000000000003E-2</v>
      </c>
      <c r="FR97" s="46">
        <f t="shared" si="50"/>
        <v>5.6481881331046828E-3</v>
      </c>
      <c r="FS97" s="138"/>
      <c r="FZ97" s="41" t="s">
        <v>603</v>
      </c>
      <c r="GA97" s="94" t="s">
        <v>567</v>
      </c>
      <c r="GB97" s="41">
        <v>3</v>
      </c>
      <c r="GC97" s="41">
        <v>6</v>
      </c>
      <c r="GD97" s="41" t="s">
        <v>932</v>
      </c>
      <c r="GE97" s="136">
        <v>15</v>
      </c>
      <c r="GF97" s="41">
        <f t="shared" si="65"/>
        <v>0.27300000000000002</v>
      </c>
      <c r="GG97" s="46">
        <f t="shared" si="52"/>
        <v>0.17427470111723434</v>
      </c>
      <c r="GH97" s="138"/>
    </row>
    <row r="98" spans="2:190">
      <c r="B98" s="94" t="s">
        <v>608</v>
      </c>
      <c r="C98" s="94" t="s">
        <v>566</v>
      </c>
      <c r="D98" s="41">
        <v>3</v>
      </c>
      <c r="E98" s="41">
        <v>6</v>
      </c>
      <c r="F98" s="41" t="s">
        <v>932</v>
      </c>
      <c r="G98" s="41">
        <v>1</v>
      </c>
      <c r="H98" s="41">
        <f t="shared" si="53"/>
        <v>1.528</v>
      </c>
      <c r="I98" s="46" t="str">
        <f t="shared" si="30"/>
        <v>NA</v>
      </c>
      <c r="J98" s="138"/>
      <c r="W98" s="41">
        <f t="shared" si="54"/>
        <v>1.4970000000000001</v>
      </c>
      <c r="X98" s="46" t="str">
        <f t="shared" si="31"/>
        <v>NA</v>
      </c>
      <c r="Y98" s="138"/>
      <c r="AF98" s="94" t="s">
        <v>645</v>
      </c>
      <c r="AG98" s="94" t="s">
        <v>567</v>
      </c>
      <c r="AH98" s="41">
        <v>3</v>
      </c>
      <c r="AI98" s="41">
        <v>6</v>
      </c>
      <c r="AJ98" s="41" t="s">
        <v>932</v>
      </c>
      <c r="AK98" s="41">
        <v>1</v>
      </c>
      <c r="AL98" s="41">
        <f t="shared" si="55"/>
        <v>0.61899999999999999</v>
      </c>
      <c r="AM98" s="46">
        <f t="shared" si="32"/>
        <v>0.49786479955387564</v>
      </c>
      <c r="AN98" s="138"/>
      <c r="BA98" s="41">
        <f t="shared" si="56"/>
        <v>0.61599999999999999</v>
      </c>
      <c r="BB98" s="46" t="str">
        <f t="shared" si="33"/>
        <v>NA</v>
      </c>
      <c r="BC98" s="138"/>
      <c r="BJ98" s="94" t="s">
        <v>608</v>
      </c>
      <c r="BK98" s="94" t="s">
        <v>566</v>
      </c>
      <c r="BL98" s="41">
        <v>3</v>
      </c>
      <c r="BM98" s="41">
        <v>6</v>
      </c>
      <c r="BN98" s="41" t="s">
        <v>932</v>
      </c>
      <c r="BO98" s="41">
        <v>2</v>
      </c>
      <c r="BP98" s="41">
        <f t="shared" si="57"/>
        <v>0.82699999999999996</v>
      </c>
      <c r="BQ98" s="46" t="str">
        <f t="shared" si="35"/>
        <v>NA</v>
      </c>
      <c r="BR98" s="138"/>
      <c r="CE98" s="41">
        <f t="shared" si="58"/>
        <v>0.87</v>
      </c>
      <c r="CF98" s="46" t="str">
        <f t="shared" si="37"/>
        <v>NA</v>
      </c>
      <c r="CG98" s="138"/>
      <c r="CN98" s="94" t="s">
        <v>608</v>
      </c>
      <c r="CO98" s="94" t="s">
        <v>566</v>
      </c>
      <c r="CP98" s="41">
        <v>3</v>
      </c>
      <c r="CQ98" s="41">
        <v>6</v>
      </c>
      <c r="CR98" s="41" t="s">
        <v>932</v>
      </c>
      <c r="CS98" s="41">
        <f t="shared" si="38"/>
        <v>5</v>
      </c>
      <c r="CT98" s="41">
        <f t="shared" si="59"/>
        <v>0.36599999999999999</v>
      </c>
      <c r="CU98" s="46">
        <f t="shared" si="40"/>
        <v>0.26069534576656189</v>
      </c>
      <c r="CV98" s="138"/>
      <c r="DI98" s="41">
        <f t="shared" si="60"/>
        <v>0.374</v>
      </c>
      <c r="DJ98" s="46">
        <f t="shared" si="42"/>
        <v>0.26851001669449076</v>
      </c>
      <c r="DK98" s="138"/>
      <c r="DR98" s="94" t="s">
        <v>645</v>
      </c>
      <c r="DS98" s="94" t="s">
        <v>567</v>
      </c>
      <c r="DT98" s="41">
        <v>3</v>
      </c>
      <c r="DU98" s="41">
        <v>6</v>
      </c>
      <c r="DV98" s="41" t="s">
        <v>932</v>
      </c>
      <c r="DW98" s="41">
        <v>2</v>
      </c>
      <c r="DX98" s="41">
        <f t="shared" si="61"/>
        <v>0.34499999999999997</v>
      </c>
      <c r="DY98" s="46">
        <f t="shared" si="44"/>
        <v>0.24003912702224614</v>
      </c>
      <c r="DZ98" s="138"/>
      <c r="EM98" s="41">
        <f t="shared" si="62"/>
        <v>0.33800000000000002</v>
      </c>
      <c r="EN98" s="46">
        <f t="shared" si="46"/>
        <v>0.23271249076127123</v>
      </c>
      <c r="EO98" s="138"/>
      <c r="EV98" s="94" t="s">
        <v>645</v>
      </c>
      <c r="EW98" s="94" t="s">
        <v>567</v>
      </c>
      <c r="EX98" s="41">
        <v>3</v>
      </c>
      <c r="EY98" s="41">
        <v>6</v>
      </c>
      <c r="EZ98" s="41" t="s">
        <v>932</v>
      </c>
      <c r="FA98" s="41">
        <v>5</v>
      </c>
      <c r="FB98" s="41">
        <f t="shared" si="63"/>
        <v>0.156</v>
      </c>
      <c r="FC98" s="46">
        <f t="shared" si="48"/>
        <v>8.5679201371876526E-2</v>
      </c>
      <c r="FD98" s="138"/>
      <c r="FQ98" s="41">
        <f t="shared" si="64"/>
        <v>0.154</v>
      </c>
      <c r="FR98" s="46">
        <f t="shared" si="50"/>
        <v>8.2411627533960946E-2</v>
      </c>
      <c r="FS98" s="138"/>
      <c r="FZ98" s="41" t="s">
        <v>603</v>
      </c>
      <c r="GA98" s="94" t="s">
        <v>567</v>
      </c>
      <c r="GB98" s="41">
        <v>3</v>
      </c>
      <c r="GC98" s="41">
        <v>7</v>
      </c>
      <c r="GD98" s="41" t="s">
        <v>932</v>
      </c>
      <c r="GE98" s="136">
        <v>15</v>
      </c>
      <c r="GF98" s="41">
        <f t="shared" si="65"/>
        <v>0.27</v>
      </c>
      <c r="GG98" s="46">
        <f t="shared" si="52"/>
        <v>0.17187949829855151</v>
      </c>
      <c r="GH98" s="138"/>
    </row>
    <row r="99" spans="2:190">
      <c r="B99" s="94" t="s">
        <v>610</v>
      </c>
      <c r="C99" s="94" t="s">
        <v>566</v>
      </c>
      <c r="D99" s="41">
        <v>3</v>
      </c>
      <c r="E99" s="41">
        <v>7</v>
      </c>
      <c r="F99" s="41" t="s">
        <v>932</v>
      </c>
      <c r="G99" s="41">
        <v>1</v>
      </c>
      <c r="H99" s="41">
        <f t="shared" si="53"/>
        <v>1.653</v>
      </c>
      <c r="I99" s="46" t="str">
        <f t="shared" si="30"/>
        <v>NA</v>
      </c>
      <c r="J99" s="138"/>
      <c r="W99" s="41">
        <f t="shared" si="54"/>
        <v>1.641</v>
      </c>
      <c r="X99" s="46" t="str">
        <f t="shared" si="31"/>
        <v>NA</v>
      </c>
      <c r="Y99" s="138"/>
      <c r="AF99" s="94" t="s">
        <v>647</v>
      </c>
      <c r="AG99" s="94" t="s">
        <v>567</v>
      </c>
      <c r="AH99" s="41">
        <v>3</v>
      </c>
      <c r="AI99" s="41">
        <v>7</v>
      </c>
      <c r="AJ99" s="41" t="s">
        <v>932</v>
      </c>
      <c r="AK99" s="41">
        <v>1</v>
      </c>
      <c r="AL99" s="41">
        <f t="shared" si="55"/>
        <v>0.439</v>
      </c>
      <c r="AM99" s="46">
        <f t="shared" si="32"/>
        <v>0.34015986120577479</v>
      </c>
      <c r="AN99" s="138"/>
      <c r="BA99" s="41">
        <f t="shared" si="56"/>
        <v>0.438</v>
      </c>
      <c r="BB99" s="46">
        <f t="shared" si="33"/>
        <v>0.38525447953648545</v>
      </c>
      <c r="BC99" s="138"/>
      <c r="BJ99" s="94" t="s">
        <v>610</v>
      </c>
      <c r="BK99" s="94" t="s">
        <v>566</v>
      </c>
      <c r="BL99" s="41">
        <v>3</v>
      </c>
      <c r="BM99" s="41">
        <v>7</v>
      </c>
      <c r="BN99" s="41" t="s">
        <v>932</v>
      </c>
      <c r="BO99" s="41">
        <v>2</v>
      </c>
      <c r="BP99" s="41">
        <f t="shared" si="57"/>
        <v>0.88500000000000001</v>
      </c>
      <c r="BQ99" s="46" t="str">
        <f t="shared" si="35"/>
        <v>NA</v>
      </c>
      <c r="BR99" s="138"/>
      <c r="CE99" s="41">
        <f t="shared" si="58"/>
        <v>0.95099999999999996</v>
      </c>
      <c r="CF99" s="46" t="str">
        <f t="shared" si="37"/>
        <v>NA</v>
      </c>
      <c r="CG99" s="138"/>
      <c r="CN99" s="94" t="s">
        <v>610</v>
      </c>
      <c r="CO99" s="94" t="s">
        <v>566</v>
      </c>
      <c r="CP99" s="41">
        <v>3</v>
      </c>
      <c r="CQ99" s="41">
        <v>7</v>
      </c>
      <c r="CR99" s="41" t="s">
        <v>932</v>
      </c>
      <c r="CS99" s="41">
        <f t="shared" si="38"/>
        <v>5</v>
      </c>
      <c r="CT99" s="41">
        <f t="shared" si="59"/>
        <v>0.4</v>
      </c>
      <c r="CU99" s="46">
        <f t="shared" si="40"/>
        <v>0.28963691601350078</v>
      </c>
      <c r="CV99" s="138"/>
      <c r="DI99" s="41">
        <f t="shared" si="60"/>
        <v>0.39800000000000002</v>
      </c>
      <c r="DJ99" s="46">
        <f t="shared" si="42"/>
        <v>0.28874373956594324</v>
      </c>
      <c r="DK99" s="138"/>
      <c r="DR99" s="94" t="s">
        <v>647</v>
      </c>
      <c r="DS99" s="94" t="s">
        <v>567</v>
      </c>
      <c r="DT99" s="41">
        <v>3</v>
      </c>
      <c r="DU99" s="41">
        <v>7</v>
      </c>
      <c r="DV99" s="41" t="s">
        <v>932</v>
      </c>
      <c r="DW99" s="41">
        <v>2</v>
      </c>
      <c r="DX99" s="41">
        <f t="shared" si="61"/>
        <v>0.246</v>
      </c>
      <c r="DY99" s="46">
        <f t="shared" si="44"/>
        <v>0.15804458606187693</v>
      </c>
      <c r="DZ99" s="138"/>
      <c r="EM99" s="41">
        <f t="shared" si="62"/>
        <v>0.246</v>
      </c>
      <c r="EN99" s="46">
        <f t="shared" si="46"/>
        <v>0.15640469738030713</v>
      </c>
      <c r="EO99" s="138"/>
      <c r="EV99" s="94" t="s">
        <v>647</v>
      </c>
      <c r="EW99" s="94" t="s">
        <v>567</v>
      </c>
      <c r="EX99" s="41">
        <v>3</v>
      </c>
      <c r="EY99" s="41">
        <v>7</v>
      </c>
      <c r="EZ99" s="41" t="s">
        <v>932</v>
      </c>
      <c r="FA99" s="41">
        <v>5</v>
      </c>
      <c r="FB99" s="41">
        <f t="shared" si="63"/>
        <v>0.11799999999999999</v>
      </c>
      <c r="FC99" s="46">
        <f t="shared" si="48"/>
        <v>5.2771313081822632E-2</v>
      </c>
      <c r="FD99" s="138"/>
      <c r="FQ99" s="41">
        <f t="shared" si="64"/>
        <v>0.11799999999999999</v>
      </c>
      <c r="FR99" s="46">
        <f t="shared" si="50"/>
        <v>5.1008402324519746E-2</v>
      </c>
      <c r="FS99" s="138"/>
      <c r="FZ99" s="41" t="s">
        <v>693</v>
      </c>
      <c r="GA99" s="94" t="s">
        <v>567</v>
      </c>
      <c r="GB99" s="41">
        <v>4</v>
      </c>
      <c r="GC99" s="41">
        <v>1</v>
      </c>
      <c r="GD99" s="41" t="s">
        <v>932</v>
      </c>
      <c r="GE99" s="136">
        <v>1</v>
      </c>
      <c r="GF99" s="41">
        <f>GE42</f>
        <v>2.1819999999999999</v>
      </c>
      <c r="GG99" s="46" t="str">
        <f t="shared" si="52"/>
        <v>NA</v>
      </c>
      <c r="GH99" s="138"/>
    </row>
    <row r="100" spans="2:190">
      <c r="B100" s="94" t="s">
        <v>612</v>
      </c>
      <c r="C100" s="94" t="s">
        <v>566</v>
      </c>
      <c r="D100" s="41">
        <v>3</v>
      </c>
      <c r="E100" s="41">
        <v>8</v>
      </c>
      <c r="F100" s="41" t="s">
        <v>932</v>
      </c>
      <c r="G100" s="41">
        <v>1</v>
      </c>
      <c r="H100" s="41">
        <f t="shared" si="53"/>
        <v>1.35</v>
      </c>
      <c r="I100" s="46" t="str">
        <f t="shared" si="30"/>
        <v>NA</v>
      </c>
      <c r="J100" s="138"/>
      <c r="W100" s="41">
        <f t="shared" si="54"/>
        <v>1.3149999999999999</v>
      </c>
      <c r="X100" s="46" t="str">
        <f t="shared" si="31"/>
        <v>NA</v>
      </c>
      <c r="Y100" s="138"/>
      <c r="AF100" s="94" t="s">
        <v>617</v>
      </c>
      <c r="AG100" s="94" t="s">
        <v>567</v>
      </c>
      <c r="AH100" s="41">
        <v>3</v>
      </c>
      <c r="AI100" s="41">
        <v>8</v>
      </c>
      <c r="AJ100" s="41" t="s">
        <v>932</v>
      </c>
      <c r="AK100" s="41">
        <v>1</v>
      </c>
      <c r="AL100" s="41">
        <f t="shared" si="55"/>
        <v>1.4450000000000001</v>
      </c>
      <c r="AM100" s="46" t="str">
        <f t="shared" si="32"/>
        <v>NA</v>
      </c>
      <c r="AN100" s="138"/>
      <c r="BA100" s="41">
        <f t="shared" si="56"/>
        <v>1.4430000000000001</v>
      </c>
      <c r="BB100" s="46" t="str">
        <f t="shared" si="33"/>
        <v>NA</v>
      </c>
      <c r="BC100" s="138"/>
      <c r="BJ100" s="94" t="s">
        <v>612</v>
      </c>
      <c r="BK100" s="94" t="s">
        <v>566</v>
      </c>
      <c r="BL100" s="41">
        <v>3</v>
      </c>
      <c r="BM100" s="41">
        <v>8</v>
      </c>
      <c r="BN100" s="41" t="s">
        <v>932</v>
      </c>
      <c r="BO100" s="41">
        <v>2</v>
      </c>
      <c r="BP100" s="41">
        <f t="shared" si="57"/>
        <v>0.71299999999999997</v>
      </c>
      <c r="BQ100" s="46" t="str">
        <f t="shared" si="35"/>
        <v>NA</v>
      </c>
      <c r="BR100" s="138"/>
      <c r="CE100" s="41">
        <f t="shared" si="58"/>
        <v>0.75900000000000001</v>
      </c>
      <c r="CF100" s="46" t="str">
        <f t="shared" si="37"/>
        <v>NA</v>
      </c>
      <c r="CG100" s="138"/>
      <c r="CN100" s="94" t="s">
        <v>612</v>
      </c>
      <c r="CO100" s="94" t="s">
        <v>566</v>
      </c>
      <c r="CP100" s="41">
        <v>3</v>
      </c>
      <c r="CQ100" s="41">
        <v>8</v>
      </c>
      <c r="CR100" s="41" t="s">
        <v>932</v>
      </c>
      <c r="CS100" s="41">
        <f t="shared" si="38"/>
        <v>5</v>
      </c>
      <c r="CT100" s="41">
        <f t="shared" si="59"/>
        <v>0.32600000000000001</v>
      </c>
      <c r="CU100" s="46">
        <f t="shared" si="40"/>
        <v>0.22664643959369263</v>
      </c>
      <c r="CV100" s="138"/>
      <c r="DI100" s="41">
        <f t="shared" si="60"/>
        <v>0.315</v>
      </c>
      <c r="DJ100" s="46">
        <f t="shared" si="42"/>
        <v>0.21876878130217026</v>
      </c>
      <c r="DK100" s="138"/>
      <c r="DR100" s="94" t="s">
        <v>617</v>
      </c>
      <c r="DS100" s="94" t="s">
        <v>567</v>
      </c>
      <c r="DT100" s="41">
        <v>3</v>
      </c>
      <c r="DU100" s="41">
        <v>8</v>
      </c>
      <c r="DV100" s="41" t="s">
        <v>932</v>
      </c>
      <c r="DW100" s="41">
        <v>2</v>
      </c>
      <c r="DX100" s="41">
        <f t="shared" si="61"/>
        <v>0.82299999999999995</v>
      </c>
      <c r="DY100" s="46" t="str">
        <f t="shared" si="44"/>
        <v>NA</v>
      </c>
      <c r="DZ100" s="138"/>
      <c r="EM100" s="41">
        <f t="shared" si="62"/>
        <v>0.82299999999999995</v>
      </c>
      <c r="EN100" s="46" t="str">
        <f t="shared" si="46"/>
        <v>NA</v>
      </c>
      <c r="EO100" s="138"/>
      <c r="EV100" s="94" t="s">
        <v>617</v>
      </c>
      <c r="EW100" s="94" t="s">
        <v>567</v>
      </c>
      <c r="EX100" s="41">
        <v>3</v>
      </c>
      <c r="EY100" s="41">
        <v>8</v>
      </c>
      <c r="EZ100" s="41" t="s">
        <v>932</v>
      </c>
      <c r="FA100" s="41">
        <v>5</v>
      </c>
      <c r="FB100" s="41">
        <f t="shared" si="63"/>
        <v>0.34599999999999997</v>
      </c>
      <c r="FC100" s="46">
        <f t="shared" si="48"/>
        <v>0.25021864282214595</v>
      </c>
      <c r="FD100" s="138"/>
      <c r="FQ100" s="41">
        <f t="shared" si="64"/>
        <v>0.34499999999999997</v>
      </c>
      <c r="FR100" s="46">
        <f t="shared" si="50"/>
        <v>0.249023183506274</v>
      </c>
      <c r="FS100" s="138"/>
      <c r="FZ100" s="41" t="s">
        <v>693</v>
      </c>
      <c r="GA100" s="94" t="s">
        <v>567</v>
      </c>
      <c r="GB100" s="41">
        <v>4</v>
      </c>
      <c r="GC100" s="41">
        <v>2</v>
      </c>
      <c r="GD100" s="41" t="s">
        <v>932</v>
      </c>
      <c r="GE100" s="136">
        <v>2</v>
      </c>
      <c r="GF100" s="41">
        <f t="shared" ref="GF100:GF105" si="66">GE43</f>
        <v>1.7230000000000001</v>
      </c>
      <c r="GG100" s="46" t="str">
        <f t="shared" si="52"/>
        <v>NA</v>
      </c>
      <c r="GH100" s="138"/>
    </row>
    <row r="101" spans="2:190">
      <c r="B101" s="94" t="s">
        <v>655</v>
      </c>
      <c r="C101" s="94" t="s">
        <v>566</v>
      </c>
      <c r="D101" s="41">
        <v>4</v>
      </c>
      <c r="E101" s="41">
        <v>1</v>
      </c>
      <c r="F101" s="41" t="s">
        <v>932</v>
      </c>
      <c r="G101" s="41">
        <v>1</v>
      </c>
      <c r="H101" s="41">
        <f t="shared" ref="H101:H108" si="67">G42</f>
        <v>0.245</v>
      </c>
      <c r="I101" s="46">
        <f t="shared" si="30"/>
        <v>0.16886053563441941</v>
      </c>
      <c r="J101" s="138"/>
      <c r="W101" s="41">
        <f t="shared" ref="W101:W108" si="68">V42</f>
        <v>0.24099999999999999</v>
      </c>
      <c r="X101" s="46">
        <f t="shared" si="31"/>
        <v>0.1654571759259259</v>
      </c>
      <c r="Y101" s="138"/>
      <c r="AF101" s="94" t="s">
        <v>619</v>
      </c>
      <c r="AG101" s="94" t="s">
        <v>567</v>
      </c>
      <c r="AH101" s="41">
        <v>4</v>
      </c>
      <c r="AI101" s="41">
        <v>1</v>
      </c>
      <c r="AJ101" s="41" t="s">
        <v>932</v>
      </c>
      <c r="AK101" s="41">
        <v>1</v>
      </c>
      <c r="AL101" s="41">
        <f t="shared" ref="AL101:AL108" si="69">AK42</f>
        <v>0.85099999999999998</v>
      </c>
      <c r="AM101" s="46" t="str">
        <f t="shared" si="32"/>
        <v>NA</v>
      </c>
      <c r="AN101" s="138"/>
      <c r="BA101" s="41">
        <f t="shared" ref="BA101:BA108" si="70">AZ42</f>
        <v>0.84599999999999997</v>
      </c>
      <c r="BB101" s="46" t="str">
        <f t="shared" si="33"/>
        <v>NA</v>
      </c>
      <c r="BC101" s="138"/>
      <c r="BJ101" s="94" t="s">
        <v>655</v>
      </c>
      <c r="BK101" s="94" t="s">
        <v>566</v>
      </c>
      <c r="BL101" s="41">
        <v>4</v>
      </c>
      <c r="BM101" s="41">
        <v>1</v>
      </c>
      <c r="BN101" s="41" t="s">
        <v>932</v>
      </c>
      <c r="BO101" s="41">
        <v>2</v>
      </c>
      <c r="BP101" s="41">
        <f t="shared" ref="BP101:BP108" si="71">BO42</f>
        <v>0.14499999999999999</v>
      </c>
      <c r="BQ101" s="46">
        <f t="shared" si="35"/>
        <v>7.7589954794136606E-2</v>
      </c>
      <c r="BR101" s="138"/>
      <c r="CE101" s="41">
        <f t="shared" ref="CE101:CE108" si="72">CD42</f>
        <v>0.14299999999999999</v>
      </c>
      <c r="CF101" s="46">
        <f t="shared" si="37"/>
        <v>7.148016542438855E-2</v>
      </c>
      <c r="CG101" s="138"/>
      <c r="CN101" s="94" t="s">
        <v>655</v>
      </c>
      <c r="CO101" s="94" t="s">
        <v>566</v>
      </c>
      <c r="CP101" s="41">
        <v>4</v>
      </c>
      <c r="CQ101" s="41">
        <v>1</v>
      </c>
      <c r="CR101" s="41" t="s">
        <v>932</v>
      </c>
      <c r="CS101" s="41">
        <f t="shared" si="38"/>
        <v>5</v>
      </c>
      <c r="CT101" s="41">
        <f t="shared" ref="CT101:CT108" si="73">CS42</f>
        <v>8.6999999999999994E-2</v>
      </c>
      <c r="CU101" s="46">
        <f t="shared" si="40"/>
        <v>2.3204225210799023E-2</v>
      </c>
      <c r="CV101" s="138"/>
      <c r="DI101" s="41">
        <f t="shared" ref="DI101:DI108" si="74">DH42</f>
        <v>8.7999999999999995E-2</v>
      </c>
      <c r="DJ101" s="46">
        <f t="shared" si="42"/>
        <v>2.73914858096828E-2</v>
      </c>
      <c r="DK101" s="138"/>
      <c r="DR101" s="94" t="s">
        <v>619</v>
      </c>
      <c r="DS101" s="94" t="s">
        <v>567</v>
      </c>
      <c r="DT101" s="41">
        <v>4</v>
      </c>
      <c r="DU101" s="41">
        <v>1</v>
      </c>
      <c r="DV101" s="41" t="s">
        <v>932</v>
      </c>
      <c r="DW101" s="41">
        <v>2</v>
      </c>
      <c r="DX101" s="41">
        <f t="shared" ref="DX101:DX108" si="75">DW42</f>
        <v>0.46600000000000003</v>
      </c>
      <c r="DY101" s="46">
        <f t="shared" si="44"/>
        <v>0.34025467708491974</v>
      </c>
      <c r="DZ101" s="138"/>
      <c r="EM101" s="41">
        <f t="shared" ref="EM101:EM108" si="76">EL42</f>
        <v>0.47299999999999998</v>
      </c>
      <c r="EN101" s="46">
        <f t="shared" si="46"/>
        <v>0.34468588322246857</v>
      </c>
      <c r="EO101" s="138"/>
      <c r="EV101" s="94" t="s">
        <v>619</v>
      </c>
      <c r="EW101" s="94" t="s">
        <v>567</v>
      </c>
      <c r="EX101" s="41">
        <v>4</v>
      </c>
      <c r="EY101" s="41">
        <v>1</v>
      </c>
      <c r="EZ101" s="41" t="s">
        <v>932</v>
      </c>
      <c r="FA101" s="41">
        <v>5</v>
      </c>
      <c r="FB101" s="41">
        <f t="shared" ref="FB101:FB108" si="77">FA42</f>
        <v>0.214</v>
      </c>
      <c r="FC101" s="46">
        <f t="shared" si="48"/>
        <v>0.13590703086722195</v>
      </c>
      <c r="FD101" s="138"/>
      <c r="FQ101" s="41">
        <f t="shared" ref="FQ101:FQ108" si="78">FP42</f>
        <v>0.21</v>
      </c>
      <c r="FR101" s="46">
        <f t="shared" si="50"/>
        <v>0.13126108897086947</v>
      </c>
      <c r="FS101" s="138"/>
      <c r="FZ101" s="41" t="s">
        <v>693</v>
      </c>
      <c r="GA101" s="94" t="s">
        <v>567</v>
      </c>
      <c r="GB101" s="41">
        <v>4</v>
      </c>
      <c r="GC101" s="41">
        <v>3</v>
      </c>
      <c r="GD101" s="41" t="s">
        <v>932</v>
      </c>
      <c r="GE101" s="136">
        <v>5</v>
      </c>
      <c r="GF101" s="41">
        <f t="shared" si="66"/>
        <v>0.76900000000000002</v>
      </c>
      <c r="GG101" s="46" t="str">
        <f t="shared" si="52"/>
        <v>NA</v>
      </c>
      <c r="GH101" s="138"/>
    </row>
    <row r="102" spans="2:190">
      <c r="B102" s="94" t="s">
        <v>657</v>
      </c>
      <c r="C102" s="94" t="s">
        <v>566</v>
      </c>
      <c r="D102" s="41">
        <v>4</v>
      </c>
      <c r="E102" s="41">
        <v>2</v>
      </c>
      <c r="F102" s="41" t="s">
        <v>932</v>
      </c>
      <c r="G102" s="41">
        <v>1</v>
      </c>
      <c r="H102" s="41">
        <f t="shared" si="67"/>
        <v>0.24099999999999999</v>
      </c>
      <c r="I102" s="46">
        <f t="shared" si="30"/>
        <v>0.16537936326222447</v>
      </c>
      <c r="J102" s="138"/>
      <c r="W102" s="41">
        <f t="shared" si="68"/>
        <v>0.26300000000000001</v>
      </c>
      <c r="X102" s="46">
        <f t="shared" si="31"/>
        <v>0.18460857466509062</v>
      </c>
      <c r="Y102" s="138"/>
      <c r="AF102" s="94" t="s">
        <v>621</v>
      </c>
      <c r="AG102" s="94" t="s">
        <v>567</v>
      </c>
      <c r="AH102" s="41">
        <v>4</v>
      </c>
      <c r="AI102" s="41">
        <v>2</v>
      </c>
      <c r="AJ102" s="41" t="s">
        <v>932</v>
      </c>
      <c r="AK102" s="41">
        <v>1</v>
      </c>
      <c r="AL102" s="41">
        <f t="shared" si="69"/>
        <v>1.165</v>
      </c>
      <c r="AM102" s="46" t="str">
        <f t="shared" si="32"/>
        <v>NA</v>
      </c>
      <c r="AN102" s="138"/>
      <c r="BA102" s="41">
        <f t="shared" si="70"/>
        <v>1.3149999999999999</v>
      </c>
      <c r="BB102" s="46" t="str">
        <f t="shared" si="33"/>
        <v>NA</v>
      </c>
      <c r="BC102" s="138"/>
      <c r="BJ102" s="94" t="s">
        <v>657</v>
      </c>
      <c r="BK102" s="94" t="s">
        <v>566</v>
      </c>
      <c r="BL102" s="41">
        <v>4</v>
      </c>
      <c r="BM102" s="41">
        <v>2</v>
      </c>
      <c r="BN102" s="41" t="s">
        <v>932</v>
      </c>
      <c r="BO102" s="41">
        <v>2</v>
      </c>
      <c r="BP102" s="41">
        <f t="shared" si="71"/>
        <v>0.155</v>
      </c>
      <c r="BQ102" s="46">
        <f t="shared" si="35"/>
        <v>8.6204657056866751E-2</v>
      </c>
      <c r="BR102" s="138"/>
      <c r="CE102" s="41">
        <f t="shared" si="72"/>
        <v>0.159</v>
      </c>
      <c r="CF102" s="46">
        <f t="shared" si="37"/>
        <v>8.501401800206583E-2</v>
      </c>
      <c r="CG102" s="138"/>
      <c r="CN102" s="94" t="s">
        <v>657</v>
      </c>
      <c r="CO102" s="94" t="s">
        <v>566</v>
      </c>
      <c r="CP102" s="41">
        <v>4</v>
      </c>
      <c r="CQ102" s="41">
        <v>2</v>
      </c>
      <c r="CR102" s="41" t="s">
        <v>932</v>
      </c>
      <c r="CS102" s="41">
        <f t="shared" si="38"/>
        <v>5</v>
      </c>
      <c r="CT102" s="41">
        <f t="shared" si="73"/>
        <v>0.09</v>
      </c>
      <c r="CU102" s="46">
        <f t="shared" si="40"/>
        <v>2.5757893173764219E-2</v>
      </c>
      <c r="CV102" s="138"/>
      <c r="DI102" s="41">
        <f t="shared" si="74"/>
        <v>9.1999999999999998E-2</v>
      </c>
      <c r="DJ102" s="46">
        <f t="shared" si="42"/>
        <v>3.0763772954924874E-2</v>
      </c>
      <c r="DK102" s="138"/>
      <c r="DR102" s="94" t="s">
        <v>621</v>
      </c>
      <c r="DS102" s="94" t="s">
        <v>567</v>
      </c>
      <c r="DT102" s="41">
        <v>4</v>
      </c>
      <c r="DU102" s="41">
        <v>2</v>
      </c>
      <c r="DV102" s="41" t="s">
        <v>932</v>
      </c>
      <c r="DW102" s="41">
        <v>2</v>
      </c>
      <c r="DX102" s="41">
        <f t="shared" si="75"/>
        <v>0.70299999999999996</v>
      </c>
      <c r="DY102" s="46" t="str">
        <f t="shared" si="44"/>
        <v>NA</v>
      </c>
      <c r="DZ102" s="138"/>
      <c r="EM102" s="41">
        <f t="shared" si="76"/>
        <v>0.72299999999999998</v>
      </c>
      <c r="EN102" s="46" t="str">
        <f t="shared" si="46"/>
        <v>NA</v>
      </c>
      <c r="EO102" s="138"/>
      <c r="EV102" s="94" t="s">
        <v>621</v>
      </c>
      <c r="EW102" s="94" t="s">
        <v>567</v>
      </c>
      <c r="EX102" s="41">
        <v>4</v>
      </c>
      <c r="EY102" s="41">
        <v>2</v>
      </c>
      <c r="EZ102" s="41" t="s">
        <v>932</v>
      </c>
      <c r="FA102" s="41">
        <v>5</v>
      </c>
      <c r="FB102" s="41">
        <f t="shared" si="77"/>
        <v>0.316</v>
      </c>
      <c r="FC102" s="46">
        <f t="shared" si="48"/>
        <v>0.22423873101420871</v>
      </c>
      <c r="FD102" s="138"/>
      <c r="FQ102" s="41">
        <f t="shared" si="78"/>
        <v>0.30499999999999999</v>
      </c>
      <c r="FR102" s="46">
        <f t="shared" si="50"/>
        <v>0.21413071105133932</v>
      </c>
      <c r="FS102" s="138"/>
      <c r="FZ102" s="41" t="s">
        <v>693</v>
      </c>
      <c r="GA102" s="94" t="s">
        <v>567</v>
      </c>
      <c r="GB102" s="41">
        <v>4</v>
      </c>
      <c r="GC102" s="41">
        <v>4</v>
      </c>
      <c r="GD102" s="41" t="s">
        <v>932</v>
      </c>
      <c r="GE102" s="136">
        <v>10</v>
      </c>
      <c r="GF102" s="41">
        <f t="shared" si="66"/>
        <v>0.38600000000000001</v>
      </c>
      <c r="GG102" s="46">
        <f t="shared" si="52"/>
        <v>0.26449400728762007</v>
      </c>
      <c r="GH102" s="138"/>
    </row>
    <row r="103" spans="2:190">
      <c r="B103" s="94" t="s">
        <v>675</v>
      </c>
      <c r="C103" s="94" t="s">
        <v>566</v>
      </c>
      <c r="D103" s="41">
        <v>4</v>
      </c>
      <c r="E103" s="41">
        <v>3</v>
      </c>
      <c r="F103" s="41" t="s">
        <v>932</v>
      </c>
      <c r="G103" s="41">
        <v>1</v>
      </c>
      <c r="H103" s="41">
        <f t="shared" si="67"/>
        <v>0.28599999999999998</v>
      </c>
      <c r="I103" s="46">
        <f t="shared" si="30"/>
        <v>0.20454255244941749</v>
      </c>
      <c r="J103" s="138"/>
      <c r="W103" s="41">
        <f t="shared" si="68"/>
        <v>0.27900000000000003</v>
      </c>
      <c r="X103" s="46">
        <f t="shared" si="31"/>
        <v>0.1985368646572104</v>
      </c>
      <c r="Y103" s="138"/>
      <c r="AF103" s="94" t="s">
        <v>623</v>
      </c>
      <c r="AG103" s="94" t="s">
        <v>567</v>
      </c>
      <c r="AH103" s="41">
        <v>4</v>
      </c>
      <c r="AI103" s="41">
        <v>3</v>
      </c>
      <c r="AJ103" s="41" t="s">
        <v>932</v>
      </c>
      <c r="AK103" s="41">
        <v>1</v>
      </c>
      <c r="AL103" s="41">
        <f t="shared" si="69"/>
        <v>0.56999999999999995</v>
      </c>
      <c r="AM103" s="46">
        <f t="shared" si="32"/>
        <v>0.45493401078133705</v>
      </c>
      <c r="AN103" s="138"/>
      <c r="BA103" s="41">
        <f t="shared" si="70"/>
        <v>0.624</v>
      </c>
      <c r="BB103" s="46" t="str">
        <f t="shared" si="33"/>
        <v>NA</v>
      </c>
      <c r="BC103" s="138"/>
      <c r="BJ103" s="94" t="s">
        <v>675</v>
      </c>
      <c r="BK103" s="94" t="s">
        <v>566</v>
      </c>
      <c r="BL103" s="41">
        <v>4</v>
      </c>
      <c r="BM103" s="41">
        <v>3</v>
      </c>
      <c r="BN103" s="41" t="s">
        <v>932</v>
      </c>
      <c r="BO103" s="41">
        <v>2</v>
      </c>
      <c r="BP103" s="41">
        <f t="shared" si="71"/>
        <v>0.16500000000000001</v>
      </c>
      <c r="BQ103" s="46">
        <f t="shared" si="35"/>
        <v>9.481935931959691E-2</v>
      </c>
      <c r="BR103" s="138"/>
      <c r="CE103" s="41">
        <f t="shared" si="72"/>
        <v>0.16300000000000001</v>
      </c>
      <c r="CF103" s="46">
        <f t="shared" si="37"/>
        <v>8.8397481146485157E-2</v>
      </c>
      <c r="CG103" s="138"/>
      <c r="CN103" s="94" t="s">
        <v>675</v>
      </c>
      <c r="CO103" s="94" t="s">
        <v>566</v>
      </c>
      <c r="CP103" s="41">
        <v>4</v>
      </c>
      <c r="CQ103" s="41">
        <v>3</v>
      </c>
      <c r="CR103" s="41" t="s">
        <v>932</v>
      </c>
      <c r="CS103" s="41">
        <f t="shared" si="38"/>
        <v>5</v>
      </c>
      <c r="CT103" s="41">
        <f t="shared" si="73"/>
        <v>9.6000000000000002E-2</v>
      </c>
      <c r="CU103" s="46">
        <f t="shared" si="40"/>
        <v>3.0865229099694604E-2</v>
      </c>
      <c r="CV103" s="138"/>
      <c r="DI103" s="41">
        <f t="shared" si="74"/>
        <v>9.4E-2</v>
      </c>
      <c r="DJ103" s="46">
        <f t="shared" si="42"/>
        <v>3.2449916527545912E-2</v>
      </c>
      <c r="DK103" s="138"/>
      <c r="DR103" s="94" t="s">
        <v>623</v>
      </c>
      <c r="DS103" s="94" t="s">
        <v>567</v>
      </c>
      <c r="DT103" s="41">
        <v>4</v>
      </c>
      <c r="DU103" s="41">
        <v>3</v>
      </c>
      <c r="DV103" s="41" t="s">
        <v>932</v>
      </c>
      <c r="DW103" s="41">
        <v>2</v>
      </c>
      <c r="DX103" s="41">
        <f t="shared" si="75"/>
        <v>0.33500000000000002</v>
      </c>
      <c r="DY103" s="46">
        <f t="shared" si="44"/>
        <v>0.23175685015756245</v>
      </c>
      <c r="DZ103" s="138"/>
      <c r="EM103" s="41">
        <f t="shared" si="76"/>
        <v>0.34499999999999997</v>
      </c>
      <c r="EN103" s="46">
        <f t="shared" si="46"/>
        <v>0.23851851851851852</v>
      </c>
      <c r="EO103" s="138"/>
      <c r="EV103" s="94" t="s">
        <v>623</v>
      </c>
      <c r="EW103" s="94" t="s">
        <v>567</v>
      </c>
      <c r="EX103" s="41">
        <v>4</v>
      </c>
      <c r="EY103" s="41">
        <v>3</v>
      </c>
      <c r="EZ103" s="41" t="s">
        <v>932</v>
      </c>
      <c r="FA103" s="41">
        <v>5</v>
      </c>
      <c r="FB103" s="41">
        <f t="shared" si="77"/>
        <v>0.159</v>
      </c>
      <c r="FC103" s="46">
        <f t="shared" si="48"/>
        <v>8.8277192552670261E-2</v>
      </c>
      <c r="FD103" s="138"/>
      <c r="FQ103" s="41">
        <f t="shared" si="78"/>
        <v>0.155</v>
      </c>
      <c r="FR103" s="46">
        <f t="shared" si="50"/>
        <v>8.3283939345334318E-2</v>
      </c>
      <c r="FS103" s="138"/>
      <c r="FZ103" s="41" t="s">
        <v>693</v>
      </c>
      <c r="GA103" s="94" t="s">
        <v>567</v>
      </c>
      <c r="GB103" s="41">
        <v>4</v>
      </c>
      <c r="GC103" s="41">
        <v>5</v>
      </c>
      <c r="GD103" s="41" t="s">
        <v>932</v>
      </c>
      <c r="GE103" s="136">
        <v>10</v>
      </c>
      <c r="GF103" s="41">
        <f t="shared" si="66"/>
        <v>0.39</v>
      </c>
      <c r="GG103" s="46">
        <f t="shared" si="52"/>
        <v>0.2676876110458638</v>
      </c>
      <c r="GH103" s="138" t="s">
        <v>1091</v>
      </c>
    </row>
    <row r="104" spans="2:190">
      <c r="B104" s="94" t="s">
        <v>624</v>
      </c>
      <c r="C104" s="94" t="s">
        <v>566</v>
      </c>
      <c r="D104" s="41">
        <v>4</v>
      </c>
      <c r="E104" s="41">
        <v>4</v>
      </c>
      <c r="F104" s="41" t="s">
        <v>932</v>
      </c>
      <c r="G104" s="41">
        <v>1</v>
      </c>
      <c r="H104" s="41">
        <f t="shared" si="67"/>
        <v>9.8000000000000004E-2</v>
      </c>
      <c r="I104" s="46">
        <f t="shared" si="30"/>
        <v>4.0927450956255565E-2</v>
      </c>
      <c r="J104" s="138"/>
      <c r="W104" s="41">
        <f t="shared" si="68"/>
        <v>0.105</v>
      </c>
      <c r="X104" s="46">
        <f t="shared" si="31"/>
        <v>4.7066710992907768E-2</v>
      </c>
      <c r="Y104" s="138"/>
      <c r="AF104" s="94" t="s">
        <v>625</v>
      </c>
      <c r="AG104" s="94" t="s">
        <v>567</v>
      </c>
      <c r="AH104" s="41">
        <v>4</v>
      </c>
      <c r="AI104" s="41">
        <v>4</v>
      </c>
      <c r="AJ104" s="41" t="s">
        <v>932</v>
      </c>
      <c r="AK104" s="41">
        <v>1</v>
      </c>
      <c r="AL104" s="41">
        <f t="shared" si="69"/>
        <v>0.77300000000000002</v>
      </c>
      <c r="AM104" s="46" t="str">
        <f t="shared" si="32"/>
        <v>NA</v>
      </c>
      <c r="AN104" s="138"/>
      <c r="BA104" s="41">
        <f t="shared" si="70"/>
        <v>0.755</v>
      </c>
      <c r="BB104" s="46" t="str">
        <f t="shared" si="33"/>
        <v>NA</v>
      </c>
      <c r="BC104" s="138"/>
      <c r="BJ104" s="94" t="s">
        <v>624</v>
      </c>
      <c r="BK104" s="94" t="s">
        <v>566</v>
      </c>
      <c r="BL104" s="41">
        <v>4</v>
      </c>
      <c r="BM104" s="41">
        <v>4</v>
      </c>
      <c r="BN104" s="41" t="s">
        <v>932</v>
      </c>
      <c r="BO104" s="41">
        <v>2</v>
      </c>
      <c r="BP104" s="41">
        <f t="shared" si="71"/>
        <v>0.16300000000000001</v>
      </c>
      <c r="BQ104" s="46">
        <f t="shared" si="35"/>
        <v>9.3096418867050876E-2</v>
      </c>
      <c r="BR104" s="138"/>
      <c r="CE104" s="41">
        <f t="shared" si="72"/>
        <v>9.4E-2</v>
      </c>
      <c r="CF104" s="46">
        <f t="shared" si="37"/>
        <v>3.0032741905251899E-2</v>
      </c>
      <c r="CG104" s="138"/>
      <c r="CN104" s="94" t="s">
        <v>624</v>
      </c>
      <c r="CO104" s="94" t="s">
        <v>566</v>
      </c>
      <c r="CP104" s="41">
        <v>4</v>
      </c>
      <c r="CQ104" s="41">
        <v>4</v>
      </c>
      <c r="CR104" s="41" t="s">
        <v>932</v>
      </c>
      <c r="CS104" s="41">
        <f t="shared" si="38"/>
        <v>5</v>
      </c>
      <c r="CT104" s="41">
        <f t="shared" si="73"/>
        <v>7.0000000000000007E-2</v>
      </c>
      <c r="CU104" s="46">
        <f t="shared" si="40"/>
        <v>8.7334400873296126E-3</v>
      </c>
      <c r="CV104" s="138"/>
      <c r="DI104" s="41">
        <f t="shared" si="74"/>
        <v>7.0999999999999994E-2</v>
      </c>
      <c r="DJ104" s="46">
        <f t="shared" si="42"/>
        <v>1.3059265442404005E-2</v>
      </c>
      <c r="DK104" s="138"/>
      <c r="DR104" s="94" t="s">
        <v>625</v>
      </c>
      <c r="DS104" s="94" t="s">
        <v>567</v>
      </c>
      <c r="DT104" s="41">
        <v>4</v>
      </c>
      <c r="DU104" s="41">
        <v>4</v>
      </c>
      <c r="DV104" s="41" t="s">
        <v>932</v>
      </c>
      <c r="DW104" s="41">
        <v>2</v>
      </c>
      <c r="DX104" s="41">
        <f t="shared" si="75"/>
        <v>0.41</v>
      </c>
      <c r="DY104" s="46">
        <f t="shared" si="44"/>
        <v>0.29387392664269063</v>
      </c>
      <c r="DZ104" s="138"/>
      <c r="EM104" s="41">
        <f t="shared" si="76"/>
        <v>0.41899999999999998</v>
      </c>
      <c r="EN104" s="46">
        <f t="shared" si="46"/>
        <v>0.29989652623798962</v>
      </c>
      <c r="EO104" s="138"/>
      <c r="EV104" s="94" t="s">
        <v>625</v>
      </c>
      <c r="EW104" s="94" t="s">
        <v>567</v>
      </c>
      <c r="EX104" s="41">
        <v>4</v>
      </c>
      <c r="EY104" s="41">
        <v>4</v>
      </c>
      <c r="EZ104" s="41" t="s">
        <v>932</v>
      </c>
      <c r="FA104" s="41">
        <v>5</v>
      </c>
      <c r="FB104" s="41">
        <f t="shared" si="77"/>
        <v>0.188</v>
      </c>
      <c r="FC104" s="46">
        <f t="shared" si="48"/>
        <v>0.11339110730034296</v>
      </c>
      <c r="FD104" s="138"/>
      <c r="FQ104" s="41">
        <f t="shared" si="78"/>
        <v>0.188</v>
      </c>
      <c r="FR104" s="46">
        <f t="shared" si="50"/>
        <v>0.11207022912065542</v>
      </c>
      <c r="FS104" s="138"/>
      <c r="FZ104" s="41" t="s">
        <v>693</v>
      </c>
      <c r="GA104" s="94" t="s">
        <v>567</v>
      </c>
      <c r="GB104" s="41">
        <v>4</v>
      </c>
      <c r="GC104" s="41">
        <v>6</v>
      </c>
      <c r="GD104" s="41" t="s">
        <v>932</v>
      </c>
      <c r="GE104" s="136">
        <v>15</v>
      </c>
      <c r="GF104" s="41">
        <f t="shared" si="66"/>
        <v>0.27300000000000002</v>
      </c>
      <c r="GG104" s="46">
        <f t="shared" si="52"/>
        <v>0.17427470111723434</v>
      </c>
      <c r="GH104" s="138"/>
    </row>
    <row r="105" spans="2:190">
      <c r="B105" s="94" t="s">
        <v>626</v>
      </c>
      <c r="C105" s="94" t="s">
        <v>566</v>
      </c>
      <c r="D105" s="41">
        <v>4</v>
      </c>
      <c r="E105" s="41">
        <v>5</v>
      </c>
      <c r="F105" s="41" t="s">
        <v>932</v>
      </c>
      <c r="G105" s="41">
        <v>1</v>
      </c>
      <c r="H105" s="41">
        <f t="shared" si="67"/>
        <v>1.163</v>
      </c>
      <c r="I105" s="46" t="str">
        <f t="shared" si="30"/>
        <v>NA</v>
      </c>
      <c r="J105" s="138"/>
      <c r="W105" s="41">
        <f t="shared" si="68"/>
        <v>1.198</v>
      </c>
      <c r="X105" s="46" t="str">
        <f t="shared" si="31"/>
        <v>NA</v>
      </c>
      <c r="Y105" s="138"/>
      <c r="AF105" s="94" t="s">
        <v>627</v>
      </c>
      <c r="AG105" s="94" t="s">
        <v>567</v>
      </c>
      <c r="AH105" s="41">
        <v>4</v>
      </c>
      <c r="AI105" s="41">
        <v>5</v>
      </c>
      <c r="AJ105" s="41" t="s">
        <v>932</v>
      </c>
      <c r="AK105" s="41">
        <v>1</v>
      </c>
      <c r="AL105" s="41">
        <f t="shared" si="69"/>
        <v>0.66</v>
      </c>
      <c r="AM105" s="46" t="str">
        <f t="shared" si="32"/>
        <v>NA</v>
      </c>
      <c r="AN105" s="138"/>
      <c r="BA105" s="41">
        <f t="shared" si="70"/>
        <v>0.59099999999999997</v>
      </c>
      <c r="BB105" s="46" t="str">
        <f t="shared" si="33"/>
        <v>NA</v>
      </c>
      <c r="BC105" s="138"/>
      <c r="BJ105" s="94" t="s">
        <v>626</v>
      </c>
      <c r="BK105" s="94" t="s">
        <v>566</v>
      </c>
      <c r="BL105" s="41">
        <v>4</v>
      </c>
      <c r="BM105" s="41">
        <v>5</v>
      </c>
      <c r="BN105" s="41" t="s">
        <v>932</v>
      </c>
      <c r="BO105" s="41">
        <v>2</v>
      </c>
      <c r="BP105" s="41">
        <f t="shared" si="71"/>
        <v>0.97899999999999998</v>
      </c>
      <c r="BQ105" s="46" t="str">
        <f t="shared" si="35"/>
        <v>NA</v>
      </c>
      <c r="BR105" s="138"/>
      <c r="CE105" s="41">
        <f t="shared" si="72"/>
        <v>0.872</v>
      </c>
      <c r="CF105" s="46" t="str">
        <f t="shared" si="37"/>
        <v>NA</v>
      </c>
      <c r="CG105" s="138"/>
      <c r="CN105" s="94" t="s">
        <v>626</v>
      </c>
      <c r="CO105" s="94" t="s">
        <v>566</v>
      </c>
      <c r="CP105" s="41">
        <v>4</v>
      </c>
      <c r="CQ105" s="41">
        <v>5</v>
      </c>
      <c r="CR105" s="41" t="s">
        <v>932</v>
      </c>
      <c r="CS105" s="41">
        <f t="shared" si="38"/>
        <v>5</v>
      </c>
      <c r="CT105" s="41">
        <f t="shared" si="73"/>
        <v>0.374</v>
      </c>
      <c r="CU105" s="46">
        <f t="shared" si="40"/>
        <v>0.26750512700113577</v>
      </c>
      <c r="CV105" s="138"/>
      <c r="DI105" s="41">
        <f t="shared" si="74"/>
        <v>0.39100000000000001</v>
      </c>
      <c r="DJ105" s="46">
        <f t="shared" si="42"/>
        <v>0.28284223706176959</v>
      </c>
      <c r="DK105" s="138"/>
      <c r="DR105" s="94" t="s">
        <v>627</v>
      </c>
      <c r="DS105" s="94" t="s">
        <v>567</v>
      </c>
      <c r="DT105" s="41">
        <v>4</v>
      </c>
      <c r="DU105" s="41">
        <v>5</v>
      </c>
      <c r="DV105" s="41" t="s">
        <v>932</v>
      </c>
      <c r="DW105" s="41">
        <v>2</v>
      </c>
      <c r="DX105" s="41">
        <f t="shared" si="75"/>
        <v>0.35299999999999998</v>
      </c>
      <c r="DY105" s="46">
        <f t="shared" si="44"/>
        <v>0.24666494851399315</v>
      </c>
      <c r="DZ105" s="138"/>
      <c r="EM105" s="41">
        <f t="shared" si="76"/>
        <v>0.36799999999999999</v>
      </c>
      <c r="EN105" s="46">
        <f t="shared" si="46"/>
        <v>0.25759546686375956</v>
      </c>
      <c r="EO105" s="138"/>
      <c r="EV105" s="94" t="s">
        <v>627</v>
      </c>
      <c r="EW105" s="94" t="s">
        <v>567</v>
      </c>
      <c r="EX105" s="41">
        <v>4</v>
      </c>
      <c r="EY105" s="41">
        <v>5</v>
      </c>
      <c r="EZ105" s="41" t="s">
        <v>932</v>
      </c>
      <c r="FA105" s="41">
        <v>5</v>
      </c>
      <c r="FB105" s="41">
        <f t="shared" si="77"/>
        <v>0.16600000000000001</v>
      </c>
      <c r="FC105" s="46">
        <f t="shared" si="48"/>
        <v>9.4339171974522296E-2</v>
      </c>
      <c r="FD105" s="138"/>
      <c r="FQ105" s="41">
        <f t="shared" si="78"/>
        <v>0.16500000000000001</v>
      </c>
      <c r="FR105" s="46">
        <f t="shared" si="50"/>
        <v>9.2007057459067995E-2</v>
      </c>
      <c r="FS105" s="138"/>
      <c r="FZ105" s="41" t="s">
        <v>693</v>
      </c>
      <c r="GA105" s="94" t="s">
        <v>567</v>
      </c>
      <c r="GB105" s="41">
        <v>4</v>
      </c>
      <c r="GC105" s="41">
        <v>7</v>
      </c>
      <c r="GD105" s="41" t="s">
        <v>932</v>
      </c>
      <c r="GE105" s="136">
        <v>15</v>
      </c>
      <c r="GF105" s="41">
        <f t="shared" si="66"/>
        <v>0.26900000000000002</v>
      </c>
      <c r="GG105" s="46">
        <f t="shared" si="52"/>
        <v>0.17108109735899057</v>
      </c>
      <c r="GH105" s="138"/>
    </row>
    <row r="106" spans="2:190">
      <c r="B106" s="94" t="s">
        <v>628</v>
      </c>
      <c r="C106" s="94" t="s">
        <v>566</v>
      </c>
      <c r="D106" s="41">
        <v>4</v>
      </c>
      <c r="E106" s="41">
        <v>6</v>
      </c>
      <c r="F106" s="41" t="s">
        <v>932</v>
      </c>
      <c r="G106" s="41">
        <v>1</v>
      </c>
      <c r="H106" s="41">
        <f t="shared" si="67"/>
        <v>0.40100000000000002</v>
      </c>
      <c r="I106" s="46">
        <f t="shared" si="30"/>
        <v>0.30462625815002192</v>
      </c>
      <c r="J106" s="138"/>
      <c r="W106" s="41">
        <f t="shared" si="68"/>
        <v>0.41599999999999998</v>
      </c>
      <c r="X106" s="46">
        <f t="shared" si="31"/>
        <v>0.31779784771473601</v>
      </c>
      <c r="Y106" s="138"/>
      <c r="AF106" s="94" t="s">
        <v>629</v>
      </c>
      <c r="AG106" s="94" t="s">
        <v>567</v>
      </c>
      <c r="AH106" s="41">
        <v>4</v>
      </c>
      <c r="AI106" s="41">
        <v>6</v>
      </c>
      <c r="AJ106" s="41" t="s">
        <v>932</v>
      </c>
      <c r="AK106" s="41">
        <v>1</v>
      </c>
      <c r="AL106" s="41">
        <f t="shared" si="69"/>
        <v>0.34300000000000003</v>
      </c>
      <c r="AM106" s="46">
        <f t="shared" si="32"/>
        <v>0.25605056075345439</v>
      </c>
      <c r="AN106" s="138"/>
      <c r="BA106" s="41">
        <f t="shared" si="70"/>
        <v>0.34599999999999997</v>
      </c>
      <c r="BB106" s="46">
        <f t="shared" si="33"/>
        <v>0.29203443665551987</v>
      </c>
      <c r="BC106" s="138"/>
      <c r="BJ106" s="94" t="s">
        <v>628</v>
      </c>
      <c r="BK106" s="94" t="s">
        <v>566</v>
      </c>
      <c r="BL106" s="41">
        <v>4</v>
      </c>
      <c r="BM106" s="41">
        <v>6</v>
      </c>
      <c r="BN106" s="41" t="s">
        <v>932</v>
      </c>
      <c r="BO106" s="41">
        <v>2</v>
      </c>
      <c r="BP106" s="41">
        <f t="shared" si="71"/>
        <v>0.254</v>
      </c>
      <c r="BQ106" s="46">
        <f t="shared" si="35"/>
        <v>0.17149020945789517</v>
      </c>
      <c r="BR106" s="138"/>
      <c r="CE106" s="41">
        <f t="shared" si="72"/>
        <v>0.26100000000000001</v>
      </c>
      <c r="CF106" s="46">
        <f t="shared" si="37"/>
        <v>0.17129232818475848</v>
      </c>
      <c r="CG106" s="138"/>
      <c r="CN106" s="94" t="s">
        <v>628</v>
      </c>
      <c r="CO106" s="94" t="s">
        <v>566</v>
      </c>
      <c r="CP106" s="41">
        <v>4</v>
      </c>
      <c r="CQ106" s="41">
        <v>6</v>
      </c>
      <c r="CR106" s="41" t="s">
        <v>932</v>
      </c>
      <c r="CS106" s="41">
        <f t="shared" si="38"/>
        <v>5</v>
      </c>
      <c r="CT106" s="41">
        <f t="shared" si="73"/>
        <v>0.127</v>
      </c>
      <c r="CU106" s="46">
        <f t="shared" si="40"/>
        <v>5.7253131383668256E-2</v>
      </c>
      <c r="CV106" s="138"/>
      <c r="DI106" s="41">
        <f t="shared" si="74"/>
        <v>0.127</v>
      </c>
      <c r="DJ106" s="46">
        <f t="shared" si="42"/>
        <v>6.0271285475792989E-2</v>
      </c>
      <c r="DK106" s="138"/>
      <c r="DR106" s="94" t="s">
        <v>629</v>
      </c>
      <c r="DS106" s="94" t="s">
        <v>567</v>
      </c>
      <c r="DT106" s="41">
        <v>4</v>
      </c>
      <c r="DU106" s="41">
        <v>6</v>
      </c>
      <c r="DV106" s="41" t="s">
        <v>932</v>
      </c>
      <c r="DW106" s="41">
        <v>2</v>
      </c>
      <c r="DX106" s="41">
        <f t="shared" si="75"/>
        <v>0.19</v>
      </c>
      <c r="DY106" s="46">
        <f t="shared" si="44"/>
        <v>0.11166383561964786</v>
      </c>
      <c r="DZ106" s="138"/>
      <c r="EM106" s="41">
        <f t="shared" si="76"/>
        <v>0.19400000000000001</v>
      </c>
      <c r="EN106" s="46">
        <f t="shared" si="46"/>
        <v>0.11327420546932741</v>
      </c>
      <c r="EO106" s="138"/>
      <c r="EV106" s="94" t="s">
        <v>629</v>
      </c>
      <c r="EW106" s="94" t="s">
        <v>567</v>
      </c>
      <c r="EX106" s="41">
        <v>4</v>
      </c>
      <c r="EY106" s="41">
        <v>6</v>
      </c>
      <c r="EZ106" s="41" t="s">
        <v>932</v>
      </c>
      <c r="FA106" s="41">
        <v>5</v>
      </c>
      <c r="FB106" s="41">
        <f t="shared" si="77"/>
        <v>0.10199999999999999</v>
      </c>
      <c r="FC106" s="46">
        <f t="shared" si="48"/>
        <v>3.8915360117589413E-2</v>
      </c>
      <c r="FD106" s="138"/>
      <c r="FQ106" s="41">
        <f t="shared" si="78"/>
        <v>0.10199999999999999</v>
      </c>
      <c r="FR106" s="46">
        <f t="shared" si="50"/>
        <v>3.7051413342545879E-2</v>
      </c>
      <c r="FS106" s="138"/>
    </row>
    <row r="107" spans="2:190">
      <c r="B107" s="94" t="s">
        <v>630</v>
      </c>
      <c r="C107" s="94" t="s">
        <v>566</v>
      </c>
      <c r="D107" s="41">
        <v>4</v>
      </c>
      <c r="E107" s="41">
        <v>7</v>
      </c>
      <c r="F107" s="41" t="s">
        <v>932</v>
      </c>
      <c r="G107" s="41">
        <v>1</v>
      </c>
      <c r="H107" s="41">
        <f t="shared" si="67"/>
        <v>0.35399999999999998</v>
      </c>
      <c r="I107" s="46">
        <f t="shared" si="30"/>
        <v>0.26372248277673138</v>
      </c>
      <c r="J107" s="138"/>
      <c r="W107" s="41">
        <f t="shared" si="68"/>
        <v>0.375</v>
      </c>
      <c r="X107" s="46">
        <f t="shared" si="31"/>
        <v>0.28210660460992903</v>
      </c>
      <c r="Y107" s="138"/>
      <c r="AF107" s="94" t="s">
        <v>631</v>
      </c>
      <c r="AG107" s="94" t="s">
        <v>567</v>
      </c>
      <c r="AH107" s="41">
        <v>4</v>
      </c>
      <c r="AI107" s="41">
        <v>7</v>
      </c>
      <c r="AJ107" s="41" t="s">
        <v>932</v>
      </c>
      <c r="AK107" s="41">
        <v>1</v>
      </c>
      <c r="AL107" s="41">
        <f t="shared" si="69"/>
        <v>0.16900000000000001</v>
      </c>
      <c r="AM107" s="46">
        <f t="shared" si="32"/>
        <v>0.10360245368362347</v>
      </c>
      <c r="AN107" s="138"/>
      <c r="BA107" s="41">
        <f t="shared" si="70"/>
        <v>0.193</v>
      </c>
      <c r="BB107" s="46">
        <f t="shared" si="33"/>
        <v>0.13700545229913147</v>
      </c>
      <c r="BC107" s="138"/>
      <c r="BJ107" s="94" t="s">
        <v>630</v>
      </c>
      <c r="BK107" s="94" t="s">
        <v>566</v>
      </c>
      <c r="BL107" s="41">
        <v>4</v>
      </c>
      <c r="BM107" s="41">
        <v>7</v>
      </c>
      <c r="BN107" s="41" t="s">
        <v>932</v>
      </c>
      <c r="BO107" s="41">
        <v>2</v>
      </c>
      <c r="BP107" s="41">
        <f t="shared" si="71"/>
        <v>0.23699999999999999</v>
      </c>
      <c r="BQ107" s="46">
        <f t="shared" si="35"/>
        <v>0.15684521561125389</v>
      </c>
      <c r="BR107" s="138"/>
      <c r="CE107" s="41">
        <f t="shared" si="72"/>
        <v>0.24</v>
      </c>
      <c r="CF107" s="46">
        <f t="shared" si="37"/>
        <v>0.15352914667655704</v>
      </c>
      <c r="CG107" s="138"/>
      <c r="CN107" s="94" t="s">
        <v>630</v>
      </c>
      <c r="CO107" s="94" t="s">
        <v>566</v>
      </c>
      <c r="CP107" s="41">
        <v>4</v>
      </c>
      <c r="CQ107" s="41">
        <v>7</v>
      </c>
      <c r="CR107" s="41" t="s">
        <v>932</v>
      </c>
      <c r="CS107" s="41">
        <f t="shared" si="38"/>
        <v>5</v>
      </c>
      <c r="CT107" s="41">
        <f t="shared" si="73"/>
        <v>0.11899999999999999</v>
      </c>
      <c r="CU107" s="46">
        <f t="shared" si="40"/>
        <v>5.0443350149094401E-2</v>
      </c>
      <c r="CV107" s="138"/>
      <c r="DI107" s="41">
        <f t="shared" si="74"/>
        <v>0.11799999999999999</v>
      </c>
      <c r="DJ107" s="46">
        <f t="shared" si="42"/>
        <v>5.2683639398998325E-2</v>
      </c>
      <c r="DK107" s="138"/>
      <c r="DR107" s="94" t="s">
        <v>631</v>
      </c>
      <c r="DS107" s="94" t="s">
        <v>567</v>
      </c>
      <c r="DT107" s="41">
        <v>4</v>
      </c>
      <c r="DU107" s="41">
        <v>7</v>
      </c>
      <c r="DV107" s="41" t="s">
        <v>932</v>
      </c>
      <c r="DW107" s="41">
        <v>2</v>
      </c>
      <c r="DX107" s="41">
        <f t="shared" si="75"/>
        <v>0.11600000000000001</v>
      </c>
      <c r="DY107" s="46">
        <f t="shared" si="44"/>
        <v>5.0374986820988031E-2</v>
      </c>
      <c r="DZ107" s="138"/>
      <c r="EM107" s="41">
        <f t="shared" si="76"/>
        <v>0.11799999999999999</v>
      </c>
      <c r="EN107" s="46">
        <f t="shared" si="46"/>
        <v>5.0237332676357056E-2</v>
      </c>
      <c r="EO107" s="138"/>
      <c r="EV107" s="94" t="s">
        <v>631</v>
      </c>
      <c r="EW107" s="94" t="s">
        <v>567</v>
      </c>
      <c r="EX107" s="41">
        <v>4</v>
      </c>
      <c r="EY107" s="41">
        <v>7</v>
      </c>
      <c r="EZ107" s="41" t="s">
        <v>932</v>
      </c>
      <c r="FA107" s="41">
        <v>5</v>
      </c>
      <c r="FB107" s="41">
        <f t="shared" si="77"/>
        <v>7.8E-2</v>
      </c>
      <c r="FC107" s="46">
        <f t="shared" si="48"/>
        <v>1.8131430671239596E-2</v>
      </c>
      <c r="FD107" s="138"/>
      <c r="FQ107" s="41">
        <f t="shared" si="78"/>
        <v>7.9000000000000001E-2</v>
      </c>
      <c r="FR107" s="46">
        <f t="shared" si="50"/>
        <v>1.6988241680958447E-2</v>
      </c>
      <c r="FS107" s="138"/>
    </row>
    <row r="108" spans="2:190">
      <c r="B108" s="94" t="s">
        <v>632</v>
      </c>
      <c r="C108" s="94" t="s">
        <v>566</v>
      </c>
      <c r="D108" s="41">
        <v>4</v>
      </c>
      <c r="E108" s="41">
        <v>8</v>
      </c>
      <c r="F108" s="41" t="s">
        <v>932</v>
      </c>
      <c r="G108" s="41">
        <v>1</v>
      </c>
      <c r="H108" s="41">
        <f t="shared" si="67"/>
        <v>0.54700000000000004</v>
      </c>
      <c r="I108" s="46">
        <f t="shared" si="30"/>
        <v>0.43168904973513705</v>
      </c>
      <c r="J108" s="138"/>
      <c r="W108" s="41">
        <f t="shared" si="68"/>
        <v>0.53600000000000003</v>
      </c>
      <c r="X108" s="46">
        <f t="shared" si="31"/>
        <v>0.42226002265563439</v>
      </c>
      <c r="Y108" s="138"/>
      <c r="AF108" s="94" t="s">
        <v>583</v>
      </c>
      <c r="AG108" s="94" t="s">
        <v>567</v>
      </c>
      <c r="AH108" s="41">
        <v>4</v>
      </c>
      <c r="AI108" s="41">
        <v>8</v>
      </c>
      <c r="AJ108" s="41" t="s">
        <v>932</v>
      </c>
      <c r="AK108" s="41">
        <v>1</v>
      </c>
      <c r="AL108" s="41">
        <f t="shared" si="69"/>
        <v>5.1999999999999998E-2</v>
      </c>
      <c r="AM108" s="46">
        <f t="shared" si="32"/>
        <v>1.0942437573578938E-3</v>
      </c>
      <c r="AN108" s="138"/>
      <c r="BA108" s="41">
        <f t="shared" si="70"/>
        <v>5.1999999999999998E-2</v>
      </c>
      <c r="BB108" s="46">
        <f t="shared" si="33"/>
        <v>-5.8643960293049023E-3</v>
      </c>
      <c r="BC108" s="138"/>
      <c r="BJ108" s="94" t="s">
        <v>632</v>
      </c>
      <c r="BK108" s="94" t="s">
        <v>566</v>
      </c>
      <c r="BL108" s="41">
        <v>4</v>
      </c>
      <c r="BM108" s="41">
        <v>8</v>
      </c>
      <c r="BN108" s="41" t="s">
        <v>932</v>
      </c>
      <c r="BO108" s="41">
        <v>2</v>
      </c>
      <c r="BP108" s="41">
        <f t="shared" si="71"/>
        <v>0.33100000000000002</v>
      </c>
      <c r="BQ108" s="46">
        <f t="shared" si="35"/>
        <v>0.23782341688091724</v>
      </c>
      <c r="BR108" s="138"/>
      <c r="CE108" s="41">
        <f t="shared" si="72"/>
        <v>0.34100000000000003</v>
      </c>
      <c r="CF108" s="46">
        <f t="shared" si="37"/>
        <v>0.23896159107314485</v>
      </c>
      <c r="CG108" s="138"/>
      <c r="CN108" s="94" t="s">
        <v>632</v>
      </c>
      <c r="CO108" s="94" t="s">
        <v>566</v>
      </c>
      <c r="CP108" s="41">
        <v>4</v>
      </c>
      <c r="CQ108" s="41">
        <v>8</v>
      </c>
      <c r="CR108" s="41" t="s">
        <v>932</v>
      </c>
      <c r="CS108" s="41">
        <f t="shared" si="38"/>
        <v>5</v>
      </c>
      <c r="CT108" s="41">
        <f t="shared" si="73"/>
        <v>0.154</v>
      </c>
      <c r="CU108" s="46">
        <f t="shared" si="40"/>
        <v>8.023614305035498E-2</v>
      </c>
      <c r="CV108" s="138"/>
      <c r="DI108" s="41">
        <f t="shared" si="74"/>
        <v>0.156</v>
      </c>
      <c r="DJ108" s="46">
        <f t="shared" si="42"/>
        <v>8.4720367278797989E-2</v>
      </c>
      <c r="DK108" s="138"/>
      <c r="DR108" s="94" t="s">
        <v>583</v>
      </c>
      <c r="DS108" s="94" t="s">
        <v>567</v>
      </c>
      <c r="DT108" s="41">
        <v>4</v>
      </c>
      <c r="DU108" s="41">
        <v>8</v>
      </c>
      <c r="DV108" s="41" t="s">
        <v>932</v>
      </c>
      <c r="DW108" s="41">
        <v>2</v>
      </c>
      <c r="DX108" s="41">
        <f t="shared" si="75"/>
        <v>5.8000000000000003E-2</v>
      </c>
      <c r="DY108" s="46">
        <f t="shared" si="44"/>
        <v>2.3377810058222109E-3</v>
      </c>
      <c r="DZ108" s="138"/>
      <c r="EM108" s="41">
        <f t="shared" si="76"/>
        <v>5.8999999999999997E-2</v>
      </c>
      <c r="EN108" s="46">
        <f t="shared" si="46"/>
        <v>1.3008130081300687E-3</v>
      </c>
      <c r="EO108" s="138"/>
      <c r="EV108" s="94" t="s">
        <v>583</v>
      </c>
      <c r="EW108" s="94" t="s">
        <v>567</v>
      </c>
      <c r="EX108" s="41">
        <v>4</v>
      </c>
      <c r="EY108" s="41">
        <v>8</v>
      </c>
      <c r="EZ108" s="41" t="s">
        <v>932</v>
      </c>
      <c r="FA108" s="41">
        <v>5</v>
      </c>
      <c r="FB108" s="41">
        <f t="shared" si="77"/>
        <v>6.3E-2</v>
      </c>
      <c r="FC108" s="46">
        <f t="shared" si="48"/>
        <v>5.141474767270956E-3</v>
      </c>
      <c r="FD108" s="138"/>
      <c r="FQ108" s="41">
        <f t="shared" si="78"/>
        <v>6.5000000000000002E-2</v>
      </c>
      <c r="FR108" s="46">
        <f t="shared" si="50"/>
        <v>4.7758763217313153E-3</v>
      </c>
      <c r="FS108" s="138"/>
    </row>
    <row r="109" spans="2:190">
      <c r="B109" s="94" t="s">
        <v>634</v>
      </c>
      <c r="C109" s="94" t="s">
        <v>566</v>
      </c>
      <c r="D109" s="41">
        <v>5</v>
      </c>
      <c r="E109" s="41">
        <v>1</v>
      </c>
      <c r="F109" s="41" t="s">
        <v>932</v>
      </c>
      <c r="G109" s="41">
        <v>1</v>
      </c>
      <c r="H109" s="41">
        <f t="shared" ref="H109:H116" si="79">H42</f>
        <v>1.2689999999999999</v>
      </c>
      <c r="I109" s="46" t="str">
        <f t="shared" si="30"/>
        <v>NA</v>
      </c>
      <c r="J109" s="138"/>
      <c r="W109" s="41">
        <f t="shared" ref="W109:W116" si="80">W42</f>
        <v>1.3</v>
      </c>
      <c r="X109" s="46" t="str">
        <f t="shared" si="31"/>
        <v>NA</v>
      </c>
      <c r="Y109" s="138"/>
      <c r="AF109" s="94" t="s">
        <v>585</v>
      </c>
      <c r="AG109" s="94" t="s">
        <v>567</v>
      </c>
      <c r="AH109" s="41">
        <v>5</v>
      </c>
      <c r="AI109" s="41">
        <v>1</v>
      </c>
      <c r="AJ109" s="41" t="s">
        <v>932</v>
      </c>
      <c r="AK109" s="41">
        <v>1</v>
      </c>
      <c r="AL109" s="41">
        <f t="shared" ref="AL109:AL116" si="81">AL42</f>
        <v>5.2999999999999999E-2</v>
      </c>
      <c r="AM109" s="46">
        <f t="shared" si="32"/>
        <v>1.9703823037362329E-3</v>
      </c>
      <c r="AN109" s="138"/>
      <c r="BA109" s="41">
        <f t="shared" ref="BA109:BA116" si="82">BA42</f>
        <v>5.1999999999999998E-2</v>
      </c>
      <c r="BB109" s="46">
        <f t="shared" si="33"/>
        <v>-5.8643960293049023E-3</v>
      </c>
      <c r="BC109" s="138"/>
      <c r="BJ109" s="94" t="s">
        <v>634</v>
      </c>
      <c r="BK109" s="94" t="s">
        <v>566</v>
      </c>
      <c r="BL109" s="41">
        <v>5</v>
      </c>
      <c r="BM109" s="41">
        <v>1</v>
      </c>
      <c r="BN109" s="41" t="s">
        <v>932</v>
      </c>
      <c r="BO109" s="41">
        <v>2</v>
      </c>
      <c r="BP109" s="41">
        <f t="shared" ref="BP109:BP116" si="83">BP42</f>
        <v>1.0229999999999999</v>
      </c>
      <c r="BQ109" s="46" t="str">
        <f t="shared" si="35"/>
        <v>NA</v>
      </c>
      <c r="BR109" s="138"/>
      <c r="CE109" s="41">
        <f t="shared" ref="CE109:CE116" si="84">CE42</f>
        <v>1.0469999999999999</v>
      </c>
      <c r="CF109" s="46" t="str">
        <f t="shared" si="37"/>
        <v>NA</v>
      </c>
      <c r="CG109" s="138"/>
      <c r="CN109" s="94" t="s">
        <v>634</v>
      </c>
      <c r="CO109" s="94" t="s">
        <v>566</v>
      </c>
      <c r="CP109" s="41">
        <v>5</v>
      </c>
      <c r="CQ109" s="41">
        <v>1</v>
      </c>
      <c r="CR109" s="41" t="s">
        <v>932</v>
      </c>
      <c r="CS109" s="41">
        <f t="shared" si="38"/>
        <v>5</v>
      </c>
      <c r="CT109" s="41">
        <f t="shared" ref="CT109:CT116" si="85">CT42</f>
        <v>0.46400000000000002</v>
      </c>
      <c r="CU109" s="46">
        <f t="shared" si="40"/>
        <v>0.34411516589009145</v>
      </c>
      <c r="CV109" s="138"/>
      <c r="DI109" s="41">
        <f t="shared" ref="DI109:DI116" si="86">DI42</f>
        <v>0.46899999999999997</v>
      </c>
      <c r="DJ109" s="46">
        <f t="shared" si="42"/>
        <v>0.34860183639398989</v>
      </c>
      <c r="DK109" s="138"/>
      <c r="DR109" s="94" t="s">
        <v>585</v>
      </c>
      <c r="DS109" s="94" t="s">
        <v>567</v>
      </c>
      <c r="DT109" s="41">
        <v>5</v>
      </c>
      <c r="DU109" s="41">
        <v>1</v>
      </c>
      <c r="DV109" s="41" t="s">
        <v>932</v>
      </c>
      <c r="DW109" s="41">
        <v>2</v>
      </c>
      <c r="DX109" s="41">
        <f t="shared" ref="DX109:DX116" si="87">DX42</f>
        <v>5.8999999999999997E-2</v>
      </c>
      <c r="DY109" s="46">
        <f t="shared" si="44"/>
        <v>3.1660086922905822E-3</v>
      </c>
      <c r="DZ109" s="138"/>
      <c r="EM109" s="41">
        <f t="shared" ref="EM109:EM116" si="88">EM42</f>
        <v>5.8999999999999997E-2</v>
      </c>
      <c r="EN109" s="46">
        <f t="shared" si="46"/>
        <v>1.3008130081300687E-3</v>
      </c>
      <c r="EO109" s="138"/>
      <c r="EV109" s="94" t="s">
        <v>585</v>
      </c>
      <c r="EW109" s="94" t="s">
        <v>567</v>
      </c>
      <c r="EX109" s="41">
        <v>5</v>
      </c>
      <c r="EY109" s="41">
        <v>1</v>
      </c>
      <c r="EZ109" s="41" t="s">
        <v>932</v>
      </c>
      <c r="FA109" s="41">
        <v>5</v>
      </c>
      <c r="FB109" s="41">
        <f t="shared" ref="FB109:FB116" si="89">FB42</f>
        <v>6.3E-2</v>
      </c>
      <c r="FC109" s="46">
        <f t="shared" si="48"/>
        <v>5.141474767270956E-3</v>
      </c>
      <c r="FD109" s="138"/>
      <c r="FQ109" s="41">
        <f t="shared" ref="FQ109:FQ116" si="90">FQ42</f>
        <v>6.4000000000000001E-2</v>
      </c>
      <c r="FR109" s="46">
        <f t="shared" si="50"/>
        <v>3.9035645103579482E-3</v>
      </c>
      <c r="FS109" s="138"/>
    </row>
    <row r="110" spans="2:190">
      <c r="B110" s="94" t="s">
        <v>636</v>
      </c>
      <c r="C110" s="94" t="s">
        <v>566</v>
      </c>
      <c r="D110" s="41">
        <v>5</v>
      </c>
      <c r="E110" s="41">
        <v>2</v>
      </c>
      <c r="F110" s="41" t="s">
        <v>932</v>
      </c>
      <c r="G110" s="41">
        <v>1</v>
      </c>
      <c r="H110" s="41">
        <f t="shared" si="79"/>
        <v>0.34</v>
      </c>
      <c r="I110" s="46">
        <f t="shared" si="30"/>
        <v>0.25153837947404917</v>
      </c>
      <c r="J110" s="138"/>
      <c r="W110" s="41">
        <f t="shared" si="80"/>
        <v>0.34499999999999997</v>
      </c>
      <c r="X110" s="46">
        <f t="shared" si="31"/>
        <v>0.25599106087470441</v>
      </c>
      <c r="Y110" s="138"/>
      <c r="AF110" s="94" t="s">
        <v>587</v>
      </c>
      <c r="AG110" s="94" t="s">
        <v>567</v>
      </c>
      <c r="AH110" s="41">
        <v>5</v>
      </c>
      <c r="AI110" s="41">
        <v>2</v>
      </c>
      <c r="AJ110" s="41" t="s">
        <v>932</v>
      </c>
      <c r="AK110" s="41">
        <v>1</v>
      </c>
      <c r="AL110" s="41">
        <f t="shared" si="81"/>
        <v>5.1999999999999998E-2</v>
      </c>
      <c r="AM110" s="46">
        <f t="shared" si="32"/>
        <v>1.0942437573578938E-3</v>
      </c>
      <c r="AN110" s="138"/>
      <c r="BA110" s="41">
        <f t="shared" si="82"/>
        <v>5.1999999999999998E-2</v>
      </c>
      <c r="BB110" s="46">
        <f t="shared" si="33"/>
        <v>-5.8643960293049023E-3</v>
      </c>
      <c r="BC110" s="138"/>
      <c r="BJ110" s="94" t="s">
        <v>636</v>
      </c>
      <c r="BK110" s="94" t="s">
        <v>566</v>
      </c>
      <c r="BL110" s="41">
        <v>5</v>
      </c>
      <c r="BM110" s="41">
        <v>2</v>
      </c>
      <c r="BN110" s="41" t="s">
        <v>932</v>
      </c>
      <c r="BO110" s="41">
        <v>2</v>
      </c>
      <c r="BP110" s="41">
        <f t="shared" si="83"/>
        <v>0.21099999999999999</v>
      </c>
      <c r="BQ110" s="46">
        <f t="shared" si="35"/>
        <v>0.13444698972815555</v>
      </c>
      <c r="BR110" s="138"/>
      <c r="CE110" s="41">
        <f t="shared" si="84"/>
        <v>0.218</v>
      </c>
      <c r="CF110" s="46">
        <f t="shared" si="37"/>
        <v>0.13492009938225077</v>
      </c>
      <c r="CG110" s="138"/>
      <c r="CN110" s="94" t="s">
        <v>636</v>
      </c>
      <c r="CO110" s="94" t="s">
        <v>566</v>
      </c>
      <c r="CP110" s="41">
        <v>5</v>
      </c>
      <c r="CQ110" s="41">
        <v>2</v>
      </c>
      <c r="CR110" s="41" t="s">
        <v>932</v>
      </c>
      <c r="CS110" s="41">
        <f t="shared" si="38"/>
        <v>5</v>
      </c>
      <c r="CT110" s="41">
        <f t="shared" si="85"/>
        <v>0.113</v>
      </c>
      <c r="CU110" s="46">
        <f t="shared" si="40"/>
        <v>4.533601422316403E-2</v>
      </c>
      <c r="CV110" s="138"/>
      <c r="DI110" s="41">
        <f t="shared" si="86"/>
        <v>0.112</v>
      </c>
      <c r="DJ110" s="46">
        <f t="shared" si="42"/>
        <v>4.7625208681135227E-2</v>
      </c>
      <c r="DK110" s="138"/>
      <c r="DR110" s="94" t="s">
        <v>587</v>
      </c>
      <c r="DS110" s="94" t="s">
        <v>567</v>
      </c>
      <c r="DT110" s="41">
        <v>5</v>
      </c>
      <c r="DU110" s="41">
        <v>2</v>
      </c>
      <c r="DV110" s="41" t="s">
        <v>932</v>
      </c>
      <c r="DW110" s="41">
        <v>2</v>
      </c>
      <c r="DX110" s="41">
        <f t="shared" si="87"/>
        <v>5.8000000000000003E-2</v>
      </c>
      <c r="DY110" s="46">
        <f t="shared" si="44"/>
        <v>2.3377810058222109E-3</v>
      </c>
      <c r="DZ110" s="138"/>
      <c r="EM110" s="41">
        <f t="shared" si="88"/>
        <v>5.7000000000000002E-2</v>
      </c>
      <c r="EN110" s="46">
        <f t="shared" si="46"/>
        <v>-3.5805206536914692E-4</v>
      </c>
      <c r="EO110" s="138"/>
      <c r="EV110" s="94" t="s">
        <v>587</v>
      </c>
      <c r="EW110" s="94" t="s">
        <v>567</v>
      </c>
      <c r="EX110" s="41">
        <v>5</v>
      </c>
      <c r="EY110" s="41">
        <v>2</v>
      </c>
      <c r="EZ110" s="41" t="s">
        <v>932</v>
      </c>
      <c r="FA110" s="41">
        <v>5</v>
      </c>
      <c r="FB110" s="41">
        <f t="shared" si="89"/>
        <v>6.2E-2</v>
      </c>
      <c r="FC110" s="46">
        <f t="shared" si="48"/>
        <v>4.2754777070063794E-3</v>
      </c>
      <c r="FD110" s="138"/>
      <c r="FQ110" s="41">
        <f t="shared" si="90"/>
        <v>6.3E-2</v>
      </c>
      <c r="FR110" s="46">
        <f t="shared" si="50"/>
        <v>3.0312526989845806E-3</v>
      </c>
      <c r="FS110" s="138"/>
    </row>
    <row r="111" spans="2:190">
      <c r="B111" s="94" t="s">
        <v>638</v>
      </c>
      <c r="C111" s="94" t="s">
        <v>566</v>
      </c>
      <c r="D111" s="41">
        <v>5</v>
      </c>
      <c r="E111" s="41">
        <v>3</v>
      </c>
      <c r="F111" s="41" t="s">
        <v>932</v>
      </c>
      <c r="G111" s="41">
        <v>1</v>
      </c>
      <c r="H111" s="41">
        <f t="shared" si="79"/>
        <v>1.345</v>
      </c>
      <c r="I111" s="46" t="str">
        <f t="shared" si="30"/>
        <v>NA</v>
      </c>
      <c r="J111" s="138"/>
      <c r="W111" s="41">
        <f t="shared" si="80"/>
        <v>1.349</v>
      </c>
      <c r="X111" s="46" t="str">
        <f t="shared" si="31"/>
        <v>NA</v>
      </c>
      <c r="Y111" s="138"/>
      <c r="AF111" s="94" t="s">
        <v>659</v>
      </c>
      <c r="AG111" s="94" t="s">
        <v>567</v>
      </c>
      <c r="AH111" s="41">
        <v>5</v>
      </c>
      <c r="AI111" s="41">
        <v>3</v>
      </c>
      <c r="AJ111" s="41" t="s">
        <v>932</v>
      </c>
      <c r="AK111" s="41">
        <v>1</v>
      </c>
      <c r="AL111" s="41">
        <f t="shared" si="81"/>
        <v>0.91600000000000004</v>
      </c>
      <c r="AM111" s="46" t="str">
        <f t="shared" si="32"/>
        <v>NA</v>
      </c>
      <c r="AN111" s="138"/>
      <c r="BA111" s="41">
        <f t="shared" si="82"/>
        <v>0.89600000000000002</v>
      </c>
      <c r="BB111" s="46" t="str">
        <f t="shared" si="33"/>
        <v>NA</v>
      </c>
      <c r="BC111" s="138"/>
      <c r="BJ111" s="94" t="s">
        <v>638</v>
      </c>
      <c r="BK111" s="94" t="s">
        <v>566</v>
      </c>
      <c r="BL111" s="41">
        <v>5</v>
      </c>
      <c r="BM111" s="41">
        <v>3</v>
      </c>
      <c r="BN111" s="41" t="s">
        <v>932</v>
      </c>
      <c r="BO111" s="41">
        <v>2</v>
      </c>
      <c r="BP111" s="41">
        <f t="shared" si="83"/>
        <v>1.218</v>
      </c>
      <c r="BQ111" s="46" t="str">
        <f t="shared" si="35"/>
        <v>NA</v>
      </c>
      <c r="BR111" s="138"/>
      <c r="CE111" s="41">
        <f t="shared" si="84"/>
        <v>1.2370000000000001</v>
      </c>
      <c r="CF111" s="46" t="str">
        <f t="shared" si="37"/>
        <v>NA</v>
      </c>
      <c r="CG111" s="138"/>
      <c r="CN111" s="94" t="s">
        <v>638</v>
      </c>
      <c r="CO111" s="94" t="s">
        <v>566</v>
      </c>
      <c r="CP111" s="41">
        <v>5</v>
      </c>
      <c r="CQ111" s="41">
        <v>3</v>
      </c>
      <c r="CR111" s="41" t="s">
        <v>932</v>
      </c>
      <c r="CS111" s="41">
        <f t="shared" si="38"/>
        <v>5</v>
      </c>
      <c r="CT111" s="41">
        <f t="shared" si="85"/>
        <v>0.54800000000000004</v>
      </c>
      <c r="CU111" s="46">
        <f t="shared" si="40"/>
        <v>0.41561786885311691</v>
      </c>
      <c r="CV111" s="138"/>
      <c r="DI111" s="41">
        <f t="shared" si="86"/>
        <v>0.55100000000000005</v>
      </c>
      <c r="DJ111" s="46">
        <f t="shared" si="42"/>
        <v>0.41773372287145238</v>
      </c>
      <c r="DK111" s="138"/>
      <c r="DR111" s="94" t="s">
        <v>659</v>
      </c>
      <c r="DS111" s="94" t="s">
        <v>567</v>
      </c>
      <c r="DT111" s="41">
        <v>5</v>
      </c>
      <c r="DU111" s="41">
        <v>3</v>
      </c>
      <c r="DV111" s="41" t="s">
        <v>932</v>
      </c>
      <c r="DW111" s="41">
        <v>2</v>
      </c>
      <c r="DX111" s="41">
        <f t="shared" si="87"/>
        <v>0.50700000000000001</v>
      </c>
      <c r="DY111" s="46">
        <f t="shared" si="44"/>
        <v>0.37421201223012313</v>
      </c>
      <c r="DZ111" s="138"/>
      <c r="EM111" s="41">
        <f t="shared" si="88"/>
        <v>0.47899999999999998</v>
      </c>
      <c r="EN111" s="46">
        <f t="shared" si="46"/>
        <v>0.34966247844296627</v>
      </c>
      <c r="EO111" s="138"/>
      <c r="EV111" s="94" t="s">
        <v>659</v>
      </c>
      <c r="EW111" s="94" t="s">
        <v>567</v>
      </c>
      <c r="EX111" s="41">
        <v>5</v>
      </c>
      <c r="EY111" s="41">
        <v>3</v>
      </c>
      <c r="EZ111" s="41" t="s">
        <v>932</v>
      </c>
      <c r="FA111" s="41">
        <v>5</v>
      </c>
      <c r="FB111" s="41">
        <f t="shared" si="89"/>
        <v>0.21099999999999999</v>
      </c>
      <c r="FC111" s="46">
        <f t="shared" si="48"/>
        <v>0.13330903968642821</v>
      </c>
      <c r="FD111" s="138"/>
      <c r="FQ111" s="41">
        <f t="shared" si="90"/>
        <v>0.222</v>
      </c>
      <c r="FR111" s="46">
        <f t="shared" si="50"/>
        <v>0.1417288307073499</v>
      </c>
      <c r="FS111" s="138"/>
    </row>
    <row r="112" spans="2:190">
      <c r="B112" s="94" t="s">
        <v>640</v>
      </c>
      <c r="C112" s="94" t="s">
        <v>566</v>
      </c>
      <c r="D112" s="41">
        <v>5</v>
      </c>
      <c r="E112" s="41">
        <v>4</v>
      </c>
      <c r="F112" s="41" t="s">
        <v>932</v>
      </c>
      <c r="G112" s="41">
        <v>1</v>
      </c>
      <c r="H112" s="41">
        <f t="shared" si="79"/>
        <v>0.39100000000000001</v>
      </c>
      <c r="I112" s="46">
        <f t="shared" si="30"/>
        <v>0.29592332721953457</v>
      </c>
      <c r="J112" s="138"/>
      <c r="W112" s="41">
        <f t="shared" si="80"/>
        <v>0.4</v>
      </c>
      <c r="X112" s="46">
        <f t="shared" si="31"/>
        <v>0.30386955772261626</v>
      </c>
      <c r="Y112" s="138"/>
      <c r="AF112" s="94" t="s">
        <v>661</v>
      </c>
      <c r="AG112" s="94" t="s">
        <v>567</v>
      </c>
      <c r="AH112" s="41">
        <v>5</v>
      </c>
      <c r="AI112" s="41">
        <v>4</v>
      </c>
      <c r="AJ112" s="41" t="s">
        <v>932</v>
      </c>
      <c r="AK112" s="41">
        <v>1</v>
      </c>
      <c r="AL112" s="41">
        <f t="shared" si="81"/>
        <v>0.28399999999999997</v>
      </c>
      <c r="AM112" s="46">
        <f t="shared" si="32"/>
        <v>0.20435838651713234</v>
      </c>
      <c r="AN112" s="138"/>
      <c r="BA112" s="41">
        <f t="shared" si="82"/>
        <v>0.36</v>
      </c>
      <c r="BB112" s="46">
        <f t="shared" si="33"/>
        <v>0.30622009535479727</v>
      </c>
      <c r="BC112" s="138"/>
      <c r="BJ112" s="94" t="s">
        <v>640</v>
      </c>
      <c r="BK112" s="94" t="s">
        <v>566</v>
      </c>
      <c r="BL112" s="41">
        <v>5</v>
      </c>
      <c r="BM112" s="41">
        <v>4</v>
      </c>
      <c r="BN112" s="41" t="s">
        <v>932</v>
      </c>
      <c r="BO112" s="41">
        <v>2</v>
      </c>
      <c r="BP112" s="41">
        <f t="shared" si="83"/>
        <v>0.25600000000000001</v>
      </c>
      <c r="BQ112" s="46">
        <f t="shared" si="35"/>
        <v>0.17321314991044118</v>
      </c>
      <c r="BR112" s="138"/>
      <c r="CE112" s="41">
        <f t="shared" si="84"/>
        <v>0.26200000000000001</v>
      </c>
      <c r="CF112" s="46">
        <f t="shared" si="37"/>
        <v>0.1721381939708633</v>
      </c>
      <c r="CG112" s="138"/>
      <c r="CN112" s="94" t="s">
        <v>640</v>
      </c>
      <c r="CO112" s="94" t="s">
        <v>566</v>
      </c>
      <c r="CP112" s="41">
        <v>5</v>
      </c>
      <c r="CQ112" s="41">
        <v>4</v>
      </c>
      <c r="CR112" s="41" t="s">
        <v>932</v>
      </c>
      <c r="CS112" s="41">
        <f t="shared" si="38"/>
        <v>5</v>
      </c>
      <c r="CT112" s="41">
        <f t="shared" si="85"/>
        <v>0.128</v>
      </c>
      <c r="CU112" s="46">
        <f t="shared" si="40"/>
        <v>5.8104354037989983E-2</v>
      </c>
      <c r="CV112" s="138"/>
      <c r="DI112" s="41">
        <f t="shared" si="86"/>
        <v>0.125</v>
      </c>
      <c r="DJ112" s="46">
        <f t="shared" si="42"/>
        <v>5.8585141903171947E-2</v>
      </c>
      <c r="DK112" s="138"/>
      <c r="DR112" s="94" t="s">
        <v>661</v>
      </c>
      <c r="DS112" s="94" t="s">
        <v>567</v>
      </c>
      <c r="DT112" s="41">
        <v>5</v>
      </c>
      <c r="DU112" s="41">
        <v>4</v>
      </c>
      <c r="DV112" s="41" t="s">
        <v>932</v>
      </c>
      <c r="DW112" s="41">
        <v>2</v>
      </c>
      <c r="DX112" s="41">
        <f t="shared" si="87"/>
        <v>0.20499999999999999</v>
      </c>
      <c r="DY112" s="46">
        <f t="shared" si="44"/>
        <v>0.1240872509166735</v>
      </c>
      <c r="DZ112" s="138"/>
      <c r="EM112" s="41">
        <f t="shared" si="88"/>
        <v>0.19400000000000001</v>
      </c>
      <c r="EN112" s="46">
        <f t="shared" si="46"/>
        <v>0.11327420546932741</v>
      </c>
      <c r="EO112" s="138"/>
      <c r="EV112" s="94" t="s">
        <v>661</v>
      </c>
      <c r="EW112" s="94" t="s">
        <v>567</v>
      </c>
      <c r="EX112" s="41">
        <v>5</v>
      </c>
      <c r="EY112" s="41">
        <v>4</v>
      </c>
      <c r="EZ112" s="41" t="s">
        <v>932</v>
      </c>
      <c r="FA112" s="41">
        <v>5</v>
      </c>
      <c r="FB112" s="41">
        <f t="shared" si="89"/>
        <v>0.104</v>
      </c>
      <c r="FC112" s="46">
        <f t="shared" si="48"/>
        <v>4.064735423811857E-2</v>
      </c>
      <c r="FD112" s="138"/>
      <c r="FQ112" s="41">
        <f t="shared" si="90"/>
        <v>0.109</v>
      </c>
      <c r="FR112" s="46">
        <f t="shared" si="50"/>
        <v>4.3157596022159447E-2</v>
      </c>
      <c r="FS112" s="138"/>
    </row>
    <row r="113" spans="2:175">
      <c r="B113" s="94" t="s">
        <v>648</v>
      </c>
      <c r="C113" s="94" t="s">
        <v>566</v>
      </c>
      <c r="D113" s="41">
        <v>5</v>
      </c>
      <c r="E113" s="41">
        <v>5</v>
      </c>
      <c r="F113" s="41" t="s">
        <v>932</v>
      </c>
      <c r="G113" s="41">
        <v>1</v>
      </c>
      <c r="H113" s="41">
        <f t="shared" si="79"/>
        <v>5.8000000000000003E-2</v>
      </c>
      <c r="I113" s="46">
        <f t="shared" si="30"/>
        <v>6.1157272343062155E-3</v>
      </c>
      <c r="J113" s="138"/>
      <c r="W113" s="41">
        <f t="shared" si="80"/>
        <v>5.8000000000000003E-2</v>
      </c>
      <c r="X113" s="46">
        <f t="shared" si="31"/>
        <v>6.152359141055914E-3</v>
      </c>
      <c r="Y113" s="138"/>
      <c r="AF113" s="94" t="s">
        <v>663</v>
      </c>
      <c r="AG113" s="94" t="s">
        <v>567</v>
      </c>
      <c r="AH113" s="41">
        <v>5</v>
      </c>
      <c r="AI113" s="41">
        <v>5</v>
      </c>
      <c r="AJ113" s="41" t="s">
        <v>932</v>
      </c>
      <c r="AK113" s="41">
        <v>1</v>
      </c>
      <c r="AL113" s="41">
        <f t="shared" si="81"/>
        <v>0.64100000000000001</v>
      </c>
      <c r="AM113" s="46" t="str">
        <f t="shared" si="32"/>
        <v>NA</v>
      </c>
      <c r="AN113" s="138"/>
      <c r="BA113" s="41">
        <f t="shared" si="82"/>
        <v>0.7</v>
      </c>
      <c r="BB113" s="46" t="str">
        <f t="shared" si="33"/>
        <v>NA</v>
      </c>
      <c r="BC113" s="138"/>
      <c r="BJ113" s="94" t="s">
        <v>648</v>
      </c>
      <c r="BK113" s="94" t="s">
        <v>566</v>
      </c>
      <c r="BL113" s="41">
        <v>5</v>
      </c>
      <c r="BM113" s="41">
        <v>5</v>
      </c>
      <c r="BN113" s="41" t="s">
        <v>932</v>
      </c>
      <c r="BO113" s="41">
        <v>2</v>
      </c>
      <c r="BP113" s="41">
        <f t="shared" si="83"/>
        <v>0.124</v>
      </c>
      <c r="BQ113" s="46">
        <f t="shared" si="35"/>
        <v>5.949908004240332E-2</v>
      </c>
      <c r="BR113" s="138"/>
      <c r="CE113" s="41">
        <f t="shared" si="84"/>
        <v>6.8000000000000005E-2</v>
      </c>
      <c r="CF113" s="46">
        <f t="shared" si="37"/>
        <v>8.0402314665263298E-3</v>
      </c>
      <c r="CG113" s="138"/>
      <c r="CN113" s="94" t="s">
        <v>648</v>
      </c>
      <c r="CO113" s="94" t="s">
        <v>566</v>
      </c>
      <c r="CP113" s="41">
        <v>5</v>
      </c>
      <c r="CQ113" s="41">
        <v>5</v>
      </c>
      <c r="CR113" s="41" t="s">
        <v>932</v>
      </c>
      <c r="CS113" s="41">
        <f t="shared" si="38"/>
        <v>5</v>
      </c>
      <c r="CT113" s="41">
        <f t="shared" si="85"/>
        <v>6.4000000000000001E-2</v>
      </c>
      <c r="CU113" s="46">
        <f t="shared" si="40"/>
        <v>3.6261041613992249E-3</v>
      </c>
      <c r="CV113" s="138"/>
      <c r="DI113" s="41">
        <f t="shared" si="86"/>
        <v>6.4000000000000001E-2</v>
      </c>
      <c r="DJ113" s="46">
        <f t="shared" si="42"/>
        <v>7.157762938230389E-3</v>
      </c>
      <c r="DK113" s="138"/>
      <c r="DR113" s="94" t="s">
        <v>663</v>
      </c>
      <c r="DS113" s="94" t="s">
        <v>567</v>
      </c>
      <c r="DT113" s="41">
        <v>5</v>
      </c>
      <c r="DU113" s="41">
        <v>5</v>
      </c>
      <c r="DV113" s="41" t="s">
        <v>932</v>
      </c>
      <c r="DW113" s="41">
        <v>2</v>
      </c>
      <c r="DX113" s="41">
        <f t="shared" si="87"/>
        <v>0.38500000000000001</v>
      </c>
      <c r="DY113" s="46">
        <f t="shared" si="44"/>
        <v>0.27316823448098121</v>
      </c>
      <c r="DZ113" s="138"/>
      <c r="EM113" s="41">
        <f t="shared" si="88"/>
        <v>0.36699999999999999</v>
      </c>
      <c r="EN113" s="46">
        <f t="shared" si="46"/>
        <v>0.25676603432700995</v>
      </c>
      <c r="EO113" s="138"/>
      <c r="EV113" s="94" t="s">
        <v>663</v>
      </c>
      <c r="EW113" s="94" t="s">
        <v>567</v>
      </c>
      <c r="EX113" s="41">
        <v>5</v>
      </c>
      <c r="EY113" s="41">
        <v>5</v>
      </c>
      <c r="EZ113" s="41" t="s">
        <v>932</v>
      </c>
      <c r="FA113" s="41">
        <v>5</v>
      </c>
      <c r="FB113" s="41">
        <f t="shared" si="89"/>
        <v>0.16700000000000001</v>
      </c>
      <c r="FC113" s="46">
        <f t="shared" si="48"/>
        <v>9.5205169034786874E-2</v>
      </c>
      <c r="FD113" s="138"/>
      <c r="FQ113" s="41">
        <f t="shared" si="90"/>
        <v>0.17</v>
      </c>
      <c r="FR113" s="46">
        <f t="shared" si="50"/>
        <v>9.6368616515934827E-2</v>
      </c>
      <c r="FS113" s="138"/>
    </row>
    <row r="114" spans="2:175">
      <c r="B114" s="94" t="s">
        <v>644</v>
      </c>
      <c r="C114" s="94" t="s">
        <v>566</v>
      </c>
      <c r="D114" s="41">
        <v>5</v>
      </c>
      <c r="E114" s="41">
        <v>6</v>
      </c>
      <c r="F114" s="41" t="s">
        <v>932</v>
      </c>
      <c r="G114" s="41">
        <v>1</v>
      </c>
      <c r="H114" s="41">
        <f t="shared" si="79"/>
        <v>0.97899999999999998</v>
      </c>
      <c r="I114" s="46" t="str">
        <f t="shared" si="30"/>
        <v>NA</v>
      </c>
      <c r="J114" s="138"/>
      <c r="W114" s="41">
        <f t="shared" si="80"/>
        <v>0.97599999999999998</v>
      </c>
      <c r="X114" s="46" t="str">
        <f t="shared" si="31"/>
        <v>NA</v>
      </c>
      <c r="Y114" s="138"/>
      <c r="AF114" s="94" t="s">
        <v>665</v>
      </c>
      <c r="AG114" s="94" t="s">
        <v>567</v>
      </c>
      <c r="AH114" s="41">
        <v>5</v>
      </c>
      <c r="AI114" s="41">
        <v>6</v>
      </c>
      <c r="AJ114" s="41" t="s">
        <v>932</v>
      </c>
      <c r="AK114" s="41">
        <v>1</v>
      </c>
      <c r="AL114" s="41">
        <f t="shared" si="81"/>
        <v>1.202</v>
      </c>
      <c r="AM114" s="46" t="str">
        <f t="shared" si="32"/>
        <v>NA</v>
      </c>
      <c r="AN114" s="138"/>
      <c r="BA114" s="41">
        <f t="shared" si="82"/>
        <v>1.1870000000000001</v>
      </c>
      <c r="BB114" s="46" t="str">
        <f t="shared" si="33"/>
        <v>NA</v>
      </c>
      <c r="BC114" s="138"/>
      <c r="BJ114" s="94" t="s">
        <v>644</v>
      </c>
      <c r="BK114" s="94" t="s">
        <v>566</v>
      </c>
      <c r="BL114" s="41">
        <v>5</v>
      </c>
      <c r="BM114" s="41">
        <v>6</v>
      </c>
      <c r="BN114" s="41" t="s">
        <v>932</v>
      </c>
      <c r="BO114" s="41">
        <v>2</v>
      </c>
      <c r="BP114" s="41">
        <f t="shared" si="83"/>
        <v>0.65500000000000003</v>
      </c>
      <c r="BQ114" s="46" t="str">
        <f t="shared" si="35"/>
        <v>NA</v>
      </c>
      <c r="BR114" s="138"/>
      <c r="CE114" s="41">
        <f t="shared" si="84"/>
        <v>0.65800000000000003</v>
      </c>
      <c r="CF114" s="46" t="str">
        <f t="shared" si="37"/>
        <v>NA</v>
      </c>
      <c r="CG114" s="138"/>
      <c r="CN114" s="94" t="s">
        <v>644</v>
      </c>
      <c r="CO114" s="94" t="s">
        <v>566</v>
      </c>
      <c r="CP114" s="41">
        <v>5</v>
      </c>
      <c r="CQ114" s="41">
        <v>6</v>
      </c>
      <c r="CR114" s="41" t="s">
        <v>932</v>
      </c>
      <c r="CS114" s="41">
        <f t="shared" si="38"/>
        <v>5</v>
      </c>
      <c r="CT114" s="41">
        <f t="shared" si="85"/>
        <v>0.28399999999999997</v>
      </c>
      <c r="CU114" s="46">
        <f t="shared" si="40"/>
        <v>0.19089508811217995</v>
      </c>
      <c r="CV114" s="138"/>
      <c r="DI114" s="41">
        <f t="shared" si="86"/>
        <v>0.3</v>
      </c>
      <c r="DJ114" s="46">
        <f t="shared" si="42"/>
        <v>0.20612270450751249</v>
      </c>
      <c r="DK114" s="138"/>
      <c r="DR114" s="94" t="s">
        <v>665</v>
      </c>
      <c r="DS114" s="94" t="s">
        <v>567</v>
      </c>
      <c r="DT114" s="41">
        <v>5</v>
      </c>
      <c r="DU114" s="41">
        <v>6</v>
      </c>
      <c r="DV114" s="41" t="s">
        <v>932</v>
      </c>
      <c r="DW114" s="41">
        <v>2</v>
      </c>
      <c r="DX114" s="41">
        <f t="shared" si="87"/>
        <v>0.67900000000000005</v>
      </c>
      <c r="DY114" s="46" t="str">
        <f t="shared" si="44"/>
        <v>NA</v>
      </c>
      <c r="DZ114" s="138"/>
      <c r="EM114" s="41">
        <f t="shared" si="88"/>
        <v>0.63900000000000001</v>
      </c>
      <c r="EN114" s="46">
        <f t="shared" si="46"/>
        <v>0.48237168432290389</v>
      </c>
      <c r="EO114" s="138"/>
      <c r="EV114" s="94" t="s">
        <v>665</v>
      </c>
      <c r="EW114" s="94" t="s">
        <v>567</v>
      </c>
      <c r="EX114" s="41">
        <v>5</v>
      </c>
      <c r="EY114" s="41">
        <v>6</v>
      </c>
      <c r="EZ114" s="41" t="s">
        <v>932</v>
      </c>
      <c r="FA114" s="41">
        <v>5</v>
      </c>
      <c r="FB114" s="41">
        <f t="shared" si="89"/>
        <v>0.27900000000000003</v>
      </c>
      <c r="FC114" s="46">
        <f t="shared" si="48"/>
        <v>0.1921968397844194</v>
      </c>
      <c r="FD114" s="138"/>
      <c r="FQ114" s="41">
        <f t="shared" si="90"/>
        <v>0.28899999999999998</v>
      </c>
      <c r="FR114" s="46">
        <f t="shared" si="50"/>
        <v>0.20017372206936543</v>
      </c>
      <c r="FS114" s="138"/>
    </row>
    <row r="115" spans="2:175">
      <c r="B115" s="94" t="s">
        <v>646</v>
      </c>
      <c r="C115" s="94" t="s">
        <v>566</v>
      </c>
      <c r="D115" s="41">
        <v>5</v>
      </c>
      <c r="E115" s="41">
        <v>7</v>
      </c>
      <c r="F115" s="41" t="s">
        <v>932</v>
      </c>
      <c r="G115" s="41">
        <v>1</v>
      </c>
      <c r="H115" s="41">
        <f t="shared" si="79"/>
        <v>0.224</v>
      </c>
      <c r="I115" s="46">
        <f t="shared" si="30"/>
        <v>0.15058438068039601</v>
      </c>
      <c r="J115" s="138"/>
      <c r="W115" s="41">
        <f t="shared" si="80"/>
        <v>0.224</v>
      </c>
      <c r="X115" s="46">
        <f t="shared" si="31"/>
        <v>0.15065836780929864</v>
      </c>
      <c r="Y115" s="138"/>
      <c r="AF115" s="94" t="s">
        <v>667</v>
      </c>
      <c r="AG115" s="94" t="s">
        <v>567</v>
      </c>
      <c r="AH115" s="41">
        <v>5</v>
      </c>
      <c r="AI115" s="41">
        <v>7</v>
      </c>
      <c r="AJ115" s="41" t="s">
        <v>932</v>
      </c>
      <c r="AK115" s="41">
        <v>1</v>
      </c>
      <c r="AL115" s="41">
        <f t="shared" si="81"/>
        <v>1.5109999999999999</v>
      </c>
      <c r="AM115" s="46" t="str">
        <f t="shared" si="32"/>
        <v>NA</v>
      </c>
      <c r="AN115" s="138"/>
      <c r="BA115" s="41">
        <f t="shared" si="82"/>
        <v>1.5329999999999999</v>
      </c>
      <c r="BB115" s="46" t="str">
        <f t="shared" si="33"/>
        <v>NA</v>
      </c>
      <c r="BC115" s="138"/>
      <c r="BJ115" s="94" t="s">
        <v>646</v>
      </c>
      <c r="BK115" s="94" t="s">
        <v>566</v>
      </c>
      <c r="BL115" s="41">
        <v>5</v>
      </c>
      <c r="BM115" s="41">
        <v>7</v>
      </c>
      <c r="BN115" s="41" t="s">
        <v>932</v>
      </c>
      <c r="BO115" s="41">
        <v>2</v>
      </c>
      <c r="BP115" s="41">
        <f t="shared" si="83"/>
        <v>0.155</v>
      </c>
      <c r="BQ115" s="46">
        <f t="shared" si="35"/>
        <v>8.6204657056866751E-2</v>
      </c>
      <c r="BR115" s="138"/>
      <c r="CE115" s="41">
        <f t="shared" si="84"/>
        <v>0.156</v>
      </c>
      <c r="CF115" s="46">
        <f t="shared" si="37"/>
        <v>8.2476420643751339E-2</v>
      </c>
      <c r="CG115" s="138"/>
      <c r="CN115" s="94" t="s">
        <v>646</v>
      </c>
      <c r="CO115" s="94" t="s">
        <v>566</v>
      </c>
      <c r="CP115" s="41">
        <v>5</v>
      </c>
      <c r="CQ115" s="41">
        <v>7</v>
      </c>
      <c r="CR115" s="41" t="s">
        <v>932</v>
      </c>
      <c r="CS115" s="41">
        <f t="shared" si="38"/>
        <v>5</v>
      </c>
      <c r="CT115" s="41">
        <f t="shared" si="85"/>
        <v>9.4E-2</v>
      </c>
      <c r="CU115" s="46">
        <f t="shared" si="40"/>
        <v>2.9162783791051142E-2</v>
      </c>
      <c r="CV115" s="138"/>
      <c r="DI115" s="41">
        <f t="shared" si="86"/>
        <v>9.4E-2</v>
      </c>
      <c r="DJ115" s="46">
        <f t="shared" si="42"/>
        <v>3.2449916527545912E-2</v>
      </c>
      <c r="DK115" s="138"/>
      <c r="DR115" s="94" t="s">
        <v>667</v>
      </c>
      <c r="DS115" s="94" t="s">
        <v>567</v>
      </c>
      <c r="DT115" s="41">
        <v>5</v>
      </c>
      <c r="DU115" s="41">
        <v>7</v>
      </c>
      <c r="DV115" s="41" t="s">
        <v>932</v>
      </c>
      <c r="DW115" s="41">
        <v>2</v>
      </c>
      <c r="DX115" s="41">
        <f t="shared" si="87"/>
        <v>0.877</v>
      </c>
      <c r="DY115" s="46" t="str">
        <f t="shared" si="44"/>
        <v>NA</v>
      </c>
      <c r="DZ115" s="138"/>
      <c r="EM115" s="41">
        <f t="shared" si="88"/>
        <v>0.84399999999999997</v>
      </c>
      <c r="EN115" s="46" t="str">
        <f t="shared" si="46"/>
        <v>NA</v>
      </c>
      <c r="EO115" s="138"/>
      <c r="EV115" s="94" t="s">
        <v>667</v>
      </c>
      <c r="EW115" s="94" t="s">
        <v>567</v>
      </c>
      <c r="EX115" s="41">
        <v>5</v>
      </c>
      <c r="EY115" s="41">
        <v>7</v>
      </c>
      <c r="EZ115" s="41" t="s">
        <v>932</v>
      </c>
      <c r="FA115" s="41">
        <v>5</v>
      </c>
      <c r="FB115" s="41">
        <f t="shared" si="89"/>
        <v>0.36599999999999999</v>
      </c>
      <c r="FC115" s="46">
        <f t="shared" si="48"/>
        <v>0.26753858402743752</v>
      </c>
      <c r="FD115" s="138"/>
      <c r="FQ115" s="41">
        <f t="shared" si="90"/>
        <v>0.377</v>
      </c>
      <c r="FR115" s="46">
        <f t="shared" si="50"/>
        <v>0.27693716147022174</v>
      </c>
      <c r="FS115" s="138"/>
    </row>
    <row r="116" spans="2:175">
      <c r="B116" s="94" t="s">
        <v>642</v>
      </c>
      <c r="C116" s="94" t="s">
        <v>566</v>
      </c>
      <c r="D116" s="41">
        <v>5</v>
      </c>
      <c r="E116" s="41">
        <v>8</v>
      </c>
      <c r="F116" s="41" t="s">
        <v>932</v>
      </c>
      <c r="G116" s="41">
        <v>1</v>
      </c>
      <c r="H116" s="41">
        <f t="shared" si="79"/>
        <v>1.01</v>
      </c>
      <c r="I116" s="46" t="str">
        <f t="shared" si="30"/>
        <v>NA</v>
      </c>
      <c r="J116" s="138"/>
      <c r="W116" s="41">
        <f t="shared" si="80"/>
        <v>1.034</v>
      </c>
      <c r="X116" s="46" t="str">
        <f t="shared" si="31"/>
        <v>NA</v>
      </c>
      <c r="Y116" s="138"/>
      <c r="AF116" s="94" t="s">
        <v>669</v>
      </c>
      <c r="AG116" s="94" t="s">
        <v>567</v>
      </c>
      <c r="AH116" s="41">
        <v>5</v>
      </c>
      <c r="AI116" s="41">
        <v>8</v>
      </c>
      <c r="AJ116" s="41" t="s">
        <v>932</v>
      </c>
      <c r="AK116" s="41">
        <v>1</v>
      </c>
      <c r="AL116" s="41">
        <f t="shared" si="81"/>
        <v>1.1060000000000001</v>
      </c>
      <c r="AM116" s="46" t="str">
        <f t="shared" si="32"/>
        <v>NA</v>
      </c>
      <c r="AN116" s="138"/>
      <c r="BA116" s="41">
        <f t="shared" si="82"/>
        <v>1.1060000000000001</v>
      </c>
      <c r="BB116" s="46" t="str">
        <f t="shared" si="33"/>
        <v>NA</v>
      </c>
      <c r="BC116" s="138"/>
      <c r="BJ116" s="94" t="s">
        <v>642</v>
      </c>
      <c r="BK116" s="94" t="s">
        <v>566</v>
      </c>
      <c r="BL116" s="41">
        <v>5</v>
      </c>
      <c r="BM116" s="41">
        <v>8</v>
      </c>
      <c r="BN116" s="41" t="s">
        <v>932</v>
      </c>
      <c r="BO116" s="41">
        <v>2</v>
      </c>
      <c r="BP116" s="41">
        <f t="shared" si="83"/>
        <v>0.72599999999999998</v>
      </c>
      <c r="BQ116" s="46" t="str">
        <f t="shared" si="35"/>
        <v>NA</v>
      </c>
      <c r="BR116" s="138"/>
      <c r="CE116" s="41">
        <f t="shared" si="84"/>
        <v>0.72399999999999998</v>
      </c>
      <c r="CF116" s="46" t="str">
        <f t="shared" si="37"/>
        <v>NA</v>
      </c>
      <c r="CG116" s="138"/>
      <c r="CN116" s="94" t="s">
        <v>642</v>
      </c>
      <c r="CO116" s="94" t="s">
        <v>566</v>
      </c>
      <c r="CP116" s="41">
        <v>5</v>
      </c>
      <c r="CQ116" s="41">
        <v>8</v>
      </c>
      <c r="CR116" s="41" t="s">
        <v>932</v>
      </c>
      <c r="CS116" s="41">
        <f t="shared" si="38"/>
        <v>5</v>
      </c>
      <c r="CT116" s="41">
        <f t="shared" si="85"/>
        <v>0.33</v>
      </c>
      <c r="CU116" s="46">
        <f t="shared" si="40"/>
        <v>0.23005133021097957</v>
      </c>
      <c r="CV116" s="138"/>
      <c r="DI116" s="41">
        <f t="shared" si="86"/>
        <v>0.33100000000000002</v>
      </c>
      <c r="DJ116" s="46">
        <f t="shared" si="42"/>
        <v>0.23225792988313856</v>
      </c>
      <c r="DK116" s="138"/>
      <c r="DR116" s="94" t="s">
        <v>669</v>
      </c>
      <c r="DS116" s="94" t="s">
        <v>567</v>
      </c>
      <c r="DT116" s="41">
        <v>5</v>
      </c>
      <c r="DU116" s="41">
        <v>8</v>
      </c>
      <c r="DV116" s="41" t="s">
        <v>932</v>
      </c>
      <c r="DW116" s="41">
        <v>2</v>
      </c>
      <c r="DX116" s="41">
        <f t="shared" si="87"/>
        <v>0.61699999999999999</v>
      </c>
      <c r="DY116" s="46">
        <f t="shared" si="44"/>
        <v>0.4653170577416445</v>
      </c>
      <c r="DZ116" s="138"/>
      <c r="EM116" s="41">
        <f t="shared" si="88"/>
        <v>0.59</v>
      </c>
      <c r="EN116" s="46">
        <f t="shared" si="46"/>
        <v>0.44172949002217293</v>
      </c>
      <c r="EO116" s="138"/>
      <c r="EV116" s="94" t="s">
        <v>669</v>
      </c>
      <c r="EW116" s="94" t="s">
        <v>567</v>
      </c>
      <c r="EX116" s="41">
        <v>5</v>
      </c>
      <c r="EY116" s="41">
        <v>8</v>
      </c>
      <c r="EZ116" s="41" t="s">
        <v>932</v>
      </c>
      <c r="FA116" s="41">
        <v>5</v>
      </c>
      <c r="FB116" s="41">
        <f t="shared" si="89"/>
        <v>0.253</v>
      </c>
      <c r="FC116" s="46">
        <f t="shared" si="48"/>
        <v>0.16968091621754042</v>
      </c>
      <c r="FD116" s="138"/>
      <c r="FQ116" s="41">
        <f t="shared" si="90"/>
        <v>0.26500000000000001</v>
      </c>
      <c r="FR116" s="46">
        <f t="shared" si="50"/>
        <v>0.17923823859640467</v>
      </c>
      <c r="FS116" s="138"/>
    </row>
    <row r="117" spans="2:175">
      <c r="B117" s="94" t="s">
        <v>650</v>
      </c>
      <c r="C117" s="94" t="s">
        <v>566</v>
      </c>
      <c r="D117" s="41">
        <v>6</v>
      </c>
      <c r="E117" s="41">
        <v>1</v>
      </c>
      <c r="F117" s="41" t="s">
        <v>932</v>
      </c>
      <c r="G117" s="41">
        <v>1</v>
      </c>
      <c r="H117" s="41">
        <f t="shared" ref="H117:H124" si="91">I42</f>
        <v>1.4119999999999999</v>
      </c>
      <c r="I117" s="46" t="str">
        <f t="shared" si="30"/>
        <v>NA</v>
      </c>
      <c r="J117" s="138"/>
      <c r="W117" s="41">
        <f t="shared" ref="W117:W124" si="92">X42</f>
        <v>1.4359999999999999</v>
      </c>
      <c r="X117" s="46" t="str">
        <f t="shared" si="31"/>
        <v>NA</v>
      </c>
      <c r="Y117" s="138"/>
      <c r="AF117" s="94" t="s">
        <v>671</v>
      </c>
      <c r="AG117" s="94" t="s">
        <v>567</v>
      </c>
      <c r="AH117" s="41">
        <v>6</v>
      </c>
      <c r="AI117" s="41">
        <v>1</v>
      </c>
      <c r="AJ117" s="41" t="s">
        <v>932</v>
      </c>
      <c r="AK117" s="41">
        <v>1</v>
      </c>
      <c r="AL117" s="41">
        <f t="shared" ref="AL117:AL124" si="93">AM42</f>
        <v>0.92100000000000004</v>
      </c>
      <c r="AM117" s="46" t="str">
        <f t="shared" si="32"/>
        <v>NA</v>
      </c>
      <c r="AN117" s="138"/>
      <c r="BA117" s="41">
        <f t="shared" ref="BA117:BA124" si="94">BB42</f>
        <v>0.92500000000000004</v>
      </c>
      <c r="BB117" s="46" t="str">
        <f t="shared" si="33"/>
        <v>NA</v>
      </c>
      <c r="BC117" s="138"/>
      <c r="BJ117" s="94" t="s">
        <v>650</v>
      </c>
      <c r="BK117" s="94" t="s">
        <v>566</v>
      </c>
      <c r="BL117" s="41">
        <v>6</v>
      </c>
      <c r="BM117" s="41">
        <v>1</v>
      </c>
      <c r="BN117" s="41" t="s">
        <v>932</v>
      </c>
      <c r="BO117" s="41">
        <v>2</v>
      </c>
      <c r="BP117" s="41">
        <f t="shared" ref="BP117:BP124" si="95">BQ42</f>
        <v>1.556</v>
      </c>
      <c r="BQ117" s="46" t="str">
        <f t="shared" si="35"/>
        <v>NA</v>
      </c>
      <c r="BR117" s="138"/>
      <c r="CE117" s="41">
        <f t="shared" ref="CE117:CE124" si="96">CF42</f>
        <v>1.48</v>
      </c>
      <c r="CF117" s="46" t="str">
        <f t="shared" si="37"/>
        <v>NA</v>
      </c>
      <c r="CG117" s="138"/>
      <c r="CN117" s="94" t="s">
        <v>650</v>
      </c>
      <c r="CO117" s="94" t="s">
        <v>566</v>
      </c>
      <c r="CP117" s="41">
        <v>6</v>
      </c>
      <c r="CQ117" s="41">
        <v>1</v>
      </c>
      <c r="CR117" s="41" t="s">
        <v>932</v>
      </c>
      <c r="CS117" s="41">
        <f t="shared" si="38"/>
        <v>5</v>
      </c>
      <c r="CT117" s="41">
        <f t="shared" ref="CT117:CT124" si="97">CU42</f>
        <v>6.4000000000000001E-2</v>
      </c>
      <c r="CU117" s="46">
        <f t="shared" si="40"/>
        <v>3.6261041613992249E-3</v>
      </c>
      <c r="CV117" s="138"/>
      <c r="DI117" s="41">
        <f t="shared" ref="DI117:DI124" si="98">DJ42</f>
        <v>6.6000000000000003E-2</v>
      </c>
      <c r="DJ117" s="46">
        <f t="shared" si="42"/>
        <v>8.8439065108514257E-3</v>
      </c>
      <c r="DK117" s="138"/>
      <c r="DR117" s="94" t="s">
        <v>671</v>
      </c>
      <c r="DS117" s="94" t="s">
        <v>567</v>
      </c>
      <c r="DT117" s="41">
        <v>6</v>
      </c>
      <c r="DU117" s="41">
        <v>1</v>
      </c>
      <c r="DV117" s="41" t="s">
        <v>932</v>
      </c>
      <c r="DW117" s="41">
        <v>2</v>
      </c>
      <c r="DX117" s="41">
        <f t="shared" ref="DX117:DX124" si="99">DY42</f>
        <v>0.50800000000000001</v>
      </c>
      <c r="DY117" s="46">
        <f t="shared" si="44"/>
        <v>0.37504023991659147</v>
      </c>
      <c r="DZ117" s="138"/>
      <c r="EM117" s="41">
        <f t="shared" ref="EM117:EM124" si="100">EN42</f>
        <v>0.50700000000000001</v>
      </c>
      <c r="EN117" s="46">
        <f t="shared" si="46"/>
        <v>0.37288658947195535</v>
      </c>
      <c r="EO117" s="138"/>
      <c r="EV117" s="94" t="s">
        <v>671</v>
      </c>
      <c r="EW117" s="94" t="s">
        <v>567</v>
      </c>
      <c r="EX117" s="41">
        <v>6</v>
      </c>
      <c r="EY117" s="41">
        <v>1</v>
      </c>
      <c r="EZ117" s="41" t="s">
        <v>932</v>
      </c>
      <c r="FA117" s="41">
        <v>5</v>
      </c>
      <c r="FB117" s="41">
        <f t="shared" ref="FB117:FB124" si="101">FC42</f>
        <v>0.224</v>
      </c>
      <c r="FC117" s="46">
        <f t="shared" si="48"/>
        <v>0.1445670014698677</v>
      </c>
      <c r="FD117" s="138"/>
      <c r="FQ117" s="41">
        <f t="shared" ref="FQ117:FQ124" si="102">FR42</f>
        <v>0.221</v>
      </c>
      <c r="FR117" s="46">
        <f t="shared" si="50"/>
        <v>0.14085651889597653</v>
      </c>
      <c r="FS117" s="138"/>
    </row>
    <row r="118" spans="2:175">
      <c r="B118" s="94" t="s">
        <v>652</v>
      </c>
      <c r="C118" s="94" t="s">
        <v>566</v>
      </c>
      <c r="D118" s="41">
        <v>6</v>
      </c>
      <c r="E118" s="41">
        <v>2</v>
      </c>
      <c r="F118" s="41" t="s">
        <v>932</v>
      </c>
      <c r="G118" s="41">
        <v>1</v>
      </c>
      <c r="H118" s="41">
        <f t="shared" si="91"/>
        <v>5.3999999999999999E-2</v>
      </c>
      <c r="I118" s="46">
        <f t="shared" si="30"/>
        <v>2.6345548621112781E-3</v>
      </c>
      <c r="J118" s="138"/>
      <c r="W118" s="41">
        <f t="shared" si="92"/>
        <v>5.5E-2</v>
      </c>
      <c r="X118" s="46">
        <f t="shared" si="31"/>
        <v>3.5408047675334529E-3</v>
      </c>
      <c r="Y118" s="138"/>
      <c r="AF118" s="94" t="s">
        <v>673</v>
      </c>
      <c r="AG118" s="94" t="s">
        <v>567</v>
      </c>
      <c r="AH118" s="41">
        <v>6</v>
      </c>
      <c r="AI118" s="41">
        <v>2</v>
      </c>
      <c r="AJ118" s="41" t="s">
        <v>932</v>
      </c>
      <c r="AK118" s="41">
        <v>1</v>
      </c>
      <c r="AL118" s="41">
        <f t="shared" si="93"/>
        <v>1.228</v>
      </c>
      <c r="AM118" s="46" t="str">
        <f t="shared" si="32"/>
        <v>NA</v>
      </c>
      <c r="AN118" s="138"/>
      <c r="BA118" s="41">
        <f t="shared" si="94"/>
        <v>1.228</v>
      </c>
      <c r="BB118" s="46" t="str">
        <f t="shared" si="33"/>
        <v>NA</v>
      </c>
      <c r="BC118" s="138"/>
      <c r="BJ118" s="94" t="s">
        <v>652</v>
      </c>
      <c r="BK118" s="94" t="s">
        <v>566</v>
      </c>
      <c r="BL118" s="41">
        <v>6</v>
      </c>
      <c r="BM118" s="41">
        <v>2</v>
      </c>
      <c r="BN118" s="41" t="s">
        <v>932</v>
      </c>
      <c r="BO118" s="41">
        <v>2</v>
      </c>
      <c r="BP118" s="41">
        <f t="shared" si="95"/>
        <v>6.6000000000000003E-2</v>
      </c>
      <c r="BQ118" s="46">
        <f t="shared" si="35"/>
        <v>9.5338069185685083E-3</v>
      </c>
      <c r="BR118" s="138"/>
      <c r="CE118" s="41">
        <f t="shared" si="96"/>
        <v>6.7000000000000004E-2</v>
      </c>
      <c r="CF118" s="46">
        <f t="shared" si="37"/>
        <v>7.1943656804214998E-3</v>
      </c>
      <c r="CG118" s="138"/>
      <c r="CN118" s="94" t="s">
        <v>652</v>
      </c>
      <c r="CO118" s="94" t="s">
        <v>566</v>
      </c>
      <c r="CP118" s="41">
        <v>6</v>
      </c>
      <c r="CQ118" s="41">
        <v>2</v>
      </c>
      <c r="CR118" s="41" t="s">
        <v>932</v>
      </c>
      <c r="CS118" s="41">
        <f t="shared" si="38"/>
        <v>5</v>
      </c>
      <c r="CT118" s="41">
        <f t="shared" si="97"/>
        <v>6.5000000000000002E-2</v>
      </c>
      <c r="CU118" s="46">
        <f t="shared" si="40"/>
        <v>4.4773268157209563E-3</v>
      </c>
      <c r="CV118" s="138"/>
      <c r="DI118" s="41">
        <f t="shared" si="98"/>
        <v>6.8000000000000005E-2</v>
      </c>
      <c r="DJ118" s="46">
        <f t="shared" si="42"/>
        <v>1.0530050083472462E-2</v>
      </c>
      <c r="DK118" s="138"/>
      <c r="DR118" s="94" t="s">
        <v>673</v>
      </c>
      <c r="DS118" s="94" t="s">
        <v>567</v>
      </c>
      <c r="DT118" s="41">
        <v>6</v>
      </c>
      <c r="DU118" s="41">
        <v>2</v>
      </c>
      <c r="DV118" s="41" t="s">
        <v>932</v>
      </c>
      <c r="DW118" s="41">
        <v>2</v>
      </c>
      <c r="DX118" s="41">
        <f t="shared" si="99"/>
        <v>0.68700000000000006</v>
      </c>
      <c r="DY118" s="46" t="str">
        <f t="shared" si="44"/>
        <v>NA</v>
      </c>
      <c r="DZ118" s="138"/>
      <c r="EM118" s="41">
        <f t="shared" si="100"/>
        <v>0.69299999999999995</v>
      </c>
      <c r="EN118" s="46" t="str">
        <f t="shared" si="46"/>
        <v>NA</v>
      </c>
      <c r="EO118" s="138"/>
      <c r="EV118" s="94" t="s">
        <v>673</v>
      </c>
      <c r="EW118" s="94" t="s">
        <v>567</v>
      </c>
      <c r="EX118" s="41">
        <v>6</v>
      </c>
      <c r="EY118" s="41">
        <v>2</v>
      </c>
      <c r="EZ118" s="41" t="s">
        <v>932</v>
      </c>
      <c r="FA118" s="41">
        <v>5</v>
      </c>
      <c r="FB118" s="41">
        <f t="shared" si="101"/>
        <v>0.29699999999999999</v>
      </c>
      <c r="FC118" s="46">
        <f t="shared" si="48"/>
        <v>0.20778478686918175</v>
      </c>
      <c r="FD118" s="138"/>
      <c r="FQ118" s="41">
        <f t="shared" si="102"/>
        <v>0.29799999999999999</v>
      </c>
      <c r="FR118" s="46">
        <f t="shared" si="50"/>
        <v>0.20802452837172575</v>
      </c>
      <c r="FS118" s="138"/>
    </row>
    <row r="119" spans="2:175">
      <c r="B119" s="94" t="s">
        <v>654</v>
      </c>
      <c r="C119" s="94" t="s">
        <v>566</v>
      </c>
      <c r="D119" s="41">
        <v>6</v>
      </c>
      <c r="E119" s="41">
        <v>3</v>
      </c>
      <c r="F119" s="41" t="s">
        <v>932</v>
      </c>
      <c r="G119" s="41">
        <v>1</v>
      </c>
      <c r="H119" s="41">
        <f t="shared" si="91"/>
        <v>1.0720000000000001</v>
      </c>
      <c r="I119" s="46" t="str">
        <f t="shared" si="30"/>
        <v>NA</v>
      </c>
      <c r="J119" s="138"/>
      <c r="W119" s="41">
        <f t="shared" si="92"/>
        <v>1.0920000000000001</v>
      </c>
      <c r="X119" s="46" t="str">
        <f t="shared" si="31"/>
        <v>NA</v>
      </c>
      <c r="Y119" s="138"/>
      <c r="AF119" s="94" t="s">
        <v>589</v>
      </c>
      <c r="AG119" s="94" t="s">
        <v>567</v>
      </c>
      <c r="AH119" s="41">
        <v>6</v>
      </c>
      <c r="AI119" s="41">
        <v>3</v>
      </c>
      <c r="AJ119" s="41" t="s">
        <v>932</v>
      </c>
      <c r="AK119" s="41">
        <v>1</v>
      </c>
      <c r="AL119" s="41">
        <f t="shared" si="93"/>
        <v>5.2999999999999999E-2</v>
      </c>
      <c r="AM119" s="46">
        <f t="shared" si="32"/>
        <v>1.9703823037362329E-3</v>
      </c>
      <c r="AN119" s="138"/>
      <c r="BA119" s="41">
        <f t="shared" si="94"/>
        <v>5.2999999999999999E-2</v>
      </c>
      <c r="BB119" s="46">
        <f t="shared" si="33"/>
        <v>-4.8511346936422322E-3</v>
      </c>
      <c r="BC119" s="138"/>
      <c r="BJ119" s="94" t="s">
        <v>654</v>
      </c>
      <c r="BK119" s="94" t="s">
        <v>566</v>
      </c>
      <c r="BL119" s="41">
        <v>6</v>
      </c>
      <c r="BM119" s="41">
        <v>3</v>
      </c>
      <c r="BN119" s="41" t="s">
        <v>932</v>
      </c>
      <c r="BO119" s="41">
        <v>2</v>
      </c>
      <c r="BP119" s="41">
        <f t="shared" si="95"/>
        <v>0.80700000000000005</v>
      </c>
      <c r="BQ119" s="46" t="str">
        <f t="shared" si="35"/>
        <v>NA</v>
      </c>
      <c r="BR119" s="138"/>
      <c r="CE119" s="41">
        <f t="shared" si="96"/>
        <v>0.77100000000000002</v>
      </c>
      <c r="CF119" s="46" t="str">
        <f t="shared" si="37"/>
        <v>NA</v>
      </c>
      <c r="CG119" s="138"/>
      <c r="CN119" s="94" t="s">
        <v>654</v>
      </c>
      <c r="CO119" s="94" t="s">
        <v>566</v>
      </c>
      <c r="CP119" s="41">
        <v>6</v>
      </c>
      <c r="CQ119" s="41">
        <v>3</v>
      </c>
      <c r="CR119" s="41" t="s">
        <v>932</v>
      </c>
      <c r="CS119" s="41">
        <f t="shared" si="38"/>
        <v>5</v>
      </c>
      <c r="CT119" s="41">
        <f t="shared" si="97"/>
        <v>0.34699999999999998</v>
      </c>
      <c r="CU119" s="46">
        <f t="shared" si="40"/>
        <v>0.24452211533444901</v>
      </c>
      <c r="CV119" s="138"/>
      <c r="DI119" s="41">
        <f t="shared" si="98"/>
        <v>0.35199999999999998</v>
      </c>
      <c r="DJ119" s="46">
        <f t="shared" si="42"/>
        <v>0.24996243739565938</v>
      </c>
      <c r="DK119" s="138"/>
      <c r="DR119" s="94" t="s">
        <v>589</v>
      </c>
      <c r="DS119" s="94" t="s">
        <v>567</v>
      </c>
      <c r="DT119" s="41">
        <v>6</v>
      </c>
      <c r="DU119" s="41">
        <v>3</v>
      </c>
      <c r="DV119" s="41" t="s">
        <v>932</v>
      </c>
      <c r="DW119" s="41">
        <v>2</v>
      </c>
      <c r="DX119" s="41">
        <f t="shared" si="99"/>
        <v>5.8999999999999997E-2</v>
      </c>
      <c r="DY119" s="46">
        <f t="shared" si="44"/>
        <v>3.1660086922905822E-3</v>
      </c>
      <c r="DZ119" s="138"/>
      <c r="EM119" s="41">
        <f t="shared" si="100"/>
        <v>5.8999999999999997E-2</v>
      </c>
      <c r="EN119" s="46">
        <f t="shared" si="46"/>
        <v>1.3008130081300687E-3</v>
      </c>
      <c r="EO119" s="138"/>
      <c r="EV119" s="94" t="s">
        <v>589</v>
      </c>
      <c r="EW119" s="94" t="s">
        <v>567</v>
      </c>
      <c r="EX119" s="41">
        <v>6</v>
      </c>
      <c r="EY119" s="41">
        <v>3</v>
      </c>
      <c r="EZ119" s="41" t="s">
        <v>932</v>
      </c>
      <c r="FA119" s="41">
        <v>5</v>
      </c>
      <c r="FB119" s="41">
        <f t="shared" si="101"/>
        <v>6.5000000000000002E-2</v>
      </c>
      <c r="FC119" s="46">
        <f t="shared" si="48"/>
        <v>6.8734688878001101E-3</v>
      </c>
      <c r="FD119" s="138"/>
      <c r="FQ119" s="41">
        <f t="shared" si="102"/>
        <v>6.4000000000000001E-2</v>
      </c>
      <c r="FR119" s="46">
        <f t="shared" si="50"/>
        <v>3.9035645103579482E-3</v>
      </c>
      <c r="FS119" s="138"/>
    </row>
    <row r="120" spans="2:175">
      <c r="B120" s="94" t="s">
        <v>618</v>
      </c>
      <c r="C120" s="94" t="s">
        <v>566</v>
      </c>
      <c r="D120" s="41">
        <v>6</v>
      </c>
      <c r="E120" s="41">
        <v>4</v>
      </c>
      <c r="F120" s="41" t="s">
        <v>932</v>
      </c>
      <c r="G120" s="41">
        <v>1</v>
      </c>
      <c r="H120" s="41">
        <f t="shared" si="91"/>
        <v>4.9000000000000002E-2</v>
      </c>
      <c r="I120" s="46">
        <f t="shared" si="30"/>
        <v>-1.7169106031323885E-3</v>
      </c>
      <c r="J120" s="138"/>
      <c r="W120" s="41">
        <f t="shared" si="92"/>
        <v>4.9000000000000002E-2</v>
      </c>
      <c r="X120" s="46">
        <f t="shared" si="31"/>
        <v>-1.6823039795114635E-3</v>
      </c>
      <c r="Y120" s="138"/>
      <c r="AF120" s="94" t="s">
        <v>607</v>
      </c>
      <c r="AG120" s="94" t="s">
        <v>567</v>
      </c>
      <c r="AH120" s="41">
        <v>6</v>
      </c>
      <c r="AI120" s="41">
        <v>4</v>
      </c>
      <c r="AJ120" s="41" t="s">
        <v>932</v>
      </c>
      <c r="AK120" s="41">
        <v>1</v>
      </c>
      <c r="AL120" s="41">
        <f t="shared" si="93"/>
        <v>5.3999999999999999E-2</v>
      </c>
      <c r="AM120" s="46">
        <f t="shared" si="32"/>
        <v>2.846520850114572E-3</v>
      </c>
      <c r="AN120" s="138"/>
      <c r="BA120" s="41">
        <f t="shared" si="94"/>
        <v>5.3999999999999999E-2</v>
      </c>
      <c r="BB120" s="46">
        <f t="shared" si="33"/>
        <v>-3.8378733579795621E-3</v>
      </c>
      <c r="BC120" s="138"/>
      <c r="BJ120" s="94" t="s">
        <v>618</v>
      </c>
      <c r="BK120" s="94" t="s">
        <v>566</v>
      </c>
      <c r="BL120" s="41">
        <v>6</v>
      </c>
      <c r="BM120" s="41">
        <v>4</v>
      </c>
      <c r="BN120" s="41" t="s">
        <v>932</v>
      </c>
      <c r="BO120" s="41">
        <v>2</v>
      </c>
      <c r="BP120" s="41">
        <f t="shared" si="95"/>
        <v>5.7000000000000002E-2</v>
      </c>
      <c r="BQ120" s="46">
        <f t="shared" si="35"/>
        <v>1.7805748821113803E-3</v>
      </c>
      <c r="BR120" s="138"/>
      <c r="CE120" s="41">
        <f t="shared" si="96"/>
        <v>5.5E-2</v>
      </c>
      <c r="CF120" s="46">
        <f t="shared" si="37"/>
        <v>-2.9560237528364602E-3</v>
      </c>
      <c r="CG120" s="138"/>
      <c r="CN120" s="94" t="s">
        <v>618</v>
      </c>
      <c r="CO120" s="94" t="s">
        <v>566</v>
      </c>
      <c r="CP120" s="41">
        <v>6</v>
      </c>
      <c r="CQ120" s="41">
        <v>4</v>
      </c>
      <c r="CR120" s="41" t="s">
        <v>932</v>
      </c>
      <c r="CS120" s="41">
        <f t="shared" si="38"/>
        <v>5</v>
      </c>
      <c r="CT120" s="41">
        <f t="shared" si="97"/>
        <v>6.2E-2</v>
      </c>
      <c r="CU120" s="46">
        <f t="shared" si="40"/>
        <v>1.923658852755762E-3</v>
      </c>
      <c r="CV120" s="138"/>
      <c r="DI120" s="41">
        <f t="shared" si="98"/>
        <v>6.2E-2</v>
      </c>
      <c r="DJ120" s="46">
        <f t="shared" si="42"/>
        <v>5.4716193656093532E-3</v>
      </c>
      <c r="DK120" s="138"/>
      <c r="DR120" s="94" t="s">
        <v>607</v>
      </c>
      <c r="DS120" s="94" t="s">
        <v>567</v>
      </c>
      <c r="DT120" s="41">
        <v>6</v>
      </c>
      <c r="DU120" s="41">
        <v>4</v>
      </c>
      <c r="DV120" s="41" t="s">
        <v>932</v>
      </c>
      <c r="DW120" s="41">
        <v>2</v>
      </c>
      <c r="DX120" s="41">
        <f t="shared" si="99"/>
        <v>5.8999999999999997E-2</v>
      </c>
      <c r="DY120" s="46">
        <f t="shared" si="44"/>
        <v>3.1660086922905822E-3</v>
      </c>
      <c r="DZ120" s="138"/>
      <c r="EM120" s="41">
        <f t="shared" si="100"/>
        <v>7.0000000000000007E-2</v>
      </c>
      <c r="EN120" s="46">
        <f t="shared" si="46"/>
        <v>1.0424570912375785E-2</v>
      </c>
      <c r="EO120" s="138"/>
      <c r="EV120" s="94" t="s">
        <v>607</v>
      </c>
      <c r="EW120" s="94" t="s">
        <v>567</v>
      </c>
      <c r="EX120" s="41">
        <v>6</v>
      </c>
      <c r="EY120" s="41">
        <v>4</v>
      </c>
      <c r="EZ120" s="41" t="s">
        <v>932</v>
      </c>
      <c r="FA120" s="41">
        <v>5</v>
      </c>
      <c r="FB120" s="41">
        <f t="shared" si="101"/>
        <v>6.4000000000000001E-2</v>
      </c>
      <c r="FC120" s="46">
        <f t="shared" si="48"/>
        <v>6.0074718275355335E-3</v>
      </c>
      <c r="FD120" s="138"/>
      <c r="FQ120" s="41">
        <f t="shared" si="102"/>
        <v>6.4000000000000001E-2</v>
      </c>
      <c r="FR120" s="46">
        <f t="shared" si="50"/>
        <v>3.9035645103579482E-3</v>
      </c>
      <c r="FS120" s="138"/>
    </row>
    <row r="121" spans="2:175">
      <c r="B121" s="94" t="s">
        <v>620</v>
      </c>
      <c r="C121" s="94" t="s">
        <v>566</v>
      </c>
      <c r="D121" s="41">
        <v>6</v>
      </c>
      <c r="E121" s="41">
        <v>5</v>
      </c>
      <c r="F121" s="41" t="s">
        <v>932</v>
      </c>
      <c r="G121" s="41">
        <v>1</v>
      </c>
      <c r="H121" s="41">
        <f t="shared" si="91"/>
        <v>4.9000000000000002E-2</v>
      </c>
      <c r="I121" s="46">
        <f t="shared" si="30"/>
        <v>-1.7169106031323885E-3</v>
      </c>
      <c r="J121" s="138"/>
      <c r="W121" s="41">
        <f t="shared" si="92"/>
        <v>0.05</v>
      </c>
      <c r="X121" s="46">
        <f t="shared" si="31"/>
        <v>-8.1178585500397645E-4</v>
      </c>
      <c r="Y121" s="138"/>
      <c r="AF121" s="94" t="s">
        <v>609</v>
      </c>
      <c r="AG121" s="94" t="s">
        <v>567</v>
      </c>
      <c r="AH121" s="41">
        <v>6</v>
      </c>
      <c r="AI121" s="41">
        <v>5</v>
      </c>
      <c r="AJ121" s="41" t="s">
        <v>932</v>
      </c>
      <c r="AK121" s="41">
        <v>1</v>
      </c>
      <c r="AL121" s="41">
        <f t="shared" si="93"/>
        <v>5.2999999999999999E-2</v>
      </c>
      <c r="AM121" s="46">
        <f t="shared" si="32"/>
        <v>1.9703823037362329E-3</v>
      </c>
      <c r="AN121" s="138"/>
      <c r="BA121" s="41">
        <f t="shared" si="94"/>
        <v>5.5E-2</v>
      </c>
      <c r="BB121" s="46">
        <f t="shared" si="33"/>
        <v>-2.8246120223168916E-3</v>
      </c>
      <c r="BC121" s="138"/>
      <c r="BJ121" s="94" t="s">
        <v>620</v>
      </c>
      <c r="BK121" s="94" t="s">
        <v>566</v>
      </c>
      <c r="BL121" s="41">
        <v>6</v>
      </c>
      <c r="BM121" s="41">
        <v>5</v>
      </c>
      <c r="BN121" s="41" t="s">
        <v>932</v>
      </c>
      <c r="BO121" s="41">
        <v>2</v>
      </c>
      <c r="BP121" s="41">
        <f t="shared" si="95"/>
        <v>5.7000000000000002E-2</v>
      </c>
      <c r="BQ121" s="46">
        <f t="shared" si="35"/>
        <v>1.7805748821113803E-3</v>
      </c>
      <c r="BR121" s="138"/>
      <c r="CE121" s="41">
        <f t="shared" si="96"/>
        <v>5.6000000000000001E-2</v>
      </c>
      <c r="CF121" s="46">
        <f t="shared" si="37"/>
        <v>-2.1101579667316297E-3</v>
      </c>
      <c r="CG121" s="138"/>
      <c r="CN121" s="94" t="s">
        <v>620</v>
      </c>
      <c r="CO121" s="94" t="s">
        <v>566</v>
      </c>
      <c r="CP121" s="41">
        <v>6</v>
      </c>
      <c r="CQ121" s="41">
        <v>5</v>
      </c>
      <c r="CR121" s="41" t="s">
        <v>932</v>
      </c>
      <c r="CS121" s="41">
        <f t="shared" si="38"/>
        <v>5</v>
      </c>
      <c r="CT121" s="41">
        <f t="shared" si="97"/>
        <v>6.7000000000000004E-2</v>
      </c>
      <c r="CU121" s="46">
        <f t="shared" si="40"/>
        <v>6.179772124364419E-3</v>
      </c>
      <c r="CV121" s="138"/>
      <c r="DI121" s="41">
        <f t="shared" si="98"/>
        <v>6.8000000000000005E-2</v>
      </c>
      <c r="DJ121" s="46">
        <f t="shared" si="42"/>
        <v>1.0530050083472462E-2</v>
      </c>
      <c r="DK121" s="138"/>
      <c r="DR121" s="94" t="s">
        <v>609</v>
      </c>
      <c r="DS121" s="94" t="s">
        <v>567</v>
      </c>
      <c r="DT121" s="41">
        <v>6</v>
      </c>
      <c r="DU121" s="41">
        <v>5</v>
      </c>
      <c r="DV121" s="41" t="s">
        <v>932</v>
      </c>
      <c r="DW121" s="41">
        <v>2</v>
      </c>
      <c r="DX121" s="41">
        <f t="shared" si="99"/>
        <v>5.8999999999999997E-2</v>
      </c>
      <c r="DY121" s="46">
        <f t="shared" si="44"/>
        <v>3.1660086922905822E-3</v>
      </c>
      <c r="DZ121" s="138"/>
      <c r="EM121" s="41">
        <f t="shared" si="100"/>
        <v>5.8999999999999997E-2</v>
      </c>
      <c r="EN121" s="46">
        <f t="shared" si="46"/>
        <v>1.3008130081300687E-3</v>
      </c>
      <c r="EO121" s="138"/>
      <c r="EV121" s="94" t="s">
        <v>609</v>
      </c>
      <c r="EW121" s="94" t="s">
        <v>567</v>
      </c>
      <c r="EX121" s="41">
        <v>6</v>
      </c>
      <c r="EY121" s="41">
        <v>5</v>
      </c>
      <c r="EZ121" s="41" t="s">
        <v>932</v>
      </c>
      <c r="FA121" s="41">
        <v>5</v>
      </c>
      <c r="FB121" s="41">
        <f t="shared" si="101"/>
        <v>6.4000000000000001E-2</v>
      </c>
      <c r="FC121" s="46">
        <f t="shared" si="48"/>
        <v>6.0074718275355335E-3</v>
      </c>
      <c r="FD121" s="138"/>
      <c r="FQ121" s="41">
        <f t="shared" si="102"/>
        <v>6.4000000000000001E-2</v>
      </c>
      <c r="FR121" s="46">
        <f t="shared" si="50"/>
        <v>3.9035645103579482E-3</v>
      </c>
      <c r="FS121" s="138"/>
    </row>
    <row r="122" spans="2:175">
      <c r="B122" s="94" t="s">
        <v>622</v>
      </c>
      <c r="C122" s="94" t="s">
        <v>566</v>
      </c>
      <c r="D122" s="41">
        <v>6</v>
      </c>
      <c r="E122" s="41">
        <v>6</v>
      </c>
      <c r="F122" s="41" t="s">
        <v>932</v>
      </c>
      <c r="G122" s="41">
        <v>1</v>
      </c>
      <c r="H122" s="41">
        <f t="shared" si="91"/>
        <v>0.05</v>
      </c>
      <c r="I122" s="46">
        <f t="shared" si="30"/>
        <v>-8.4661751008365406E-4</v>
      </c>
      <c r="J122" s="138"/>
      <c r="W122" s="41">
        <f t="shared" si="92"/>
        <v>0.05</v>
      </c>
      <c r="X122" s="46">
        <f t="shared" si="31"/>
        <v>-8.1178585500397645E-4</v>
      </c>
      <c r="Y122" s="138"/>
      <c r="AF122" s="94" t="s">
        <v>685</v>
      </c>
      <c r="AG122" s="94" t="s">
        <v>567</v>
      </c>
      <c r="AH122" s="41">
        <v>6</v>
      </c>
      <c r="AI122" s="41">
        <v>6</v>
      </c>
      <c r="AJ122" s="41" t="s">
        <v>932</v>
      </c>
      <c r="AK122" s="41">
        <v>1</v>
      </c>
      <c r="AL122" s="41">
        <f t="shared" si="93"/>
        <v>1.909</v>
      </c>
      <c r="AM122" s="46" t="str">
        <f t="shared" si="32"/>
        <v>NA</v>
      </c>
      <c r="AN122" s="138"/>
      <c r="BA122" s="41">
        <f t="shared" si="94"/>
        <v>1.8939999999999999</v>
      </c>
      <c r="BB122" s="46" t="str">
        <f t="shared" si="33"/>
        <v>NA</v>
      </c>
      <c r="BC122" s="138"/>
      <c r="BJ122" s="94" t="s">
        <v>622</v>
      </c>
      <c r="BK122" s="94" t="s">
        <v>566</v>
      </c>
      <c r="BL122" s="41">
        <v>6</v>
      </c>
      <c r="BM122" s="41">
        <v>6</v>
      </c>
      <c r="BN122" s="41" t="s">
        <v>932</v>
      </c>
      <c r="BO122" s="41">
        <v>2</v>
      </c>
      <c r="BP122" s="41">
        <f t="shared" si="95"/>
        <v>5.7000000000000002E-2</v>
      </c>
      <c r="BQ122" s="46">
        <f t="shared" si="35"/>
        <v>1.7805748821113803E-3</v>
      </c>
      <c r="BR122" s="138"/>
      <c r="CE122" s="41">
        <f t="shared" si="96"/>
        <v>5.7000000000000002E-2</v>
      </c>
      <c r="CF122" s="46">
        <f t="shared" si="37"/>
        <v>-1.2642921806267991E-3</v>
      </c>
      <c r="CG122" s="138"/>
      <c r="CN122" s="94" t="s">
        <v>622</v>
      </c>
      <c r="CO122" s="94" t="s">
        <v>566</v>
      </c>
      <c r="CP122" s="41">
        <v>6</v>
      </c>
      <c r="CQ122" s="41">
        <v>6</v>
      </c>
      <c r="CR122" s="41" t="s">
        <v>932</v>
      </c>
      <c r="CS122" s="41">
        <f t="shared" si="38"/>
        <v>5</v>
      </c>
      <c r="CT122" s="41">
        <f t="shared" si="97"/>
        <v>6.3E-2</v>
      </c>
      <c r="CU122" s="46">
        <f t="shared" si="40"/>
        <v>2.7748815070774932E-3</v>
      </c>
      <c r="CV122" s="138"/>
      <c r="DI122" s="41">
        <f t="shared" si="98"/>
        <v>6.4000000000000001E-2</v>
      </c>
      <c r="DJ122" s="46">
        <f t="shared" si="42"/>
        <v>7.157762938230389E-3</v>
      </c>
      <c r="DK122" s="138"/>
      <c r="DR122" s="94" t="s">
        <v>685</v>
      </c>
      <c r="DS122" s="94" t="s">
        <v>567</v>
      </c>
      <c r="DT122" s="41">
        <v>6</v>
      </c>
      <c r="DU122" s="41">
        <v>6</v>
      </c>
      <c r="DV122" s="41" t="s">
        <v>932</v>
      </c>
      <c r="DW122" s="41">
        <v>2</v>
      </c>
      <c r="DX122" s="41">
        <f t="shared" si="99"/>
        <v>1.3839999999999999</v>
      </c>
      <c r="DY122" s="46" t="str">
        <f t="shared" si="44"/>
        <v>NA</v>
      </c>
      <c r="DZ122" s="138"/>
      <c r="EM122" s="41">
        <f t="shared" si="100"/>
        <v>1.3939999999999999</v>
      </c>
      <c r="EN122" s="46" t="str">
        <f t="shared" si="46"/>
        <v>NA</v>
      </c>
      <c r="EO122" s="138"/>
      <c r="EV122" s="94" t="s">
        <v>685</v>
      </c>
      <c r="EW122" s="94" t="s">
        <v>567</v>
      </c>
      <c r="EX122" s="41">
        <v>6</v>
      </c>
      <c r="EY122" s="41">
        <v>6</v>
      </c>
      <c r="EZ122" s="41" t="s">
        <v>932</v>
      </c>
      <c r="FA122" s="41">
        <v>5</v>
      </c>
      <c r="FB122" s="41">
        <f t="shared" si="101"/>
        <v>0.58899999999999997</v>
      </c>
      <c r="FC122" s="46">
        <f t="shared" si="48"/>
        <v>0.46065592846643799</v>
      </c>
      <c r="FD122" s="138"/>
      <c r="FQ122" s="41">
        <f t="shared" si="102"/>
        <v>0.58699999999999997</v>
      </c>
      <c r="FR122" s="46">
        <f t="shared" si="50"/>
        <v>0.46012264185862872</v>
      </c>
      <c r="FS122" s="138"/>
    </row>
    <row r="123" spans="2:175">
      <c r="B123" s="94" t="s">
        <v>666</v>
      </c>
      <c r="C123" s="94" t="s">
        <v>566</v>
      </c>
      <c r="D123" s="41">
        <v>6</v>
      </c>
      <c r="E123" s="41">
        <v>7</v>
      </c>
      <c r="F123" s="41" t="s">
        <v>932</v>
      </c>
      <c r="G123" s="41">
        <v>1</v>
      </c>
      <c r="H123" s="41">
        <f t="shared" si="91"/>
        <v>1.08</v>
      </c>
      <c r="I123" s="46" t="str">
        <f t="shared" si="30"/>
        <v>NA</v>
      </c>
      <c r="J123" s="138"/>
      <c r="W123" s="41">
        <f t="shared" si="92"/>
        <v>1.0720000000000001</v>
      </c>
      <c r="X123" s="46" t="str">
        <f t="shared" si="31"/>
        <v>NA</v>
      </c>
      <c r="Y123" s="138"/>
      <c r="AF123" s="94" t="s">
        <v>687</v>
      </c>
      <c r="AG123" s="94" t="s">
        <v>567</v>
      </c>
      <c r="AH123" s="41">
        <v>6</v>
      </c>
      <c r="AI123" s="41">
        <v>7</v>
      </c>
      <c r="AJ123" s="41" t="s">
        <v>932</v>
      </c>
      <c r="AK123" s="41">
        <v>1</v>
      </c>
      <c r="AL123" s="41">
        <f t="shared" si="93"/>
        <v>1.897</v>
      </c>
      <c r="AM123" s="46" t="str">
        <f t="shared" si="32"/>
        <v>NA</v>
      </c>
      <c r="AN123" s="138"/>
      <c r="BA123" s="41">
        <f t="shared" si="94"/>
        <v>1.913</v>
      </c>
      <c r="BB123" s="46" t="str">
        <f t="shared" si="33"/>
        <v>NA</v>
      </c>
      <c r="BC123" s="138"/>
      <c r="BJ123" s="94" t="s">
        <v>666</v>
      </c>
      <c r="BK123" s="94" t="s">
        <v>566</v>
      </c>
      <c r="BL123" s="41">
        <v>6</v>
      </c>
      <c r="BM123" s="41">
        <v>7</v>
      </c>
      <c r="BN123" s="41" t="s">
        <v>932</v>
      </c>
      <c r="BO123" s="41">
        <v>2</v>
      </c>
      <c r="BP123" s="41">
        <f t="shared" si="95"/>
        <v>0.63500000000000001</v>
      </c>
      <c r="BQ123" s="46">
        <f t="shared" si="35"/>
        <v>0.49971036566791355</v>
      </c>
      <c r="BR123" s="138"/>
      <c r="CE123" s="41">
        <f t="shared" si="96"/>
        <v>0.627</v>
      </c>
      <c r="CF123" s="46">
        <f t="shared" si="37"/>
        <v>0.48087920589912614</v>
      </c>
      <c r="CG123" s="138"/>
      <c r="CN123" s="94" t="s">
        <v>666</v>
      </c>
      <c r="CO123" s="94" t="s">
        <v>566</v>
      </c>
      <c r="CP123" s="41">
        <v>6</v>
      </c>
      <c r="CQ123" s="41">
        <v>7</v>
      </c>
      <c r="CR123" s="41" t="s">
        <v>932</v>
      </c>
      <c r="CS123" s="41">
        <f t="shared" si="38"/>
        <v>5</v>
      </c>
      <c r="CT123" s="41">
        <f t="shared" si="97"/>
        <v>0.28299999999999997</v>
      </c>
      <c r="CU123" s="46">
        <f t="shared" si="40"/>
        <v>0.1900438654578582</v>
      </c>
      <c r="CV123" s="138"/>
      <c r="DI123" s="41">
        <f t="shared" si="98"/>
        <v>0.28699999999999998</v>
      </c>
      <c r="DJ123" s="46">
        <f t="shared" si="42"/>
        <v>0.19516277128547574</v>
      </c>
      <c r="DK123" s="138"/>
      <c r="DR123" s="94" t="s">
        <v>687</v>
      </c>
      <c r="DS123" s="94" t="s">
        <v>567</v>
      </c>
      <c r="DT123" s="41">
        <v>6</v>
      </c>
      <c r="DU123" s="41">
        <v>7</v>
      </c>
      <c r="DV123" s="41" t="s">
        <v>932</v>
      </c>
      <c r="DW123" s="41">
        <v>2</v>
      </c>
      <c r="DX123" s="41">
        <f t="shared" si="99"/>
        <v>1.359</v>
      </c>
      <c r="DY123" s="46" t="str">
        <f t="shared" si="44"/>
        <v>NA</v>
      </c>
      <c r="DZ123" s="138"/>
      <c r="EM123" s="41">
        <f t="shared" si="100"/>
        <v>1.359</v>
      </c>
      <c r="EN123" s="46" t="str">
        <f t="shared" si="46"/>
        <v>NA</v>
      </c>
      <c r="EO123" s="138"/>
      <c r="EV123" s="94" t="s">
        <v>687</v>
      </c>
      <c r="EW123" s="94" t="s">
        <v>567</v>
      </c>
      <c r="EX123" s="41">
        <v>6</v>
      </c>
      <c r="EY123" s="41">
        <v>7</v>
      </c>
      <c r="EZ123" s="41" t="s">
        <v>932</v>
      </c>
      <c r="FA123" s="41">
        <v>5</v>
      </c>
      <c r="FB123" s="41">
        <f t="shared" si="101"/>
        <v>0.57199999999999995</v>
      </c>
      <c r="FC123" s="46">
        <f t="shared" si="48"/>
        <v>0.4459339784419401</v>
      </c>
      <c r="FD123" s="138"/>
      <c r="FQ123" s="41">
        <f t="shared" si="102"/>
        <v>0.57799999999999996</v>
      </c>
      <c r="FR123" s="46">
        <f t="shared" si="50"/>
        <v>0.45227183555626843</v>
      </c>
      <c r="FS123" s="138"/>
    </row>
    <row r="124" spans="2:175">
      <c r="B124" s="94" t="s">
        <v>668</v>
      </c>
      <c r="C124" s="94" t="s">
        <v>566</v>
      </c>
      <c r="D124" s="41">
        <v>6</v>
      </c>
      <c r="E124" s="41">
        <v>8</v>
      </c>
      <c r="F124" s="41" t="s">
        <v>932</v>
      </c>
      <c r="G124" s="41">
        <v>1</v>
      </c>
      <c r="H124" s="41">
        <f t="shared" si="91"/>
        <v>0.746</v>
      </c>
      <c r="I124" s="46" t="str">
        <f t="shared" si="30"/>
        <v>NA</v>
      </c>
      <c r="J124" s="138"/>
      <c r="W124" s="41">
        <f t="shared" si="92"/>
        <v>0.74099999999999999</v>
      </c>
      <c r="X124" s="46" t="str">
        <f t="shared" si="31"/>
        <v>NA</v>
      </c>
      <c r="Y124" s="138"/>
      <c r="AF124" s="94" t="s">
        <v>689</v>
      </c>
      <c r="AG124" s="94" t="s">
        <v>567</v>
      </c>
      <c r="AH124" s="41">
        <v>6</v>
      </c>
      <c r="AI124" s="41">
        <v>8</v>
      </c>
      <c r="AJ124" s="41" t="s">
        <v>932</v>
      </c>
      <c r="AK124" s="41">
        <v>1</v>
      </c>
      <c r="AL124" s="41">
        <f t="shared" si="93"/>
        <v>1.89</v>
      </c>
      <c r="AM124" s="46" t="str">
        <f t="shared" si="32"/>
        <v>NA</v>
      </c>
      <c r="AN124" s="138"/>
      <c r="BA124" s="41">
        <f t="shared" si="94"/>
        <v>1.893</v>
      </c>
      <c r="BB124" s="46" t="str">
        <f t="shared" si="33"/>
        <v>NA</v>
      </c>
      <c r="BC124" s="138"/>
      <c r="BJ124" s="94" t="s">
        <v>668</v>
      </c>
      <c r="BK124" s="94" t="s">
        <v>566</v>
      </c>
      <c r="BL124" s="41">
        <v>6</v>
      </c>
      <c r="BM124" s="41">
        <v>8</v>
      </c>
      <c r="BN124" s="41" t="s">
        <v>932</v>
      </c>
      <c r="BO124" s="41">
        <v>2</v>
      </c>
      <c r="BP124" s="41">
        <f t="shared" si="95"/>
        <v>0.435</v>
      </c>
      <c r="BQ124" s="46">
        <f t="shared" si="35"/>
        <v>0.3274163204133107</v>
      </c>
      <c r="BR124" s="138"/>
      <c r="CE124" s="41">
        <f t="shared" si="96"/>
        <v>0.42399999999999999</v>
      </c>
      <c r="CF124" s="46">
        <f t="shared" si="37"/>
        <v>0.30916845131984566</v>
      </c>
      <c r="CG124" s="138"/>
      <c r="CN124" s="94" t="s">
        <v>668</v>
      </c>
      <c r="CO124" s="94" t="s">
        <v>566</v>
      </c>
      <c r="CP124" s="41">
        <v>6</v>
      </c>
      <c r="CQ124" s="41">
        <v>8</v>
      </c>
      <c r="CR124" s="41" t="s">
        <v>932</v>
      </c>
      <c r="CS124" s="41">
        <f t="shared" si="38"/>
        <v>5</v>
      </c>
      <c r="CT124" s="41">
        <f t="shared" si="97"/>
        <v>0.19400000000000001</v>
      </c>
      <c r="CU124" s="46">
        <f t="shared" si="40"/>
        <v>0.11428504922322422</v>
      </c>
      <c r="CV124" s="138"/>
      <c r="DI124" s="41">
        <f t="shared" si="98"/>
        <v>0.19700000000000001</v>
      </c>
      <c r="DJ124" s="46">
        <f t="shared" si="42"/>
        <v>0.11928631051752921</v>
      </c>
      <c r="DK124" s="138"/>
      <c r="DR124" s="94" t="s">
        <v>689</v>
      </c>
      <c r="DS124" s="94" t="s">
        <v>567</v>
      </c>
      <c r="DT124" s="41">
        <v>6</v>
      </c>
      <c r="DU124" s="41">
        <v>8</v>
      </c>
      <c r="DV124" s="41" t="s">
        <v>932</v>
      </c>
      <c r="DW124" s="41">
        <v>2</v>
      </c>
      <c r="DX124" s="41">
        <f t="shared" si="99"/>
        <v>1.444</v>
      </c>
      <c r="DY124" s="46" t="str">
        <f t="shared" si="44"/>
        <v>NA</v>
      </c>
      <c r="DZ124" s="138"/>
      <c r="EM124" s="41">
        <f t="shared" si="100"/>
        <v>1.4450000000000001</v>
      </c>
      <c r="EN124" s="46" t="str">
        <f t="shared" si="46"/>
        <v>NA</v>
      </c>
      <c r="EO124" s="138"/>
      <c r="EV124" s="94" t="s">
        <v>689</v>
      </c>
      <c r="EW124" s="94" t="s">
        <v>567</v>
      </c>
      <c r="EX124" s="41">
        <v>6</v>
      </c>
      <c r="EY124" s="41">
        <v>8</v>
      </c>
      <c r="EZ124" s="41" t="s">
        <v>932</v>
      </c>
      <c r="FA124" s="41">
        <v>5</v>
      </c>
      <c r="FB124" s="41">
        <f t="shared" si="101"/>
        <v>0.59</v>
      </c>
      <c r="FC124" s="46">
        <f t="shared" si="48"/>
        <v>0.46152192552670246</v>
      </c>
      <c r="FD124" s="138"/>
      <c r="FQ124" s="41">
        <f t="shared" si="102"/>
        <v>0.60399999999999998</v>
      </c>
      <c r="FR124" s="46">
        <f t="shared" si="50"/>
        <v>0.47495194265197599</v>
      </c>
      <c r="FS124" s="138"/>
    </row>
    <row r="125" spans="2:175">
      <c r="B125" s="94" t="s">
        <v>670</v>
      </c>
      <c r="C125" s="94" t="s">
        <v>566</v>
      </c>
      <c r="D125" s="41">
        <v>7</v>
      </c>
      <c r="E125" s="41">
        <v>1</v>
      </c>
      <c r="F125" s="41" t="s">
        <v>932</v>
      </c>
      <c r="G125" s="41">
        <v>1</v>
      </c>
      <c r="H125" s="41">
        <f t="shared" ref="H125:H132" si="103">J42</f>
        <v>1.4950000000000001</v>
      </c>
      <c r="I125" s="46" t="str">
        <f t="shared" si="30"/>
        <v>NA</v>
      </c>
      <c r="J125" s="138"/>
      <c r="W125" s="41">
        <f t="shared" ref="W125:W132" si="104">Y42</f>
        <v>1.496</v>
      </c>
      <c r="X125" s="46" t="str">
        <f t="shared" si="31"/>
        <v>NA</v>
      </c>
      <c r="Y125" s="138"/>
      <c r="AF125" s="94" t="s">
        <v>691</v>
      </c>
      <c r="AG125" s="94" t="s">
        <v>567</v>
      </c>
      <c r="AH125" s="41">
        <v>7</v>
      </c>
      <c r="AI125" s="41">
        <v>1</v>
      </c>
      <c r="AJ125" s="41" t="s">
        <v>932</v>
      </c>
      <c r="AK125" s="41">
        <v>1</v>
      </c>
      <c r="AL125" s="41">
        <f t="shared" ref="AL125:AL132" si="105">AN42</f>
        <v>1.8839999999999999</v>
      </c>
      <c r="AM125" s="46" t="str">
        <f t="shared" si="32"/>
        <v>NA</v>
      </c>
      <c r="AN125" s="138"/>
      <c r="BA125" s="41">
        <f t="shared" ref="BA125:BA132" si="106">BC42</f>
        <v>1.9039999999999999</v>
      </c>
      <c r="BB125" s="46" t="str">
        <f t="shared" si="33"/>
        <v>NA</v>
      </c>
      <c r="BC125" s="138"/>
      <c r="BJ125" s="94" t="s">
        <v>670</v>
      </c>
      <c r="BK125" s="94" t="s">
        <v>566</v>
      </c>
      <c r="BL125" s="41">
        <v>7</v>
      </c>
      <c r="BM125" s="41">
        <v>1</v>
      </c>
      <c r="BN125" s="41" t="s">
        <v>932</v>
      </c>
      <c r="BO125" s="41">
        <v>2</v>
      </c>
      <c r="BP125" s="41">
        <f t="shared" ref="BP125:BP132" si="107">BR42</f>
        <v>1.2250000000000001</v>
      </c>
      <c r="BQ125" s="46" t="str">
        <f t="shared" si="35"/>
        <v>NA</v>
      </c>
      <c r="BR125" s="138"/>
      <c r="CE125" s="41">
        <f t="shared" ref="CE125:CE132" si="108">CG42</f>
        <v>1.1879999999999999</v>
      </c>
      <c r="CF125" s="46" t="str">
        <f t="shared" si="37"/>
        <v>NA</v>
      </c>
      <c r="CG125" s="138"/>
      <c r="CN125" s="94" t="s">
        <v>670</v>
      </c>
      <c r="CO125" s="94" t="s">
        <v>566</v>
      </c>
      <c r="CP125" s="41">
        <v>7</v>
      </c>
      <c r="CQ125" s="41">
        <v>1</v>
      </c>
      <c r="CR125" s="41" t="s">
        <v>932</v>
      </c>
      <c r="CS125" s="41">
        <f t="shared" si="38"/>
        <v>5</v>
      </c>
      <c r="CT125" s="41">
        <f t="shared" ref="CT125:CT132" si="109">CV42</f>
        <v>6.9000000000000006E-2</v>
      </c>
      <c r="CU125" s="46">
        <f t="shared" si="40"/>
        <v>7.8822174330078817E-3</v>
      </c>
      <c r="CV125" s="138"/>
      <c r="DI125" s="41">
        <f t="shared" ref="DI125:DI132" si="110">DK42</f>
        <v>6.7000000000000004E-2</v>
      </c>
      <c r="DJ125" s="46">
        <f t="shared" si="42"/>
        <v>9.6869782971619432E-3</v>
      </c>
      <c r="DK125" s="138"/>
      <c r="DR125" s="94" t="s">
        <v>691</v>
      </c>
      <c r="DS125" s="94" t="s">
        <v>567</v>
      </c>
      <c r="DT125" s="41">
        <v>7</v>
      </c>
      <c r="DU125" s="41">
        <v>1</v>
      </c>
      <c r="DV125" s="41" t="s">
        <v>932</v>
      </c>
      <c r="DW125" s="41">
        <v>2</v>
      </c>
      <c r="DX125" s="41">
        <f t="shared" ref="DX125:DX132" si="111">DZ42</f>
        <v>1.2929999999999999</v>
      </c>
      <c r="DY125" s="46" t="str">
        <f t="shared" si="44"/>
        <v>NA</v>
      </c>
      <c r="DZ125" s="138"/>
      <c r="EM125" s="41">
        <f t="shared" ref="EM125:EM132" si="112">EO42</f>
        <v>1.286</v>
      </c>
      <c r="EN125" s="46" t="str">
        <f t="shared" si="46"/>
        <v>NA</v>
      </c>
      <c r="EO125" s="138"/>
      <c r="EV125" s="94" t="s">
        <v>691</v>
      </c>
      <c r="EW125" s="94" t="s">
        <v>567</v>
      </c>
      <c r="EX125" s="41">
        <v>7</v>
      </c>
      <c r="EY125" s="41">
        <v>1</v>
      </c>
      <c r="EZ125" s="41" t="s">
        <v>932</v>
      </c>
      <c r="FA125" s="41">
        <v>5</v>
      </c>
      <c r="FB125" s="41">
        <f t="shared" ref="FB125:FB132" si="113">FD42</f>
        <v>0.52100000000000002</v>
      </c>
      <c r="FC125" s="46">
        <f t="shared" si="48"/>
        <v>0.40176812836844683</v>
      </c>
      <c r="FD125" s="138"/>
      <c r="FQ125" s="41">
        <f t="shared" ref="FQ125:FQ132" si="114">FS42</f>
        <v>0.52200000000000002</v>
      </c>
      <c r="FR125" s="46">
        <f t="shared" si="50"/>
        <v>0.40342237411935994</v>
      </c>
      <c r="FS125" s="138"/>
    </row>
    <row r="126" spans="2:175">
      <c r="B126" s="94" t="s">
        <v>672</v>
      </c>
      <c r="C126" s="94" t="s">
        <v>566</v>
      </c>
      <c r="D126" s="41">
        <v>7</v>
      </c>
      <c r="E126" s="41">
        <v>2</v>
      </c>
      <c r="F126" s="41" t="s">
        <v>932</v>
      </c>
      <c r="G126" s="41">
        <v>1</v>
      </c>
      <c r="H126" s="41">
        <f t="shared" si="103"/>
        <v>0.57699999999999996</v>
      </c>
      <c r="I126" s="46">
        <f t="shared" si="30"/>
        <v>0.457797842526599</v>
      </c>
      <c r="J126" s="138"/>
      <c r="W126" s="41">
        <f t="shared" si="104"/>
        <v>0.59699999999999998</v>
      </c>
      <c r="X126" s="46">
        <f t="shared" si="31"/>
        <v>0.47536162825059097</v>
      </c>
      <c r="Y126" s="138"/>
      <c r="AF126" s="94" t="s">
        <v>693</v>
      </c>
      <c r="AG126" s="94" t="s">
        <v>567</v>
      </c>
      <c r="AH126" s="41">
        <v>7</v>
      </c>
      <c r="AI126" s="41">
        <v>2</v>
      </c>
      <c r="AJ126" s="41" t="s">
        <v>932</v>
      </c>
      <c r="AK126" s="41">
        <v>1</v>
      </c>
      <c r="AL126" s="41">
        <f t="shared" si="105"/>
        <v>1.8660000000000001</v>
      </c>
      <c r="AM126" s="46" t="str">
        <f t="shared" si="32"/>
        <v>NA</v>
      </c>
      <c r="AN126" s="138"/>
      <c r="BA126" s="41">
        <f t="shared" si="106"/>
        <v>1.909</v>
      </c>
      <c r="BB126" s="46" t="str">
        <f t="shared" si="33"/>
        <v>NA</v>
      </c>
      <c r="BC126" s="138"/>
      <c r="BJ126" s="94" t="s">
        <v>672</v>
      </c>
      <c r="BK126" s="94" t="s">
        <v>566</v>
      </c>
      <c r="BL126" s="41">
        <v>7</v>
      </c>
      <c r="BM126" s="41">
        <v>2</v>
      </c>
      <c r="BN126" s="41" t="s">
        <v>932</v>
      </c>
      <c r="BO126" s="41">
        <v>2</v>
      </c>
      <c r="BP126" s="41">
        <f t="shared" si="107"/>
        <v>0.34300000000000003</v>
      </c>
      <c r="BQ126" s="46">
        <f t="shared" si="35"/>
        <v>0.24816105959619342</v>
      </c>
      <c r="BR126" s="138"/>
      <c r="CE126" s="41">
        <f t="shared" si="108"/>
        <v>0.33700000000000002</v>
      </c>
      <c r="CF126" s="46">
        <f t="shared" si="37"/>
        <v>0.23557812792872551</v>
      </c>
      <c r="CG126" s="138"/>
      <c r="CN126" s="94" t="s">
        <v>672</v>
      </c>
      <c r="CO126" s="94" t="s">
        <v>566</v>
      </c>
      <c r="CP126" s="41">
        <v>7</v>
      </c>
      <c r="CQ126" s="41">
        <v>2</v>
      </c>
      <c r="CR126" s="41" t="s">
        <v>932</v>
      </c>
      <c r="CS126" s="41">
        <f t="shared" si="38"/>
        <v>5</v>
      </c>
      <c r="CT126" s="41">
        <f t="shared" si="109"/>
        <v>6.7000000000000004E-2</v>
      </c>
      <c r="CU126" s="46">
        <f t="shared" si="40"/>
        <v>6.179772124364419E-3</v>
      </c>
      <c r="CV126" s="138"/>
      <c r="DI126" s="41">
        <f t="shared" si="110"/>
        <v>7.0000000000000007E-2</v>
      </c>
      <c r="DJ126" s="46">
        <f t="shared" si="42"/>
        <v>1.2216193656093497E-2</v>
      </c>
      <c r="DK126" s="138"/>
      <c r="DR126" s="94" t="s">
        <v>693</v>
      </c>
      <c r="DS126" s="94" t="s">
        <v>567</v>
      </c>
      <c r="DT126" s="41">
        <v>7</v>
      </c>
      <c r="DU126" s="41">
        <v>2</v>
      </c>
      <c r="DV126" s="41" t="s">
        <v>932</v>
      </c>
      <c r="DW126" s="41">
        <v>2</v>
      </c>
      <c r="DX126" s="41">
        <f t="shared" si="111"/>
        <v>1.6819999999999999</v>
      </c>
      <c r="DY126" s="46" t="str">
        <f t="shared" si="44"/>
        <v>NA</v>
      </c>
      <c r="DZ126" s="138"/>
      <c r="EM126" s="41">
        <f t="shared" si="112"/>
        <v>1.669</v>
      </c>
      <c r="EN126" s="46" t="str">
        <f t="shared" si="46"/>
        <v>NA</v>
      </c>
      <c r="EO126" s="138"/>
      <c r="EV126" s="94" t="s">
        <v>693</v>
      </c>
      <c r="EW126" s="94" t="s">
        <v>567</v>
      </c>
      <c r="EX126" s="41">
        <v>7</v>
      </c>
      <c r="EY126" s="41">
        <v>2</v>
      </c>
      <c r="EZ126" s="41" t="s">
        <v>932</v>
      </c>
      <c r="FA126" s="41">
        <v>5</v>
      </c>
      <c r="FB126" s="41">
        <f t="shared" si="113"/>
        <v>0.68700000000000006</v>
      </c>
      <c r="FC126" s="46" t="str">
        <f t="shared" si="48"/>
        <v>NA</v>
      </c>
      <c r="FD126" s="138"/>
      <c r="FQ126" s="41">
        <f t="shared" si="114"/>
        <v>0.68799999999999994</v>
      </c>
      <c r="FR126" s="46" t="str">
        <f t="shared" si="50"/>
        <v>NA</v>
      </c>
      <c r="FS126" s="138"/>
    </row>
    <row r="127" spans="2:175">
      <c r="B127" s="94" t="s">
        <v>674</v>
      </c>
      <c r="C127" s="94" t="s">
        <v>566</v>
      </c>
      <c r="D127" s="41">
        <v>7</v>
      </c>
      <c r="E127" s="41">
        <v>3</v>
      </c>
      <c r="F127" s="41" t="s">
        <v>932</v>
      </c>
      <c r="G127" s="41">
        <v>1</v>
      </c>
      <c r="H127" s="41">
        <f t="shared" si="103"/>
        <v>0.86199999999999999</v>
      </c>
      <c r="I127" s="46" t="str">
        <f t="shared" si="30"/>
        <v>NA</v>
      </c>
      <c r="J127" s="138"/>
      <c r="W127" s="41">
        <f t="shared" si="104"/>
        <v>0.85399999999999998</v>
      </c>
      <c r="X127" s="46" t="str">
        <f t="shared" si="31"/>
        <v>NA</v>
      </c>
      <c r="Y127" s="138"/>
      <c r="AF127" s="94" t="s">
        <v>695</v>
      </c>
      <c r="AG127" s="94" t="s">
        <v>567</v>
      </c>
      <c r="AH127" s="41">
        <v>7</v>
      </c>
      <c r="AI127" s="41">
        <v>3</v>
      </c>
      <c r="AJ127" s="41" t="s">
        <v>932</v>
      </c>
      <c r="AK127" s="41">
        <v>1</v>
      </c>
      <c r="AL127" s="41">
        <f t="shared" si="105"/>
        <v>1.87</v>
      </c>
      <c r="AM127" s="46" t="str">
        <f t="shared" si="32"/>
        <v>NA</v>
      </c>
      <c r="AN127" s="138"/>
      <c r="BA127" s="41">
        <f t="shared" si="106"/>
        <v>1.8979999999999999</v>
      </c>
      <c r="BB127" s="46" t="str">
        <f t="shared" si="33"/>
        <v>NA</v>
      </c>
      <c r="BC127" s="138"/>
      <c r="BJ127" s="94" t="s">
        <v>674</v>
      </c>
      <c r="BK127" s="94" t="s">
        <v>566</v>
      </c>
      <c r="BL127" s="41">
        <v>7</v>
      </c>
      <c r="BM127" s="41">
        <v>3</v>
      </c>
      <c r="BN127" s="41" t="s">
        <v>932</v>
      </c>
      <c r="BO127" s="41">
        <v>2</v>
      </c>
      <c r="BP127" s="41">
        <f t="shared" si="107"/>
        <v>0.49</v>
      </c>
      <c r="BQ127" s="46">
        <f t="shared" si="35"/>
        <v>0.37479718285832647</v>
      </c>
      <c r="BR127" s="138"/>
      <c r="CE127" s="41">
        <f t="shared" si="108"/>
        <v>0.47599999999999998</v>
      </c>
      <c r="CF127" s="46">
        <f t="shared" si="37"/>
        <v>0.35315347219729687</v>
      </c>
      <c r="CG127" s="138"/>
      <c r="CN127" s="94" t="s">
        <v>674</v>
      </c>
      <c r="CO127" s="94" t="s">
        <v>566</v>
      </c>
      <c r="CP127" s="41">
        <v>7</v>
      </c>
      <c r="CQ127" s="41">
        <v>3</v>
      </c>
      <c r="CR127" s="41" t="s">
        <v>932</v>
      </c>
      <c r="CS127" s="41">
        <f t="shared" si="38"/>
        <v>5</v>
      </c>
      <c r="CT127" s="41">
        <f t="shared" si="109"/>
        <v>0.221</v>
      </c>
      <c r="CU127" s="46">
        <f t="shared" si="40"/>
        <v>0.13726806088991095</v>
      </c>
      <c r="CV127" s="138"/>
      <c r="DI127" s="41">
        <f t="shared" si="110"/>
        <v>0.22500000000000001</v>
      </c>
      <c r="DJ127" s="46">
        <f t="shared" si="42"/>
        <v>0.14289232053422368</v>
      </c>
      <c r="DK127" s="138"/>
      <c r="DR127" s="94" t="s">
        <v>695</v>
      </c>
      <c r="DS127" s="94" t="s">
        <v>567</v>
      </c>
      <c r="DT127" s="41">
        <v>7</v>
      </c>
      <c r="DU127" s="41">
        <v>3</v>
      </c>
      <c r="DV127" s="41" t="s">
        <v>932</v>
      </c>
      <c r="DW127" s="41">
        <v>2</v>
      </c>
      <c r="DX127" s="41">
        <f t="shared" si="111"/>
        <v>1.23</v>
      </c>
      <c r="DY127" s="46" t="str">
        <f t="shared" si="44"/>
        <v>NA</v>
      </c>
      <c r="DZ127" s="138"/>
      <c r="EM127" s="41">
        <f t="shared" si="112"/>
        <v>1.2210000000000001</v>
      </c>
      <c r="EN127" s="46" t="str">
        <f t="shared" si="46"/>
        <v>NA</v>
      </c>
      <c r="EO127" s="138"/>
      <c r="EV127" s="94" t="s">
        <v>695</v>
      </c>
      <c r="EW127" s="94" t="s">
        <v>567</v>
      </c>
      <c r="EX127" s="41">
        <v>7</v>
      </c>
      <c r="EY127" s="41">
        <v>3</v>
      </c>
      <c r="EZ127" s="41" t="s">
        <v>932</v>
      </c>
      <c r="FA127" s="41">
        <v>5</v>
      </c>
      <c r="FB127" s="41">
        <f t="shared" si="113"/>
        <v>0.5</v>
      </c>
      <c r="FC127" s="46">
        <f t="shared" si="48"/>
        <v>0.38358219010289069</v>
      </c>
      <c r="FD127" s="138"/>
      <c r="FQ127" s="41">
        <f t="shared" si="114"/>
        <v>0.497</v>
      </c>
      <c r="FR127" s="46">
        <f t="shared" si="50"/>
        <v>0.38161457883502575</v>
      </c>
      <c r="FS127" s="138"/>
    </row>
    <row r="128" spans="2:175">
      <c r="B128" s="94" t="s">
        <v>676</v>
      </c>
      <c r="C128" s="94" t="s">
        <v>566</v>
      </c>
      <c r="D128" s="41">
        <v>7</v>
      </c>
      <c r="E128" s="41">
        <v>4</v>
      </c>
      <c r="F128" s="41" t="s">
        <v>932</v>
      </c>
      <c r="G128" s="41">
        <v>1</v>
      </c>
      <c r="H128" s="41">
        <f t="shared" si="103"/>
        <v>0.379</v>
      </c>
      <c r="I128" s="46">
        <f t="shared" si="30"/>
        <v>0.28547981010294976</v>
      </c>
      <c r="J128" s="138"/>
      <c r="W128" s="41">
        <f t="shared" si="104"/>
        <v>0.374</v>
      </c>
      <c r="X128" s="46">
        <f t="shared" si="31"/>
        <v>0.28123608648542159</v>
      </c>
      <c r="Y128" s="138"/>
      <c r="AF128" s="94" t="s">
        <v>697</v>
      </c>
      <c r="AG128" s="94" t="s">
        <v>567</v>
      </c>
      <c r="AH128" s="41">
        <v>7</v>
      </c>
      <c r="AI128" s="41">
        <v>4</v>
      </c>
      <c r="AJ128" s="41" t="s">
        <v>932</v>
      </c>
      <c r="AK128" s="41">
        <v>1</v>
      </c>
      <c r="AL128" s="41">
        <f t="shared" si="105"/>
        <v>1.8009999999999999</v>
      </c>
      <c r="AM128" s="46" t="str">
        <f t="shared" si="32"/>
        <v>NA</v>
      </c>
      <c r="AN128" s="138"/>
      <c r="BA128" s="41">
        <f t="shared" si="106"/>
        <v>1.706</v>
      </c>
      <c r="BB128" s="46" t="str">
        <f t="shared" si="33"/>
        <v>NA</v>
      </c>
      <c r="BC128" s="138"/>
      <c r="BJ128" s="94" t="s">
        <v>676</v>
      </c>
      <c r="BK128" s="94" t="s">
        <v>566</v>
      </c>
      <c r="BL128" s="41">
        <v>7</v>
      </c>
      <c r="BM128" s="41">
        <v>4</v>
      </c>
      <c r="BN128" s="41" t="s">
        <v>932</v>
      </c>
      <c r="BO128" s="41">
        <v>2</v>
      </c>
      <c r="BP128" s="41">
        <f t="shared" si="107"/>
        <v>0.221</v>
      </c>
      <c r="BQ128" s="46">
        <f t="shared" si="35"/>
        <v>0.1430616919908857</v>
      </c>
      <c r="BR128" s="138"/>
      <c r="CE128" s="41">
        <f t="shared" si="108"/>
        <v>0.215</v>
      </c>
      <c r="CF128" s="46">
        <f t="shared" si="37"/>
        <v>0.13238250202393628</v>
      </c>
      <c r="CG128" s="138"/>
      <c r="CN128" s="94" t="s">
        <v>676</v>
      </c>
      <c r="CO128" s="94" t="s">
        <v>566</v>
      </c>
      <c r="CP128" s="41">
        <v>7</v>
      </c>
      <c r="CQ128" s="41">
        <v>4</v>
      </c>
      <c r="CR128" s="41" t="s">
        <v>932</v>
      </c>
      <c r="CS128" s="41">
        <f t="shared" si="38"/>
        <v>5</v>
      </c>
      <c r="CT128" s="41">
        <f t="shared" si="109"/>
        <v>6.8000000000000005E-2</v>
      </c>
      <c r="CU128" s="46">
        <f t="shared" si="40"/>
        <v>7.0309947786861499E-3</v>
      </c>
      <c r="CV128" s="138"/>
      <c r="DI128" s="41">
        <f t="shared" si="110"/>
        <v>6.8000000000000005E-2</v>
      </c>
      <c r="DJ128" s="46">
        <f t="shared" si="42"/>
        <v>1.0530050083472462E-2</v>
      </c>
      <c r="DK128" s="138"/>
      <c r="DR128" s="94" t="s">
        <v>697</v>
      </c>
      <c r="DS128" s="94" t="s">
        <v>567</v>
      </c>
      <c r="DT128" s="41">
        <v>7</v>
      </c>
      <c r="DU128" s="41">
        <v>4</v>
      </c>
      <c r="DV128" s="41" t="s">
        <v>932</v>
      </c>
      <c r="DW128" s="41">
        <v>2</v>
      </c>
      <c r="DX128" s="41">
        <f t="shared" si="111"/>
        <v>1.1930000000000001</v>
      </c>
      <c r="DY128" s="46" t="str">
        <f t="shared" si="44"/>
        <v>NA</v>
      </c>
      <c r="DZ128" s="138"/>
      <c r="EM128" s="41">
        <f t="shared" si="112"/>
        <v>1.2030000000000001</v>
      </c>
      <c r="EN128" s="46" t="str">
        <f t="shared" si="46"/>
        <v>NA</v>
      </c>
      <c r="EO128" s="138"/>
      <c r="EV128" s="94" t="s">
        <v>697</v>
      </c>
      <c r="EW128" s="94" t="s">
        <v>567</v>
      </c>
      <c r="EX128" s="41">
        <v>7</v>
      </c>
      <c r="EY128" s="41">
        <v>4</v>
      </c>
      <c r="EZ128" s="41" t="s">
        <v>932</v>
      </c>
      <c r="FA128" s="41">
        <v>5</v>
      </c>
      <c r="FB128" s="41">
        <f t="shared" si="113"/>
        <v>0.49299999999999999</v>
      </c>
      <c r="FC128" s="46">
        <f t="shared" si="48"/>
        <v>0.37752021068103864</v>
      </c>
      <c r="FD128" s="138"/>
      <c r="FQ128" s="41">
        <f t="shared" si="114"/>
        <v>0.504</v>
      </c>
      <c r="FR128" s="46">
        <f t="shared" si="50"/>
        <v>0.3877207615146393</v>
      </c>
      <c r="FS128" s="138"/>
    </row>
    <row r="129" spans="2:175">
      <c r="B129" s="94" t="s">
        <v>678</v>
      </c>
      <c r="C129" s="94" t="s">
        <v>566</v>
      </c>
      <c r="D129" s="41">
        <v>7</v>
      </c>
      <c r="E129" s="41">
        <v>5</v>
      </c>
      <c r="F129" s="41" t="s">
        <v>932</v>
      </c>
      <c r="G129" s="41">
        <v>1</v>
      </c>
      <c r="H129" s="41">
        <f t="shared" si="103"/>
        <v>0.29899999999999999</v>
      </c>
      <c r="I129" s="46">
        <f t="shared" si="30"/>
        <v>0.21585636265905103</v>
      </c>
      <c r="J129" s="138"/>
      <c r="W129" s="41">
        <f t="shared" si="104"/>
        <v>0.30299999999999999</v>
      </c>
      <c r="X129" s="46">
        <f t="shared" si="31"/>
        <v>0.21942929964539007</v>
      </c>
      <c r="Y129" s="138"/>
      <c r="AF129" s="94" t="s">
        <v>699</v>
      </c>
      <c r="AG129" s="94" t="s">
        <v>567</v>
      </c>
      <c r="AH129" s="41">
        <v>7</v>
      </c>
      <c r="AI129" s="41">
        <v>5</v>
      </c>
      <c r="AJ129" s="41" t="s">
        <v>932</v>
      </c>
      <c r="AK129" s="41">
        <v>1</v>
      </c>
      <c r="AL129" s="41">
        <f t="shared" si="105"/>
        <v>1.88</v>
      </c>
      <c r="AM129" s="46" t="str">
        <f t="shared" si="32"/>
        <v>NA</v>
      </c>
      <c r="AN129" s="138"/>
      <c r="BA129" s="41">
        <f t="shared" si="106"/>
        <v>1.9159999999999999</v>
      </c>
      <c r="BB129" s="46" t="str">
        <f t="shared" si="33"/>
        <v>NA</v>
      </c>
      <c r="BC129" s="138"/>
      <c r="BJ129" s="94" t="s">
        <v>678</v>
      </c>
      <c r="BK129" s="94" t="s">
        <v>566</v>
      </c>
      <c r="BL129" s="41">
        <v>7</v>
      </c>
      <c r="BM129" s="41">
        <v>5</v>
      </c>
      <c r="BN129" s="41" t="s">
        <v>932</v>
      </c>
      <c r="BO129" s="41">
        <v>2</v>
      </c>
      <c r="BP129" s="41">
        <f t="shared" si="107"/>
        <v>0.185</v>
      </c>
      <c r="BQ129" s="46">
        <f t="shared" si="35"/>
        <v>0.11204876384505719</v>
      </c>
      <c r="BR129" s="138"/>
      <c r="CE129" s="41">
        <f t="shared" si="108"/>
        <v>0.17899999999999999</v>
      </c>
      <c r="CF129" s="46">
        <f t="shared" si="37"/>
        <v>0.10193133372416242</v>
      </c>
      <c r="CG129" s="138"/>
      <c r="CN129" s="94" t="s">
        <v>678</v>
      </c>
      <c r="CO129" s="94" t="s">
        <v>566</v>
      </c>
      <c r="CP129" s="41">
        <v>7</v>
      </c>
      <c r="CQ129" s="41">
        <v>5</v>
      </c>
      <c r="CR129" s="41" t="s">
        <v>932</v>
      </c>
      <c r="CS129" s="41">
        <f t="shared" si="38"/>
        <v>5</v>
      </c>
      <c r="CT129" s="41">
        <f t="shared" si="109"/>
        <v>6.8000000000000005E-2</v>
      </c>
      <c r="CU129" s="46">
        <f t="shared" si="40"/>
        <v>7.0309947786861499E-3</v>
      </c>
      <c r="CV129" s="138"/>
      <c r="DI129" s="41">
        <f t="shared" si="110"/>
        <v>6.8000000000000005E-2</v>
      </c>
      <c r="DJ129" s="46">
        <f t="shared" si="42"/>
        <v>1.0530050083472462E-2</v>
      </c>
      <c r="DK129" s="138"/>
      <c r="DR129" s="94" t="s">
        <v>699</v>
      </c>
      <c r="DS129" s="94" t="s">
        <v>567</v>
      </c>
      <c r="DT129" s="41">
        <v>7</v>
      </c>
      <c r="DU129" s="41">
        <v>5</v>
      </c>
      <c r="DV129" s="41" t="s">
        <v>932</v>
      </c>
      <c r="DW129" s="41">
        <v>2</v>
      </c>
      <c r="DX129" s="41">
        <f t="shared" si="111"/>
        <v>1.3109999999999999</v>
      </c>
      <c r="DY129" s="46" t="str">
        <f t="shared" si="44"/>
        <v>NA</v>
      </c>
      <c r="DZ129" s="138"/>
      <c r="EM129" s="41">
        <f t="shared" si="112"/>
        <v>1.292</v>
      </c>
      <c r="EN129" s="46" t="str">
        <f t="shared" si="46"/>
        <v>NA</v>
      </c>
      <c r="EO129" s="138"/>
      <c r="EV129" s="94" t="s">
        <v>699</v>
      </c>
      <c r="EW129" s="94" t="s">
        <v>567</v>
      </c>
      <c r="EX129" s="41">
        <v>7</v>
      </c>
      <c r="EY129" s="41">
        <v>5</v>
      </c>
      <c r="EZ129" s="41" t="s">
        <v>932</v>
      </c>
      <c r="FA129" s="41">
        <v>5</v>
      </c>
      <c r="FB129" s="41">
        <f t="shared" si="113"/>
        <v>0.54400000000000004</v>
      </c>
      <c r="FC129" s="46">
        <f t="shared" si="48"/>
        <v>0.42168606075453208</v>
      </c>
      <c r="FD129" s="138"/>
      <c r="FQ129" s="41">
        <f t="shared" si="114"/>
        <v>0.54300000000000004</v>
      </c>
      <c r="FR129" s="46">
        <f t="shared" si="50"/>
        <v>0.42174092215820064</v>
      </c>
      <c r="FS129" s="138"/>
    </row>
    <row r="130" spans="2:175">
      <c r="B130" s="94" t="s">
        <v>680</v>
      </c>
      <c r="C130" s="94" t="s">
        <v>566</v>
      </c>
      <c r="D130" s="41">
        <v>7</v>
      </c>
      <c r="E130" s="41">
        <v>6</v>
      </c>
      <c r="F130" s="41" t="s">
        <v>932</v>
      </c>
      <c r="G130" s="41">
        <v>1</v>
      </c>
      <c r="H130" s="41">
        <f t="shared" si="103"/>
        <v>0.42</v>
      </c>
      <c r="I130" s="46">
        <f t="shared" si="30"/>
        <v>0.32116182691794781</v>
      </c>
      <c r="J130" s="138"/>
      <c r="W130" s="41">
        <f t="shared" si="104"/>
        <v>0.41199999999999998</v>
      </c>
      <c r="X130" s="46">
        <f t="shared" si="31"/>
        <v>0.31431577521670606</v>
      </c>
      <c r="Y130" s="138"/>
      <c r="AF130" s="94" t="s">
        <v>649</v>
      </c>
      <c r="AG130" s="94" t="s">
        <v>567</v>
      </c>
      <c r="AH130" s="41">
        <v>7</v>
      </c>
      <c r="AI130" s="41">
        <v>6</v>
      </c>
      <c r="AJ130" s="41" t="s">
        <v>932</v>
      </c>
      <c r="AK130" s="41">
        <v>1</v>
      </c>
      <c r="AL130" s="41">
        <f t="shared" si="105"/>
        <v>5.2999999999999999E-2</v>
      </c>
      <c r="AM130" s="46">
        <f t="shared" si="32"/>
        <v>1.9703823037362329E-3</v>
      </c>
      <c r="AN130" s="138"/>
      <c r="BA130" s="41">
        <f t="shared" si="106"/>
        <v>5.3999999999999999E-2</v>
      </c>
      <c r="BB130" s="46">
        <f t="shared" si="33"/>
        <v>-3.8378733579795621E-3</v>
      </c>
      <c r="BC130" s="138"/>
      <c r="BJ130" s="94" t="s">
        <v>680</v>
      </c>
      <c r="BK130" s="94" t="s">
        <v>566</v>
      </c>
      <c r="BL130" s="41">
        <v>7</v>
      </c>
      <c r="BM130" s="41">
        <v>6</v>
      </c>
      <c r="BN130" s="41" t="s">
        <v>932</v>
      </c>
      <c r="BO130" s="41">
        <v>2</v>
      </c>
      <c r="BP130" s="41">
        <f t="shared" si="107"/>
        <v>0.251</v>
      </c>
      <c r="BQ130" s="46">
        <f t="shared" si="35"/>
        <v>0.16890579877907611</v>
      </c>
      <c r="BR130" s="138"/>
      <c r="CE130" s="41">
        <f t="shared" si="108"/>
        <v>0.245</v>
      </c>
      <c r="CF130" s="46">
        <f t="shared" si="37"/>
        <v>0.15775847560708117</v>
      </c>
      <c r="CG130" s="138"/>
      <c r="CN130" s="94" t="s">
        <v>680</v>
      </c>
      <c r="CO130" s="94" t="s">
        <v>566</v>
      </c>
      <c r="CP130" s="41">
        <v>7</v>
      </c>
      <c r="CQ130" s="41">
        <v>6</v>
      </c>
      <c r="CR130" s="41" t="s">
        <v>932</v>
      </c>
      <c r="CS130" s="41">
        <f t="shared" si="38"/>
        <v>5</v>
      </c>
      <c r="CT130" s="41">
        <f t="shared" si="109"/>
        <v>0.128</v>
      </c>
      <c r="CU130" s="46">
        <f t="shared" si="40"/>
        <v>5.8104354037989983E-2</v>
      </c>
      <c r="CV130" s="138"/>
      <c r="DI130" s="41">
        <f t="shared" si="110"/>
        <v>0.14499999999999999</v>
      </c>
      <c r="DJ130" s="46">
        <f t="shared" si="42"/>
        <v>7.5446577629382297E-2</v>
      </c>
      <c r="DK130" s="138"/>
      <c r="DR130" s="94" t="s">
        <v>649</v>
      </c>
      <c r="DS130" s="94" t="s">
        <v>567</v>
      </c>
      <c r="DT130" s="41">
        <v>7</v>
      </c>
      <c r="DU130" s="41">
        <v>6</v>
      </c>
      <c r="DV130" s="41" t="s">
        <v>932</v>
      </c>
      <c r="DW130" s="41">
        <v>2</v>
      </c>
      <c r="DX130" s="41">
        <f t="shared" si="111"/>
        <v>5.8999999999999997E-2</v>
      </c>
      <c r="DY130" s="46">
        <f t="shared" si="44"/>
        <v>3.1660086922905822E-3</v>
      </c>
      <c r="DZ130" s="138"/>
      <c r="EM130" s="41">
        <f t="shared" si="112"/>
        <v>0.06</v>
      </c>
      <c r="EN130" s="46">
        <f t="shared" si="46"/>
        <v>2.1302455448796794E-3</v>
      </c>
      <c r="EO130" s="138"/>
      <c r="EV130" s="94" t="s">
        <v>649</v>
      </c>
      <c r="EW130" s="94" t="s">
        <v>567</v>
      </c>
      <c r="EX130" s="41">
        <v>7</v>
      </c>
      <c r="EY130" s="41">
        <v>6</v>
      </c>
      <c r="EZ130" s="41" t="s">
        <v>932</v>
      </c>
      <c r="FA130" s="41">
        <v>5</v>
      </c>
      <c r="FB130" s="41">
        <f t="shared" si="113"/>
        <v>6.4000000000000001E-2</v>
      </c>
      <c r="FC130" s="46">
        <f t="shared" si="48"/>
        <v>6.0074718275355335E-3</v>
      </c>
      <c r="FD130" s="138"/>
      <c r="FQ130" s="41">
        <f t="shared" si="114"/>
        <v>6.5000000000000002E-2</v>
      </c>
      <c r="FR130" s="46">
        <f t="shared" si="50"/>
        <v>4.7758763217313153E-3</v>
      </c>
      <c r="FS130" s="138"/>
    </row>
    <row r="131" spans="2:175">
      <c r="B131" s="94" t="s">
        <v>682</v>
      </c>
      <c r="C131" s="94" t="s">
        <v>566</v>
      </c>
      <c r="D131" s="41">
        <v>7</v>
      </c>
      <c r="E131" s="41">
        <v>7</v>
      </c>
      <c r="F131" s="41" t="s">
        <v>932</v>
      </c>
      <c r="G131" s="41">
        <v>1</v>
      </c>
      <c r="H131" s="41">
        <f t="shared" si="103"/>
        <v>1.5129999999999999</v>
      </c>
      <c r="I131" s="46" t="str">
        <f t="shared" si="30"/>
        <v>NA</v>
      </c>
      <c r="J131" s="138"/>
      <c r="W131" s="41">
        <f t="shared" si="104"/>
        <v>1.514</v>
      </c>
      <c r="X131" s="46" t="str">
        <f t="shared" si="31"/>
        <v>NA</v>
      </c>
      <c r="Y131" s="138"/>
      <c r="AF131" s="94" t="s">
        <v>651</v>
      </c>
      <c r="AG131" s="94" t="s">
        <v>567</v>
      </c>
      <c r="AH131" s="41">
        <v>7</v>
      </c>
      <c r="AI131" s="41">
        <v>7</v>
      </c>
      <c r="AJ131" s="41" t="s">
        <v>932</v>
      </c>
      <c r="AK131" s="41">
        <v>1</v>
      </c>
      <c r="AL131" s="41">
        <f t="shared" si="105"/>
        <v>5.3999999999999999E-2</v>
      </c>
      <c r="AM131" s="46">
        <f t="shared" si="32"/>
        <v>2.846520850114572E-3</v>
      </c>
      <c r="AN131" s="138"/>
      <c r="BA131" s="41">
        <f t="shared" si="106"/>
        <v>5.3999999999999999E-2</v>
      </c>
      <c r="BB131" s="46">
        <f t="shared" si="33"/>
        <v>-3.8378733579795621E-3</v>
      </c>
      <c r="BC131" s="138"/>
      <c r="BJ131" s="94" t="s">
        <v>682</v>
      </c>
      <c r="BK131" s="94" t="s">
        <v>566</v>
      </c>
      <c r="BL131" s="41">
        <v>7</v>
      </c>
      <c r="BM131" s="41">
        <v>7</v>
      </c>
      <c r="BN131" s="41" t="s">
        <v>932</v>
      </c>
      <c r="BO131" s="41">
        <v>2</v>
      </c>
      <c r="BP131" s="41">
        <f t="shared" si="107"/>
        <v>1.4790000000000001</v>
      </c>
      <c r="BQ131" s="46" t="str">
        <f t="shared" si="35"/>
        <v>NA</v>
      </c>
      <c r="BR131" s="138"/>
      <c r="CE131" s="41">
        <f t="shared" si="108"/>
        <v>1.407</v>
      </c>
      <c r="CF131" s="46" t="str">
        <f t="shared" si="37"/>
        <v>NA</v>
      </c>
      <c r="CG131" s="138"/>
      <c r="CN131" s="94" t="s">
        <v>682</v>
      </c>
      <c r="CO131" s="94" t="s">
        <v>566</v>
      </c>
      <c r="CP131" s="41">
        <v>7</v>
      </c>
      <c r="CQ131" s="41">
        <v>7</v>
      </c>
      <c r="CR131" s="41" t="s">
        <v>932</v>
      </c>
      <c r="CS131" s="41">
        <f t="shared" si="38"/>
        <v>5</v>
      </c>
      <c r="CT131" s="41">
        <f t="shared" si="109"/>
        <v>6.7000000000000004E-2</v>
      </c>
      <c r="CU131" s="46">
        <f t="shared" si="40"/>
        <v>6.179772124364419E-3</v>
      </c>
      <c r="CV131" s="138"/>
      <c r="DI131" s="41">
        <f t="shared" si="110"/>
        <v>6.7000000000000004E-2</v>
      </c>
      <c r="DJ131" s="46">
        <f t="shared" si="42"/>
        <v>9.6869782971619432E-3</v>
      </c>
      <c r="DK131" s="138"/>
      <c r="DR131" s="94" t="s">
        <v>651</v>
      </c>
      <c r="DS131" s="94" t="s">
        <v>567</v>
      </c>
      <c r="DT131" s="41">
        <v>7</v>
      </c>
      <c r="DU131" s="41">
        <v>7</v>
      </c>
      <c r="DV131" s="41" t="s">
        <v>932</v>
      </c>
      <c r="DW131" s="41">
        <v>2</v>
      </c>
      <c r="DX131" s="41">
        <f t="shared" si="111"/>
        <v>5.8999999999999997E-2</v>
      </c>
      <c r="DY131" s="46">
        <f t="shared" si="44"/>
        <v>3.1660086922905822E-3</v>
      </c>
      <c r="DZ131" s="138"/>
      <c r="EM131" s="41">
        <f t="shared" si="112"/>
        <v>0.06</v>
      </c>
      <c r="EN131" s="46">
        <f t="shared" si="46"/>
        <v>2.1302455448796794E-3</v>
      </c>
      <c r="EO131" s="138"/>
      <c r="EV131" s="94" t="s">
        <v>651</v>
      </c>
      <c r="EW131" s="94" t="s">
        <v>567</v>
      </c>
      <c r="EX131" s="41">
        <v>7</v>
      </c>
      <c r="EY131" s="41">
        <v>7</v>
      </c>
      <c r="EZ131" s="41" t="s">
        <v>932</v>
      </c>
      <c r="FA131" s="41">
        <v>5</v>
      </c>
      <c r="FB131" s="41">
        <f t="shared" si="113"/>
        <v>6.3E-2</v>
      </c>
      <c r="FC131" s="46">
        <f t="shared" si="48"/>
        <v>5.141474767270956E-3</v>
      </c>
      <c r="FD131" s="138"/>
      <c r="FQ131" s="41">
        <f t="shared" si="114"/>
        <v>6.5000000000000002E-2</v>
      </c>
      <c r="FR131" s="46">
        <f t="shared" si="50"/>
        <v>4.7758763217313153E-3</v>
      </c>
      <c r="FS131" s="138"/>
    </row>
    <row r="132" spans="2:175">
      <c r="B132" s="94" t="s">
        <v>684</v>
      </c>
      <c r="C132" s="94" t="s">
        <v>566</v>
      </c>
      <c r="D132" s="41">
        <v>7</v>
      </c>
      <c r="E132" s="41">
        <v>8</v>
      </c>
      <c r="F132" s="41" t="s">
        <v>932</v>
      </c>
      <c r="G132" s="41">
        <v>1</v>
      </c>
      <c r="H132" s="41">
        <f t="shared" si="103"/>
        <v>0.98</v>
      </c>
      <c r="I132" s="46" t="str">
        <f t="shared" si="30"/>
        <v>NA</v>
      </c>
      <c r="J132" s="138"/>
      <c r="W132" s="41">
        <f t="shared" si="104"/>
        <v>0.97899999999999998</v>
      </c>
      <c r="X132" s="46" t="str">
        <f t="shared" si="31"/>
        <v>NA</v>
      </c>
      <c r="Y132" s="138"/>
      <c r="AF132" s="94" t="s">
        <v>653</v>
      </c>
      <c r="AG132" s="94" t="s">
        <v>567</v>
      </c>
      <c r="AH132" s="41">
        <v>7</v>
      </c>
      <c r="AI132" s="41">
        <v>8</v>
      </c>
      <c r="AJ132" s="41" t="s">
        <v>932</v>
      </c>
      <c r="AK132" s="41">
        <v>1</v>
      </c>
      <c r="AL132" s="41">
        <f t="shared" si="105"/>
        <v>5.1999999999999998E-2</v>
      </c>
      <c r="AM132" s="46">
        <f t="shared" si="32"/>
        <v>1.0942437573578938E-3</v>
      </c>
      <c r="AN132" s="138"/>
      <c r="BA132" s="41">
        <f t="shared" si="106"/>
        <v>5.3999999999999999E-2</v>
      </c>
      <c r="BB132" s="46">
        <f t="shared" si="33"/>
        <v>-3.8378733579795621E-3</v>
      </c>
      <c r="BC132" s="138"/>
      <c r="BJ132" s="94" t="s">
        <v>684</v>
      </c>
      <c r="BK132" s="94" t="s">
        <v>566</v>
      </c>
      <c r="BL132" s="41">
        <v>7</v>
      </c>
      <c r="BM132" s="41">
        <v>8</v>
      </c>
      <c r="BN132" s="41" t="s">
        <v>932</v>
      </c>
      <c r="BO132" s="41">
        <v>2</v>
      </c>
      <c r="BP132" s="41">
        <f t="shared" si="107"/>
        <v>0.60899999999999999</v>
      </c>
      <c r="BQ132" s="46">
        <f t="shared" si="35"/>
        <v>0.47731213978481518</v>
      </c>
      <c r="BR132" s="138"/>
      <c r="CE132" s="41">
        <f t="shared" si="108"/>
        <v>0.59599999999999997</v>
      </c>
      <c r="CF132" s="46">
        <f t="shared" si="37"/>
        <v>0.45465736652987643</v>
      </c>
      <c r="CG132" s="138"/>
      <c r="CN132" s="94" t="s">
        <v>684</v>
      </c>
      <c r="CO132" s="94" t="s">
        <v>566</v>
      </c>
      <c r="CP132" s="41">
        <v>7</v>
      </c>
      <c r="CQ132" s="41">
        <v>8</v>
      </c>
      <c r="CR132" s="41" t="s">
        <v>932</v>
      </c>
      <c r="CS132" s="41">
        <f t="shared" si="38"/>
        <v>5</v>
      </c>
      <c r="CT132" s="41">
        <f t="shared" si="109"/>
        <v>0.27400000000000002</v>
      </c>
      <c r="CU132" s="46">
        <f t="shared" si="40"/>
        <v>0.18238286156896266</v>
      </c>
      <c r="CV132" s="138"/>
      <c r="DI132" s="41">
        <f t="shared" si="110"/>
        <v>0.27</v>
      </c>
      <c r="DJ132" s="46">
        <f t="shared" si="42"/>
        <v>0.180830550918197</v>
      </c>
      <c r="DK132" s="138"/>
      <c r="DR132" s="94" t="s">
        <v>653</v>
      </c>
      <c r="DS132" s="94" t="s">
        <v>567</v>
      </c>
      <c r="DT132" s="41">
        <v>7</v>
      </c>
      <c r="DU132" s="41">
        <v>8</v>
      </c>
      <c r="DV132" s="41" t="s">
        <v>932</v>
      </c>
      <c r="DW132" s="41">
        <v>2</v>
      </c>
      <c r="DX132" s="41">
        <f t="shared" si="111"/>
        <v>6.0999999999999999E-2</v>
      </c>
      <c r="DY132" s="46">
        <f t="shared" si="44"/>
        <v>4.8224640652273359E-3</v>
      </c>
      <c r="DZ132" s="138"/>
      <c r="EM132" s="41">
        <f t="shared" si="112"/>
        <v>6.2E-2</v>
      </c>
      <c r="EN132" s="46">
        <f t="shared" si="46"/>
        <v>3.7891106183789007E-3</v>
      </c>
      <c r="EO132" s="138"/>
      <c r="EV132" s="94" t="s">
        <v>653</v>
      </c>
      <c r="EW132" s="94" t="s">
        <v>567</v>
      </c>
      <c r="EX132" s="41">
        <v>7</v>
      </c>
      <c r="EY132" s="41">
        <v>8</v>
      </c>
      <c r="EZ132" s="41" t="s">
        <v>932</v>
      </c>
      <c r="FA132" s="41">
        <v>5</v>
      </c>
      <c r="FB132" s="41">
        <f t="shared" si="113"/>
        <v>6.4000000000000001E-2</v>
      </c>
      <c r="FC132" s="46">
        <f t="shared" si="48"/>
        <v>6.0074718275355335E-3</v>
      </c>
      <c r="FD132" s="138"/>
      <c r="FQ132" s="41">
        <f t="shared" si="114"/>
        <v>6.6000000000000003E-2</v>
      </c>
      <c r="FR132" s="46">
        <f t="shared" si="50"/>
        <v>5.6481881331046828E-3</v>
      </c>
      <c r="FS132" s="138"/>
    </row>
    <row r="133" spans="2:175">
      <c r="B133" s="94" t="s">
        <v>686</v>
      </c>
      <c r="C133" s="94" t="s">
        <v>566</v>
      </c>
      <c r="D133" s="41">
        <v>8</v>
      </c>
      <c r="E133" s="41">
        <v>1</v>
      </c>
      <c r="F133" s="41" t="s">
        <v>932</v>
      </c>
      <c r="G133" s="41">
        <v>1</v>
      </c>
      <c r="H133" s="41">
        <f t="shared" ref="H133:H140" si="115">K42</f>
        <v>1.347</v>
      </c>
      <c r="I133" s="46" t="str">
        <f t="shared" si="30"/>
        <v>NA</v>
      </c>
      <c r="J133" s="138"/>
      <c r="W133" s="41">
        <f t="shared" ref="W133:W140" si="116">Z42</f>
        <v>1.397</v>
      </c>
      <c r="X133" s="46" t="str">
        <f t="shared" si="31"/>
        <v>NA</v>
      </c>
      <c r="Y133" s="138"/>
      <c r="AF133" s="94" t="s">
        <v>711</v>
      </c>
      <c r="AG133" s="94" t="s">
        <v>567</v>
      </c>
      <c r="AH133" s="41">
        <v>8</v>
      </c>
      <c r="AI133" s="41">
        <v>1</v>
      </c>
      <c r="AJ133" s="41" t="s">
        <v>932</v>
      </c>
      <c r="AK133" s="41">
        <v>1</v>
      </c>
      <c r="AL133" s="41">
        <f t="shared" ref="AL133:AL140" si="117">AO42</f>
        <v>0.16300000000000001</v>
      </c>
      <c r="AM133" s="46">
        <f t="shared" si="32"/>
        <v>9.8345622405353439E-2</v>
      </c>
      <c r="AN133" s="138"/>
      <c r="BA133" s="41">
        <f t="shared" ref="BA133:BA140" si="118">BD42</f>
        <v>0.16700000000000001</v>
      </c>
      <c r="BB133" s="46">
        <f t="shared" si="33"/>
        <v>0.11066065757190208</v>
      </c>
      <c r="BC133" s="138"/>
      <c r="BJ133" s="94" t="s">
        <v>686</v>
      </c>
      <c r="BK133" s="94" t="s">
        <v>566</v>
      </c>
      <c r="BL133" s="41">
        <v>8</v>
      </c>
      <c r="BM133" s="41">
        <v>1</v>
      </c>
      <c r="BN133" s="41" t="s">
        <v>932</v>
      </c>
      <c r="BO133" s="41">
        <v>2</v>
      </c>
      <c r="BP133" s="41">
        <f t="shared" ref="BP133:BP140" si="119">BS42</f>
        <v>1.248</v>
      </c>
      <c r="BQ133" s="46" t="str">
        <f t="shared" si="35"/>
        <v>NA</v>
      </c>
      <c r="BR133" s="138"/>
      <c r="CE133" s="41">
        <f t="shared" ref="CE133:CE140" si="120">CH42</f>
        <v>1.1759999999999999</v>
      </c>
      <c r="CF133" s="46" t="str">
        <f t="shared" si="37"/>
        <v>NA</v>
      </c>
      <c r="CG133" s="138"/>
      <c r="CN133" s="94" t="s">
        <v>686</v>
      </c>
      <c r="CO133" s="94" t="s">
        <v>566</v>
      </c>
      <c r="CP133" s="41">
        <v>8</v>
      </c>
      <c r="CQ133" s="41">
        <v>1</v>
      </c>
      <c r="CR133" s="41" t="s">
        <v>932</v>
      </c>
      <c r="CS133" s="41">
        <f t="shared" si="38"/>
        <v>5</v>
      </c>
      <c r="CT133" s="41">
        <f t="shared" ref="CT133:CT140" si="121">CW42</f>
        <v>0.53</v>
      </c>
      <c r="CU133" s="46">
        <f t="shared" si="40"/>
        <v>0.40029586107532572</v>
      </c>
      <c r="CV133" s="138"/>
      <c r="DI133" s="41">
        <f t="shared" ref="DI133:DI140" si="122">DL42</f>
        <v>0.54300000000000004</v>
      </c>
      <c r="DJ133" s="46">
        <f t="shared" si="42"/>
        <v>0.41098914858096824</v>
      </c>
      <c r="DK133" s="138"/>
      <c r="DR133" s="94" t="s">
        <v>711</v>
      </c>
      <c r="DS133" s="94" t="s">
        <v>567</v>
      </c>
      <c r="DT133" s="41">
        <v>8</v>
      </c>
      <c r="DU133" s="41">
        <v>1</v>
      </c>
      <c r="DV133" s="41" t="s">
        <v>932</v>
      </c>
      <c r="DW133" s="41">
        <v>2</v>
      </c>
      <c r="DX133" s="41">
        <f t="shared" ref="DX133:DX140" si="123">EA42</f>
        <v>0.107</v>
      </c>
      <c r="DY133" s="46">
        <f t="shared" si="44"/>
        <v>4.292093764277264E-2</v>
      </c>
      <c r="DZ133" s="138"/>
      <c r="EM133" s="41">
        <f t="shared" ref="EM133:EM140" si="124">EP42</f>
        <v>0.107</v>
      </c>
      <c r="EN133" s="46">
        <f t="shared" si="46"/>
        <v>4.1113574772111347E-2</v>
      </c>
      <c r="EO133" s="138"/>
      <c r="EV133" s="94" t="s">
        <v>711</v>
      </c>
      <c r="EW133" s="94" t="s">
        <v>567</v>
      </c>
      <c r="EX133" s="41">
        <v>8</v>
      </c>
      <c r="EY133" s="41">
        <v>1</v>
      </c>
      <c r="EZ133" s="41" t="s">
        <v>932</v>
      </c>
      <c r="FA133" s="41">
        <v>5</v>
      </c>
      <c r="FB133" s="41">
        <f t="shared" ref="FB133:FB140" si="125">FE42</f>
        <v>7.3999999999999996E-2</v>
      </c>
      <c r="FC133" s="46">
        <f t="shared" si="48"/>
        <v>1.4667442430181289E-2</v>
      </c>
      <c r="FD133" s="138"/>
      <c r="FQ133" s="41">
        <f t="shared" ref="FQ133:FQ140" si="126">FT42</f>
        <v>7.4999999999999997E-2</v>
      </c>
      <c r="FR133" s="46">
        <f t="shared" si="50"/>
        <v>1.3498994435464979E-2</v>
      </c>
      <c r="FS133" s="138"/>
    </row>
    <row r="134" spans="2:175">
      <c r="B134" s="94" t="s">
        <v>688</v>
      </c>
      <c r="C134" s="94" t="s">
        <v>566</v>
      </c>
      <c r="D134" s="41">
        <v>8</v>
      </c>
      <c r="E134" s="41">
        <v>2</v>
      </c>
      <c r="F134" s="41" t="s">
        <v>932</v>
      </c>
      <c r="G134" s="41">
        <v>1</v>
      </c>
      <c r="H134" s="41">
        <f t="shared" si="115"/>
        <v>1.204</v>
      </c>
      <c r="I134" s="46" t="str">
        <f t="shared" si="30"/>
        <v>NA</v>
      </c>
      <c r="J134" s="138"/>
      <c r="W134" s="41">
        <f t="shared" si="116"/>
        <v>1.262</v>
      </c>
      <c r="X134" s="46" t="str">
        <f t="shared" si="31"/>
        <v>NA</v>
      </c>
      <c r="Y134" s="138"/>
      <c r="AF134" s="94" t="s">
        <v>713</v>
      </c>
      <c r="AG134" s="94" t="s">
        <v>567</v>
      </c>
      <c r="AH134" s="41">
        <v>8</v>
      </c>
      <c r="AI134" s="41">
        <v>2</v>
      </c>
      <c r="AJ134" s="41" t="s">
        <v>932</v>
      </c>
      <c r="AK134" s="41">
        <v>1</v>
      </c>
      <c r="AL134" s="41">
        <f t="shared" si="117"/>
        <v>0.14399999999999999</v>
      </c>
      <c r="AM134" s="46">
        <f t="shared" si="32"/>
        <v>8.1698990024165002E-2</v>
      </c>
      <c r="AN134" s="138"/>
      <c r="BA134" s="41">
        <f t="shared" si="118"/>
        <v>0.14699999999999999</v>
      </c>
      <c r="BB134" s="46">
        <f t="shared" si="33"/>
        <v>9.0395430858648679E-2</v>
      </c>
      <c r="BC134" s="138"/>
      <c r="BJ134" s="94" t="s">
        <v>688</v>
      </c>
      <c r="BK134" s="94" t="s">
        <v>566</v>
      </c>
      <c r="BL134" s="41">
        <v>8</v>
      </c>
      <c r="BM134" s="41">
        <v>2</v>
      </c>
      <c r="BN134" s="41" t="s">
        <v>932</v>
      </c>
      <c r="BO134" s="41">
        <v>2</v>
      </c>
      <c r="BP134" s="41">
        <f t="shared" si="119"/>
        <v>0.95899999999999996</v>
      </c>
      <c r="BQ134" s="46" t="str">
        <f t="shared" si="35"/>
        <v>NA</v>
      </c>
      <c r="BR134" s="138"/>
      <c r="CE134" s="41">
        <f t="shared" si="120"/>
        <v>0.91400000000000003</v>
      </c>
      <c r="CF134" s="46" t="str">
        <f t="shared" si="37"/>
        <v>NA</v>
      </c>
      <c r="CG134" s="138"/>
      <c r="CN134" s="94" t="s">
        <v>688</v>
      </c>
      <c r="CO134" s="94" t="s">
        <v>566</v>
      </c>
      <c r="CP134" s="41">
        <v>8</v>
      </c>
      <c r="CQ134" s="41">
        <v>2</v>
      </c>
      <c r="CR134" s="41" t="s">
        <v>932</v>
      </c>
      <c r="CS134" s="41">
        <f t="shared" si="38"/>
        <v>5</v>
      </c>
      <c r="CT134" s="41">
        <f t="shared" si="121"/>
        <v>0.41299999999999998</v>
      </c>
      <c r="CU134" s="46">
        <f t="shared" si="40"/>
        <v>0.30070281051968317</v>
      </c>
      <c r="CV134" s="138"/>
      <c r="DI134" s="41">
        <f t="shared" si="122"/>
        <v>0.40699999999999997</v>
      </c>
      <c r="DJ134" s="46">
        <f t="shared" si="42"/>
        <v>0.29633138564273781</v>
      </c>
      <c r="DK134" s="138"/>
      <c r="DR134" s="94" t="s">
        <v>713</v>
      </c>
      <c r="DS134" s="94" t="s">
        <v>567</v>
      </c>
      <c r="DT134" s="41">
        <v>8</v>
      </c>
      <c r="DU134" s="41">
        <v>2</v>
      </c>
      <c r="DV134" s="41" t="s">
        <v>932</v>
      </c>
      <c r="DW134" s="41">
        <v>2</v>
      </c>
      <c r="DX134" s="41">
        <f t="shared" si="123"/>
        <v>9.5000000000000001E-2</v>
      </c>
      <c r="DY134" s="46">
        <f t="shared" si="44"/>
        <v>3.2982205405152128E-2</v>
      </c>
      <c r="DZ134" s="138"/>
      <c r="EM134" s="41">
        <f t="shared" si="124"/>
        <v>9.6000000000000002E-2</v>
      </c>
      <c r="EN134" s="46">
        <f t="shared" si="46"/>
        <v>3.1989816867865638E-2</v>
      </c>
      <c r="EO134" s="138"/>
      <c r="EV134" s="94" t="s">
        <v>713</v>
      </c>
      <c r="EW134" s="94" t="s">
        <v>567</v>
      </c>
      <c r="EX134" s="41">
        <v>8</v>
      </c>
      <c r="EY134" s="41">
        <v>2</v>
      </c>
      <c r="EZ134" s="41" t="s">
        <v>932</v>
      </c>
      <c r="FA134" s="41">
        <v>5</v>
      </c>
      <c r="FB134" s="41">
        <f t="shared" si="125"/>
        <v>7.2999999999999995E-2</v>
      </c>
      <c r="FC134" s="46">
        <f t="shared" si="48"/>
        <v>1.3801445369916713E-2</v>
      </c>
      <c r="FD134" s="138"/>
      <c r="FQ134" s="41">
        <f t="shared" si="126"/>
        <v>7.4999999999999997E-2</v>
      </c>
      <c r="FR134" s="46">
        <f t="shared" si="50"/>
        <v>1.3498994435464979E-2</v>
      </c>
      <c r="FS134" s="138"/>
    </row>
    <row r="135" spans="2:175">
      <c r="B135" s="94" t="s">
        <v>690</v>
      </c>
      <c r="C135" s="94" t="s">
        <v>566</v>
      </c>
      <c r="D135" s="41">
        <v>8</v>
      </c>
      <c r="E135" s="41">
        <v>3</v>
      </c>
      <c r="F135" s="41" t="s">
        <v>932</v>
      </c>
      <c r="G135" s="41">
        <v>1</v>
      </c>
      <c r="H135" s="41">
        <f t="shared" si="115"/>
        <v>0.41</v>
      </c>
      <c r="I135" s="46">
        <f t="shared" si="30"/>
        <v>0.31245889598746046</v>
      </c>
      <c r="J135" s="138"/>
      <c r="W135" s="41">
        <f t="shared" si="116"/>
        <v>0.45400000000000001</v>
      </c>
      <c r="X135" s="46">
        <f t="shared" si="31"/>
        <v>0.35087753644602054</v>
      </c>
      <c r="Y135" s="138"/>
      <c r="AF135" s="94" t="s">
        <v>715</v>
      </c>
      <c r="AG135" s="94" t="s">
        <v>567</v>
      </c>
      <c r="AH135" s="41">
        <v>8</v>
      </c>
      <c r="AI135" s="41">
        <v>3</v>
      </c>
      <c r="AJ135" s="41" t="s">
        <v>932</v>
      </c>
      <c r="AK135" s="41">
        <v>1</v>
      </c>
      <c r="AL135" s="41">
        <f t="shared" si="117"/>
        <v>0.10199999999999999</v>
      </c>
      <c r="AM135" s="46">
        <f t="shared" si="32"/>
        <v>4.4901171076274803E-2</v>
      </c>
      <c r="AN135" s="138"/>
      <c r="BA135" s="41">
        <f t="shared" si="118"/>
        <v>0.1</v>
      </c>
      <c r="BB135" s="46">
        <f t="shared" si="33"/>
        <v>4.2772148082503236E-2</v>
      </c>
      <c r="BC135" s="138"/>
      <c r="BJ135" s="94" t="s">
        <v>690</v>
      </c>
      <c r="BK135" s="94" t="s">
        <v>566</v>
      </c>
      <c r="BL135" s="41">
        <v>8</v>
      </c>
      <c r="BM135" s="41">
        <v>3</v>
      </c>
      <c r="BN135" s="41" t="s">
        <v>932</v>
      </c>
      <c r="BO135" s="41">
        <v>2</v>
      </c>
      <c r="BP135" s="41">
        <f t="shared" si="119"/>
        <v>0.27900000000000003</v>
      </c>
      <c r="BQ135" s="46">
        <f t="shared" si="35"/>
        <v>0.19302696511472053</v>
      </c>
      <c r="BR135" s="138"/>
      <c r="CE135" s="41">
        <f t="shared" si="120"/>
        <v>0.26500000000000001</v>
      </c>
      <c r="CF135" s="46">
        <f t="shared" si="37"/>
        <v>0.17467579132917779</v>
      </c>
      <c r="CG135" s="138"/>
      <c r="CN135" s="94" t="s">
        <v>690</v>
      </c>
      <c r="CO135" s="94" t="s">
        <v>566</v>
      </c>
      <c r="CP135" s="41">
        <v>8</v>
      </c>
      <c r="CQ135" s="41">
        <v>3</v>
      </c>
      <c r="CR135" s="41" t="s">
        <v>932</v>
      </c>
      <c r="CS135" s="41">
        <f t="shared" si="38"/>
        <v>5</v>
      </c>
      <c r="CT135" s="41">
        <f t="shared" si="121"/>
        <v>0.13200000000000001</v>
      </c>
      <c r="CU135" s="46">
        <f t="shared" si="40"/>
        <v>6.1509244655276914E-2</v>
      </c>
      <c r="CV135" s="138"/>
      <c r="DI135" s="41">
        <f t="shared" si="122"/>
        <v>0.13300000000000001</v>
      </c>
      <c r="DJ135" s="46">
        <f t="shared" si="42"/>
        <v>6.5329716193656101E-2</v>
      </c>
      <c r="DK135" s="138"/>
      <c r="DR135" s="94" t="s">
        <v>715</v>
      </c>
      <c r="DS135" s="94" t="s">
        <v>567</v>
      </c>
      <c r="DT135" s="41">
        <v>8</v>
      </c>
      <c r="DU135" s="41">
        <v>3</v>
      </c>
      <c r="DV135" s="41" t="s">
        <v>932</v>
      </c>
      <c r="DW135" s="41">
        <v>2</v>
      </c>
      <c r="DX135" s="41">
        <f t="shared" si="123"/>
        <v>0.08</v>
      </c>
      <c r="DY135" s="46">
        <f t="shared" si="44"/>
        <v>2.0558790108126487E-2</v>
      </c>
      <c r="DZ135" s="138"/>
      <c r="EM135" s="41">
        <f t="shared" si="124"/>
        <v>7.9000000000000001E-2</v>
      </c>
      <c r="EN135" s="46">
        <f t="shared" si="46"/>
        <v>1.788946374312227E-2</v>
      </c>
      <c r="EO135" s="138"/>
      <c r="EV135" s="94" t="s">
        <v>715</v>
      </c>
      <c r="EW135" s="94" t="s">
        <v>567</v>
      </c>
      <c r="EX135" s="41">
        <v>8</v>
      </c>
      <c r="EY135" s="41">
        <v>3</v>
      </c>
      <c r="EZ135" s="41" t="s">
        <v>932</v>
      </c>
      <c r="FA135" s="41">
        <v>5</v>
      </c>
      <c r="FB135" s="41">
        <f t="shared" si="125"/>
        <v>6.9000000000000006E-2</v>
      </c>
      <c r="FC135" s="46">
        <f t="shared" si="48"/>
        <v>1.0337457128858417E-2</v>
      </c>
      <c r="FD135" s="138"/>
      <c r="FQ135" s="41">
        <f t="shared" si="126"/>
        <v>6.9000000000000006E-2</v>
      </c>
      <c r="FR135" s="46">
        <f t="shared" si="50"/>
        <v>8.2651235672247855E-3</v>
      </c>
      <c r="FS135" s="138"/>
    </row>
    <row r="136" spans="2:175">
      <c r="B136" s="94" t="s">
        <v>692</v>
      </c>
      <c r="C136" s="94" t="s">
        <v>566</v>
      </c>
      <c r="D136" s="41">
        <v>8</v>
      </c>
      <c r="E136" s="41">
        <v>4</v>
      </c>
      <c r="F136" s="41" t="s">
        <v>932</v>
      </c>
      <c r="G136" s="41">
        <v>1</v>
      </c>
      <c r="H136" s="41">
        <f t="shared" si="115"/>
        <v>1.298</v>
      </c>
      <c r="I136" s="46" t="str">
        <f t="shared" si="30"/>
        <v>NA</v>
      </c>
      <c r="J136" s="138"/>
      <c r="W136" s="41">
        <f t="shared" si="116"/>
        <v>1.3540000000000001</v>
      </c>
      <c r="X136" s="46" t="str">
        <f t="shared" si="31"/>
        <v>NA</v>
      </c>
      <c r="Y136" s="138"/>
      <c r="AF136" s="94" t="s">
        <v>717</v>
      </c>
      <c r="AG136" s="94" t="s">
        <v>567</v>
      </c>
      <c r="AH136" s="41">
        <v>8</v>
      </c>
      <c r="AI136" s="41">
        <v>4</v>
      </c>
      <c r="AJ136" s="41" t="s">
        <v>932</v>
      </c>
      <c r="AK136" s="41">
        <v>1</v>
      </c>
      <c r="AL136" s="41">
        <f t="shared" si="117"/>
        <v>0.13700000000000001</v>
      </c>
      <c r="AM136" s="46">
        <f t="shared" si="32"/>
        <v>7.5566020199516651E-2</v>
      </c>
      <c r="AN136" s="138"/>
      <c r="BA136" s="41">
        <f t="shared" si="118"/>
        <v>0.13600000000000001</v>
      </c>
      <c r="BB136" s="46">
        <f t="shared" si="33"/>
        <v>7.9249556166359328E-2</v>
      </c>
      <c r="BC136" s="138"/>
      <c r="BJ136" s="94" t="s">
        <v>692</v>
      </c>
      <c r="BK136" s="94" t="s">
        <v>566</v>
      </c>
      <c r="BL136" s="41">
        <v>8</v>
      </c>
      <c r="BM136" s="41">
        <v>4</v>
      </c>
      <c r="BN136" s="41" t="s">
        <v>932</v>
      </c>
      <c r="BO136" s="41">
        <v>2</v>
      </c>
      <c r="BP136" s="41">
        <f t="shared" si="119"/>
        <v>1.089</v>
      </c>
      <c r="BQ136" s="46" t="str">
        <f t="shared" si="35"/>
        <v>NA</v>
      </c>
      <c r="BR136" s="138"/>
      <c r="CE136" s="41">
        <f t="shared" si="120"/>
        <v>1.0580000000000001</v>
      </c>
      <c r="CF136" s="46" t="str">
        <f t="shared" si="37"/>
        <v>NA</v>
      </c>
      <c r="CG136" s="138"/>
      <c r="CN136" s="94" t="s">
        <v>692</v>
      </c>
      <c r="CO136" s="94" t="s">
        <v>566</v>
      </c>
      <c r="CP136" s="41">
        <v>8</v>
      </c>
      <c r="CQ136" s="41">
        <v>4</v>
      </c>
      <c r="CR136" s="41" t="s">
        <v>932</v>
      </c>
      <c r="CS136" s="41">
        <f t="shared" si="38"/>
        <v>5</v>
      </c>
      <c r="CT136" s="41">
        <f t="shared" si="121"/>
        <v>0.47599999999999998</v>
      </c>
      <c r="CU136" s="46">
        <f t="shared" si="40"/>
        <v>0.35432983774195226</v>
      </c>
      <c r="CV136" s="138"/>
      <c r="DI136" s="41">
        <f t="shared" si="122"/>
        <v>0.47799999999999998</v>
      </c>
      <c r="DJ136" s="46">
        <f t="shared" si="42"/>
        <v>0.35618948247078458</v>
      </c>
      <c r="DK136" s="138"/>
      <c r="DR136" s="94" t="s">
        <v>717</v>
      </c>
      <c r="DS136" s="94" t="s">
        <v>567</v>
      </c>
      <c r="DT136" s="41">
        <v>8</v>
      </c>
      <c r="DU136" s="41">
        <v>4</v>
      </c>
      <c r="DV136" s="41" t="s">
        <v>932</v>
      </c>
      <c r="DW136" s="41">
        <v>2</v>
      </c>
      <c r="DX136" s="41">
        <f t="shared" si="123"/>
        <v>9.2999999999999999E-2</v>
      </c>
      <c r="DY136" s="46">
        <f t="shared" si="44"/>
        <v>3.1325750032215376E-2</v>
      </c>
      <c r="DZ136" s="138"/>
      <c r="EM136" s="41">
        <f t="shared" si="124"/>
        <v>9.2999999999999999E-2</v>
      </c>
      <c r="EN136" s="46">
        <f t="shared" si="46"/>
        <v>2.950151925761681E-2</v>
      </c>
      <c r="EO136" s="138"/>
      <c r="EV136" s="94" t="s">
        <v>717</v>
      </c>
      <c r="EW136" s="94" t="s">
        <v>567</v>
      </c>
      <c r="EX136" s="41">
        <v>8</v>
      </c>
      <c r="EY136" s="41">
        <v>4</v>
      </c>
      <c r="EZ136" s="41" t="s">
        <v>932</v>
      </c>
      <c r="FA136" s="41">
        <v>5</v>
      </c>
      <c r="FB136" s="41">
        <f t="shared" si="125"/>
        <v>7.2999999999999995E-2</v>
      </c>
      <c r="FC136" s="46">
        <f t="shared" si="48"/>
        <v>1.3801445369916713E-2</v>
      </c>
      <c r="FD136" s="138"/>
      <c r="FQ136" s="41">
        <f t="shared" si="126"/>
        <v>7.3999999999999996E-2</v>
      </c>
      <c r="FR136" s="46">
        <f t="shared" si="50"/>
        <v>1.262668262409161E-2</v>
      </c>
      <c r="FS136" s="138"/>
    </row>
    <row r="137" spans="2:175">
      <c r="B137" s="94" t="s">
        <v>694</v>
      </c>
      <c r="C137" s="94" t="s">
        <v>566</v>
      </c>
      <c r="D137" s="41">
        <v>8</v>
      </c>
      <c r="E137" s="41">
        <v>5</v>
      </c>
      <c r="F137" s="41" t="s">
        <v>932</v>
      </c>
      <c r="G137" s="41">
        <v>1</v>
      </c>
      <c r="H137" s="41">
        <f t="shared" si="115"/>
        <v>1.1399999999999999</v>
      </c>
      <c r="I137" s="46" t="str">
        <f t="shared" si="30"/>
        <v>NA</v>
      </c>
      <c r="J137" s="138"/>
      <c r="W137" s="41">
        <f t="shared" si="116"/>
        <v>1.1399999999999999</v>
      </c>
      <c r="X137" s="46" t="str">
        <f t="shared" si="31"/>
        <v>NA</v>
      </c>
      <c r="Y137" s="138"/>
      <c r="AF137" s="94" t="s">
        <v>719</v>
      </c>
      <c r="AG137" s="94" t="s">
        <v>567</v>
      </c>
      <c r="AH137" s="41">
        <v>8</v>
      </c>
      <c r="AI137" s="41">
        <v>5</v>
      </c>
      <c r="AJ137" s="41" t="s">
        <v>932</v>
      </c>
      <c r="AK137" s="41">
        <v>1</v>
      </c>
      <c r="AL137" s="41">
        <f t="shared" si="117"/>
        <v>0.193</v>
      </c>
      <c r="AM137" s="46">
        <f t="shared" si="32"/>
        <v>0.12462977879670359</v>
      </c>
      <c r="AN137" s="138"/>
      <c r="BA137" s="41">
        <f t="shared" si="118"/>
        <v>0.19600000000000001</v>
      </c>
      <c r="BB137" s="46">
        <f t="shared" si="33"/>
        <v>0.14004523630611948</v>
      </c>
      <c r="BC137" s="138"/>
      <c r="BJ137" s="94" t="s">
        <v>694</v>
      </c>
      <c r="BK137" s="94" t="s">
        <v>566</v>
      </c>
      <c r="BL137" s="41">
        <v>8</v>
      </c>
      <c r="BM137" s="41">
        <v>5</v>
      </c>
      <c r="BN137" s="41" t="s">
        <v>932</v>
      </c>
      <c r="BO137" s="41">
        <v>2</v>
      </c>
      <c r="BP137" s="41">
        <f t="shared" si="119"/>
        <v>0.71299999999999997</v>
      </c>
      <c r="BQ137" s="46" t="str">
        <f t="shared" si="35"/>
        <v>NA</v>
      </c>
      <c r="BR137" s="138"/>
      <c r="CE137" s="41">
        <f t="shared" si="120"/>
        <v>0.69699999999999995</v>
      </c>
      <c r="CF137" s="46" t="str">
        <f t="shared" si="37"/>
        <v>NA</v>
      </c>
      <c r="CG137" s="138"/>
      <c r="CN137" s="94" t="s">
        <v>694</v>
      </c>
      <c r="CO137" s="94" t="s">
        <v>566</v>
      </c>
      <c r="CP137" s="41">
        <v>8</v>
      </c>
      <c r="CQ137" s="41">
        <v>5</v>
      </c>
      <c r="CR137" s="41" t="s">
        <v>932</v>
      </c>
      <c r="CS137" s="41">
        <f t="shared" si="38"/>
        <v>5</v>
      </c>
      <c r="CT137" s="41">
        <f t="shared" si="121"/>
        <v>0.316</v>
      </c>
      <c r="CU137" s="46">
        <f t="shared" si="40"/>
        <v>0.21813421305047531</v>
      </c>
      <c r="CV137" s="138"/>
      <c r="DI137" s="41">
        <f t="shared" si="122"/>
        <v>0.317</v>
      </c>
      <c r="DJ137" s="46">
        <f t="shared" si="42"/>
        <v>0.22045492487479129</v>
      </c>
      <c r="DK137" s="138"/>
      <c r="DR137" s="94" t="s">
        <v>719</v>
      </c>
      <c r="DS137" s="94" t="s">
        <v>567</v>
      </c>
      <c r="DT137" s="41">
        <v>8</v>
      </c>
      <c r="DU137" s="41">
        <v>5</v>
      </c>
      <c r="DV137" s="41" t="s">
        <v>932</v>
      </c>
      <c r="DW137" s="41">
        <v>2</v>
      </c>
      <c r="DX137" s="41">
        <f t="shared" si="123"/>
        <v>0.12</v>
      </c>
      <c r="DY137" s="46">
        <f t="shared" si="44"/>
        <v>5.3687897566861528E-2</v>
      </c>
      <c r="DZ137" s="138"/>
      <c r="EM137" s="41">
        <f t="shared" si="124"/>
        <v>0.11899999999999999</v>
      </c>
      <c r="EN137" s="46">
        <f t="shared" si="46"/>
        <v>5.1066765213106664E-2</v>
      </c>
      <c r="EO137" s="138"/>
      <c r="EV137" s="94" t="s">
        <v>719</v>
      </c>
      <c r="EW137" s="94" t="s">
        <v>567</v>
      </c>
      <c r="EX137" s="41">
        <v>8</v>
      </c>
      <c r="EY137" s="41">
        <v>5</v>
      </c>
      <c r="EZ137" s="41" t="s">
        <v>932</v>
      </c>
      <c r="FA137" s="41">
        <v>5</v>
      </c>
      <c r="FB137" s="41">
        <f t="shared" si="125"/>
        <v>7.9000000000000001E-2</v>
      </c>
      <c r="FC137" s="46">
        <f t="shared" si="48"/>
        <v>1.8997427731504174E-2</v>
      </c>
      <c r="FD137" s="138"/>
      <c r="FQ137" s="41">
        <f t="shared" si="126"/>
        <v>8.1000000000000003E-2</v>
      </c>
      <c r="FR137" s="46">
        <f t="shared" si="50"/>
        <v>1.8732865303705184E-2</v>
      </c>
      <c r="FS137" s="138"/>
    </row>
    <row r="138" spans="2:175">
      <c r="B138" s="94" t="s">
        <v>696</v>
      </c>
      <c r="C138" s="94" t="s">
        <v>566</v>
      </c>
      <c r="D138" s="41">
        <v>8</v>
      </c>
      <c r="E138" s="41">
        <v>6</v>
      </c>
      <c r="F138" s="41" t="s">
        <v>932</v>
      </c>
      <c r="G138" s="41">
        <v>1</v>
      </c>
      <c r="H138" s="41">
        <f t="shared" si="115"/>
        <v>0.88800000000000001</v>
      </c>
      <c r="I138" s="46" t="str">
        <f t="shared" si="30"/>
        <v>NA</v>
      </c>
      <c r="J138" s="138"/>
      <c r="W138" s="41">
        <f t="shared" si="116"/>
        <v>0.92700000000000005</v>
      </c>
      <c r="X138" s="46" t="str">
        <f t="shared" si="31"/>
        <v>NA</v>
      </c>
      <c r="Y138" s="138"/>
      <c r="AF138" s="94" t="s">
        <v>721</v>
      </c>
      <c r="AG138" s="94" t="s">
        <v>567</v>
      </c>
      <c r="AH138" s="41">
        <v>8</v>
      </c>
      <c r="AI138" s="41">
        <v>6</v>
      </c>
      <c r="AJ138" s="41" t="s">
        <v>932</v>
      </c>
      <c r="AK138" s="41">
        <v>1</v>
      </c>
      <c r="AL138" s="41">
        <f t="shared" si="117"/>
        <v>0.14299999999999999</v>
      </c>
      <c r="AM138" s="46">
        <f t="shared" si="32"/>
        <v>8.0822851477786659E-2</v>
      </c>
      <c r="AN138" s="138"/>
      <c r="BA138" s="41">
        <f t="shared" si="118"/>
        <v>0.14399999999999999</v>
      </c>
      <c r="BB138" s="46">
        <f t="shared" si="33"/>
        <v>8.7355646851660668E-2</v>
      </c>
      <c r="BC138" s="138"/>
      <c r="BJ138" s="94" t="s">
        <v>696</v>
      </c>
      <c r="BK138" s="94" t="s">
        <v>566</v>
      </c>
      <c r="BL138" s="41">
        <v>8</v>
      </c>
      <c r="BM138" s="41">
        <v>6</v>
      </c>
      <c r="BN138" s="41" t="s">
        <v>932</v>
      </c>
      <c r="BO138" s="41">
        <v>2</v>
      </c>
      <c r="BP138" s="41">
        <f t="shared" si="119"/>
        <v>0.55400000000000005</v>
      </c>
      <c r="BQ138" s="46">
        <f t="shared" si="35"/>
        <v>0.42993127733979947</v>
      </c>
      <c r="BR138" s="138"/>
      <c r="CE138" s="41">
        <f t="shared" si="120"/>
        <v>0.53600000000000003</v>
      </c>
      <c r="CF138" s="46">
        <f t="shared" si="37"/>
        <v>0.4039054193635867</v>
      </c>
      <c r="CG138" s="138"/>
      <c r="CN138" s="94" t="s">
        <v>696</v>
      </c>
      <c r="CO138" s="94" t="s">
        <v>566</v>
      </c>
      <c r="CP138" s="41">
        <v>8</v>
      </c>
      <c r="CQ138" s="41">
        <v>6</v>
      </c>
      <c r="CR138" s="41" t="s">
        <v>932</v>
      </c>
      <c r="CS138" s="41">
        <f t="shared" si="38"/>
        <v>5</v>
      </c>
      <c r="CT138" s="41">
        <f t="shared" si="121"/>
        <v>0.251</v>
      </c>
      <c r="CU138" s="46">
        <f t="shared" si="40"/>
        <v>0.16280474051956284</v>
      </c>
      <c r="CV138" s="138"/>
      <c r="DI138" s="41">
        <f t="shared" si="122"/>
        <v>0.248</v>
      </c>
      <c r="DJ138" s="46">
        <f t="shared" si="42"/>
        <v>0.16228297161936558</v>
      </c>
      <c r="DK138" s="138"/>
      <c r="DR138" s="94" t="s">
        <v>721</v>
      </c>
      <c r="DS138" s="94" t="s">
        <v>567</v>
      </c>
      <c r="DT138" s="41">
        <v>8</v>
      </c>
      <c r="DU138" s="41">
        <v>6</v>
      </c>
      <c r="DV138" s="41" t="s">
        <v>932</v>
      </c>
      <c r="DW138" s="41">
        <v>2</v>
      </c>
      <c r="DX138" s="41">
        <f t="shared" si="123"/>
        <v>9.7000000000000003E-2</v>
      </c>
      <c r="DY138" s="46">
        <f t="shared" si="44"/>
        <v>3.463866077808888E-2</v>
      </c>
      <c r="DZ138" s="138"/>
      <c r="EM138" s="41">
        <f t="shared" si="124"/>
        <v>9.8000000000000004E-2</v>
      </c>
      <c r="EN138" s="46">
        <f t="shared" si="46"/>
        <v>3.3648681941364861E-2</v>
      </c>
      <c r="EO138" s="138"/>
      <c r="EV138" s="94" t="s">
        <v>721</v>
      </c>
      <c r="EW138" s="94" t="s">
        <v>567</v>
      </c>
      <c r="EX138" s="41">
        <v>8</v>
      </c>
      <c r="EY138" s="41">
        <v>6</v>
      </c>
      <c r="EZ138" s="41" t="s">
        <v>932</v>
      </c>
      <c r="FA138" s="41">
        <v>5</v>
      </c>
      <c r="FB138" s="41">
        <f t="shared" si="125"/>
        <v>7.3999999999999996E-2</v>
      </c>
      <c r="FC138" s="46">
        <f t="shared" si="48"/>
        <v>1.4667442430181289E-2</v>
      </c>
      <c r="FD138" s="138"/>
      <c r="FQ138" s="41">
        <f t="shared" si="126"/>
        <v>7.4999999999999997E-2</v>
      </c>
      <c r="FR138" s="46">
        <f t="shared" si="50"/>
        <v>1.3498994435464979E-2</v>
      </c>
      <c r="FS138" s="138"/>
    </row>
    <row r="139" spans="2:175">
      <c r="B139" s="94" t="s">
        <v>660</v>
      </c>
      <c r="C139" s="94" t="s">
        <v>566</v>
      </c>
      <c r="D139" s="41">
        <v>8</v>
      </c>
      <c r="E139" s="41">
        <v>7</v>
      </c>
      <c r="F139" s="41" t="s">
        <v>932</v>
      </c>
      <c r="G139" s="41">
        <v>1</v>
      </c>
      <c r="H139" s="41">
        <f t="shared" si="115"/>
        <v>6.2E-2</v>
      </c>
      <c r="I139" s="46">
        <f t="shared" si="30"/>
        <v>9.5968996065011487E-3</v>
      </c>
      <c r="J139" s="138"/>
      <c r="W139" s="41">
        <f t="shared" si="116"/>
        <v>4.9000000000000002E-2</v>
      </c>
      <c r="X139" s="46">
        <f t="shared" si="31"/>
        <v>-1.6823039795114635E-3</v>
      </c>
      <c r="Y139" s="138"/>
      <c r="AF139" s="94" t="s">
        <v>723</v>
      </c>
      <c r="AG139" s="94" t="s">
        <v>567</v>
      </c>
      <c r="AH139" s="41">
        <v>8</v>
      </c>
      <c r="AI139" s="41">
        <v>7</v>
      </c>
      <c r="AJ139" s="41" t="s">
        <v>932</v>
      </c>
      <c r="AK139" s="41">
        <v>1</v>
      </c>
      <c r="AL139" s="41">
        <f t="shared" si="117"/>
        <v>0.11899999999999999</v>
      </c>
      <c r="AM139" s="46">
        <f t="shared" si="32"/>
        <v>5.9795526364706551E-2</v>
      </c>
      <c r="AN139" s="138"/>
      <c r="BA139" s="41">
        <f t="shared" si="118"/>
        <v>0.11899999999999999</v>
      </c>
      <c r="BB139" s="46">
        <f t="shared" si="33"/>
        <v>6.2024113460093941E-2</v>
      </c>
      <c r="BC139" s="138"/>
      <c r="BJ139" s="94" t="s">
        <v>660</v>
      </c>
      <c r="BK139" s="94" t="s">
        <v>566</v>
      </c>
      <c r="BL139" s="41">
        <v>8</v>
      </c>
      <c r="BM139" s="41">
        <v>7</v>
      </c>
      <c r="BN139" s="41" t="s">
        <v>932</v>
      </c>
      <c r="BO139" s="41">
        <v>2</v>
      </c>
      <c r="BP139" s="41">
        <f t="shared" si="119"/>
        <v>5.7000000000000002E-2</v>
      </c>
      <c r="BQ139" s="46">
        <f t="shared" si="35"/>
        <v>1.7805748821113803E-3</v>
      </c>
      <c r="BR139" s="138"/>
      <c r="CE139" s="41">
        <f t="shared" si="120"/>
        <v>5.6000000000000001E-2</v>
      </c>
      <c r="CF139" s="46">
        <f t="shared" si="37"/>
        <v>-2.1101579667316297E-3</v>
      </c>
      <c r="CG139" s="138"/>
      <c r="CN139" s="94" t="s">
        <v>660</v>
      </c>
      <c r="CO139" s="94" t="s">
        <v>566</v>
      </c>
      <c r="CP139" s="41">
        <v>8</v>
      </c>
      <c r="CQ139" s="41">
        <v>7</v>
      </c>
      <c r="CR139" s="41" t="s">
        <v>932</v>
      </c>
      <c r="CS139" s="41">
        <f t="shared" si="38"/>
        <v>5</v>
      </c>
      <c r="CT139" s="41">
        <f t="shared" si="121"/>
        <v>6.4000000000000001E-2</v>
      </c>
      <c r="CU139" s="46">
        <f t="shared" si="40"/>
        <v>3.6261041613992249E-3</v>
      </c>
      <c r="CV139" s="138"/>
      <c r="DI139" s="41">
        <f t="shared" si="122"/>
        <v>6.3E-2</v>
      </c>
      <c r="DJ139" s="46">
        <f t="shared" si="42"/>
        <v>6.3146911519198715E-3</v>
      </c>
      <c r="DK139" s="138"/>
      <c r="DR139" s="94" t="s">
        <v>723</v>
      </c>
      <c r="DS139" s="94" t="s">
        <v>567</v>
      </c>
      <c r="DT139" s="41">
        <v>8</v>
      </c>
      <c r="DU139" s="41">
        <v>7</v>
      </c>
      <c r="DV139" s="41" t="s">
        <v>932</v>
      </c>
      <c r="DW139" s="41">
        <v>2</v>
      </c>
      <c r="DX139" s="41">
        <f t="shared" si="123"/>
        <v>8.5000000000000006E-2</v>
      </c>
      <c r="DY139" s="46">
        <f t="shared" si="44"/>
        <v>2.4699928540468371E-2</v>
      </c>
      <c r="DZ139" s="138"/>
      <c r="EM139" s="41">
        <f t="shared" si="124"/>
        <v>9.7000000000000003E-2</v>
      </c>
      <c r="EN139" s="46">
        <f t="shared" si="46"/>
        <v>3.2819249404615253E-2</v>
      </c>
      <c r="EO139" s="138"/>
      <c r="EV139" s="94" t="s">
        <v>723</v>
      </c>
      <c r="EW139" s="94" t="s">
        <v>567</v>
      </c>
      <c r="EX139" s="41">
        <v>8</v>
      </c>
      <c r="EY139" s="41">
        <v>7</v>
      </c>
      <c r="EZ139" s="41" t="s">
        <v>932</v>
      </c>
      <c r="FA139" s="41">
        <v>5</v>
      </c>
      <c r="FB139" s="41">
        <f t="shared" si="125"/>
        <v>7.1999999999999995E-2</v>
      </c>
      <c r="FC139" s="46">
        <f t="shared" si="48"/>
        <v>1.2935448309652136E-2</v>
      </c>
      <c r="FD139" s="138"/>
      <c r="FQ139" s="41">
        <f t="shared" si="126"/>
        <v>7.0999999999999994E-2</v>
      </c>
      <c r="FR139" s="46">
        <f t="shared" si="50"/>
        <v>1.0009747189971508E-2</v>
      </c>
      <c r="FS139" s="138"/>
    </row>
    <row r="140" spans="2:175">
      <c r="B140" s="94" t="s">
        <v>662</v>
      </c>
      <c r="C140" s="94" t="s">
        <v>566</v>
      </c>
      <c r="D140" s="41">
        <v>8</v>
      </c>
      <c r="E140" s="41">
        <v>8</v>
      </c>
      <c r="F140" s="41" t="s">
        <v>932</v>
      </c>
      <c r="G140" s="41">
        <v>1</v>
      </c>
      <c r="H140" s="41">
        <f t="shared" si="115"/>
        <v>4.8000000000000001E-2</v>
      </c>
      <c r="I140" s="46">
        <f t="shared" si="30"/>
        <v>-2.5872036961811229E-3</v>
      </c>
      <c r="J140" s="138"/>
      <c r="W140" s="41">
        <f t="shared" si="116"/>
        <v>4.8000000000000001E-2</v>
      </c>
      <c r="X140" s="46">
        <f t="shared" si="31"/>
        <v>-2.5528221040189507E-3</v>
      </c>
      <c r="Y140" s="138"/>
      <c r="AF140" s="94" t="s">
        <v>725</v>
      </c>
      <c r="AG140" s="94" t="s">
        <v>567</v>
      </c>
      <c r="AH140" s="41">
        <v>8</v>
      </c>
      <c r="AI140" s="41">
        <v>8</v>
      </c>
      <c r="AJ140" s="41" t="s">
        <v>932</v>
      </c>
      <c r="AK140" s="41">
        <v>1</v>
      </c>
      <c r="AL140" s="41">
        <f t="shared" si="117"/>
        <v>0.17299999999999999</v>
      </c>
      <c r="AM140" s="46">
        <f t="shared" si="32"/>
        <v>0.10710700786913681</v>
      </c>
      <c r="AN140" s="138"/>
      <c r="BA140" s="41">
        <f t="shared" si="118"/>
        <v>0.17100000000000001</v>
      </c>
      <c r="BB140" s="46">
        <f t="shared" si="33"/>
        <v>0.11471370291455277</v>
      </c>
      <c r="BC140" s="138"/>
      <c r="BJ140" s="94" t="s">
        <v>662</v>
      </c>
      <c r="BK140" s="94" t="s">
        <v>566</v>
      </c>
      <c r="BL140" s="41">
        <v>8</v>
      </c>
      <c r="BM140" s="41">
        <v>8</v>
      </c>
      <c r="BN140" s="41" t="s">
        <v>932</v>
      </c>
      <c r="BO140" s="41">
        <v>2</v>
      </c>
      <c r="BP140" s="41">
        <f t="shared" si="119"/>
        <v>5.5E-2</v>
      </c>
      <c r="BQ140" s="46">
        <f t="shared" si="35"/>
        <v>5.7634429565350573E-5</v>
      </c>
      <c r="BR140" s="138"/>
      <c r="CE140" s="41">
        <f t="shared" si="120"/>
        <v>5.5E-2</v>
      </c>
      <c r="CF140" s="46">
        <f t="shared" si="37"/>
        <v>-2.9560237528364602E-3</v>
      </c>
      <c r="CG140" s="138"/>
      <c r="CN140" s="94" t="s">
        <v>662</v>
      </c>
      <c r="CO140" s="94" t="s">
        <v>566</v>
      </c>
      <c r="CP140" s="41">
        <v>8</v>
      </c>
      <c r="CQ140" s="41">
        <v>8</v>
      </c>
      <c r="CR140" s="41" t="s">
        <v>932</v>
      </c>
      <c r="CS140" s="41">
        <f t="shared" si="38"/>
        <v>5</v>
      </c>
      <c r="CT140" s="41">
        <f t="shared" si="121"/>
        <v>6.3E-2</v>
      </c>
      <c r="CU140" s="46">
        <f t="shared" si="40"/>
        <v>2.7748815070774932E-3</v>
      </c>
      <c r="CV140" s="138"/>
      <c r="DI140" s="41">
        <f t="shared" si="122"/>
        <v>6.4000000000000001E-2</v>
      </c>
      <c r="DJ140" s="46">
        <f t="shared" si="42"/>
        <v>7.157762938230389E-3</v>
      </c>
      <c r="DK140" s="138"/>
      <c r="DR140" s="94" t="s">
        <v>725</v>
      </c>
      <c r="DS140" s="94" t="s">
        <v>567</v>
      </c>
      <c r="DT140" s="41">
        <v>8</v>
      </c>
      <c r="DU140" s="41">
        <v>8</v>
      </c>
      <c r="DV140" s="41" t="s">
        <v>932</v>
      </c>
      <c r="DW140" s="41">
        <v>2</v>
      </c>
      <c r="DX140" s="41">
        <f t="shared" si="123"/>
        <v>0.11</v>
      </c>
      <c r="DY140" s="46">
        <f t="shared" si="44"/>
        <v>4.5405620702177775E-2</v>
      </c>
      <c r="DZ140" s="138"/>
      <c r="EM140" s="41">
        <f t="shared" si="124"/>
        <v>0.112</v>
      </c>
      <c r="EN140" s="46">
        <f t="shared" si="46"/>
        <v>4.5260737455859401E-2</v>
      </c>
      <c r="EO140" s="138"/>
      <c r="EV140" s="94" t="s">
        <v>725</v>
      </c>
      <c r="EW140" s="94" t="s">
        <v>567</v>
      </c>
      <c r="EX140" s="41">
        <v>8</v>
      </c>
      <c r="EY140" s="41">
        <v>8</v>
      </c>
      <c r="EZ140" s="41" t="s">
        <v>932</v>
      </c>
      <c r="FA140" s="41">
        <v>5</v>
      </c>
      <c r="FB140" s="41">
        <f t="shared" si="125"/>
        <v>7.4999999999999997E-2</v>
      </c>
      <c r="FC140" s="46">
        <f t="shared" si="48"/>
        <v>1.5533439490445866E-2</v>
      </c>
      <c r="FD140" s="138"/>
      <c r="FQ140" s="41">
        <f t="shared" si="126"/>
        <v>7.4999999999999997E-2</v>
      </c>
      <c r="FR140" s="46">
        <f t="shared" si="50"/>
        <v>1.3498994435464979E-2</v>
      </c>
      <c r="FS140" s="138"/>
    </row>
    <row r="141" spans="2:175">
      <c r="B141" s="94" t="s">
        <v>664</v>
      </c>
      <c r="C141" s="94" t="s">
        <v>566</v>
      </c>
      <c r="D141" s="41">
        <v>9</v>
      </c>
      <c r="E141" s="41">
        <v>1</v>
      </c>
      <c r="F141" s="41" t="s">
        <v>932</v>
      </c>
      <c r="G141" s="41">
        <v>1</v>
      </c>
      <c r="H141" s="41">
        <f t="shared" ref="H141:H148" si="127">L42</f>
        <v>4.8000000000000001E-2</v>
      </c>
      <c r="I141" s="46">
        <f t="shared" si="30"/>
        <v>-2.5872036961811229E-3</v>
      </c>
      <c r="J141" s="138"/>
      <c r="W141" s="41">
        <f t="shared" ref="W141:W148" si="128">AA42</f>
        <v>4.8000000000000001E-2</v>
      </c>
      <c r="X141" s="46">
        <f t="shared" si="31"/>
        <v>-2.5528221040189507E-3</v>
      </c>
      <c r="Y141" s="138"/>
      <c r="AF141" s="94" t="s">
        <v>611</v>
      </c>
      <c r="AG141" s="94" t="s">
        <v>567</v>
      </c>
      <c r="AH141" s="41">
        <v>9</v>
      </c>
      <c r="AI141" s="41">
        <v>1</v>
      </c>
      <c r="AJ141" s="41" t="s">
        <v>932</v>
      </c>
      <c r="AK141" s="41">
        <v>1</v>
      </c>
      <c r="AL141" s="41">
        <f t="shared" ref="AL141:AL148" si="129">AP42</f>
        <v>5.2999999999999999E-2</v>
      </c>
      <c r="AM141" s="46">
        <f t="shared" si="32"/>
        <v>1.9703823037362329E-3</v>
      </c>
      <c r="AN141" s="138"/>
      <c r="BA141" s="41">
        <f t="shared" ref="BA141:BA148" si="130">BE42</f>
        <v>5.2999999999999999E-2</v>
      </c>
      <c r="BB141" s="46">
        <f t="shared" si="33"/>
        <v>-4.8511346936422322E-3</v>
      </c>
      <c r="BC141" s="138"/>
      <c r="BJ141" s="94" t="s">
        <v>664</v>
      </c>
      <c r="BK141" s="94" t="s">
        <v>566</v>
      </c>
      <c r="BL141" s="41">
        <v>9</v>
      </c>
      <c r="BM141" s="41">
        <v>1</v>
      </c>
      <c r="BN141" s="41" t="s">
        <v>932</v>
      </c>
      <c r="BO141" s="41">
        <v>2</v>
      </c>
      <c r="BP141" s="41">
        <f t="shared" ref="BP141:BP148" si="131">BT42</f>
        <v>5.5E-2</v>
      </c>
      <c r="BQ141" s="46">
        <f t="shared" si="35"/>
        <v>5.7634429565350573E-5</v>
      </c>
      <c r="BR141" s="138"/>
      <c r="CE141" s="41">
        <f t="shared" ref="CE141:CE148" si="132">CI42</f>
        <v>5.5E-2</v>
      </c>
      <c r="CF141" s="46">
        <f t="shared" si="37"/>
        <v>-2.9560237528364602E-3</v>
      </c>
      <c r="CG141" s="138"/>
      <c r="CN141" s="94" t="s">
        <v>664</v>
      </c>
      <c r="CO141" s="94" t="s">
        <v>566</v>
      </c>
      <c r="CP141" s="41">
        <v>9</v>
      </c>
      <c r="CQ141" s="41">
        <v>1</v>
      </c>
      <c r="CR141" s="41" t="s">
        <v>932</v>
      </c>
      <c r="CS141" s="41">
        <f t="shared" si="38"/>
        <v>5</v>
      </c>
      <c r="CT141" s="41">
        <f t="shared" ref="CT141:CT148" si="133">CX42</f>
        <v>6.2E-2</v>
      </c>
      <c r="CU141" s="46">
        <f t="shared" si="40"/>
        <v>1.923658852755762E-3</v>
      </c>
      <c r="CV141" s="138"/>
      <c r="DI141" s="41">
        <f t="shared" ref="DI141:DI148" si="134">DM42</f>
        <v>6.2E-2</v>
      </c>
      <c r="DJ141" s="46">
        <f t="shared" si="42"/>
        <v>5.4716193656093532E-3</v>
      </c>
      <c r="DK141" s="138"/>
      <c r="DR141" s="94" t="s">
        <v>611</v>
      </c>
      <c r="DS141" s="94" t="s">
        <v>567</v>
      </c>
      <c r="DT141" s="41">
        <v>9</v>
      </c>
      <c r="DU141" s="41">
        <v>1</v>
      </c>
      <c r="DV141" s="41" t="s">
        <v>932</v>
      </c>
      <c r="DW141" s="41">
        <v>2</v>
      </c>
      <c r="DX141" s="41">
        <f t="shared" ref="DX141:DX148" si="135">EB42</f>
        <v>5.8999999999999997E-2</v>
      </c>
      <c r="DY141" s="46">
        <f t="shared" si="44"/>
        <v>3.1660086922905822E-3</v>
      </c>
      <c r="DZ141" s="138"/>
      <c r="EM141" s="41">
        <f t="shared" ref="EM141:EM148" si="136">EQ42</f>
        <v>0.06</v>
      </c>
      <c r="EN141" s="46">
        <f t="shared" si="46"/>
        <v>2.1302455448796794E-3</v>
      </c>
      <c r="EO141" s="138"/>
      <c r="EV141" s="94" t="s">
        <v>611</v>
      </c>
      <c r="EW141" s="94" t="s">
        <v>567</v>
      </c>
      <c r="EX141" s="41">
        <v>9</v>
      </c>
      <c r="EY141" s="41">
        <v>1</v>
      </c>
      <c r="EZ141" s="41" t="s">
        <v>932</v>
      </c>
      <c r="FA141" s="41">
        <v>5</v>
      </c>
      <c r="FB141" s="41">
        <f t="shared" ref="FB141:FB148" si="137">FF42</f>
        <v>6.4000000000000001E-2</v>
      </c>
      <c r="FC141" s="46">
        <f t="shared" si="48"/>
        <v>6.0074718275355335E-3</v>
      </c>
      <c r="FD141" s="138"/>
      <c r="FQ141" s="41">
        <f t="shared" ref="FQ141:FQ148" si="138">FU42</f>
        <v>6.4000000000000001E-2</v>
      </c>
      <c r="FR141" s="46">
        <f t="shared" si="50"/>
        <v>3.9035645103579482E-3</v>
      </c>
      <c r="FS141" s="138"/>
    </row>
    <row r="142" spans="2:175">
      <c r="B142" s="94" t="s">
        <v>708</v>
      </c>
      <c r="C142" s="94" t="s">
        <v>566</v>
      </c>
      <c r="D142" s="41">
        <v>9</v>
      </c>
      <c r="E142" s="41">
        <v>2</v>
      </c>
      <c r="F142" s="41" t="s">
        <v>932</v>
      </c>
      <c r="G142" s="41">
        <v>1</v>
      </c>
      <c r="H142" s="41">
        <f t="shared" si="127"/>
        <v>0.379</v>
      </c>
      <c r="I142" s="46">
        <f t="shared" si="30"/>
        <v>0.28547981010294976</v>
      </c>
      <c r="J142" s="138"/>
      <c r="W142" s="41">
        <f t="shared" si="128"/>
        <v>0.42099999999999999</v>
      </c>
      <c r="X142" s="46">
        <f t="shared" si="31"/>
        <v>0.32215043833727347</v>
      </c>
      <c r="Y142" s="138"/>
      <c r="AF142" s="94" t="s">
        <v>613</v>
      </c>
      <c r="AG142" s="94" t="s">
        <v>567</v>
      </c>
      <c r="AH142" s="41">
        <v>9</v>
      </c>
      <c r="AI142" s="41">
        <v>2</v>
      </c>
      <c r="AJ142" s="41" t="s">
        <v>932</v>
      </c>
      <c r="AK142" s="41">
        <v>1</v>
      </c>
      <c r="AL142" s="41">
        <f t="shared" si="129"/>
        <v>5.2999999999999999E-2</v>
      </c>
      <c r="AM142" s="46">
        <f t="shared" si="32"/>
        <v>1.9703823037362329E-3</v>
      </c>
      <c r="AN142" s="138"/>
      <c r="BA142" s="41">
        <f t="shared" si="130"/>
        <v>5.3999999999999999E-2</v>
      </c>
      <c r="BB142" s="46">
        <f t="shared" si="33"/>
        <v>-3.8378733579795621E-3</v>
      </c>
      <c r="BC142" s="138"/>
      <c r="BJ142" s="94" t="s">
        <v>708</v>
      </c>
      <c r="BK142" s="94" t="s">
        <v>566</v>
      </c>
      <c r="BL142" s="41">
        <v>9</v>
      </c>
      <c r="BM142" s="41">
        <v>2</v>
      </c>
      <c r="BN142" s="41" t="s">
        <v>932</v>
      </c>
      <c r="BO142" s="41">
        <v>2</v>
      </c>
      <c r="BP142" s="41">
        <f t="shared" si="131"/>
        <v>0.22900000000000001</v>
      </c>
      <c r="BQ142" s="46">
        <f t="shared" si="35"/>
        <v>0.14995345380106981</v>
      </c>
      <c r="BR142" s="138"/>
      <c r="CE142" s="41">
        <f t="shared" si="132"/>
        <v>0.22900000000000001</v>
      </c>
      <c r="CF142" s="46">
        <f t="shared" si="37"/>
        <v>0.14422462302940392</v>
      </c>
      <c r="CG142" s="138"/>
      <c r="CN142" s="94" t="s">
        <v>708</v>
      </c>
      <c r="CO142" s="94" t="s">
        <v>566</v>
      </c>
      <c r="CP142" s="41">
        <v>9</v>
      </c>
      <c r="CQ142" s="41">
        <v>2</v>
      </c>
      <c r="CR142" s="41" t="s">
        <v>932</v>
      </c>
      <c r="CS142" s="41">
        <f t="shared" si="38"/>
        <v>5</v>
      </c>
      <c r="CT142" s="41">
        <f t="shared" si="133"/>
        <v>0.123</v>
      </c>
      <c r="CU142" s="46">
        <f t="shared" si="40"/>
        <v>5.3848240766381332E-2</v>
      </c>
      <c r="CV142" s="138"/>
      <c r="DI142" s="41">
        <f t="shared" si="134"/>
        <v>0.115</v>
      </c>
      <c r="DJ142" s="46">
        <f t="shared" si="42"/>
        <v>5.0154424040066779E-2</v>
      </c>
      <c r="DK142" s="138"/>
      <c r="DR142" s="94" t="s">
        <v>613</v>
      </c>
      <c r="DS142" s="94" t="s">
        <v>567</v>
      </c>
      <c r="DT142" s="41">
        <v>9</v>
      </c>
      <c r="DU142" s="41">
        <v>2</v>
      </c>
      <c r="DV142" s="41" t="s">
        <v>932</v>
      </c>
      <c r="DW142" s="41">
        <v>2</v>
      </c>
      <c r="DX142" s="41">
        <f t="shared" si="135"/>
        <v>6.8000000000000005E-2</v>
      </c>
      <c r="DY142" s="46">
        <f t="shared" si="44"/>
        <v>1.0620057870505975E-2</v>
      </c>
      <c r="DZ142" s="138"/>
      <c r="EM142" s="41">
        <f t="shared" si="136"/>
        <v>0.06</v>
      </c>
      <c r="EN142" s="46">
        <f t="shared" si="46"/>
        <v>2.1302455448796794E-3</v>
      </c>
      <c r="EO142" s="138"/>
      <c r="EV142" s="94" t="s">
        <v>613</v>
      </c>
      <c r="EW142" s="94" t="s">
        <v>567</v>
      </c>
      <c r="EX142" s="41">
        <v>9</v>
      </c>
      <c r="EY142" s="41">
        <v>2</v>
      </c>
      <c r="EZ142" s="41" t="s">
        <v>932</v>
      </c>
      <c r="FA142" s="41">
        <v>5</v>
      </c>
      <c r="FB142" s="41">
        <f t="shared" si="137"/>
        <v>6.4000000000000001E-2</v>
      </c>
      <c r="FC142" s="46">
        <f t="shared" si="48"/>
        <v>6.0074718275355335E-3</v>
      </c>
      <c r="FD142" s="138"/>
      <c r="FQ142" s="41">
        <f t="shared" si="138"/>
        <v>6.6000000000000003E-2</v>
      </c>
      <c r="FR142" s="46">
        <f t="shared" si="50"/>
        <v>5.6481881331046828E-3</v>
      </c>
      <c r="FS142" s="138"/>
    </row>
    <row r="143" spans="2:175">
      <c r="B143" s="94" t="s">
        <v>710</v>
      </c>
      <c r="C143" s="94" t="s">
        <v>566</v>
      </c>
      <c r="D143" s="41">
        <v>9</v>
      </c>
      <c r="E143" s="41">
        <v>3</v>
      </c>
      <c r="F143" s="41" t="s">
        <v>932</v>
      </c>
      <c r="G143" s="41">
        <v>1</v>
      </c>
      <c r="H143" s="41">
        <f t="shared" si="127"/>
        <v>0.27200000000000002</v>
      </c>
      <c r="I143" s="46">
        <f t="shared" si="30"/>
        <v>0.19235844914673525</v>
      </c>
      <c r="J143" s="138"/>
      <c r="W143" s="41">
        <f t="shared" si="128"/>
        <v>0.29299999999999998</v>
      </c>
      <c r="X143" s="46">
        <f t="shared" si="31"/>
        <v>0.21072411840031519</v>
      </c>
      <c r="Y143" s="138"/>
      <c r="AF143" s="94" t="s">
        <v>615</v>
      </c>
      <c r="AG143" s="94" t="s">
        <v>567</v>
      </c>
      <c r="AH143" s="41">
        <v>9</v>
      </c>
      <c r="AI143" s="41">
        <v>3</v>
      </c>
      <c r="AJ143" s="41" t="s">
        <v>932</v>
      </c>
      <c r="AK143" s="41">
        <v>1</v>
      </c>
      <c r="AL143" s="41">
        <f t="shared" si="129"/>
        <v>5.3999999999999999E-2</v>
      </c>
      <c r="AM143" s="46">
        <f t="shared" si="32"/>
        <v>2.846520850114572E-3</v>
      </c>
      <c r="AN143" s="138"/>
      <c r="BA143" s="41">
        <f t="shared" si="130"/>
        <v>5.3999999999999999E-2</v>
      </c>
      <c r="BB143" s="46">
        <f t="shared" si="33"/>
        <v>-3.8378733579795621E-3</v>
      </c>
      <c r="BC143" s="138"/>
      <c r="BJ143" s="94" t="s">
        <v>710</v>
      </c>
      <c r="BK143" s="94" t="s">
        <v>566</v>
      </c>
      <c r="BL143" s="41">
        <v>9</v>
      </c>
      <c r="BM143" s="41">
        <v>3</v>
      </c>
      <c r="BN143" s="41" t="s">
        <v>932</v>
      </c>
      <c r="BO143" s="41">
        <v>2</v>
      </c>
      <c r="BP143" s="41">
        <f t="shared" si="131"/>
        <v>0.16300000000000001</v>
      </c>
      <c r="BQ143" s="46">
        <f t="shared" si="35"/>
        <v>9.3096418867050876E-2</v>
      </c>
      <c r="BR143" s="138"/>
      <c r="CE143" s="41">
        <f t="shared" si="132"/>
        <v>0.16400000000000001</v>
      </c>
      <c r="CF143" s="46">
        <f t="shared" si="37"/>
        <v>8.9243346932589979E-2</v>
      </c>
      <c r="CG143" s="138"/>
      <c r="CN143" s="94" t="s">
        <v>710</v>
      </c>
      <c r="CO143" s="94" t="s">
        <v>566</v>
      </c>
      <c r="CP143" s="41">
        <v>9</v>
      </c>
      <c r="CQ143" s="41">
        <v>3</v>
      </c>
      <c r="CR143" s="41" t="s">
        <v>932</v>
      </c>
      <c r="CS143" s="41">
        <f t="shared" si="38"/>
        <v>5</v>
      </c>
      <c r="CT143" s="41">
        <f t="shared" si="133"/>
        <v>9.9000000000000005E-2</v>
      </c>
      <c r="CU143" s="46">
        <f t="shared" si="40"/>
        <v>3.3418897062659797E-2</v>
      </c>
      <c r="CV143" s="138"/>
      <c r="DI143" s="41">
        <f t="shared" si="134"/>
        <v>9.2999999999999999E-2</v>
      </c>
      <c r="DJ143" s="46">
        <f t="shared" si="42"/>
        <v>3.1606844741235395E-2</v>
      </c>
      <c r="DK143" s="138"/>
      <c r="DR143" s="94" t="s">
        <v>615</v>
      </c>
      <c r="DS143" s="94" t="s">
        <v>567</v>
      </c>
      <c r="DT143" s="41">
        <v>9</v>
      </c>
      <c r="DU143" s="41">
        <v>3</v>
      </c>
      <c r="DV143" s="41" t="s">
        <v>932</v>
      </c>
      <c r="DW143" s="41">
        <v>2</v>
      </c>
      <c r="DX143" s="41">
        <f t="shared" si="135"/>
        <v>0.06</v>
      </c>
      <c r="DY143" s="46">
        <f t="shared" si="44"/>
        <v>3.9942363787589591E-3</v>
      </c>
      <c r="DZ143" s="138"/>
      <c r="EM143" s="41">
        <f t="shared" si="136"/>
        <v>0.06</v>
      </c>
      <c r="EN143" s="46">
        <f t="shared" si="46"/>
        <v>2.1302455448796794E-3</v>
      </c>
      <c r="EO143" s="138"/>
      <c r="EV143" s="94" t="s">
        <v>615</v>
      </c>
      <c r="EW143" s="94" t="s">
        <v>567</v>
      </c>
      <c r="EX143" s="41">
        <v>9</v>
      </c>
      <c r="EY143" s="41">
        <v>3</v>
      </c>
      <c r="EZ143" s="41" t="s">
        <v>932</v>
      </c>
      <c r="FA143" s="41">
        <v>5</v>
      </c>
      <c r="FB143" s="41">
        <f t="shared" si="137"/>
        <v>7.0999999999999994E-2</v>
      </c>
      <c r="FC143" s="46">
        <f t="shared" si="48"/>
        <v>1.2069451249387559E-2</v>
      </c>
      <c r="FD143" s="138"/>
      <c r="FQ143" s="41">
        <f t="shared" si="138"/>
        <v>6.5000000000000002E-2</v>
      </c>
      <c r="FR143" s="46">
        <f t="shared" si="50"/>
        <v>4.7758763217313153E-3</v>
      </c>
      <c r="FS143" s="138"/>
    </row>
    <row r="144" spans="2:175">
      <c r="B144" s="94" t="s">
        <v>712</v>
      </c>
      <c r="C144" s="94" t="s">
        <v>566</v>
      </c>
      <c r="D144" s="41">
        <v>9</v>
      </c>
      <c r="E144" s="41">
        <v>4</v>
      </c>
      <c r="F144" s="41" t="s">
        <v>932</v>
      </c>
      <c r="G144" s="41">
        <v>1</v>
      </c>
      <c r="H144" s="41">
        <f t="shared" si="127"/>
        <v>0.30399999999999999</v>
      </c>
      <c r="I144" s="46">
        <f t="shared" si="30"/>
        <v>0.22020782812429471</v>
      </c>
      <c r="J144" s="138"/>
      <c r="W144" s="41">
        <f t="shared" si="128"/>
        <v>0.311</v>
      </c>
      <c r="X144" s="46">
        <f t="shared" si="31"/>
        <v>0.22639344464144998</v>
      </c>
      <c r="Y144" s="138"/>
      <c r="AF144" s="94" t="s">
        <v>737</v>
      </c>
      <c r="AG144" s="94" t="s">
        <v>567</v>
      </c>
      <c r="AH144" s="41">
        <v>9</v>
      </c>
      <c r="AI144" s="41">
        <v>4</v>
      </c>
      <c r="AJ144" s="41" t="s">
        <v>932</v>
      </c>
      <c r="AK144" s="41">
        <v>1</v>
      </c>
      <c r="AL144" s="41">
        <f t="shared" si="129"/>
        <v>0.85</v>
      </c>
      <c r="AM144" s="46" t="str">
        <f t="shared" si="32"/>
        <v>NA</v>
      </c>
      <c r="AN144" s="138"/>
      <c r="BA144" s="41">
        <f t="shared" si="130"/>
        <v>0.85799999999999998</v>
      </c>
      <c r="BB144" s="46" t="str">
        <f t="shared" si="33"/>
        <v>NA</v>
      </c>
      <c r="BC144" s="138"/>
      <c r="BJ144" s="94" t="s">
        <v>712</v>
      </c>
      <c r="BK144" s="94" t="s">
        <v>566</v>
      </c>
      <c r="BL144" s="41">
        <v>9</v>
      </c>
      <c r="BM144" s="41">
        <v>4</v>
      </c>
      <c r="BN144" s="41" t="s">
        <v>932</v>
      </c>
      <c r="BO144" s="41">
        <v>2</v>
      </c>
      <c r="BP144" s="41">
        <f t="shared" si="131"/>
        <v>0.17499999999999999</v>
      </c>
      <c r="BQ144" s="46">
        <f t="shared" si="35"/>
        <v>0.10343406158232703</v>
      </c>
      <c r="BR144" s="138"/>
      <c r="CE144" s="41">
        <f t="shared" si="132"/>
        <v>0.17299999999999999</v>
      </c>
      <c r="CF144" s="46">
        <f t="shared" si="37"/>
        <v>9.685613900753344E-2</v>
      </c>
      <c r="CG144" s="138"/>
      <c r="CN144" s="94" t="s">
        <v>712</v>
      </c>
      <c r="CO144" s="94" t="s">
        <v>566</v>
      </c>
      <c r="CP144" s="41">
        <v>9</v>
      </c>
      <c r="CQ144" s="41">
        <v>4</v>
      </c>
      <c r="CR144" s="41" t="s">
        <v>932</v>
      </c>
      <c r="CS144" s="41">
        <f t="shared" si="38"/>
        <v>5</v>
      </c>
      <c r="CT144" s="41">
        <f t="shared" si="133"/>
        <v>0.10100000000000001</v>
      </c>
      <c r="CU144" s="46">
        <f t="shared" si="40"/>
        <v>3.5121342371303266E-2</v>
      </c>
      <c r="CV144" s="138"/>
      <c r="DI144" s="41">
        <f t="shared" si="134"/>
        <v>9.7000000000000003E-2</v>
      </c>
      <c r="DJ144" s="46">
        <f t="shared" si="42"/>
        <v>3.4979131886477464E-2</v>
      </c>
      <c r="DK144" s="138"/>
      <c r="DR144" s="94" t="s">
        <v>737</v>
      </c>
      <c r="DS144" s="94" t="s">
        <v>567</v>
      </c>
      <c r="DT144" s="41">
        <v>9</v>
      </c>
      <c r="DU144" s="41">
        <v>4</v>
      </c>
      <c r="DV144" s="41" t="s">
        <v>932</v>
      </c>
      <c r="DW144" s="41">
        <v>2</v>
      </c>
      <c r="DX144" s="41">
        <f t="shared" si="135"/>
        <v>0.47499999999999998</v>
      </c>
      <c r="DY144" s="46">
        <f t="shared" si="44"/>
        <v>0.34770872626313504</v>
      </c>
      <c r="DZ144" s="138"/>
      <c r="EM144" s="41">
        <f t="shared" si="136"/>
        <v>0.47599999999999998</v>
      </c>
      <c r="EN144" s="46">
        <f t="shared" si="46"/>
        <v>0.34717418083271745</v>
      </c>
      <c r="EO144" s="138"/>
      <c r="EV144" s="94" t="s">
        <v>737</v>
      </c>
      <c r="EW144" s="94" t="s">
        <v>567</v>
      </c>
      <c r="EX144" s="41">
        <v>9</v>
      </c>
      <c r="EY144" s="41">
        <v>4</v>
      </c>
      <c r="EZ144" s="41" t="s">
        <v>932</v>
      </c>
      <c r="FA144" s="41">
        <v>5</v>
      </c>
      <c r="FB144" s="41">
        <f t="shared" si="137"/>
        <v>0.20599999999999999</v>
      </c>
      <c r="FC144" s="46">
        <f t="shared" si="48"/>
        <v>0.12897905438510532</v>
      </c>
      <c r="FD144" s="138"/>
      <c r="FQ144" s="41">
        <f t="shared" si="138"/>
        <v>0.20799999999999999</v>
      </c>
      <c r="FR144" s="46">
        <f t="shared" si="50"/>
        <v>0.12951646534812275</v>
      </c>
      <c r="FS144" s="138"/>
    </row>
    <row r="145" spans="2:175">
      <c r="B145" s="94" t="s">
        <v>714</v>
      </c>
      <c r="C145" s="94" t="s">
        <v>566</v>
      </c>
      <c r="D145" s="41">
        <v>9</v>
      </c>
      <c r="E145" s="41">
        <v>5</v>
      </c>
      <c r="F145" s="41" t="s">
        <v>932</v>
      </c>
      <c r="G145" s="41">
        <v>1</v>
      </c>
      <c r="H145" s="41">
        <f t="shared" si="127"/>
        <v>0.373</v>
      </c>
      <c r="I145" s="46">
        <f t="shared" si="30"/>
        <v>0.28025805154465733</v>
      </c>
      <c r="J145" s="138"/>
      <c r="W145" s="41">
        <f t="shared" si="128"/>
        <v>0.433</v>
      </c>
      <c r="X145" s="46">
        <f t="shared" si="31"/>
        <v>0.33259665583136333</v>
      </c>
      <c r="Y145" s="138"/>
      <c r="AF145" s="94" t="s">
        <v>739</v>
      </c>
      <c r="AG145" s="94" t="s">
        <v>567</v>
      </c>
      <c r="AH145" s="41">
        <v>9</v>
      </c>
      <c r="AI145" s="41">
        <v>5</v>
      </c>
      <c r="AJ145" s="41" t="s">
        <v>932</v>
      </c>
      <c r="AK145" s="41">
        <v>1</v>
      </c>
      <c r="AL145" s="41">
        <f t="shared" si="129"/>
        <v>0.47499999999999998</v>
      </c>
      <c r="AM145" s="46">
        <f t="shared" si="32"/>
        <v>0.37170084887539495</v>
      </c>
      <c r="AN145" s="138"/>
      <c r="BA145" s="41">
        <f t="shared" si="130"/>
        <v>0.48199999999999998</v>
      </c>
      <c r="BB145" s="46">
        <f t="shared" si="33"/>
        <v>0.42983797830564291</v>
      </c>
      <c r="BC145" s="138"/>
      <c r="BJ145" s="94" t="s">
        <v>714</v>
      </c>
      <c r="BK145" s="94" t="s">
        <v>566</v>
      </c>
      <c r="BL145" s="41">
        <v>9</v>
      </c>
      <c r="BM145" s="41">
        <v>5</v>
      </c>
      <c r="BN145" s="41" t="s">
        <v>932</v>
      </c>
      <c r="BO145" s="41">
        <v>2</v>
      </c>
      <c r="BP145" s="41">
        <f t="shared" si="131"/>
        <v>0.23899999999999999</v>
      </c>
      <c r="BQ145" s="46">
        <f t="shared" si="35"/>
        <v>0.15856815606379993</v>
      </c>
      <c r="BR145" s="138"/>
      <c r="CE145" s="41">
        <f t="shared" si="132"/>
        <v>0.24</v>
      </c>
      <c r="CF145" s="46">
        <f t="shared" si="37"/>
        <v>0.15352914667655704</v>
      </c>
      <c r="CG145" s="138"/>
      <c r="CN145" s="94" t="s">
        <v>714</v>
      </c>
      <c r="CO145" s="94" t="s">
        <v>566</v>
      </c>
      <c r="CP145" s="41">
        <v>9</v>
      </c>
      <c r="CQ145" s="41">
        <v>5</v>
      </c>
      <c r="CR145" s="41" t="s">
        <v>932</v>
      </c>
      <c r="CS145" s="41">
        <f t="shared" si="38"/>
        <v>5</v>
      </c>
      <c r="CT145" s="41">
        <f t="shared" si="133"/>
        <v>0.125</v>
      </c>
      <c r="CU145" s="46">
        <f t="shared" si="40"/>
        <v>5.5550686075024794E-2</v>
      </c>
      <c r="CV145" s="138"/>
      <c r="DI145" s="41">
        <f t="shared" si="134"/>
        <v>0.12</v>
      </c>
      <c r="DJ145" s="46">
        <f t="shared" si="42"/>
        <v>5.436978297161936E-2</v>
      </c>
      <c r="DK145" s="138"/>
      <c r="DR145" s="94" t="s">
        <v>739</v>
      </c>
      <c r="DS145" s="94" t="s">
        <v>567</v>
      </c>
      <c r="DT145" s="41">
        <v>9</v>
      </c>
      <c r="DU145" s="41">
        <v>5</v>
      </c>
      <c r="DV145" s="41" t="s">
        <v>932</v>
      </c>
      <c r="DW145" s="41">
        <v>2</v>
      </c>
      <c r="DX145" s="41">
        <f t="shared" si="135"/>
        <v>0.27300000000000002</v>
      </c>
      <c r="DY145" s="46">
        <f t="shared" si="44"/>
        <v>0.18040673359652312</v>
      </c>
      <c r="DZ145" s="138"/>
      <c r="EM145" s="41">
        <f t="shared" si="136"/>
        <v>0.27400000000000002</v>
      </c>
      <c r="EN145" s="46">
        <f t="shared" si="46"/>
        <v>0.17962880840929624</v>
      </c>
      <c r="EO145" s="138"/>
      <c r="EV145" s="94" t="s">
        <v>739</v>
      </c>
      <c r="EW145" s="94" t="s">
        <v>567</v>
      </c>
      <c r="EX145" s="41">
        <v>9</v>
      </c>
      <c r="EY145" s="41">
        <v>5</v>
      </c>
      <c r="EZ145" s="41" t="s">
        <v>932</v>
      </c>
      <c r="FA145" s="41">
        <v>5</v>
      </c>
      <c r="FB145" s="41">
        <f t="shared" si="137"/>
        <v>0.129</v>
      </c>
      <c r="FC145" s="46">
        <f t="shared" si="48"/>
        <v>6.229728074473298E-2</v>
      </c>
      <c r="FD145" s="138"/>
      <c r="FQ145" s="41">
        <f t="shared" si="138"/>
        <v>0.129</v>
      </c>
      <c r="FR145" s="46">
        <f t="shared" si="50"/>
        <v>6.0603832249626788E-2</v>
      </c>
      <c r="FS145" s="138"/>
    </row>
    <row r="146" spans="2:175">
      <c r="B146" s="94" t="s">
        <v>716</v>
      </c>
      <c r="C146" s="94" t="s">
        <v>566</v>
      </c>
      <c r="D146" s="41">
        <v>9</v>
      </c>
      <c r="E146" s="41">
        <v>6</v>
      </c>
      <c r="F146" s="41" t="s">
        <v>932</v>
      </c>
      <c r="G146" s="41">
        <v>1</v>
      </c>
      <c r="H146" s="41">
        <f t="shared" si="127"/>
        <v>0.252</v>
      </c>
      <c r="I146" s="46">
        <f t="shared" si="30"/>
        <v>0.17495258728576055</v>
      </c>
      <c r="J146" s="138"/>
      <c r="W146" s="41">
        <f t="shared" si="128"/>
        <v>0.247</v>
      </c>
      <c r="X146" s="46">
        <f t="shared" si="31"/>
        <v>0.17068028467297083</v>
      </c>
      <c r="Y146" s="138"/>
      <c r="AF146" s="94" t="s">
        <v>741</v>
      </c>
      <c r="AG146" s="94" t="s">
        <v>567</v>
      </c>
      <c r="AH146" s="41">
        <v>9</v>
      </c>
      <c r="AI146" s="41">
        <v>6</v>
      </c>
      <c r="AJ146" s="41" t="s">
        <v>932</v>
      </c>
      <c r="AK146" s="41">
        <v>1</v>
      </c>
      <c r="AL146" s="41">
        <f t="shared" si="129"/>
        <v>0.28899999999999998</v>
      </c>
      <c r="AM146" s="46">
        <f t="shared" si="32"/>
        <v>0.20873907924902405</v>
      </c>
      <c r="AN146" s="138"/>
      <c r="BA146" s="41">
        <f t="shared" si="130"/>
        <v>0.29299999999999998</v>
      </c>
      <c r="BB146" s="46">
        <f t="shared" si="33"/>
        <v>0.2383315858653984</v>
      </c>
      <c r="BC146" s="138"/>
      <c r="BJ146" s="94" t="s">
        <v>716</v>
      </c>
      <c r="BK146" s="94" t="s">
        <v>566</v>
      </c>
      <c r="BL146" s="41">
        <v>9</v>
      </c>
      <c r="BM146" s="41">
        <v>6</v>
      </c>
      <c r="BN146" s="41" t="s">
        <v>932</v>
      </c>
      <c r="BO146" s="41">
        <v>2</v>
      </c>
      <c r="BP146" s="41">
        <f t="shared" si="131"/>
        <v>0.15</v>
      </c>
      <c r="BQ146" s="46">
        <f t="shared" si="35"/>
        <v>8.1897305925501679E-2</v>
      </c>
      <c r="BR146" s="138"/>
      <c r="CE146" s="41">
        <f t="shared" si="132"/>
        <v>0.14799999999999999</v>
      </c>
      <c r="CF146" s="46">
        <f t="shared" si="37"/>
        <v>7.5709494354912699E-2</v>
      </c>
      <c r="CG146" s="138"/>
      <c r="CN146" s="94" t="s">
        <v>716</v>
      </c>
      <c r="CO146" s="94" t="s">
        <v>566</v>
      </c>
      <c r="CP146" s="41">
        <v>9</v>
      </c>
      <c r="CQ146" s="41">
        <v>6</v>
      </c>
      <c r="CR146" s="41" t="s">
        <v>932</v>
      </c>
      <c r="CS146" s="41">
        <f t="shared" si="38"/>
        <v>5</v>
      </c>
      <c r="CT146" s="41">
        <f t="shared" si="133"/>
        <v>9.1999999999999998E-2</v>
      </c>
      <c r="CU146" s="46">
        <f t="shared" si="40"/>
        <v>2.7460338482407681E-2</v>
      </c>
      <c r="CV146" s="138"/>
      <c r="DI146" s="41">
        <f t="shared" si="134"/>
        <v>8.6999999999999994E-2</v>
      </c>
      <c r="DJ146" s="46">
        <f t="shared" si="42"/>
        <v>2.6548414023372283E-2</v>
      </c>
      <c r="DK146" s="138"/>
      <c r="DR146" s="94" t="s">
        <v>741</v>
      </c>
      <c r="DS146" s="94" t="s">
        <v>567</v>
      </c>
      <c r="DT146" s="41">
        <v>9</v>
      </c>
      <c r="DU146" s="41">
        <v>6</v>
      </c>
      <c r="DV146" s="41" t="s">
        <v>932</v>
      </c>
      <c r="DW146" s="41">
        <v>2</v>
      </c>
      <c r="DX146" s="41">
        <f t="shared" si="135"/>
        <v>0.17499999999999999</v>
      </c>
      <c r="DY146" s="46">
        <f t="shared" si="44"/>
        <v>9.9240420322622216E-2</v>
      </c>
      <c r="DZ146" s="138"/>
      <c r="EM146" s="41">
        <f t="shared" si="136"/>
        <v>0.18</v>
      </c>
      <c r="EN146" s="46">
        <f t="shared" si="46"/>
        <v>0.10166214995483287</v>
      </c>
      <c r="EO146" s="138"/>
      <c r="EV146" s="94" t="s">
        <v>741</v>
      </c>
      <c r="EW146" s="94" t="s">
        <v>567</v>
      </c>
      <c r="EX146" s="41">
        <v>9</v>
      </c>
      <c r="EY146" s="41">
        <v>6</v>
      </c>
      <c r="EZ146" s="41" t="s">
        <v>932</v>
      </c>
      <c r="FA146" s="41">
        <v>5</v>
      </c>
      <c r="FB146" s="41">
        <f t="shared" si="137"/>
        <v>9.4E-2</v>
      </c>
      <c r="FC146" s="46">
        <f t="shared" si="48"/>
        <v>3.1987383635472814E-2</v>
      </c>
      <c r="FD146" s="138"/>
      <c r="FQ146" s="41">
        <f t="shared" si="138"/>
        <v>9.7000000000000003E-2</v>
      </c>
      <c r="FR146" s="46">
        <f t="shared" si="50"/>
        <v>3.2689854285679047E-2</v>
      </c>
      <c r="FS146" s="138"/>
    </row>
    <row r="147" spans="2:175">
      <c r="B147" s="94" t="s">
        <v>718</v>
      </c>
      <c r="C147" s="94" t="s">
        <v>566</v>
      </c>
      <c r="D147" s="41">
        <v>9</v>
      </c>
      <c r="E147" s="41">
        <v>7</v>
      </c>
      <c r="F147" s="41" t="s">
        <v>932</v>
      </c>
      <c r="G147" s="41">
        <v>1</v>
      </c>
      <c r="H147" s="41">
        <f t="shared" si="127"/>
        <v>0.253</v>
      </c>
      <c r="I147" s="46">
        <f t="shared" si="30"/>
        <v>0.1758228803788093</v>
      </c>
      <c r="J147" s="138"/>
      <c r="W147" s="41">
        <f t="shared" si="128"/>
        <v>0.29199999999999998</v>
      </c>
      <c r="X147" s="46">
        <f t="shared" si="31"/>
        <v>0.20985360027580768</v>
      </c>
      <c r="Y147" s="138"/>
      <c r="AF147" s="94" t="s">
        <v>677</v>
      </c>
      <c r="AG147" s="94" t="s">
        <v>567</v>
      </c>
      <c r="AH147" s="41">
        <v>9</v>
      </c>
      <c r="AI147" s="41">
        <v>7</v>
      </c>
      <c r="AJ147" s="41" t="s">
        <v>932</v>
      </c>
      <c r="AK147" s="41">
        <v>1</v>
      </c>
      <c r="AL147" s="41">
        <f t="shared" si="129"/>
        <v>1.143</v>
      </c>
      <c r="AM147" s="46" t="str">
        <f t="shared" si="32"/>
        <v>NA</v>
      </c>
      <c r="AN147" s="138"/>
      <c r="BA147" s="41">
        <f t="shared" si="130"/>
        <v>1.1819999999999999</v>
      </c>
      <c r="BB147" s="46" t="str">
        <f t="shared" si="33"/>
        <v>NA</v>
      </c>
      <c r="BC147" s="138"/>
      <c r="BJ147" s="94" t="s">
        <v>718</v>
      </c>
      <c r="BK147" s="94" t="s">
        <v>566</v>
      </c>
      <c r="BL147" s="41">
        <v>9</v>
      </c>
      <c r="BM147" s="41">
        <v>7</v>
      </c>
      <c r="BN147" s="41" t="s">
        <v>932</v>
      </c>
      <c r="BO147" s="41">
        <v>2</v>
      </c>
      <c r="BP147" s="41">
        <f t="shared" si="131"/>
        <v>0.16800000000000001</v>
      </c>
      <c r="BQ147" s="46">
        <f t="shared" si="35"/>
        <v>9.7403769998415948E-2</v>
      </c>
      <c r="BR147" s="138"/>
      <c r="CE147" s="41">
        <f t="shared" si="132"/>
        <v>0.17100000000000001</v>
      </c>
      <c r="CF147" s="46">
        <f t="shared" si="37"/>
        <v>9.5164407435323797E-2</v>
      </c>
      <c r="CG147" s="138"/>
      <c r="CN147" s="94" t="s">
        <v>718</v>
      </c>
      <c r="CO147" s="94" t="s">
        <v>566</v>
      </c>
      <c r="CP147" s="41">
        <v>9</v>
      </c>
      <c r="CQ147" s="41">
        <v>7</v>
      </c>
      <c r="CR147" s="41" t="s">
        <v>932</v>
      </c>
      <c r="CS147" s="41">
        <f t="shared" si="38"/>
        <v>5</v>
      </c>
      <c r="CT147" s="41">
        <f t="shared" si="133"/>
        <v>0.10100000000000001</v>
      </c>
      <c r="CU147" s="46">
        <f t="shared" si="40"/>
        <v>3.5121342371303266E-2</v>
      </c>
      <c r="CV147" s="138"/>
      <c r="DI147" s="41">
        <f t="shared" si="134"/>
        <v>9.5000000000000001E-2</v>
      </c>
      <c r="DJ147" s="46">
        <f t="shared" si="42"/>
        <v>3.3292988313856429E-2</v>
      </c>
      <c r="DK147" s="138"/>
      <c r="DR147" s="94" t="s">
        <v>677</v>
      </c>
      <c r="DS147" s="94" t="s">
        <v>567</v>
      </c>
      <c r="DT147" s="41">
        <v>9</v>
      </c>
      <c r="DU147" s="41">
        <v>7</v>
      </c>
      <c r="DV147" s="41" t="s">
        <v>932</v>
      </c>
      <c r="DW147" s="41">
        <v>2</v>
      </c>
      <c r="DX147" s="41">
        <f t="shared" si="135"/>
        <v>0.67</v>
      </c>
      <c r="DY147" s="46" t="str">
        <f t="shared" si="44"/>
        <v>NA</v>
      </c>
      <c r="DZ147" s="138"/>
      <c r="EM147" s="41">
        <f t="shared" si="136"/>
        <v>0.66500000000000004</v>
      </c>
      <c r="EN147" s="46">
        <f t="shared" si="46"/>
        <v>0.5039369302783937</v>
      </c>
      <c r="EO147" s="138"/>
      <c r="EV147" s="94" t="s">
        <v>677</v>
      </c>
      <c r="EW147" s="94" t="s">
        <v>567</v>
      </c>
      <c r="EX147" s="41">
        <v>9</v>
      </c>
      <c r="EY147" s="41">
        <v>7</v>
      </c>
      <c r="EZ147" s="41" t="s">
        <v>932</v>
      </c>
      <c r="FA147" s="41">
        <v>5</v>
      </c>
      <c r="FB147" s="41">
        <f t="shared" si="137"/>
        <v>0.28100000000000003</v>
      </c>
      <c r="FC147" s="46">
        <f t="shared" si="48"/>
        <v>0.19392883390494856</v>
      </c>
      <c r="FD147" s="138"/>
      <c r="FQ147" s="41">
        <f t="shared" si="138"/>
        <v>0.28299999999999997</v>
      </c>
      <c r="FR147" s="46">
        <f t="shared" si="50"/>
        <v>0.19493985120112522</v>
      </c>
      <c r="FS147" s="138"/>
    </row>
    <row r="148" spans="2:175">
      <c r="B148" s="94" t="s">
        <v>720</v>
      </c>
      <c r="C148" s="94" t="s">
        <v>566</v>
      </c>
      <c r="D148" s="41">
        <v>9</v>
      </c>
      <c r="E148" s="41">
        <v>8</v>
      </c>
      <c r="F148" s="41" t="s">
        <v>932</v>
      </c>
      <c r="G148" s="41">
        <v>1</v>
      </c>
      <c r="H148" s="41">
        <f t="shared" si="127"/>
        <v>0.622</v>
      </c>
      <c r="I148" s="46">
        <f t="shared" si="30"/>
        <v>0.49696103171379202</v>
      </c>
      <c r="J148" s="138"/>
      <c r="W148" s="41">
        <f t="shared" si="128"/>
        <v>0.61599999999999999</v>
      </c>
      <c r="X148" s="46">
        <f t="shared" si="31"/>
        <v>0.49190147261623324</v>
      </c>
      <c r="Y148" s="138"/>
      <c r="AF148" s="94" t="s">
        <v>679</v>
      </c>
      <c r="AG148" s="94" t="s">
        <v>567</v>
      </c>
      <c r="AH148" s="41">
        <v>9</v>
      </c>
      <c r="AI148" s="41">
        <v>8</v>
      </c>
      <c r="AJ148" s="41" t="s">
        <v>932</v>
      </c>
      <c r="AK148" s="41">
        <v>1</v>
      </c>
      <c r="AL148" s="41">
        <f t="shared" si="129"/>
        <v>0.84399999999999997</v>
      </c>
      <c r="AM148" s="46" t="str">
        <f t="shared" si="32"/>
        <v>NA</v>
      </c>
      <c r="AN148" s="138"/>
      <c r="BA148" s="41">
        <f t="shared" si="130"/>
        <v>0.85399999999999998</v>
      </c>
      <c r="BB148" s="46" t="str">
        <f t="shared" si="33"/>
        <v>NA</v>
      </c>
      <c r="BC148" s="138"/>
      <c r="BJ148" s="94" t="s">
        <v>720</v>
      </c>
      <c r="BK148" s="94" t="s">
        <v>566</v>
      </c>
      <c r="BL148" s="41">
        <v>9</v>
      </c>
      <c r="BM148" s="41">
        <v>8</v>
      </c>
      <c r="BN148" s="41" t="s">
        <v>932</v>
      </c>
      <c r="BO148" s="41">
        <v>2</v>
      </c>
      <c r="BP148" s="41">
        <f t="shared" si="131"/>
        <v>0.33400000000000002</v>
      </c>
      <c r="BQ148" s="46">
        <f t="shared" si="35"/>
        <v>0.24040782755973628</v>
      </c>
      <c r="BR148" s="138"/>
      <c r="CE148" s="41">
        <f t="shared" si="132"/>
        <v>0.33600000000000002</v>
      </c>
      <c r="CF148" s="46">
        <f t="shared" si="37"/>
        <v>0.23473226214262069</v>
      </c>
      <c r="CG148" s="138"/>
      <c r="CN148" s="94" t="s">
        <v>720</v>
      </c>
      <c r="CO148" s="94" t="s">
        <v>566</v>
      </c>
      <c r="CP148" s="41">
        <v>9</v>
      </c>
      <c r="CQ148" s="41">
        <v>8</v>
      </c>
      <c r="CR148" s="41" t="s">
        <v>932</v>
      </c>
      <c r="CS148" s="41">
        <f t="shared" si="38"/>
        <v>5</v>
      </c>
      <c r="CT148" s="41">
        <f t="shared" si="133"/>
        <v>0.16500000000000001</v>
      </c>
      <c r="CU148" s="46">
        <f t="shared" si="40"/>
        <v>8.959959224789403E-2</v>
      </c>
      <c r="CV148" s="138"/>
      <c r="DI148" s="41">
        <f t="shared" si="134"/>
        <v>0.157</v>
      </c>
      <c r="DJ148" s="46">
        <f t="shared" si="42"/>
        <v>8.5563439065108507E-2</v>
      </c>
      <c r="DK148" s="138"/>
      <c r="DR148" s="94" t="s">
        <v>679</v>
      </c>
      <c r="DS148" s="94" t="s">
        <v>567</v>
      </c>
      <c r="DT148" s="41">
        <v>9</v>
      </c>
      <c r="DU148" s="41">
        <v>8</v>
      </c>
      <c r="DV148" s="41" t="s">
        <v>932</v>
      </c>
      <c r="DW148" s="41">
        <v>2</v>
      </c>
      <c r="DX148" s="41">
        <f t="shared" si="135"/>
        <v>0.49299999999999999</v>
      </c>
      <c r="DY148" s="46">
        <f t="shared" si="44"/>
        <v>0.36261682461956585</v>
      </c>
      <c r="DZ148" s="138"/>
      <c r="EM148" s="41">
        <f t="shared" si="136"/>
        <v>0.48799999999999999</v>
      </c>
      <c r="EN148" s="46">
        <f t="shared" si="46"/>
        <v>0.35712737127371275</v>
      </c>
      <c r="EO148" s="138"/>
      <c r="EV148" s="94" t="s">
        <v>679</v>
      </c>
      <c r="EW148" s="94" t="s">
        <v>567</v>
      </c>
      <c r="EX148" s="41">
        <v>9</v>
      </c>
      <c r="EY148" s="41">
        <v>8</v>
      </c>
      <c r="EZ148" s="41" t="s">
        <v>932</v>
      </c>
      <c r="FA148" s="41">
        <v>5</v>
      </c>
      <c r="FB148" s="41">
        <f t="shared" si="137"/>
        <v>0.20799999999999999</v>
      </c>
      <c r="FC148" s="46">
        <f t="shared" si="48"/>
        <v>0.13071104850563448</v>
      </c>
      <c r="FD148" s="138"/>
      <c r="FQ148" s="41">
        <f t="shared" si="138"/>
        <v>0.20899999999999999</v>
      </c>
      <c r="FR148" s="46">
        <f t="shared" si="50"/>
        <v>0.13038877715949612</v>
      </c>
      <c r="FS148" s="138"/>
    </row>
    <row r="149" spans="2:175">
      <c r="B149" s="94" t="s">
        <v>722</v>
      </c>
      <c r="C149" s="94" t="s">
        <v>566</v>
      </c>
      <c r="D149" s="41">
        <v>10</v>
      </c>
      <c r="E149" s="41">
        <v>1</v>
      </c>
      <c r="F149" s="41" t="s">
        <v>932</v>
      </c>
      <c r="G149" s="41">
        <v>1</v>
      </c>
      <c r="H149" s="41">
        <f t="shared" ref="H149:H156" si="139">M42</f>
        <v>0.66200000000000003</v>
      </c>
      <c r="I149" s="46" t="str">
        <f t="shared" si="30"/>
        <v>NA</v>
      </c>
      <c r="J149" s="138"/>
      <c r="W149" s="41">
        <f t="shared" ref="W149:W156" si="140">AB42</f>
        <v>0.66400000000000003</v>
      </c>
      <c r="X149" s="46" t="str">
        <f t="shared" si="31"/>
        <v>NA</v>
      </c>
      <c r="Y149" s="138"/>
      <c r="AF149" s="94" t="s">
        <v>681</v>
      </c>
      <c r="AG149" s="94" t="s">
        <v>567</v>
      </c>
      <c r="AH149" s="41">
        <v>10</v>
      </c>
      <c r="AI149" s="41">
        <v>1</v>
      </c>
      <c r="AJ149" s="41" t="s">
        <v>932</v>
      </c>
      <c r="AK149" s="41">
        <v>1</v>
      </c>
      <c r="AL149" s="41">
        <f t="shared" ref="AL149:AL156" si="141">AQ42</f>
        <v>0.68600000000000005</v>
      </c>
      <c r="AM149" s="46" t="str">
        <f t="shared" si="32"/>
        <v>NA</v>
      </c>
      <c r="AN149" s="138"/>
      <c r="BA149" s="41">
        <f t="shared" ref="BA149:BA156" si="142">BF42</f>
        <v>0.67800000000000005</v>
      </c>
      <c r="BB149" s="46" t="str">
        <f t="shared" si="33"/>
        <v>NA</v>
      </c>
      <c r="BC149" s="138"/>
      <c r="BJ149" s="94" t="s">
        <v>722</v>
      </c>
      <c r="BK149" s="94" t="s">
        <v>566</v>
      </c>
      <c r="BL149" s="41">
        <v>10</v>
      </c>
      <c r="BM149" s="41">
        <v>1</v>
      </c>
      <c r="BN149" s="41" t="s">
        <v>932</v>
      </c>
      <c r="BO149" s="41">
        <v>2</v>
      </c>
      <c r="BP149" s="41">
        <f t="shared" ref="BP149:BP156" si="143">BU42</f>
        <v>0.372</v>
      </c>
      <c r="BQ149" s="46">
        <f t="shared" si="35"/>
        <v>0.27314369615811085</v>
      </c>
      <c r="BR149" s="138"/>
      <c r="CE149" s="41">
        <f t="shared" ref="CE149:CE156" si="144">CJ42</f>
        <v>0.36899999999999999</v>
      </c>
      <c r="CF149" s="46">
        <f t="shared" si="37"/>
        <v>0.26264583308408007</v>
      </c>
      <c r="CG149" s="138"/>
      <c r="CN149" s="94" t="s">
        <v>722</v>
      </c>
      <c r="CO149" s="94" t="s">
        <v>566</v>
      </c>
      <c r="CP149" s="41">
        <v>10</v>
      </c>
      <c r="CQ149" s="41">
        <v>1</v>
      </c>
      <c r="CR149" s="41" t="s">
        <v>932</v>
      </c>
      <c r="CS149" s="41">
        <f t="shared" si="38"/>
        <v>5</v>
      </c>
      <c r="CT149" s="41">
        <f t="shared" ref="CT149:CT156" si="145">CY42</f>
        <v>0.17299999999999999</v>
      </c>
      <c r="CU149" s="46">
        <f t="shared" si="40"/>
        <v>9.640937348246785E-2</v>
      </c>
      <c r="CV149" s="138"/>
      <c r="DI149" s="41">
        <f t="shared" ref="DI149:DI156" si="146">DN42</f>
        <v>0.17799999999999999</v>
      </c>
      <c r="DJ149" s="46">
        <f t="shared" si="42"/>
        <v>0.10326794657762936</v>
      </c>
      <c r="DK149" s="138"/>
      <c r="DR149" s="94" t="s">
        <v>681</v>
      </c>
      <c r="DS149" s="94" t="s">
        <v>567</v>
      </c>
      <c r="DT149" s="41">
        <v>10</v>
      </c>
      <c r="DU149" s="41">
        <v>1</v>
      </c>
      <c r="DV149" s="41" t="s">
        <v>932</v>
      </c>
      <c r="DW149" s="41">
        <v>2</v>
      </c>
      <c r="DX149" s="41">
        <f t="shared" ref="DX149:DX156" si="147">EC42</f>
        <v>0.38700000000000001</v>
      </c>
      <c r="DY149" s="46">
        <f t="shared" si="44"/>
        <v>0.27482468985391795</v>
      </c>
      <c r="DZ149" s="138"/>
      <c r="EM149" s="41">
        <f t="shared" ref="EM149:EM156" si="148">ER42</f>
        <v>0.38500000000000001</v>
      </c>
      <c r="EN149" s="46">
        <f t="shared" si="46"/>
        <v>0.27169581998850295</v>
      </c>
      <c r="EO149" s="138"/>
      <c r="EV149" s="94" t="s">
        <v>681</v>
      </c>
      <c r="EW149" s="94" t="s">
        <v>567</v>
      </c>
      <c r="EX149" s="41">
        <v>10</v>
      </c>
      <c r="EY149" s="41">
        <v>1</v>
      </c>
      <c r="EZ149" s="41" t="s">
        <v>932</v>
      </c>
      <c r="FA149" s="41">
        <v>5</v>
      </c>
      <c r="FB149" s="41">
        <f t="shared" ref="FB149:FB156" si="149">FG42</f>
        <v>0.17199999999999999</v>
      </c>
      <c r="FC149" s="46">
        <f t="shared" si="48"/>
        <v>9.9535154336109738E-2</v>
      </c>
      <c r="FD149" s="138"/>
      <c r="FQ149" s="41">
        <f t="shared" ref="FQ149:FQ156" si="150">FV42</f>
        <v>0.17399999999999999</v>
      </c>
      <c r="FR149" s="46">
        <f t="shared" si="50"/>
        <v>9.9857863761428273E-2</v>
      </c>
      <c r="FS149" s="138"/>
    </row>
    <row r="150" spans="2:175">
      <c r="B150" s="94" t="s">
        <v>724</v>
      </c>
      <c r="C150" s="94" t="s">
        <v>566</v>
      </c>
      <c r="D150" s="41">
        <v>10</v>
      </c>
      <c r="E150" s="41">
        <v>2</v>
      </c>
      <c r="F150" s="41" t="s">
        <v>932</v>
      </c>
      <c r="G150" s="41">
        <v>1</v>
      </c>
      <c r="H150" s="41">
        <f t="shared" si="139"/>
        <v>0.32800000000000001</v>
      </c>
      <c r="I150" s="46">
        <f t="shared" ref="I150:I164" si="151">IF(H150&lt;$G$77, (H150-$I$67)/$I$66, "NA")</f>
        <v>0.24109486235746433</v>
      </c>
      <c r="J150" s="138"/>
      <c r="W150" s="41">
        <f t="shared" si="140"/>
        <v>0.32600000000000001</v>
      </c>
      <c r="X150" s="46">
        <f t="shared" ref="X150:X164" si="152">IF(W150&lt;$V$77, (W150-$X$67)/$X$66, "NA")</f>
        <v>0.23945121650906229</v>
      </c>
      <c r="Y150" s="138"/>
      <c r="AF150" s="94" t="s">
        <v>916</v>
      </c>
      <c r="AG150" s="94" t="s">
        <v>567</v>
      </c>
      <c r="AH150" s="41">
        <v>10</v>
      </c>
      <c r="AI150" s="41">
        <v>2</v>
      </c>
      <c r="AJ150" s="41" t="s">
        <v>932</v>
      </c>
      <c r="AK150" s="41">
        <v>1</v>
      </c>
      <c r="AL150" s="41">
        <f t="shared" si="141"/>
        <v>0.05</v>
      </c>
      <c r="AM150" s="46">
        <f t="shared" ref="AM150:AM164" si="153">IF(AL150&lt;$AK$77, (AL150-$AM$67)/$AM$66, "NA")</f>
        <v>-6.5803333539877801E-4</v>
      </c>
      <c r="AN150" s="138"/>
      <c r="BA150" s="41">
        <f t="shared" si="142"/>
        <v>4.5999999999999999E-2</v>
      </c>
      <c r="BB150" s="46">
        <f t="shared" ref="BB150:BB164" si="154">IF(BA150&lt;$BD$76, (BA150-$BF$67)/$BF$66, "NA")</f>
        <v>-1.1943964043280917E-2</v>
      </c>
      <c r="BC150" s="138"/>
      <c r="BJ150" s="94" t="s">
        <v>724</v>
      </c>
      <c r="BK150" s="94" t="s">
        <v>566</v>
      </c>
      <c r="BL150" s="41">
        <v>10</v>
      </c>
      <c r="BM150" s="41">
        <v>2</v>
      </c>
      <c r="BN150" s="41" t="s">
        <v>932</v>
      </c>
      <c r="BO150" s="41">
        <v>2</v>
      </c>
      <c r="BP150" s="41">
        <f t="shared" si="143"/>
        <v>0.19</v>
      </c>
      <c r="BQ150" s="46">
        <f t="shared" ref="BQ150:BQ164" si="155">IF(BP150&lt;$BO$77, (BP150-$BQ$67)/$BQ$66, "NA")</f>
        <v>0.11635611497642226</v>
      </c>
      <c r="BR150" s="138"/>
      <c r="CE150" s="41">
        <f t="shared" si="144"/>
        <v>0.19</v>
      </c>
      <c r="CF150" s="46">
        <f t="shared" ref="CF150:CF164" si="156">IF(CE150&lt;$CD$77, (CE150-$CF$67)/$CF$66, "NA")</f>
        <v>0.11123585737131556</v>
      </c>
      <c r="CG150" s="138"/>
      <c r="CN150" s="94" t="s">
        <v>724</v>
      </c>
      <c r="CO150" s="94" t="s">
        <v>566</v>
      </c>
      <c r="CP150" s="41">
        <v>10</v>
      </c>
      <c r="CQ150" s="41">
        <v>2</v>
      </c>
      <c r="CR150" s="41" t="s">
        <v>932</v>
      </c>
      <c r="CS150" s="41">
        <f t="shared" ref="CS150:CS164" si="157">5/1</f>
        <v>5</v>
      </c>
      <c r="CT150" s="41">
        <f t="shared" si="145"/>
        <v>0.106</v>
      </c>
      <c r="CU150" s="46">
        <f t="shared" ref="CU150:CU164" si="158">IF(CT150&lt;$CS$77, (CT150-$CU$67)/$CU$66, "NA")</f>
        <v>3.937745564291191E-2</v>
      </c>
      <c r="CV150" s="138"/>
      <c r="DI150" s="41">
        <f t="shared" si="146"/>
        <v>0.106</v>
      </c>
      <c r="DJ150" s="46">
        <f t="shared" ref="DJ150:DJ164" si="159">IF(DI150&lt;$DH$77, (DI150-$DJ$67)/$DJ$66, "NA")</f>
        <v>4.2566777963272115E-2</v>
      </c>
      <c r="DK150" s="138"/>
      <c r="DR150" s="94" t="s">
        <v>916</v>
      </c>
      <c r="DS150" s="94" t="s">
        <v>567</v>
      </c>
      <c r="DT150" s="41">
        <v>10</v>
      </c>
      <c r="DU150" s="41">
        <v>2</v>
      </c>
      <c r="DV150" s="41" t="s">
        <v>932</v>
      </c>
      <c r="DW150" s="41">
        <v>2</v>
      </c>
      <c r="DX150" s="41">
        <f t="shared" si="147"/>
        <v>4.7E-2</v>
      </c>
      <c r="DY150" s="46">
        <f t="shared" ref="DY150:DY163" si="160">IF(DX150&lt;$DW$77, (DX150-$DY$67)/$DY$66, "NA")</f>
        <v>-6.7727235453299301E-3</v>
      </c>
      <c r="DZ150" s="138"/>
      <c r="EM150" s="41">
        <f t="shared" si="148"/>
        <v>4.5999999999999999E-2</v>
      </c>
      <c r="EN150" s="46">
        <f t="shared" ref="EN150:EN164" si="161">IF(EM150&lt;$EL$77, (EM150-$EN$67)/$EN$66, "NA")</f>
        <v>-9.4818099696148579E-3</v>
      </c>
      <c r="EO150" s="138"/>
      <c r="EV150" s="94" t="s">
        <v>916</v>
      </c>
      <c r="EW150" s="94" t="s">
        <v>567</v>
      </c>
      <c r="EX150" s="41">
        <v>10</v>
      </c>
      <c r="EY150" s="41">
        <v>2</v>
      </c>
      <c r="EZ150" s="41" t="s">
        <v>932</v>
      </c>
      <c r="FA150" s="41">
        <v>5</v>
      </c>
      <c r="FB150" s="41">
        <f t="shared" si="149"/>
        <v>4.3999999999999997E-2</v>
      </c>
      <c r="FC150" s="46">
        <f t="shared" ref="FC150:FC164" si="162">IF(FB150&lt;$FA$77, (FB150-$FC$67)/$FC$66, "NA")</f>
        <v>-1.1312469377755992E-2</v>
      </c>
      <c r="FD150" s="138"/>
      <c r="FQ150" s="41">
        <f t="shared" si="150"/>
        <v>4.4999999999999998E-2</v>
      </c>
      <c r="FR150" s="46">
        <f t="shared" ref="FR150:FR164" si="163">IF(FQ150&lt;$FP$77, (FQ150-$FR$67)/$FR$66, "NA")</f>
        <v>-1.2670359905736022E-2</v>
      </c>
      <c r="FS150" s="138"/>
    </row>
    <row r="151" spans="2:175">
      <c r="B151" s="94" t="s">
        <v>726</v>
      </c>
      <c r="C151" s="94" t="s">
        <v>566</v>
      </c>
      <c r="D151" s="41">
        <v>10</v>
      </c>
      <c r="E151" s="41">
        <v>3</v>
      </c>
      <c r="F151" s="41" t="s">
        <v>932</v>
      </c>
      <c r="G151" s="41">
        <v>1</v>
      </c>
      <c r="H151" s="41">
        <f t="shared" si="139"/>
        <v>0.33400000000000002</v>
      </c>
      <c r="I151" s="46">
        <f t="shared" si="151"/>
        <v>0.24631662091575673</v>
      </c>
      <c r="J151" s="138"/>
      <c r="W151" s="41">
        <f t="shared" si="140"/>
        <v>0.33200000000000002</v>
      </c>
      <c r="X151" s="46">
        <f t="shared" si="152"/>
        <v>0.24467432525610722</v>
      </c>
      <c r="Y151" s="138"/>
      <c r="AF151" s="94" t="s">
        <v>916</v>
      </c>
      <c r="AG151" s="94" t="s">
        <v>567</v>
      </c>
      <c r="AH151" s="41">
        <v>10</v>
      </c>
      <c r="AI151" s="41">
        <v>3</v>
      </c>
      <c r="AJ151" s="41" t="s">
        <v>932</v>
      </c>
      <c r="AK151" s="41">
        <v>1</v>
      </c>
      <c r="AL151" s="41">
        <f t="shared" si="141"/>
        <v>5.0999999999999997E-2</v>
      </c>
      <c r="AM151" s="46">
        <f t="shared" si="153"/>
        <v>2.1810521097955488E-4</v>
      </c>
      <c r="AN151" s="138"/>
      <c r="BA151" s="41">
        <f t="shared" si="142"/>
        <v>4.8000000000000001E-2</v>
      </c>
      <c r="BB151" s="46">
        <f t="shared" si="154"/>
        <v>-9.9174413719555765E-3</v>
      </c>
      <c r="BC151" s="138"/>
      <c r="BJ151" s="94" t="s">
        <v>726</v>
      </c>
      <c r="BK151" s="94" t="s">
        <v>566</v>
      </c>
      <c r="BL151" s="41">
        <v>10</v>
      </c>
      <c r="BM151" s="41">
        <v>3</v>
      </c>
      <c r="BN151" s="41" t="s">
        <v>932</v>
      </c>
      <c r="BO151" s="41">
        <v>2</v>
      </c>
      <c r="BP151" s="41">
        <f t="shared" si="143"/>
        <v>0.191</v>
      </c>
      <c r="BQ151" s="46">
        <f t="shared" si="155"/>
        <v>0.11721758520269526</v>
      </c>
      <c r="BR151" s="138"/>
      <c r="CE151" s="41">
        <f t="shared" si="144"/>
        <v>0.193</v>
      </c>
      <c r="CF151" s="46">
        <f t="shared" si="156"/>
        <v>0.11377345472963005</v>
      </c>
      <c r="CG151" s="138"/>
      <c r="CN151" s="94" t="s">
        <v>726</v>
      </c>
      <c r="CO151" s="94" t="s">
        <v>566</v>
      </c>
      <c r="CP151" s="41">
        <v>10</v>
      </c>
      <c r="CQ151" s="41">
        <v>3</v>
      </c>
      <c r="CR151" s="41" t="s">
        <v>932</v>
      </c>
      <c r="CS151" s="41">
        <f t="shared" si="157"/>
        <v>5</v>
      </c>
      <c r="CT151" s="41">
        <f t="shared" si="145"/>
        <v>0.108</v>
      </c>
      <c r="CU151" s="46">
        <f t="shared" si="158"/>
        <v>4.1079900951555372E-2</v>
      </c>
      <c r="CV151" s="138"/>
      <c r="DI151" s="41">
        <f t="shared" si="146"/>
        <v>0.10299999999999999</v>
      </c>
      <c r="DJ151" s="46">
        <f t="shared" si="159"/>
        <v>4.0037562604340562E-2</v>
      </c>
      <c r="DK151" s="138"/>
      <c r="DR151" s="94" t="s">
        <v>916</v>
      </c>
      <c r="DS151" s="94" t="s">
        <v>567</v>
      </c>
      <c r="DT151" s="41">
        <v>10</v>
      </c>
      <c r="DU151" s="41">
        <v>3</v>
      </c>
      <c r="DV151" s="41" t="s">
        <v>932</v>
      </c>
      <c r="DW151" s="41">
        <v>2</v>
      </c>
      <c r="DX151" s="41">
        <f t="shared" si="147"/>
        <v>4.8000000000000001E-2</v>
      </c>
      <c r="DY151" s="46">
        <f t="shared" si="160"/>
        <v>-5.9444958588615524E-3</v>
      </c>
      <c r="DZ151" s="138"/>
      <c r="EM151" s="41">
        <f t="shared" si="148"/>
        <v>4.5999999999999999E-2</v>
      </c>
      <c r="EN151" s="46">
        <f t="shared" si="161"/>
        <v>-9.4818099696148579E-3</v>
      </c>
      <c r="EO151" s="138"/>
      <c r="EV151" s="94" t="s">
        <v>916</v>
      </c>
      <c r="EW151" s="94" t="s">
        <v>567</v>
      </c>
      <c r="EX151" s="41">
        <v>10</v>
      </c>
      <c r="EY151" s="41">
        <v>3</v>
      </c>
      <c r="EZ151" s="41" t="s">
        <v>932</v>
      </c>
      <c r="FA151" s="41">
        <v>5</v>
      </c>
      <c r="FB151" s="41">
        <f t="shared" si="149"/>
        <v>4.5999999999999999E-2</v>
      </c>
      <c r="FC151" s="46">
        <f t="shared" si="162"/>
        <v>-9.5804752572268385E-3</v>
      </c>
      <c r="FD151" s="138"/>
      <c r="FQ151" s="41">
        <f t="shared" si="150"/>
        <v>4.7E-2</v>
      </c>
      <c r="FR151" s="46">
        <f t="shared" si="163"/>
        <v>-1.0925736282989287E-2</v>
      </c>
      <c r="FS151" s="138"/>
    </row>
    <row r="152" spans="2:175">
      <c r="B152" s="94" t="s">
        <v>728</v>
      </c>
      <c r="C152" s="94" t="s">
        <v>566</v>
      </c>
      <c r="D152" s="41">
        <v>10</v>
      </c>
      <c r="E152" s="41">
        <v>4</v>
      </c>
      <c r="F152" s="41" t="s">
        <v>932</v>
      </c>
      <c r="G152" s="41">
        <v>1</v>
      </c>
      <c r="H152" s="41">
        <f t="shared" si="139"/>
        <v>0.16400000000000001</v>
      </c>
      <c r="I152" s="46">
        <f t="shared" si="151"/>
        <v>9.8366795097471996E-2</v>
      </c>
      <c r="J152" s="138"/>
      <c r="W152" s="41">
        <f t="shared" si="140"/>
        <v>0.16300000000000001</v>
      </c>
      <c r="X152" s="46">
        <f t="shared" si="152"/>
        <v>9.755676221434198E-2</v>
      </c>
      <c r="Y152" s="138"/>
      <c r="AF152" s="94" t="s">
        <v>916</v>
      </c>
      <c r="AG152" s="94" t="s">
        <v>567</v>
      </c>
      <c r="AH152" s="41">
        <v>10</v>
      </c>
      <c r="AI152" s="41">
        <v>4</v>
      </c>
      <c r="AJ152" s="41" t="s">
        <v>932</v>
      </c>
      <c r="AK152" s="41">
        <v>1</v>
      </c>
      <c r="AL152" s="41">
        <f t="shared" si="141"/>
        <v>4.7E-2</v>
      </c>
      <c r="AM152" s="46">
        <f t="shared" si="153"/>
        <v>-3.2864489745337952E-3</v>
      </c>
      <c r="AN152" s="138"/>
      <c r="BA152" s="41">
        <f t="shared" si="142"/>
        <v>4.8000000000000001E-2</v>
      </c>
      <c r="BB152" s="46">
        <f t="shared" si="154"/>
        <v>-9.9174413719555765E-3</v>
      </c>
      <c r="BC152" s="138"/>
      <c r="BJ152" s="94" t="s">
        <v>728</v>
      </c>
      <c r="BK152" s="94" t="s">
        <v>566</v>
      </c>
      <c r="BL152" s="41">
        <v>10</v>
      </c>
      <c r="BM152" s="41">
        <v>4</v>
      </c>
      <c r="BN152" s="41" t="s">
        <v>932</v>
      </c>
      <c r="BO152" s="41">
        <v>2</v>
      </c>
      <c r="BP152" s="41">
        <f t="shared" si="143"/>
        <v>0.111</v>
      </c>
      <c r="BQ152" s="46">
        <f t="shared" si="155"/>
        <v>4.8299967100854144E-2</v>
      </c>
      <c r="BR152" s="138"/>
      <c r="CE152" s="41">
        <f t="shared" si="144"/>
        <v>0.111</v>
      </c>
      <c r="CF152" s="46">
        <f t="shared" si="156"/>
        <v>4.4412460269034004E-2</v>
      </c>
      <c r="CG152" s="138"/>
      <c r="CN152" s="94" t="s">
        <v>728</v>
      </c>
      <c r="CO152" s="94" t="s">
        <v>566</v>
      </c>
      <c r="CP152" s="41">
        <v>10</v>
      </c>
      <c r="CQ152" s="41">
        <v>4</v>
      </c>
      <c r="CR152" s="41" t="s">
        <v>932</v>
      </c>
      <c r="CS152" s="41">
        <f t="shared" si="157"/>
        <v>5</v>
      </c>
      <c r="CT152" s="41">
        <f t="shared" si="145"/>
        <v>7.8E-2</v>
      </c>
      <c r="CU152" s="46">
        <f t="shared" si="158"/>
        <v>1.5543221321903453E-2</v>
      </c>
      <c r="CV152" s="138"/>
      <c r="DI152" s="41">
        <f t="shared" si="146"/>
        <v>7.8E-2</v>
      </c>
      <c r="DJ152" s="46">
        <f t="shared" si="159"/>
        <v>1.8960767946577632E-2</v>
      </c>
      <c r="DK152" s="138"/>
      <c r="DR152" s="94" t="s">
        <v>916</v>
      </c>
      <c r="DS152" s="94" t="s">
        <v>567</v>
      </c>
      <c r="DT152" s="41">
        <v>10</v>
      </c>
      <c r="DU152" s="41">
        <v>4</v>
      </c>
      <c r="DV152" s="41" t="s">
        <v>932</v>
      </c>
      <c r="DW152" s="41">
        <v>2</v>
      </c>
      <c r="DX152" s="41">
        <f t="shared" si="147"/>
        <v>4.4999999999999998E-2</v>
      </c>
      <c r="DY152" s="46">
        <f t="shared" si="160"/>
        <v>-8.4291789182666839E-3</v>
      </c>
      <c r="DZ152" s="138"/>
      <c r="EM152" s="41">
        <f t="shared" si="148"/>
        <v>4.9000000000000002E-2</v>
      </c>
      <c r="EN152" s="46">
        <f t="shared" si="161"/>
        <v>-6.9935123593660269E-3</v>
      </c>
      <c r="EO152" s="138"/>
      <c r="EV152" s="94" t="s">
        <v>916</v>
      </c>
      <c r="EW152" s="94" t="s">
        <v>567</v>
      </c>
      <c r="EX152" s="41">
        <v>10</v>
      </c>
      <c r="EY152" s="41">
        <v>4</v>
      </c>
      <c r="EZ152" s="41" t="s">
        <v>932</v>
      </c>
      <c r="FA152" s="41">
        <v>5</v>
      </c>
      <c r="FB152" s="41">
        <f t="shared" si="149"/>
        <v>4.4999999999999998E-2</v>
      </c>
      <c r="FC152" s="46">
        <f t="shared" si="162"/>
        <v>-1.0446472317491415E-2</v>
      </c>
      <c r="FD152" s="138"/>
      <c r="FQ152" s="41">
        <f t="shared" si="150"/>
        <v>5.2999999999999999E-2</v>
      </c>
      <c r="FR152" s="46">
        <f t="shared" si="163"/>
        <v>-5.6918654147490883E-3</v>
      </c>
      <c r="FS152" s="138"/>
    </row>
    <row r="153" spans="2:175">
      <c r="B153" s="94" t="s">
        <v>730</v>
      </c>
      <c r="C153" s="94" t="s">
        <v>566</v>
      </c>
      <c r="D153" s="41">
        <v>10</v>
      </c>
      <c r="E153" s="41">
        <v>5</v>
      </c>
      <c r="F153" s="41" t="s">
        <v>932</v>
      </c>
      <c r="G153" s="41">
        <v>1</v>
      </c>
      <c r="H153" s="41">
        <f t="shared" si="139"/>
        <v>0.223</v>
      </c>
      <c r="I153" s="46">
        <f t="shared" si="151"/>
        <v>0.14971408758734728</v>
      </c>
      <c r="J153" s="138"/>
      <c r="W153" s="41">
        <f t="shared" si="140"/>
        <v>0.219</v>
      </c>
      <c r="X153" s="46">
        <f t="shared" si="152"/>
        <v>0.14630577718676122</v>
      </c>
      <c r="Y153" s="138"/>
      <c r="AF153" s="94" t="s">
        <v>916</v>
      </c>
      <c r="AG153" s="94" t="s">
        <v>567</v>
      </c>
      <c r="AH153" s="41">
        <v>10</v>
      </c>
      <c r="AI153" s="41">
        <v>5</v>
      </c>
      <c r="AJ153" s="41" t="s">
        <v>932</v>
      </c>
      <c r="AK153" s="41">
        <v>1</v>
      </c>
      <c r="AL153" s="41">
        <f t="shared" si="141"/>
        <v>4.9000000000000002E-2</v>
      </c>
      <c r="AM153" s="46">
        <f t="shared" si="153"/>
        <v>-1.534171881777117E-3</v>
      </c>
      <c r="AN153" s="138"/>
      <c r="BA153" s="41">
        <f t="shared" si="142"/>
        <v>4.8000000000000001E-2</v>
      </c>
      <c r="BB153" s="46">
        <f t="shared" si="154"/>
        <v>-9.9174413719555765E-3</v>
      </c>
      <c r="BC153" s="138"/>
      <c r="BJ153" s="94" t="s">
        <v>730</v>
      </c>
      <c r="BK153" s="94" t="s">
        <v>566</v>
      </c>
      <c r="BL153" s="41">
        <v>10</v>
      </c>
      <c r="BM153" s="41">
        <v>5</v>
      </c>
      <c r="BN153" s="41" t="s">
        <v>932</v>
      </c>
      <c r="BO153" s="41">
        <v>2</v>
      </c>
      <c r="BP153" s="41">
        <f t="shared" si="143"/>
        <v>0.13600000000000001</v>
      </c>
      <c r="BQ153" s="46">
        <f t="shared" si="155"/>
        <v>6.9836722757679506E-2</v>
      </c>
      <c r="BR153" s="138"/>
      <c r="CE153" s="41">
        <f t="shared" si="144"/>
        <v>0.13800000000000001</v>
      </c>
      <c r="CF153" s="46">
        <f t="shared" si="156"/>
        <v>6.7250836493864416E-2</v>
      </c>
      <c r="CG153" s="138"/>
      <c r="CN153" s="94" t="s">
        <v>730</v>
      </c>
      <c r="CO153" s="94" t="s">
        <v>566</v>
      </c>
      <c r="CP153" s="41">
        <v>10</v>
      </c>
      <c r="CQ153" s="41">
        <v>5</v>
      </c>
      <c r="CR153" s="41" t="s">
        <v>932</v>
      </c>
      <c r="CS153" s="41">
        <f t="shared" si="157"/>
        <v>5</v>
      </c>
      <c r="CT153" s="41">
        <f t="shared" si="145"/>
        <v>8.7999999999999995E-2</v>
      </c>
      <c r="CU153" s="46">
        <f t="shared" si="158"/>
        <v>2.4055447865120753E-2</v>
      </c>
      <c r="CV153" s="138"/>
      <c r="DI153" s="41">
        <f t="shared" si="146"/>
        <v>8.7999999999999995E-2</v>
      </c>
      <c r="DJ153" s="46">
        <f t="shared" si="159"/>
        <v>2.73914858096828E-2</v>
      </c>
      <c r="DK153" s="138"/>
      <c r="DR153" s="94" t="s">
        <v>916</v>
      </c>
      <c r="DS153" s="94" t="s">
        <v>567</v>
      </c>
      <c r="DT153" s="41">
        <v>10</v>
      </c>
      <c r="DU153" s="41">
        <v>5</v>
      </c>
      <c r="DV153" s="41" t="s">
        <v>932</v>
      </c>
      <c r="DW153" s="41">
        <v>2</v>
      </c>
      <c r="DX153" s="41">
        <f t="shared" si="147"/>
        <v>4.4999999999999998E-2</v>
      </c>
      <c r="DY153" s="46">
        <f t="shared" si="160"/>
        <v>-8.4291789182666839E-3</v>
      </c>
      <c r="DZ153" s="138"/>
      <c r="EM153" s="41">
        <f t="shared" si="148"/>
        <v>5.0999999999999997E-2</v>
      </c>
      <c r="EN153" s="46">
        <f t="shared" si="161"/>
        <v>-5.3346472858668108E-3</v>
      </c>
      <c r="EO153" s="138"/>
      <c r="EV153" s="94" t="s">
        <v>916</v>
      </c>
      <c r="EW153" s="94" t="s">
        <v>567</v>
      </c>
      <c r="EX153" s="41">
        <v>10</v>
      </c>
      <c r="EY153" s="41">
        <v>5</v>
      </c>
      <c r="EZ153" s="41" t="s">
        <v>932</v>
      </c>
      <c r="FA153" s="41">
        <v>5</v>
      </c>
      <c r="FB153" s="41">
        <f t="shared" si="149"/>
        <v>4.4999999999999998E-2</v>
      </c>
      <c r="FC153" s="46">
        <f t="shared" si="162"/>
        <v>-1.0446472317491415E-2</v>
      </c>
      <c r="FD153" s="138"/>
      <c r="FQ153" s="41">
        <f t="shared" si="150"/>
        <v>0.05</v>
      </c>
      <c r="FR153" s="46">
        <f t="shared" si="163"/>
        <v>-8.3088008488691849E-3</v>
      </c>
      <c r="FS153" s="138"/>
    </row>
    <row r="154" spans="2:175">
      <c r="B154" s="94" t="s">
        <v>732</v>
      </c>
      <c r="C154" s="94" t="s">
        <v>566</v>
      </c>
      <c r="D154" s="41">
        <v>10</v>
      </c>
      <c r="E154" s="41">
        <v>6</v>
      </c>
      <c r="F154" s="41" t="s">
        <v>932</v>
      </c>
      <c r="G154" s="41">
        <v>1</v>
      </c>
      <c r="H154" s="41">
        <f t="shared" si="139"/>
        <v>0.17</v>
      </c>
      <c r="I154" s="46">
        <f t="shared" si="151"/>
        <v>0.1035885536557644</v>
      </c>
      <c r="J154" s="138"/>
      <c r="W154" s="41">
        <f t="shared" si="140"/>
        <v>0.17</v>
      </c>
      <c r="X154" s="46">
        <f t="shared" si="152"/>
        <v>0.10365038908589438</v>
      </c>
      <c r="Y154" s="138"/>
      <c r="AF154" s="94" t="s">
        <v>916</v>
      </c>
      <c r="AG154" s="94" t="s">
        <v>567</v>
      </c>
      <c r="AH154" s="41">
        <v>10</v>
      </c>
      <c r="AI154" s="41">
        <v>6</v>
      </c>
      <c r="AJ154" s="41" t="s">
        <v>932</v>
      </c>
      <c r="AK154" s="41">
        <v>1</v>
      </c>
      <c r="AL154" s="41">
        <f t="shared" si="141"/>
        <v>5.2999999999999999E-2</v>
      </c>
      <c r="AM154" s="46">
        <f t="shared" si="153"/>
        <v>1.9703823037362329E-3</v>
      </c>
      <c r="AN154" s="138"/>
      <c r="BA154" s="41">
        <f t="shared" si="142"/>
        <v>5.2999999999999999E-2</v>
      </c>
      <c r="BB154" s="46">
        <f t="shared" si="154"/>
        <v>-4.8511346936422322E-3</v>
      </c>
      <c r="BC154" s="138"/>
      <c r="BJ154" s="94" t="s">
        <v>732</v>
      </c>
      <c r="BK154" s="94" t="s">
        <v>566</v>
      </c>
      <c r="BL154" s="41">
        <v>10</v>
      </c>
      <c r="BM154" s="41">
        <v>6</v>
      </c>
      <c r="BN154" s="41" t="s">
        <v>932</v>
      </c>
      <c r="BO154" s="41">
        <v>2</v>
      </c>
      <c r="BP154" s="41">
        <f t="shared" si="143"/>
        <v>0.114</v>
      </c>
      <c r="BQ154" s="46">
        <f t="shared" si="155"/>
        <v>5.0884377779673182E-2</v>
      </c>
      <c r="BR154" s="138"/>
      <c r="CE154" s="41">
        <f t="shared" si="144"/>
        <v>0.113</v>
      </c>
      <c r="CF154" s="46">
        <f t="shared" si="156"/>
        <v>4.6104191841243668E-2</v>
      </c>
      <c r="CG154" s="138"/>
      <c r="CN154" s="94" t="s">
        <v>732</v>
      </c>
      <c r="CO154" s="94" t="s">
        <v>566</v>
      </c>
      <c r="CP154" s="41">
        <v>10</v>
      </c>
      <c r="CQ154" s="41">
        <v>6</v>
      </c>
      <c r="CR154" s="41" t="s">
        <v>932</v>
      </c>
      <c r="CS154" s="41">
        <f t="shared" si="157"/>
        <v>5</v>
      </c>
      <c r="CT154" s="41">
        <f t="shared" si="145"/>
        <v>0.08</v>
      </c>
      <c r="CU154" s="46">
        <f t="shared" si="158"/>
        <v>1.7245666630546917E-2</v>
      </c>
      <c r="CV154" s="138"/>
      <c r="DI154" s="41">
        <f t="shared" si="146"/>
        <v>0.08</v>
      </c>
      <c r="DJ154" s="46">
        <f t="shared" si="159"/>
        <v>2.0646911519198667E-2</v>
      </c>
      <c r="DK154" s="138"/>
      <c r="DR154" s="94" t="s">
        <v>916</v>
      </c>
      <c r="DS154" s="94" t="s">
        <v>567</v>
      </c>
      <c r="DT154" s="41">
        <v>10</v>
      </c>
      <c r="DU154" s="41">
        <v>6</v>
      </c>
      <c r="DV154" s="41" t="s">
        <v>932</v>
      </c>
      <c r="DW154" s="41">
        <v>2</v>
      </c>
      <c r="DX154" s="41">
        <f t="shared" si="147"/>
        <v>4.4999999999999998E-2</v>
      </c>
      <c r="DY154" s="46">
        <f t="shared" si="160"/>
        <v>-8.4291789182666839E-3</v>
      </c>
      <c r="DZ154" s="138"/>
      <c r="EM154" s="41">
        <f t="shared" si="148"/>
        <v>4.7E-2</v>
      </c>
      <c r="EN154" s="46">
        <f t="shared" si="161"/>
        <v>-8.6523774328652481E-3</v>
      </c>
      <c r="EO154" s="138"/>
      <c r="EV154" s="94" t="s">
        <v>916</v>
      </c>
      <c r="EW154" s="94" t="s">
        <v>567</v>
      </c>
      <c r="EX154" s="41">
        <v>10</v>
      </c>
      <c r="EY154" s="41">
        <v>6</v>
      </c>
      <c r="EZ154" s="41" t="s">
        <v>932</v>
      </c>
      <c r="FA154" s="41">
        <v>5</v>
      </c>
      <c r="FB154" s="41">
        <f t="shared" si="149"/>
        <v>4.7E-2</v>
      </c>
      <c r="FC154" s="46">
        <f t="shared" si="162"/>
        <v>-8.7144781969622602E-3</v>
      </c>
      <c r="FD154" s="138"/>
      <c r="FQ154" s="41">
        <f t="shared" si="150"/>
        <v>4.5999999999999999E-2</v>
      </c>
      <c r="FR154" s="46">
        <f t="shared" si="163"/>
        <v>-1.1798048094362655E-2</v>
      </c>
      <c r="FS154" s="138"/>
    </row>
    <row r="155" spans="2:175">
      <c r="B155" s="94" t="s">
        <v>734</v>
      </c>
      <c r="C155" s="94" t="s">
        <v>566</v>
      </c>
      <c r="D155" s="41">
        <v>10</v>
      </c>
      <c r="E155" s="41">
        <v>7</v>
      </c>
      <c r="F155" s="41" t="s">
        <v>932</v>
      </c>
      <c r="G155" s="41">
        <v>1</v>
      </c>
      <c r="H155" s="41">
        <f t="shared" si="139"/>
        <v>0.10299999999999999</v>
      </c>
      <c r="I155" s="46">
        <f t="shared" si="151"/>
        <v>4.5278916421499227E-2</v>
      </c>
      <c r="J155" s="138"/>
      <c r="W155" s="41">
        <f t="shared" si="140"/>
        <v>0.104</v>
      </c>
      <c r="X155" s="46">
        <f t="shared" si="152"/>
        <v>4.6196192868400279E-2</v>
      </c>
      <c r="Y155" s="138"/>
      <c r="AF155" s="94" t="s">
        <v>916</v>
      </c>
      <c r="AG155" s="94" t="s">
        <v>567</v>
      </c>
      <c r="AH155" s="41">
        <v>10</v>
      </c>
      <c r="AI155" s="41">
        <v>7</v>
      </c>
      <c r="AJ155" s="41" t="s">
        <v>932</v>
      </c>
      <c r="AK155" s="41">
        <v>1</v>
      </c>
      <c r="AL155" s="41">
        <f t="shared" si="141"/>
        <v>4.8000000000000001E-2</v>
      </c>
      <c r="AM155" s="46">
        <f t="shared" si="153"/>
        <v>-2.4103104281554561E-3</v>
      </c>
      <c r="AN155" s="138"/>
      <c r="BA155" s="41">
        <f t="shared" si="142"/>
        <v>4.8000000000000001E-2</v>
      </c>
      <c r="BB155" s="46">
        <f t="shared" si="154"/>
        <v>-9.9174413719555765E-3</v>
      </c>
      <c r="BC155" s="138"/>
      <c r="BJ155" s="94" t="s">
        <v>734</v>
      </c>
      <c r="BK155" s="94" t="s">
        <v>566</v>
      </c>
      <c r="BL155" s="41">
        <v>10</v>
      </c>
      <c r="BM155" s="41">
        <v>7</v>
      </c>
      <c r="BN155" s="41" t="s">
        <v>932</v>
      </c>
      <c r="BO155" s="41">
        <v>2</v>
      </c>
      <c r="BP155" s="41">
        <f t="shared" si="143"/>
        <v>8.4000000000000005E-2</v>
      </c>
      <c r="BQ155" s="46">
        <f t="shared" si="155"/>
        <v>2.5040270991482764E-2</v>
      </c>
      <c r="BR155" s="138"/>
      <c r="CE155" s="41">
        <f t="shared" si="144"/>
        <v>8.5999999999999993E-2</v>
      </c>
      <c r="CF155" s="46">
        <f t="shared" si="156"/>
        <v>2.3265815616413256E-2</v>
      </c>
      <c r="CG155" s="138"/>
      <c r="CN155" s="94" t="s">
        <v>734</v>
      </c>
      <c r="CO155" s="94" t="s">
        <v>566</v>
      </c>
      <c r="CP155" s="41">
        <v>10</v>
      </c>
      <c r="CQ155" s="41">
        <v>7</v>
      </c>
      <c r="CR155" s="41" t="s">
        <v>932</v>
      </c>
      <c r="CS155" s="41">
        <f t="shared" si="157"/>
        <v>5</v>
      </c>
      <c r="CT155" s="41">
        <f t="shared" si="145"/>
        <v>6.9000000000000006E-2</v>
      </c>
      <c r="CU155" s="46">
        <f t="shared" si="158"/>
        <v>7.8822174330078817E-3</v>
      </c>
      <c r="CV155" s="138"/>
      <c r="DI155" s="41">
        <f t="shared" si="146"/>
        <v>6.7000000000000004E-2</v>
      </c>
      <c r="DJ155" s="46">
        <f t="shared" si="159"/>
        <v>9.6869782971619432E-3</v>
      </c>
      <c r="DK155" s="138"/>
      <c r="DR155" s="94" t="s">
        <v>916</v>
      </c>
      <c r="DS155" s="94" t="s">
        <v>567</v>
      </c>
      <c r="DT155" s="41">
        <v>10</v>
      </c>
      <c r="DU155" s="41">
        <v>7</v>
      </c>
      <c r="DV155" s="41" t="s">
        <v>932</v>
      </c>
      <c r="DW155" s="41">
        <v>2</v>
      </c>
      <c r="DX155" s="41">
        <f t="shared" si="147"/>
        <v>4.8000000000000001E-2</v>
      </c>
      <c r="DY155" s="46">
        <f t="shared" si="160"/>
        <v>-5.9444958588615524E-3</v>
      </c>
      <c r="DZ155" s="138"/>
      <c r="EM155" s="41">
        <f t="shared" si="148"/>
        <v>0.05</v>
      </c>
      <c r="EN155" s="46">
        <f t="shared" si="161"/>
        <v>-6.1640798226164162E-3</v>
      </c>
      <c r="EO155" s="138"/>
      <c r="EV155" s="94" t="s">
        <v>916</v>
      </c>
      <c r="EW155" s="94" t="s">
        <v>567</v>
      </c>
      <c r="EX155" s="41">
        <v>10</v>
      </c>
      <c r="EY155" s="41">
        <v>7</v>
      </c>
      <c r="EZ155" s="41" t="s">
        <v>932</v>
      </c>
      <c r="FA155" s="41">
        <v>5</v>
      </c>
      <c r="FB155" s="41">
        <f t="shared" si="149"/>
        <v>4.4999999999999998E-2</v>
      </c>
      <c r="FC155" s="46">
        <f t="shared" si="162"/>
        <v>-1.0446472317491415E-2</v>
      </c>
      <c r="FD155" s="138"/>
      <c r="FQ155" s="41">
        <f t="shared" si="150"/>
        <v>0.05</v>
      </c>
      <c r="FR155" s="46">
        <f t="shared" si="163"/>
        <v>-8.3088008488691849E-3</v>
      </c>
      <c r="FS155" s="138"/>
    </row>
    <row r="156" spans="2:175">
      <c r="B156" s="94" t="s">
        <v>736</v>
      </c>
      <c r="C156" s="94" t="s">
        <v>566</v>
      </c>
      <c r="D156" s="41">
        <v>10</v>
      </c>
      <c r="E156" s="41">
        <v>8</v>
      </c>
      <c r="F156" s="41" t="s">
        <v>932</v>
      </c>
      <c r="G156" s="41">
        <v>1</v>
      </c>
      <c r="H156" s="41">
        <f t="shared" si="139"/>
        <v>0.20399999999999999</v>
      </c>
      <c r="I156" s="46">
        <f t="shared" si="151"/>
        <v>0.13317851881942133</v>
      </c>
      <c r="J156" s="138"/>
      <c r="W156" s="41">
        <f t="shared" si="140"/>
        <v>0.20599999999999999</v>
      </c>
      <c r="X156" s="46">
        <f t="shared" si="152"/>
        <v>0.13498904156816388</v>
      </c>
      <c r="Y156" s="138"/>
      <c r="AF156" s="94" t="s">
        <v>916</v>
      </c>
      <c r="AG156" s="94" t="s">
        <v>567</v>
      </c>
      <c r="AH156" s="41">
        <v>10</v>
      </c>
      <c r="AI156" s="41">
        <v>8</v>
      </c>
      <c r="AJ156" s="41" t="s">
        <v>932</v>
      </c>
      <c r="AK156" s="41">
        <v>1</v>
      </c>
      <c r="AL156" s="41">
        <f t="shared" si="141"/>
        <v>4.9000000000000002E-2</v>
      </c>
      <c r="AM156" s="46">
        <f t="shared" si="153"/>
        <v>-1.534171881777117E-3</v>
      </c>
      <c r="AN156" s="138"/>
      <c r="BA156" s="41">
        <f t="shared" si="142"/>
        <v>4.7E-2</v>
      </c>
      <c r="BB156" s="46">
        <f t="shared" si="154"/>
        <v>-1.0930702707618247E-2</v>
      </c>
      <c r="BC156" s="138"/>
      <c r="BJ156" s="94" t="s">
        <v>736</v>
      </c>
      <c r="BK156" s="94" t="s">
        <v>566</v>
      </c>
      <c r="BL156" s="41">
        <v>10</v>
      </c>
      <c r="BM156" s="41">
        <v>8</v>
      </c>
      <c r="BN156" s="41" t="s">
        <v>932</v>
      </c>
      <c r="BO156" s="41">
        <v>2</v>
      </c>
      <c r="BP156" s="41">
        <f t="shared" si="143"/>
        <v>0.13100000000000001</v>
      </c>
      <c r="BQ156" s="46">
        <f t="shared" si="155"/>
        <v>6.552937162631442E-2</v>
      </c>
      <c r="BR156" s="138"/>
      <c r="CE156" s="41">
        <f t="shared" si="144"/>
        <v>0.13300000000000001</v>
      </c>
      <c r="CF156" s="46">
        <f t="shared" si="156"/>
        <v>6.3021507563340268E-2</v>
      </c>
      <c r="CG156" s="138"/>
      <c r="CN156" s="94" t="s">
        <v>736</v>
      </c>
      <c r="CO156" s="94" t="s">
        <v>566</v>
      </c>
      <c r="CP156" s="41">
        <v>10</v>
      </c>
      <c r="CQ156" s="41">
        <v>8</v>
      </c>
      <c r="CR156" s="41" t="s">
        <v>932</v>
      </c>
      <c r="CS156" s="41">
        <f t="shared" si="157"/>
        <v>5</v>
      </c>
      <c r="CT156" s="41">
        <f t="shared" si="145"/>
        <v>7.0000000000000007E-2</v>
      </c>
      <c r="CU156" s="46">
        <f t="shared" si="158"/>
        <v>8.7334400873296126E-3</v>
      </c>
      <c r="CV156" s="138"/>
      <c r="DI156" s="41">
        <f t="shared" si="146"/>
        <v>6.8000000000000005E-2</v>
      </c>
      <c r="DJ156" s="46">
        <f t="shared" si="159"/>
        <v>1.0530050083472462E-2</v>
      </c>
      <c r="DK156" s="138"/>
      <c r="DR156" s="94" t="s">
        <v>916</v>
      </c>
      <c r="DS156" s="94" t="s">
        <v>567</v>
      </c>
      <c r="DT156" s="41">
        <v>10</v>
      </c>
      <c r="DU156" s="41">
        <v>8</v>
      </c>
      <c r="DV156" s="41" t="s">
        <v>932</v>
      </c>
      <c r="DW156" s="41">
        <v>2</v>
      </c>
      <c r="DX156" s="41">
        <f t="shared" si="147"/>
        <v>4.5999999999999999E-2</v>
      </c>
      <c r="DY156" s="46">
        <f t="shared" si="160"/>
        <v>-7.600951231798307E-3</v>
      </c>
      <c r="DZ156" s="138"/>
      <c r="EM156" s="41">
        <f t="shared" si="148"/>
        <v>4.5999999999999999E-2</v>
      </c>
      <c r="EN156" s="46">
        <f t="shared" si="161"/>
        <v>-9.4818099696148579E-3</v>
      </c>
      <c r="EO156" s="138"/>
      <c r="EV156" s="94" t="s">
        <v>916</v>
      </c>
      <c r="EW156" s="94" t="s">
        <v>567</v>
      </c>
      <c r="EX156" s="41">
        <v>10</v>
      </c>
      <c r="EY156" s="41">
        <v>8</v>
      </c>
      <c r="EZ156" s="41" t="s">
        <v>932</v>
      </c>
      <c r="FA156" s="41">
        <v>5</v>
      </c>
      <c r="FB156" s="41">
        <f t="shared" si="149"/>
        <v>4.5999999999999999E-2</v>
      </c>
      <c r="FC156" s="46">
        <f t="shared" si="162"/>
        <v>-9.5804752572268385E-3</v>
      </c>
      <c r="FD156" s="138"/>
      <c r="FQ156" s="41">
        <f t="shared" si="150"/>
        <v>5.0999999999999997E-2</v>
      </c>
      <c r="FR156" s="46">
        <f t="shared" si="163"/>
        <v>-7.4364890374958234E-3</v>
      </c>
      <c r="FS156" s="138"/>
    </row>
    <row r="157" spans="2:175">
      <c r="B157" s="94" t="s">
        <v>738</v>
      </c>
      <c r="C157" s="94" t="s">
        <v>566</v>
      </c>
      <c r="D157" s="41">
        <v>11</v>
      </c>
      <c r="E157" s="41">
        <v>1</v>
      </c>
      <c r="F157" s="41" t="s">
        <v>932</v>
      </c>
      <c r="G157" s="41">
        <v>1</v>
      </c>
      <c r="H157" s="41">
        <f t="shared" ref="H157:H164" si="164">N42</f>
        <v>0.09</v>
      </c>
      <c r="I157" s="46">
        <f t="shared" si="151"/>
        <v>3.3965106211865687E-2</v>
      </c>
      <c r="J157" s="138"/>
      <c r="W157" s="41">
        <f t="shared" ref="W157:W164" si="165">AC42</f>
        <v>0.09</v>
      </c>
      <c r="X157" s="46">
        <f t="shared" si="152"/>
        <v>3.400893912529547E-2</v>
      </c>
      <c r="Y157" s="138"/>
      <c r="AF157" s="94" t="s">
        <v>916</v>
      </c>
      <c r="AG157" s="94" t="s">
        <v>567</v>
      </c>
      <c r="AH157" s="41">
        <v>11</v>
      </c>
      <c r="AI157" s="41">
        <v>1</v>
      </c>
      <c r="AJ157" s="41" t="s">
        <v>932</v>
      </c>
      <c r="AK157" s="41">
        <v>1</v>
      </c>
      <c r="AL157" s="41">
        <f t="shared" ref="AL157:AL164" si="166">AR42</f>
        <v>0.996</v>
      </c>
      <c r="AM157" s="46" t="str">
        <f t="shared" si="153"/>
        <v>NA</v>
      </c>
      <c r="AN157" s="138"/>
      <c r="BA157" s="41">
        <f t="shared" ref="BA157:BA164" si="167">BG42</f>
        <v>0.74399999999999999</v>
      </c>
      <c r="BB157" s="46" t="str">
        <f t="shared" si="154"/>
        <v>NA</v>
      </c>
      <c r="BC157" s="138"/>
      <c r="BJ157" s="94" t="s">
        <v>738</v>
      </c>
      <c r="BK157" s="94" t="s">
        <v>566</v>
      </c>
      <c r="BL157" s="41">
        <v>11</v>
      </c>
      <c r="BM157" s="41">
        <v>1</v>
      </c>
      <c r="BN157" s="41" t="s">
        <v>932</v>
      </c>
      <c r="BO157" s="41">
        <v>2</v>
      </c>
      <c r="BP157" s="41">
        <f t="shared" ref="BP157:BP164" si="168">BV42</f>
        <v>7.8E-2</v>
      </c>
      <c r="BQ157" s="46">
        <f t="shared" si="155"/>
        <v>1.9871449633844674E-2</v>
      </c>
      <c r="BR157" s="138"/>
      <c r="CE157" s="41">
        <f t="shared" ref="CE157:CE164" si="169">CK42</f>
        <v>8.2000000000000003E-2</v>
      </c>
      <c r="CF157" s="46">
        <f t="shared" si="156"/>
        <v>1.9882352471993946E-2</v>
      </c>
      <c r="CG157" s="138"/>
      <c r="CN157" s="94" t="s">
        <v>738</v>
      </c>
      <c r="CO157" s="94" t="s">
        <v>566</v>
      </c>
      <c r="CP157" s="41">
        <v>11</v>
      </c>
      <c r="CQ157" s="41">
        <v>1</v>
      </c>
      <c r="CR157" s="41" t="s">
        <v>932</v>
      </c>
      <c r="CS157" s="41">
        <f t="shared" si="157"/>
        <v>5</v>
      </c>
      <c r="CT157" s="41">
        <f t="shared" ref="CT157:CT161" si="170">CZ42</f>
        <v>7.0000000000000007E-2</v>
      </c>
      <c r="CU157" s="46">
        <f t="shared" si="158"/>
        <v>8.7334400873296126E-3</v>
      </c>
      <c r="CV157" s="138"/>
      <c r="DI157" s="41">
        <f t="shared" ref="DI157:DI164" si="171">DO42</f>
        <v>7.0000000000000007E-2</v>
      </c>
      <c r="DJ157" s="46">
        <f t="shared" si="159"/>
        <v>1.2216193656093497E-2</v>
      </c>
      <c r="DK157" s="138"/>
      <c r="DR157" s="94" t="s">
        <v>916</v>
      </c>
      <c r="DS157" s="94" t="s">
        <v>567</v>
      </c>
      <c r="DT157" s="41">
        <v>11</v>
      </c>
      <c r="DU157" s="41">
        <v>1</v>
      </c>
      <c r="DV157" s="41" t="s">
        <v>932</v>
      </c>
      <c r="DW157" s="41">
        <v>2</v>
      </c>
      <c r="DX157" s="41">
        <f t="shared" ref="DX157:DX163" si="172">ED42</f>
        <v>2.0470000000000002</v>
      </c>
      <c r="DY157" s="46" t="str">
        <f t="shared" si="160"/>
        <v>NA</v>
      </c>
      <c r="DZ157" s="138"/>
      <c r="EM157" s="41">
        <f t="shared" ref="EM157:EM164" si="173">ES42</f>
        <v>4.5999999999999999E-2</v>
      </c>
      <c r="EN157" s="46">
        <f t="shared" si="161"/>
        <v>-9.4818099696148579E-3</v>
      </c>
      <c r="EO157" s="138"/>
      <c r="EV157" s="94" t="s">
        <v>916</v>
      </c>
      <c r="EW157" s="94" t="s">
        <v>567</v>
      </c>
      <c r="EX157" s="41">
        <v>11</v>
      </c>
      <c r="EY157" s="41">
        <v>1</v>
      </c>
      <c r="EZ157" s="41" t="s">
        <v>932</v>
      </c>
      <c r="FA157" s="41">
        <v>5</v>
      </c>
      <c r="FB157" s="41">
        <f t="shared" ref="FB157:FB164" si="174">FH42</f>
        <v>4.5999999999999999E-2</v>
      </c>
      <c r="FC157" s="46">
        <f t="shared" si="162"/>
        <v>-9.5804752572268385E-3</v>
      </c>
      <c r="FD157" s="138"/>
      <c r="FQ157" s="41">
        <f t="shared" ref="FQ157:FQ164" si="175">FW42</f>
        <v>4.4999999999999998E-2</v>
      </c>
      <c r="FR157" s="46">
        <f t="shared" si="163"/>
        <v>-1.2670359905736022E-2</v>
      </c>
      <c r="FS157" s="138"/>
    </row>
    <row r="158" spans="2:175">
      <c r="B158" s="94" t="s">
        <v>698</v>
      </c>
      <c r="C158" s="94" t="s">
        <v>566</v>
      </c>
      <c r="D158" s="41">
        <v>11</v>
      </c>
      <c r="E158" s="41">
        <v>2</v>
      </c>
      <c r="F158" s="41" t="s">
        <v>932</v>
      </c>
      <c r="G158" s="41">
        <v>1</v>
      </c>
      <c r="H158" s="41">
        <f t="shared" si="164"/>
        <v>4.9000000000000002E-2</v>
      </c>
      <c r="I158" s="46">
        <f t="shared" si="151"/>
        <v>-1.7169106031323885E-3</v>
      </c>
      <c r="J158" s="138"/>
      <c r="W158" s="41">
        <f t="shared" si="165"/>
        <v>4.9000000000000002E-2</v>
      </c>
      <c r="X158" s="46">
        <f t="shared" si="152"/>
        <v>-1.6823039795114635E-3</v>
      </c>
      <c r="Y158" s="138"/>
      <c r="AF158" s="94" t="s">
        <v>916</v>
      </c>
      <c r="AG158" s="94" t="s">
        <v>567</v>
      </c>
      <c r="AH158" s="41">
        <v>11</v>
      </c>
      <c r="AI158" s="41">
        <v>2</v>
      </c>
      <c r="AJ158" s="41" t="s">
        <v>932</v>
      </c>
      <c r="AK158" s="41">
        <v>1</v>
      </c>
      <c r="AL158" s="41">
        <f t="shared" si="166"/>
        <v>0.86799999999999999</v>
      </c>
      <c r="AM158" s="46" t="str">
        <f t="shared" si="153"/>
        <v>NA</v>
      </c>
      <c r="AN158" s="138"/>
      <c r="BA158" s="41">
        <f t="shared" si="167"/>
        <v>0.754</v>
      </c>
      <c r="BB158" s="46" t="str">
        <f t="shared" si="154"/>
        <v>NA</v>
      </c>
      <c r="BC158" s="138"/>
      <c r="BJ158" s="94" t="s">
        <v>698</v>
      </c>
      <c r="BK158" s="94" t="s">
        <v>566</v>
      </c>
      <c r="BL158" s="41">
        <v>11</v>
      </c>
      <c r="BM158" s="41">
        <v>2</v>
      </c>
      <c r="BN158" s="41" t="s">
        <v>932</v>
      </c>
      <c r="BO158" s="41">
        <v>2</v>
      </c>
      <c r="BP158" s="41">
        <f t="shared" si="168"/>
        <v>5.5E-2</v>
      </c>
      <c r="BQ158" s="46">
        <f t="shared" si="155"/>
        <v>5.7634429565350573E-5</v>
      </c>
      <c r="BR158" s="138"/>
      <c r="CE158" s="41">
        <f t="shared" si="169"/>
        <v>5.7000000000000002E-2</v>
      </c>
      <c r="CF158" s="46">
        <f t="shared" si="156"/>
        <v>-1.2642921806267991E-3</v>
      </c>
      <c r="CG158" s="138"/>
      <c r="CN158" s="94" t="s">
        <v>698</v>
      </c>
      <c r="CO158" s="94" t="s">
        <v>566</v>
      </c>
      <c r="CP158" s="41">
        <v>11</v>
      </c>
      <c r="CQ158" s="41">
        <v>2</v>
      </c>
      <c r="CR158" s="41" t="s">
        <v>932</v>
      </c>
      <c r="CS158" s="41">
        <f t="shared" si="157"/>
        <v>5</v>
      </c>
      <c r="CT158" s="41">
        <f t="shared" si="170"/>
        <v>6.9000000000000006E-2</v>
      </c>
      <c r="CU158" s="46">
        <f t="shared" si="158"/>
        <v>7.8822174330078817E-3</v>
      </c>
      <c r="CV158" s="138"/>
      <c r="DI158" s="41">
        <f t="shared" si="171"/>
        <v>6.8000000000000005E-2</v>
      </c>
      <c r="DJ158" s="46">
        <f t="shared" si="159"/>
        <v>1.0530050083472462E-2</v>
      </c>
      <c r="DK158" s="138"/>
      <c r="DR158" s="94" t="s">
        <v>916</v>
      </c>
      <c r="DS158" s="94" t="s">
        <v>567</v>
      </c>
      <c r="DT158" s="41">
        <v>11</v>
      </c>
      <c r="DU158" s="41">
        <v>2</v>
      </c>
      <c r="DV158" s="41" t="s">
        <v>932</v>
      </c>
      <c r="DW158" s="41">
        <v>2</v>
      </c>
      <c r="DX158" s="41">
        <f t="shared" si="172"/>
        <v>1.0109999999999999</v>
      </c>
      <c r="DY158" s="46" t="str">
        <f t="shared" si="160"/>
        <v>NA</v>
      </c>
      <c r="DZ158" s="138"/>
      <c r="EM158" s="41">
        <f t="shared" si="173"/>
        <v>4.5999999999999999E-2</v>
      </c>
      <c r="EN158" s="46">
        <f t="shared" si="161"/>
        <v>-9.4818099696148579E-3</v>
      </c>
      <c r="EO158" s="138"/>
      <c r="EV158" s="94" t="s">
        <v>916</v>
      </c>
      <c r="EW158" s="94" t="s">
        <v>567</v>
      </c>
      <c r="EX158" s="41">
        <v>11</v>
      </c>
      <c r="EY158" s="41">
        <v>2</v>
      </c>
      <c r="EZ158" s="41" t="s">
        <v>932</v>
      </c>
      <c r="FA158" s="41">
        <v>5</v>
      </c>
      <c r="FB158" s="41">
        <f t="shared" si="174"/>
        <v>4.5999999999999999E-2</v>
      </c>
      <c r="FC158" s="46">
        <f t="shared" si="162"/>
        <v>-9.5804752572268385E-3</v>
      </c>
      <c r="FD158" s="138"/>
      <c r="FQ158" s="41">
        <f t="shared" si="175"/>
        <v>4.5999999999999999E-2</v>
      </c>
      <c r="FR158" s="46">
        <f t="shared" si="163"/>
        <v>-1.1798048094362655E-2</v>
      </c>
      <c r="FS158" s="138"/>
    </row>
    <row r="159" spans="2:175">
      <c r="B159" s="94" t="s">
        <v>700</v>
      </c>
      <c r="C159" s="94" t="s">
        <v>566</v>
      </c>
      <c r="D159" s="41">
        <v>11</v>
      </c>
      <c r="E159" s="41">
        <v>3</v>
      </c>
      <c r="F159" s="41" t="s">
        <v>932</v>
      </c>
      <c r="G159" s="41">
        <v>1</v>
      </c>
      <c r="H159" s="41">
        <f t="shared" si="164"/>
        <v>4.9000000000000002E-2</v>
      </c>
      <c r="I159" s="46">
        <f t="shared" si="151"/>
        <v>-1.7169106031323885E-3</v>
      </c>
      <c r="J159" s="138"/>
      <c r="W159" s="41">
        <f t="shared" si="165"/>
        <v>4.9000000000000002E-2</v>
      </c>
      <c r="X159" s="46">
        <f t="shared" si="152"/>
        <v>-1.6823039795114635E-3</v>
      </c>
      <c r="Y159" s="138"/>
      <c r="AF159" s="94" t="s">
        <v>916</v>
      </c>
      <c r="AG159" s="94" t="s">
        <v>567</v>
      </c>
      <c r="AH159" s="41">
        <v>11</v>
      </c>
      <c r="AI159" s="41">
        <v>3</v>
      </c>
      <c r="AJ159" s="41" t="s">
        <v>932</v>
      </c>
      <c r="AK159" s="41">
        <v>1</v>
      </c>
      <c r="AL159" s="41">
        <f t="shared" si="166"/>
        <v>0.78600000000000003</v>
      </c>
      <c r="AM159" s="46" t="str">
        <f t="shared" si="153"/>
        <v>NA</v>
      </c>
      <c r="AN159" s="138"/>
      <c r="BA159" s="41">
        <f t="shared" si="167"/>
        <v>0.626</v>
      </c>
      <c r="BB159" s="46" t="str">
        <f t="shared" si="154"/>
        <v>NA</v>
      </c>
      <c r="BC159" s="138"/>
      <c r="BJ159" s="94" t="s">
        <v>700</v>
      </c>
      <c r="BK159" s="94" t="s">
        <v>566</v>
      </c>
      <c r="BL159" s="41">
        <v>11</v>
      </c>
      <c r="BM159" s="41">
        <v>3</v>
      </c>
      <c r="BN159" s="41" t="s">
        <v>932</v>
      </c>
      <c r="BO159" s="41">
        <v>2</v>
      </c>
      <c r="BP159" s="41">
        <f t="shared" si="168"/>
        <v>5.6000000000000001E-2</v>
      </c>
      <c r="BQ159" s="46">
        <f t="shared" si="155"/>
        <v>9.191046558383654E-4</v>
      </c>
      <c r="BR159" s="138"/>
      <c r="CE159" s="41">
        <f t="shared" si="169"/>
        <v>5.6000000000000001E-2</v>
      </c>
      <c r="CF159" s="46">
        <f t="shared" si="156"/>
        <v>-2.1101579667316297E-3</v>
      </c>
      <c r="CG159" s="138"/>
      <c r="CN159" s="94" t="s">
        <v>700</v>
      </c>
      <c r="CO159" s="94" t="s">
        <v>566</v>
      </c>
      <c r="CP159" s="41">
        <v>11</v>
      </c>
      <c r="CQ159" s="41">
        <v>3</v>
      </c>
      <c r="CR159" s="41" t="s">
        <v>932</v>
      </c>
      <c r="CS159" s="41">
        <f t="shared" si="157"/>
        <v>5</v>
      </c>
      <c r="CT159" s="41">
        <f t="shared" si="170"/>
        <v>6.3E-2</v>
      </c>
      <c r="CU159" s="46">
        <f t="shared" si="158"/>
        <v>2.7748815070774932E-3</v>
      </c>
      <c r="CV159" s="138"/>
      <c r="DI159" s="41">
        <f t="shared" si="171"/>
        <v>6.3E-2</v>
      </c>
      <c r="DJ159" s="46">
        <f t="shared" si="159"/>
        <v>6.3146911519198715E-3</v>
      </c>
      <c r="DK159" s="138"/>
      <c r="DR159" s="94" t="s">
        <v>916</v>
      </c>
      <c r="DS159" s="94" t="s">
        <v>567</v>
      </c>
      <c r="DT159" s="41">
        <v>11</v>
      </c>
      <c r="DU159" s="41">
        <v>3</v>
      </c>
      <c r="DV159" s="41" t="s">
        <v>932</v>
      </c>
      <c r="DW159" s="41">
        <v>2</v>
      </c>
      <c r="DX159" s="41">
        <f t="shared" si="172"/>
        <v>1.506</v>
      </c>
      <c r="DY159" s="46" t="str">
        <f t="shared" si="160"/>
        <v>NA</v>
      </c>
      <c r="DZ159" s="138"/>
      <c r="EM159" s="41">
        <f t="shared" si="173"/>
        <v>4.5999999999999999E-2</v>
      </c>
      <c r="EN159" s="46">
        <f t="shared" si="161"/>
        <v>-9.4818099696148579E-3</v>
      </c>
      <c r="EO159" s="138"/>
      <c r="EV159" s="94" t="s">
        <v>916</v>
      </c>
      <c r="EW159" s="94" t="s">
        <v>567</v>
      </c>
      <c r="EX159" s="41">
        <v>11</v>
      </c>
      <c r="EY159" s="41">
        <v>3</v>
      </c>
      <c r="EZ159" s="41" t="s">
        <v>932</v>
      </c>
      <c r="FA159" s="41">
        <v>5</v>
      </c>
      <c r="FB159" s="41">
        <f t="shared" si="174"/>
        <v>4.5999999999999999E-2</v>
      </c>
      <c r="FC159" s="46">
        <f t="shared" si="162"/>
        <v>-9.5804752572268385E-3</v>
      </c>
      <c r="FD159" s="138"/>
      <c r="FQ159" s="41">
        <f t="shared" si="175"/>
        <v>4.5999999999999999E-2</v>
      </c>
      <c r="FR159" s="46">
        <f t="shared" si="163"/>
        <v>-1.1798048094362655E-2</v>
      </c>
      <c r="FS159" s="138"/>
    </row>
    <row r="160" spans="2:175">
      <c r="B160" s="94" t="s">
        <v>702</v>
      </c>
      <c r="C160" s="94" t="s">
        <v>566</v>
      </c>
      <c r="D160" s="41">
        <v>11</v>
      </c>
      <c r="E160" s="41">
        <v>4</v>
      </c>
      <c r="F160" s="41" t="s">
        <v>932</v>
      </c>
      <c r="G160" s="41">
        <v>1</v>
      </c>
      <c r="H160" s="41">
        <f t="shared" si="164"/>
        <v>4.8000000000000001E-2</v>
      </c>
      <c r="I160" s="46">
        <f t="shared" si="151"/>
        <v>-2.5872036961811229E-3</v>
      </c>
      <c r="J160" s="138"/>
      <c r="W160" s="41">
        <f t="shared" si="165"/>
        <v>4.8000000000000001E-2</v>
      </c>
      <c r="X160" s="46">
        <f t="shared" si="152"/>
        <v>-2.5528221040189507E-3</v>
      </c>
      <c r="Y160" s="138"/>
      <c r="AF160" s="94" t="s">
        <v>916</v>
      </c>
      <c r="AG160" s="94" t="s">
        <v>567</v>
      </c>
      <c r="AH160" s="41">
        <v>11</v>
      </c>
      <c r="AI160" s="41">
        <v>4</v>
      </c>
      <c r="AJ160" s="41" t="s">
        <v>932</v>
      </c>
      <c r="AK160" s="41">
        <v>1</v>
      </c>
      <c r="AL160" s="41">
        <f t="shared" si="166"/>
        <v>0.90400000000000003</v>
      </c>
      <c r="AM160" s="46" t="str">
        <f t="shared" si="153"/>
        <v>NA</v>
      </c>
      <c r="AN160" s="138"/>
      <c r="BA160" s="41">
        <f t="shared" si="167"/>
        <v>0.71299999999999997</v>
      </c>
      <c r="BB160" s="46" t="str">
        <f t="shared" si="154"/>
        <v>NA</v>
      </c>
      <c r="BC160" s="138"/>
      <c r="BJ160" s="94" t="s">
        <v>702</v>
      </c>
      <c r="BK160" s="94" t="s">
        <v>566</v>
      </c>
      <c r="BL160" s="41">
        <v>11</v>
      </c>
      <c r="BM160" s="41">
        <v>4</v>
      </c>
      <c r="BN160" s="41" t="s">
        <v>932</v>
      </c>
      <c r="BO160" s="41">
        <v>2</v>
      </c>
      <c r="BP160" s="41">
        <f t="shared" si="168"/>
        <v>5.6000000000000001E-2</v>
      </c>
      <c r="BQ160" s="46">
        <f t="shared" si="155"/>
        <v>9.191046558383654E-4</v>
      </c>
      <c r="BR160" s="138"/>
      <c r="CE160" s="41">
        <f t="shared" si="169"/>
        <v>5.6000000000000001E-2</v>
      </c>
      <c r="CF160" s="46">
        <f t="shared" si="156"/>
        <v>-2.1101579667316297E-3</v>
      </c>
      <c r="CG160" s="138"/>
      <c r="CN160" s="94" t="s">
        <v>702</v>
      </c>
      <c r="CO160" s="94" t="s">
        <v>566</v>
      </c>
      <c r="CP160" s="41">
        <v>11</v>
      </c>
      <c r="CQ160" s="41">
        <v>4</v>
      </c>
      <c r="CR160" s="41" t="s">
        <v>932</v>
      </c>
      <c r="CS160" s="41">
        <f t="shared" si="157"/>
        <v>5</v>
      </c>
      <c r="CT160" s="41">
        <f t="shared" si="170"/>
        <v>6.3E-2</v>
      </c>
      <c r="CU160" s="46">
        <f t="shared" si="158"/>
        <v>2.7748815070774932E-3</v>
      </c>
      <c r="CV160" s="138"/>
      <c r="DI160" s="41">
        <f t="shared" si="171"/>
        <v>6.4000000000000001E-2</v>
      </c>
      <c r="DJ160" s="46">
        <f t="shared" si="159"/>
        <v>7.157762938230389E-3</v>
      </c>
      <c r="DK160" s="138"/>
      <c r="DR160" s="94" t="s">
        <v>916</v>
      </c>
      <c r="DS160" s="94" t="s">
        <v>567</v>
      </c>
      <c r="DT160" s="41">
        <v>11</v>
      </c>
      <c r="DU160" s="41">
        <v>4</v>
      </c>
      <c r="DV160" s="41" t="s">
        <v>932</v>
      </c>
      <c r="DW160" s="41">
        <v>2</v>
      </c>
      <c r="DX160" s="41">
        <f t="shared" si="172"/>
        <v>0.91600000000000004</v>
      </c>
      <c r="DY160" s="46" t="str">
        <f t="shared" si="160"/>
        <v>NA</v>
      </c>
      <c r="DZ160" s="138"/>
      <c r="EM160" s="41">
        <f t="shared" si="173"/>
        <v>4.5999999999999999E-2</v>
      </c>
      <c r="EN160" s="46">
        <f t="shared" si="161"/>
        <v>-9.4818099696148579E-3</v>
      </c>
      <c r="EO160" s="138"/>
      <c r="EV160" s="94" t="s">
        <v>916</v>
      </c>
      <c r="EW160" s="94" t="s">
        <v>567</v>
      </c>
      <c r="EX160" s="41">
        <v>11</v>
      </c>
      <c r="EY160" s="41">
        <v>4</v>
      </c>
      <c r="EZ160" s="41" t="s">
        <v>932</v>
      </c>
      <c r="FA160" s="41">
        <v>5</v>
      </c>
      <c r="FB160" s="41">
        <f t="shared" si="174"/>
        <v>4.5999999999999999E-2</v>
      </c>
      <c r="FC160" s="46">
        <f t="shared" si="162"/>
        <v>-9.5804752572268385E-3</v>
      </c>
      <c r="FD160" s="138"/>
      <c r="FQ160" s="41">
        <f t="shared" si="175"/>
        <v>4.5999999999999999E-2</v>
      </c>
      <c r="FR160" s="46">
        <f t="shared" si="163"/>
        <v>-1.1798048094362655E-2</v>
      </c>
      <c r="FS160" s="138"/>
    </row>
    <row r="161" spans="1:175">
      <c r="B161" s="94" t="s">
        <v>591</v>
      </c>
      <c r="C161" s="94" t="s">
        <v>566</v>
      </c>
      <c r="D161" s="41">
        <v>11</v>
      </c>
      <c r="E161" s="41">
        <v>5</v>
      </c>
      <c r="F161" s="41" t="s">
        <v>932</v>
      </c>
      <c r="G161" s="41">
        <v>1</v>
      </c>
      <c r="H161" s="41">
        <f t="shared" si="164"/>
        <v>1.77</v>
      </c>
      <c r="I161" s="46" t="str">
        <f t="shared" si="151"/>
        <v>NA</v>
      </c>
      <c r="J161" s="138"/>
      <c r="W161" s="41">
        <f t="shared" si="165"/>
        <v>1.74</v>
      </c>
      <c r="X161" s="46" t="str">
        <f t="shared" si="152"/>
        <v>NA</v>
      </c>
      <c r="Y161" s="138"/>
      <c r="AF161" s="94" t="s">
        <v>916</v>
      </c>
      <c r="AG161" s="94" t="s">
        <v>567</v>
      </c>
      <c r="AH161" s="41">
        <v>11</v>
      </c>
      <c r="AI161" s="41">
        <v>5</v>
      </c>
      <c r="AJ161" s="41" t="s">
        <v>932</v>
      </c>
      <c r="AK161" s="41">
        <v>1</v>
      </c>
      <c r="AL161" s="41">
        <f t="shared" si="166"/>
        <v>1.1870000000000001</v>
      </c>
      <c r="AM161" s="46" t="str">
        <f t="shared" si="153"/>
        <v>NA</v>
      </c>
      <c r="AN161" s="138"/>
      <c r="BA161" s="41">
        <f t="shared" si="167"/>
        <v>0.53900000000000003</v>
      </c>
      <c r="BB161" s="46" t="str">
        <f t="shared" si="154"/>
        <v>NA</v>
      </c>
      <c r="BC161" s="138"/>
      <c r="BJ161" s="94" t="s">
        <v>591</v>
      </c>
      <c r="BK161" s="94" t="s">
        <v>566</v>
      </c>
      <c r="BL161" s="41">
        <v>11</v>
      </c>
      <c r="BM161" s="41">
        <v>5</v>
      </c>
      <c r="BN161" s="41" t="s">
        <v>932</v>
      </c>
      <c r="BO161" s="41">
        <v>2</v>
      </c>
      <c r="BP161" s="41">
        <f t="shared" si="168"/>
        <v>1.181</v>
      </c>
      <c r="BQ161" s="46" t="str">
        <f t="shared" si="155"/>
        <v>NA</v>
      </c>
      <c r="BR161" s="138"/>
      <c r="CE161" s="41">
        <f t="shared" si="169"/>
        <v>1.2210000000000001</v>
      </c>
      <c r="CF161" s="46" t="str">
        <f t="shared" si="156"/>
        <v>NA</v>
      </c>
      <c r="CG161" s="138"/>
      <c r="CN161" s="94" t="s">
        <v>591</v>
      </c>
      <c r="CO161" s="94" t="s">
        <v>566</v>
      </c>
      <c r="CP161" s="41">
        <v>11</v>
      </c>
      <c r="CQ161" s="41">
        <v>5</v>
      </c>
      <c r="CR161" s="41" t="s">
        <v>932</v>
      </c>
      <c r="CS161" s="41">
        <f t="shared" si="157"/>
        <v>5</v>
      </c>
      <c r="CT161" s="41">
        <f t="shared" si="170"/>
        <v>0.54600000000000004</v>
      </c>
      <c r="CU161" s="46">
        <f t="shared" si="158"/>
        <v>0.41391542354447347</v>
      </c>
      <c r="CV161" s="138"/>
      <c r="DI161" s="41">
        <f t="shared" si="171"/>
        <v>0.54800000000000004</v>
      </c>
      <c r="DJ161" s="46">
        <f t="shared" si="159"/>
        <v>0.41520450751252086</v>
      </c>
      <c r="DK161" s="138"/>
      <c r="DR161" s="94" t="s">
        <v>916</v>
      </c>
      <c r="DS161" s="94" t="s">
        <v>567</v>
      </c>
      <c r="DT161" s="41">
        <v>11</v>
      </c>
      <c r="DU161" s="41">
        <v>5</v>
      </c>
      <c r="DV161" s="41" t="s">
        <v>932</v>
      </c>
      <c r="DW161" s="41">
        <v>2</v>
      </c>
      <c r="DX161" s="41">
        <f t="shared" si="172"/>
        <v>1.7669999999999999</v>
      </c>
      <c r="DY161" s="46" t="str">
        <f t="shared" si="160"/>
        <v>NA</v>
      </c>
      <c r="DZ161" s="138"/>
      <c r="EM161" s="41">
        <f t="shared" si="173"/>
        <v>4.5999999999999999E-2</v>
      </c>
      <c r="EN161" s="46">
        <f t="shared" si="161"/>
        <v>-9.4818099696148579E-3</v>
      </c>
      <c r="EO161" s="138"/>
      <c r="EV161" s="94" t="s">
        <v>916</v>
      </c>
      <c r="EW161" s="94" t="s">
        <v>567</v>
      </c>
      <c r="EX161" s="41">
        <v>11</v>
      </c>
      <c r="EY161" s="41">
        <v>5</v>
      </c>
      <c r="EZ161" s="41" t="s">
        <v>932</v>
      </c>
      <c r="FA161" s="41">
        <v>5</v>
      </c>
      <c r="FB161" s="41">
        <f t="shared" si="174"/>
        <v>4.7E-2</v>
      </c>
      <c r="FC161" s="46">
        <f t="shared" si="162"/>
        <v>-8.7144781969622602E-3</v>
      </c>
      <c r="FD161" s="138"/>
      <c r="FQ161" s="41">
        <f t="shared" si="175"/>
        <v>4.5999999999999999E-2</v>
      </c>
      <c r="FR161" s="46">
        <f t="shared" si="163"/>
        <v>-1.1798048094362655E-2</v>
      </c>
      <c r="FS161" s="138"/>
    </row>
    <row r="162" spans="1:175">
      <c r="B162" s="94" t="s">
        <v>593</v>
      </c>
      <c r="C162" s="94" t="s">
        <v>566</v>
      </c>
      <c r="D162" s="41">
        <v>11</v>
      </c>
      <c r="E162" s="41">
        <v>6</v>
      </c>
      <c r="F162" s="41" t="s">
        <v>932</v>
      </c>
      <c r="G162" s="41">
        <v>1</v>
      </c>
      <c r="H162" s="41">
        <f t="shared" si="164"/>
        <v>1.1319999999999999</v>
      </c>
      <c r="I162" s="46" t="str">
        <f t="shared" si="151"/>
        <v>NA</v>
      </c>
      <c r="J162" s="138"/>
      <c r="W162" s="41">
        <f t="shared" si="165"/>
        <v>1.1339999999999999</v>
      </c>
      <c r="X162" s="46" t="str">
        <f t="shared" si="152"/>
        <v>NA</v>
      </c>
      <c r="Y162" s="138"/>
      <c r="AF162" s="94" t="s">
        <v>916</v>
      </c>
      <c r="AG162" s="94" t="s">
        <v>567</v>
      </c>
      <c r="AH162" s="41">
        <v>11</v>
      </c>
      <c r="AI162" s="41">
        <v>6</v>
      </c>
      <c r="AJ162" s="41" t="s">
        <v>932</v>
      </c>
      <c r="AK162" s="41">
        <v>1</v>
      </c>
      <c r="AL162" s="41">
        <f t="shared" si="166"/>
        <v>1.232</v>
      </c>
      <c r="AM162" s="46" t="str">
        <f t="shared" si="153"/>
        <v>NA</v>
      </c>
      <c r="AN162" s="138"/>
      <c r="BA162" s="41">
        <f t="shared" si="167"/>
        <v>1.0269999999999999</v>
      </c>
      <c r="BB162" s="46" t="str">
        <f t="shared" si="154"/>
        <v>NA</v>
      </c>
      <c r="BC162" s="138"/>
      <c r="BJ162" s="94" t="s">
        <v>593</v>
      </c>
      <c r="BK162" s="94" t="s">
        <v>566</v>
      </c>
      <c r="BL162" s="41">
        <v>11</v>
      </c>
      <c r="BM162" s="41">
        <v>6</v>
      </c>
      <c r="BN162" s="41" t="s">
        <v>932</v>
      </c>
      <c r="BO162" s="41">
        <v>2</v>
      </c>
      <c r="BP162" s="41">
        <f>BV47</f>
        <v>0.6</v>
      </c>
      <c r="BQ162" s="46">
        <f t="shared" si="155"/>
        <v>0.46955890774835801</v>
      </c>
      <c r="BR162" s="138"/>
      <c r="CE162" s="41">
        <f t="shared" si="169"/>
        <v>0.61399999999999999</v>
      </c>
      <c r="CF162" s="46">
        <f t="shared" si="156"/>
        <v>0.46988295067976338</v>
      </c>
      <c r="CG162" s="138"/>
      <c r="CN162" s="94" t="s">
        <v>593</v>
      </c>
      <c r="CO162" s="94" t="s">
        <v>566</v>
      </c>
      <c r="CP162" s="41">
        <v>11</v>
      </c>
      <c r="CQ162" s="41">
        <v>6</v>
      </c>
      <c r="CR162" s="41" t="s">
        <v>932</v>
      </c>
      <c r="CS162" s="41">
        <f t="shared" si="157"/>
        <v>5</v>
      </c>
      <c r="CT162" s="41">
        <f>CZ47</f>
        <v>0.28399999999999997</v>
      </c>
      <c r="CU162" s="46">
        <f t="shared" si="158"/>
        <v>0.19089508811217995</v>
      </c>
      <c r="CV162" s="138"/>
      <c r="DI162" s="41">
        <f t="shared" si="171"/>
        <v>0.27900000000000003</v>
      </c>
      <c r="DJ162" s="46">
        <f t="shared" si="159"/>
        <v>0.18841819699499165</v>
      </c>
      <c r="DK162" s="138"/>
      <c r="DR162" s="94" t="s">
        <v>916</v>
      </c>
      <c r="DS162" s="94" t="s">
        <v>567</v>
      </c>
      <c r="DT162" s="41">
        <v>11</v>
      </c>
      <c r="DU162" s="41">
        <v>6</v>
      </c>
      <c r="DV162" s="41" t="s">
        <v>932</v>
      </c>
      <c r="DW162" s="41">
        <v>2</v>
      </c>
      <c r="DX162" s="41">
        <f t="shared" si="172"/>
        <v>0.89100000000000001</v>
      </c>
      <c r="DY162" s="46" t="str">
        <f t="shared" si="160"/>
        <v>NA</v>
      </c>
      <c r="DZ162" s="138"/>
      <c r="EM162" s="41">
        <f t="shared" si="173"/>
        <v>4.5999999999999999E-2</v>
      </c>
      <c r="EN162" s="46">
        <f t="shared" si="161"/>
        <v>-9.4818099696148579E-3</v>
      </c>
      <c r="EO162" s="138"/>
      <c r="EV162" s="94" t="s">
        <v>916</v>
      </c>
      <c r="EW162" s="94" t="s">
        <v>567</v>
      </c>
      <c r="EX162" s="41">
        <v>11</v>
      </c>
      <c r="EY162" s="41">
        <v>6</v>
      </c>
      <c r="EZ162" s="41" t="s">
        <v>932</v>
      </c>
      <c r="FA162" s="41">
        <v>5</v>
      </c>
      <c r="FB162" s="41">
        <f t="shared" si="174"/>
        <v>4.5999999999999999E-2</v>
      </c>
      <c r="FC162" s="46">
        <f t="shared" si="162"/>
        <v>-9.5804752572268385E-3</v>
      </c>
      <c r="FD162" s="138"/>
      <c r="FQ162" s="41">
        <f t="shared" si="175"/>
        <v>4.5999999999999999E-2</v>
      </c>
      <c r="FR162" s="46">
        <f t="shared" si="163"/>
        <v>-1.1798048094362655E-2</v>
      </c>
      <c r="FS162" s="138"/>
    </row>
    <row r="163" spans="1:175">
      <c r="B163" s="94" t="s">
        <v>595</v>
      </c>
      <c r="C163" s="94" t="s">
        <v>566</v>
      </c>
      <c r="D163" s="41">
        <v>11</v>
      </c>
      <c r="E163" s="41">
        <v>7</v>
      </c>
      <c r="F163" s="41" t="s">
        <v>932</v>
      </c>
      <c r="G163" s="41">
        <v>1</v>
      </c>
      <c r="H163" s="41">
        <f t="shared" si="164"/>
        <v>1.242</v>
      </c>
      <c r="I163" s="46" t="str">
        <f t="shared" si="151"/>
        <v>NA</v>
      </c>
      <c r="J163" s="138"/>
      <c r="W163" s="41">
        <f t="shared" si="165"/>
        <v>1.214</v>
      </c>
      <c r="X163" s="46" t="str">
        <f t="shared" si="152"/>
        <v>NA</v>
      </c>
      <c r="Y163" s="138"/>
      <c r="AF163" s="94" t="s">
        <v>916</v>
      </c>
      <c r="AG163" s="94" t="s">
        <v>567</v>
      </c>
      <c r="AH163" s="41">
        <v>11</v>
      </c>
      <c r="AI163" s="41">
        <v>7</v>
      </c>
      <c r="AJ163" s="41" t="s">
        <v>932</v>
      </c>
      <c r="AK163" s="41">
        <v>1</v>
      </c>
      <c r="AL163" s="41">
        <f t="shared" si="166"/>
        <v>0.65500000000000003</v>
      </c>
      <c r="AM163" s="46" t="str">
        <f t="shared" si="153"/>
        <v>NA</v>
      </c>
      <c r="AN163" s="138"/>
      <c r="BA163" s="41">
        <f t="shared" si="167"/>
        <v>1.115</v>
      </c>
      <c r="BB163" s="46" t="str">
        <f t="shared" si="154"/>
        <v>NA</v>
      </c>
      <c r="BC163" s="138"/>
      <c r="BJ163" s="94" t="s">
        <v>595</v>
      </c>
      <c r="BK163" s="94" t="s">
        <v>566</v>
      </c>
      <c r="BL163" s="41">
        <v>11</v>
      </c>
      <c r="BM163" s="41">
        <v>7</v>
      </c>
      <c r="BN163" s="41" t="s">
        <v>932</v>
      </c>
      <c r="BO163" s="41">
        <v>2</v>
      </c>
      <c r="BP163" s="41">
        <f t="shared" si="168"/>
        <v>0.64800000000000002</v>
      </c>
      <c r="BQ163" s="46">
        <f t="shared" si="155"/>
        <v>0.51090947860946279</v>
      </c>
      <c r="BR163" s="138"/>
      <c r="CE163" s="41">
        <f t="shared" si="169"/>
        <v>0.66100000000000003</v>
      </c>
      <c r="CF163" s="46" t="str">
        <f t="shared" si="156"/>
        <v>NA</v>
      </c>
      <c r="CG163" s="138"/>
      <c r="CN163" s="94" t="s">
        <v>595</v>
      </c>
      <c r="CO163" s="94" t="s">
        <v>566</v>
      </c>
      <c r="CP163" s="41">
        <v>11</v>
      </c>
      <c r="CQ163" s="41">
        <v>7</v>
      </c>
      <c r="CR163" s="41" t="s">
        <v>932</v>
      </c>
      <c r="CS163" s="41">
        <f t="shared" si="157"/>
        <v>5</v>
      </c>
      <c r="CT163" s="41">
        <f t="shared" ref="CT163:CT164" si="176">CZ48</f>
        <v>0.30599999999999999</v>
      </c>
      <c r="CU163" s="46">
        <f t="shared" si="158"/>
        <v>0.20962198650725802</v>
      </c>
      <c r="CV163" s="138"/>
      <c r="DI163" s="41">
        <f t="shared" si="171"/>
        <v>0.30199999999999999</v>
      </c>
      <c r="DJ163" s="46">
        <f t="shared" si="159"/>
        <v>0.20780884808013353</v>
      </c>
      <c r="DK163" s="138"/>
      <c r="DR163" s="94" t="s">
        <v>916</v>
      </c>
      <c r="DS163" s="94" t="s">
        <v>567</v>
      </c>
      <c r="DT163" s="41">
        <v>11</v>
      </c>
      <c r="DU163" s="41">
        <v>7</v>
      </c>
      <c r="DV163" s="41" t="s">
        <v>932</v>
      </c>
      <c r="DW163" s="41">
        <v>2</v>
      </c>
      <c r="DX163" s="41">
        <f t="shared" si="172"/>
        <v>1.776</v>
      </c>
      <c r="DY163" s="46" t="str">
        <f t="shared" si="160"/>
        <v>NA</v>
      </c>
      <c r="DZ163" s="138"/>
      <c r="EM163" s="41">
        <f t="shared" si="173"/>
        <v>4.7E-2</v>
      </c>
      <c r="EN163" s="46">
        <f t="shared" si="161"/>
        <v>-8.6523774328652481E-3</v>
      </c>
      <c r="EO163" s="138"/>
      <c r="EV163" s="94" t="s">
        <v>916</v>
      </c>
      <c r="EW163" s="94" t="s">
        <v>567</v>
      </c>
      <c r="EX163" s="41">
        <v>11</v>
      </c>
      <c r="EY163" s="41">
        <v>7</v>
      </c>
      <c r="EZ163" s="41" t="s">
        <v>932</v>
      </c>
      <c r="FA163" s="41">
        <v>5</v>
      </c>
      <c r="FB163" s="41">
        <f t="shared" si="174"/>
        <v>4.5999999999999999E-2</v>
      </c>
      <c r="FC163" s="46">
        <f t="shared" si="162"/>
        <v>-9.5804752572268385E-3</v>
      </c>
      <c r="FD163" s="138"/>
      <c r="FQ163" s="41">
        <f t="shared" si="175"/>
        <v>4.7E-2</v>
      </c>
      <c r="FR163" s="46">
        <f t="shared" si="163"/>
        <v>-1.0925736282989287E-2</v>
      </c>
      <c r="FS163" s="138"/>
    </row>
    <row r="164" spans="1:175">
      <c r="B164" s="94" t="s">
        <v>597</v>
      </c>
      <c r="C164" s="94" t="s">
        <v>566</v>
      </c>
      <c r="D164" s="41">
        <v>11</v>
      </c>
      <c r="E164" s="41">
        <v>8</v>
      </c>
      <c r="F164" s="41" t="s">
        <v>932</v>
      </c>
      <c r="G164" s="41">
        <v>1</v>
      </c>
      <c r="H164" s="41">
        <f t="shared" si="164"/>
        <v>1.5660000000000001</v>
      </c>
      <c r="I164" s="46" t="str">
        <f t="shared" si="151"/>
        <v>NA</v>
      </c>
      <c r="J164" s="138"/>
      <c r="W164" s="41">
        <f t="shared" si="165"/>
        <v>1.5760000000000001</v>
      </c>
      <c r="X164" s="46" t="str">
        <f t="shared" si="152"/>
        <v>NA</v>
      </c>
      <c r="Y164" s="138"/>
      <c r="AF164" s="94" t="s">
        <v>916</v>
      </c>
      <c r="AG164" s="94" t="s">
        <v>567</v>
      </c>
      <c r="AH164" s="41">
        <v>11</v>
      </c>
      <c r="AI164" s="41">
        <v>8</v>
      </c>
      <c r="AJ164" s="41" t="s">
        <v>932</v>
      </c>
      <c r="AK164" s="41">
        <v>1</v>
      </c>
      <c r="AL164" s="41">
        <f t="shared" si="166"/>
        <v>0.78500000000000003</v>
      </c>
      <c r="AM164" s="46" t="str">
        <f t="shared" si="153"/>
        <v>NA</v>
      </c>
      <c r="AN164" s="138"/>
      <c r="BA164" s="41">
        <f t="shared" si="167"/>
        <v>0.96899999999999997</v>
      </c>
      <c r="BB164" s="46" t="str">
        <f t="shared" si="154"/>
        <v>NA</v>
      </c>
      <c r="BC164" s="138"/>
      <c r="BJ164" s="94" t="s">
        <v>597</v>
      </c>
      <c r="BK164" s="94" t="s">
        <v>566</v>
      </c>
      <c r="BL164" s="41">
        <v>11</v>
      </c>
      <c r="BM164" s="41">
        <v>8</v>
      </c>
      <c r="BN164" s="41" t="s">
        <v>932</v>
      </c>
      <c r="BO164" s="41">
        <v>2</v>
      </c>
      <c r="BP164" s="41">
        <f t="shared" si="168"/>
        <v>0.97899999999999998</v>
      </c>
      <c r="BQ164" s="46" t="str">
        <f t="shared" si="155"/>
        <v>NA</v>
      </c>
      <c r="BR164" s="138"/>
      <c r="CE164" s="41">
        <f t="shared" si="169"/>
        <v>1.004</v>
      </c>
      <c r="CF164" s="46" t="str">
        <f t="shared" si="156"/>
        <v>NA</v>
      </c>
      <c r="CG164" s="138"/>
      <c r="CN164" s="94" t="s">
        <v>597</v>
      </c>
      <c r="CO164" s="94" t="s">
        <v>566</v>
      </c>
      <c r="CP164" s="41">
        <v>11</v>
      </c>
      <c r="CQ164" s="41">
        <v>8</v>
      </c>
      <c r="CR164" s="41" t="s">
        <v>932</v>
      </c>
      <c r="CS164" s="41">
        <f t="shared" si="157"/>
        <v>5</v>
      </c>
      <c r="CT164" s="41">
        <f t="shared" si="176"/>
        <v>0.45</v>
      </c>
      <c r="CU164" s="46">
        <f t="shared" si="158"/>
        <v>0.33219804872958725</v>
      </c>
      <c r="CV164" s="138"/>
      <c r="DI164" s="41">
        <f t="shared" si="171"/>
        <v>0.44700000000000001</v>
      </c>
      <c r="DJ164" s="46">
        <f t="shared" si="159"/>
        <v>0.33005425709515857</v>
      </c>
      <c r="DK164" s="138"/>
      <c r="DR164" s="94" t="s">
        <v>916</v>
      </c>
      <c r="DS164" s="94" t="s">
        <v>567</v>
      </c>
      <c r="DT164" s="41">
        <v>11</v>
      </c>
      <c r="DU164" s="41">
        <v>8</v>
      </c>
      <c r="DV164" s="41" t="s">
        <v>932</v>
      </c>
      <c r="DW164" s="41">
        <v>2</v>
      </c>
      <c r="DX164" s="41">
        <f>ED49</f>
        <v>0.63300000000000001</v>
      </c>
      <c r="DY164" s="46">
        <f>IF(DX164&lt;$DW$77, (DX164-$DY$67)/$DY$66, "NA")</f>
        <v>0.47856870072513852</v>
      </c>
      <c r="DZ164" s="138"/>
      <c r="EM164" s="41">
        <f t="shared" si="173"/>
        <v>4.7E-2</v>
      </c>
      <c r="EN164" s="46">
        <f t="shared" si="161"/>
        <v>-8.6523774328652481E-3</v>
      </c>
      <c r="EO164" s="138"/>
      <c r="EV164" s="94" t="s">
        <v>916</v>
      </c>
      <c r="EW164" s="94" t="s">
        <v>567</v>
      </c>
      <c r="EX164" s="41">
        <v>11</v>
      </c>
      <c r="EY164" s="41">
        <v>8</v>
      </c>
      <c r="EZ164" s="41" t="s">
        <v>932</v>
      </c>
      <c r="FA164" s="41">
        <v>5</v>
      </c>
      <c r="FB164" s="41">
        <f t="shared" si="174"/>
        <v>4.5999999999999999E-2</v>
      </c>
      <c r="FC164" s="46">
        <f t="shared" si="162"/>
        <v>-9.5804752572268385E-3</v>
      </c>
      <c r="FD164" s="138"/>
      <c r="FQ164" s="41">
        <f t="shared" si="175"/>
        <v>4.7E-2</v>
      </c>
      <c r="FR164" s="46">
        <f t="shared" si="163"/>
        <v>-1.0925736282989287E-2</v>
      </c>
      <c r="FS164" s="138"/>
    </row>
    <row r="165" spans="1:175">
      <c r="M165" s="41" t="s">
        <v>996</v>
      </c>
    </row>
    <row r="166" spans="1:175">
      <c r="D166" s="41" t="s">
        <v>577</v>
      </c>
      <c r="E166" s="41" t="s">
        <v>579</v>
      </c>
      <c r="F166" s="41" t="s">
        <v>986</v>
      </c>
      <c r="G166" s="41" t="s">
        <v>987</v>
      </c>
      <c r="H166" s="41" t="s">
        <v>988</v>
      </c>
      <c r="I166" s="41" t="s">
        <v>989</v>
      </c>
      <c r="J166" s="41" t="s">
        <v>990</v>
      </c>
      <c r="K166" s="41" t="s">
        <v>991</v>
      </c>
      <c r="M166" s="41" t="s">
        <v>577</v>
      </c>
      <c r="N166" s="41" t="s">
        <v>579</v>
      </c>
      <c r="P166" s="41" t="s">
        <v>577</v>
      </c>
      <c r="Q166" s="41" t="s">
        <v>579</v>
      </c>
      <c r="R166" s="41" t="s">
        <v>992</v>
      </c>
      <c r="S166" s="41" t="s">
        <v>993</v>
      </c>
    </row>
    <row r="167" spans="1:175" ht="75">
      <c r="A167" s="95" t="s">
        <v>757</v>
      </c>
      <c r="B167" s="41" t="s">
        <v>214</v>
      </c>
      <c r="C167" s="41" t="s">
        <v>581</v>
      </c>
      <c r="D167" s="191" t="s">
        <v>929</v>
      </c>
      <c r="E167" s="191" t="s">
        <v>929</v>
      </c>
      <c r="F167" s="191" t="s">
        <v>929</v>
      </c>
      <c r="G167" s="191" t="s">
        <v>929</v>
      </c>
      <c r="H167" s="191" t="s">
        <v>929</v>
      </c>
      <c r="I167" s="191" t="s">
        <v>929</v>
      </c>
      <c r="J167" s="191" t="s">
        <v>929</v>
      </c>
      <c r="K167" s="191" t="s">
        <v>929</v>
      </c>
      <c r="L167" s="137" t="s">
        <v>28</v>
      </c>
      <c r="M167" s="191" t="s">
        <v>929</v>
      </c>
      <c r="N167" s="191" t="s">
        <v>929</v>
      </c>
      <c r="O167" s="41" t="s">
        <v>981</v>
      </c>
      <c r="P167" s="41" t="s">
        <v>997</v>
      </c>
      <c r="Q167" s="41" t="s">
        <v>997</v>
      </c>
      <c r="R167" s="189" t="s">
        <v>743</v>
      </c>
      <c r="S167" s="189" t="s">
        <v>744</v>
      </c>
      <c r="T167" s="189" t="s">
        <v>746</v>
      </c>
      <c r="U167" s="189" t="s">
        <v>933</v>
      </c>
      <c r="V167" s="189" t="s">
        <v>745</v>
      </c>
      <c r="W167" s="189" t="s">
        <v>747</v>
      </c>
      <c r="X167" s="15" t="s">
        <v>1093</v>
      </c>
    </row>
    <row r="168" spans="1:175">
      <c r="B168" s="41" t="str">
        <f>B85</f>
        <v>BRF-ONE-COM-1</v>
      </c>
      <c r="C168" s="41" t="str">
        <f>C85</f>
        <v>A</v>
      </c>
      <c r="D168" s="41">
        <f>I85</f>
        <v>0.26198189659063392</v>
      </c>
      <c r="E168" s="41">
        <f t="shared" ref="E168:E199" si="177">X85</f>
        <v>0.26991935086682423</v>
      </c>
      <c r="F168" s="41">
        <f>BQ85</f>
        <v>0.11980199588151431</v>
      </c>
      <c r="G168" s="137">
        <f>CF85</f>
        <v>0.12138624680457352</v>
      </c>
      <c r="H168" s="137">
        <f>CU85</f>
        <v>4.0228678297233637E-2</v>
      </c>
      <c r="I168" s="137">
        <f>DJ85</f>
        <v>4.5095993322203674E-2</v>
      </c>
      <c r="J168" s="137" t="s">
        <v>86</v>
      </c>
      <c r="K168" s="137" t="s">
        <v>86</v>
      </c>
      <c r="L168" s="138" t="s">
        <v>1090</v>
      </c>
      <c r="M168" s="137">
        <f>D168</f>
        <v>0.26198189659063392</v>
      </c>
      <c r="N168" s="138">
        <f>E168</f>
        <v>0.26991935086682423</v>
      </c>
      <c r="O168" s="137">
        <v>1</v>
      </c>
      <c r="P168" s="41">
        <f>M168*O168</f>
        <v>0.26198189659063392</v>
      </c>
      <c r="Q168" s="41">
        <f>N168*O168</f>
        <v>0.26991935086682423</v>
      </c>
      <c r="R168" s="189">
        <f>AVERAGE(P168:Q168)</f>
        <v>0.26595062372872907</v>
      </c>
      <c r="S168" s="189">
        <f>STDEV(P168:Q168)</f>
        <v>5.6126277440523226E-3</v>
      </c>
      <c r="T168" s="189"/>
      <c r="U168" s="189"/>
      <c r="V168" s="189">
        <f t="shared" ref="V168:V182" si="178">R168-$U$184</f>
        <v>8.4719779296347719E-2</v>
      </c>
      <c r="W168" s="190">
        <f t="shared" ref="W168:W183" si="179">IF(V168 &gt; 0, V168, 0)</f>
        <v>8.4719779296347719E-2</v>
      </c>
      <c r="X168" s="45">
        <v>8.4719779296347719E-2</v>
      </c>
    </row>
    <row r="169" spans="1:175">
      <c r="B169" s="41" t="str">
        <f t="shared" ref="B169:C184" si="180">B86</f>
        <v>BRF-ONE-COM-2</v>
      </c>
      <c r="C169" s="41" t="str">
        <f t="shared" si="180"/>
        <v>A</v>
      </c>
      <c r="D169" s="41">
        <f t="shared" ref="D169:D184" si="181">I86</f>
        <v>0.11751324314454413</v>
      </c>
      <c r="E169" s="41">
        <f t="shared" si="177"/>
        <v>0.11931971532702913</v>
      </c>
      <c r="F169" s="41">
        <f t="shared" ref="F169:F232" si="182">BQ86</f>
        <v>5.3468788458492227E-2</v>
      </c>
      <c r="G169" s="137">
        <f t="shared" ref="G169:G232" si="183">CF86</f>
        <v>4.6950057627348496E-2</v>
      </c>
      <c r="H169" s="137">
        <f t="shared" ref="H169:H232" si="184">CU86</f>
        <v>1.8096889284868647E-2</v>
      </c>
      <c r="I169" s="137">
        <f t="shared" ref="I169:I232" si="185">DJ86</f>
        <v>2.1489983305509188E-2</v>
      </c>
      <c r="J169" s="137" t="s">
        <v>86</v>
      </c>
      <c r="K169" s="137" t="s">
        <v>86</v>
      </c>
      <c r="L169" s="137"/>
      <c r="M169" s="137">
        <f t="shared" ref="M169:M179" si="186">D169</f>
        <v>0.11751324314454413</v>
      </c>
      <c r="N169" s="138">
        <f t="shared" ref="N169:N179" si="187">E169</f>
        <v>0.11931971532702913</v>
      </c>
      <c r="O169" s="137">
        <v>1</v>
      </c>
      <c r="P169" s="41">
        <f t="shared" ref="P169:P232" si="188">M169*O169</f>
        <v>0.11751324314454413</v>
      </c>
      <c r="Q169" s="41">
        <f t="shared" ref="Q169:Q232" si="189">N169*O169</f>
        <v>0.11931971532702913</v>
      </c>
      <c r="R169" s="189">
        <f t="shared" ref="R169:R232" si="190">AVERAGE(P169:Q169)</f>
        <v>0.11841647923578663</v>
      </c>
      <c r="S169" s="189">
        <f t="shared" ref="S169:S232" si="191">STDEV(P169:Q169)</f>
        <v>1.2773687302600077E-3</v>
      </c>
      <c r="T169" s="189"/>
      <c r="U169" s="189"/>
      <c r="V169" s="189">
        <f t="shared" si="178"/>
        <v>-6.2814365196594724E-2</v>
      </c>
      <c r="W169" s="190">
        <f t="shared" si="179"/>
        <v>0</v>
      </c>
      <c r="X169" s="45">
        <v>0</v>
      </c>
    </row>
    <row r="170" spans="1:175">
      <c r="B170" s="41" t="str">
        <f t="shared" si="180"/>
        <v>BRF-ONE-COM-3</v>
      </c>
      <c r="C170" s="41" t="str">
        <f t="shared" si="180"/>
        <v>A</v>
      </c>
      <c r="D170" s="41">
        <f t="shared" si="181"/>
        <v>0.14971408758734728</v>
      </c>
      <c r="E170" s="41">
        <f t="shared" si="177"/>
        <v>0.15239940405831362</v>
      </c>
      <c r="F170" s="41">
        <f t="shared" si="182"/>
        <v>6.9836722757679506E-2</v>
      </c>
      <c r="G170" s="137">
        <f t="shared" si="183"/>
        <v>6.1329775991130604E-2</v>
      </c>
      <c r="H170" s="137">
        <f t="shared" si="184"/>
        <v>2.2353002556477292E-2</v>
      </c>
      <c r="I170" s="137">
        <f t="shared" si="185"/>
        <v>2.5705342237061765E-2</v>
      </c>
      <c r="J170" s="137" t="s">
        <v>86</v>
      </c>
      <c r="K170" s="137" t="s">
        <v>86</v>
      </c>
      <c r="L170" s="137"/>
      <c r="M170" s="137">
        <f t="shared" si="186"/>
        <v>0.14971408758734728</v>
      </c>
      <c r="N170" s="138">
        <f t="shared" si="187"/>
        <v>0.15239940405831362</v>
      </c>
      <c r="O170" s="137">
        <v>1</v>
      </c>
      <c r="P170" s="41">
        <f t="shared" si="188"/>
        <v>0.14971408758734728</v>
      </c>
      <c r="Q170" s="41">
        <f t="shared" si="189"/>
        <v>0.15239940405831362</v>
      </c>
      <c r="R170" s="189">
        <f t="shared" si="190"/>
        <v>0.15105674582283046</v>
      </c>
      <c r="S170" s="189">
        <f t="shared" si="191"/>
        <v>1.8988054862522294E-3</v>
      </c>
      <c r="T170" s="189"/>
      <c r="U170" s="189"/>
      <c r="V170" s="189">
        <f t="shared" si="178"/>
        <v>-3.0174098609550892E-2</v>
      </c>
      <c r="W170" s="190">
        <f t="shared" si="179"/>
        <v>0</v>
      </c>
      <c r="X170" s="45">
        <v>0</v>
      </c>
    </row>
    <row r="171" spans="1:175">
      <c r="B171" s="41" t="str">
        <f t="shared" si="180"/>
        <v>BRF-ONE-COM-4</v>
      </c>
      <c r="C171" s="41" t="str">
        <f t="shared" si="180"/>
        <v>A</v>
      </c>
      <c r="D171" s="41">
        <f t="shared" si="181"/>
        <v>0.26285218968368262</v>
      </c>
      <c r="E171" s="41">
        <f t="shared" si="177"/>
        <v>0.26730779649330177</v>
      </c>
      <c r="F171" s="41">
        <f t="shared" si="182"/>
        <v>0.12755522791797144</v>
      </c>
      <c r="G171" s="137">
        <f t="shared" si="183"/>
        <v>0.12054038101846869</v>
      </c>
      <c r="H171" s="137">
        <f t="shared" si="184"/>
        <v>4.3633568914520568E-2</v>
      </c>
      <c r="I171" s="137">
        <f t="shared" si="185"/>
        <v>4.5095993322203674E-2</v>
      </c>
      <c r="J171" s="137" t="s">
        <v>86</v>
      </c>
      <c r="K171" s="137" t="s">
        <v>86</v>
      </c>
      <c r="L171" s="137"/>
      <c r="M171" s="137">
        <f t="shared" si="186"/>
        <v>0.26285218968368262</v>
      </c>
      <c r="N171" s="138">
        <f t="shared" si="187"/>
        <v>0.26730779649330177</v>
      </c>
      <c r="O171" s="137">
        <v>1</v>
      </c>
      <c r="P171" s="41">
        <f t="shared" si="188"/>
        <v>0.26285218968368262</v>
      </c>
      <c r="Q171" s="41">
        <f t="shared" si="189"/>
        <v>0.26730779649330177</v>
      </c>
      <c r="R171" s="189">
        <f t="shared" si="190"/>
        <v>0.26507999308849217</v>
      </c>
      <c r="S171" s="189">
        <f t="shared" si="191"/>
        <v>3.1505897893826596E-3</v>
      </c>
      <c r="T171" s="189"/>
      <c r="U171" s="189"/>
      <c r="V171" s="189">
        <f t="shared" si="178"/>
        <v>8.3849148656110817E-2</v>
      </c>
      <c r="W171" s="190">
        <f t="shared" si="179"/>
        <v>8.3849148656110817E-2</v>
      </c>
      <c r="X171" s="45">
        <v>8.3849148656110817E-2</v>
      </c>
    </row>
    <row r="172" spans="1:175">
      <c r="B172" s="41" t="str">
        <f t="shared" si="180"/>
        <v>BRF-ONE-COM-5</v>
      </c>
      <c r="C172" s="41" t="str">
        <f t="shared" si="180"/>
        <v>A</v>
      </c>
      <c r="D172" s="41">
        <f t="shared" si="181"/>
        <v>0.18017434584405295</v>
      </c>
      <c r="E172" s="41">
        <f t="shared" si="177"/>
        <v>0.18286753841607564</v>
      </c>
      <c r="F172" s="41">
        <f t="shared" si="182"/>
        <v>8.5343186830593748E-2</v>
      </c>
      <c r="G172" s="137">
        <f t="shared" si="183"/>
        <v>7.7401225927122355E-2</v>
      </c>
      <c r="H172" s="137">
        <f t="shared" si="184"/>
        <v>2.8311561136729411E-2</v>
      </c>
      <c r="I172" s="137">
        <f t="shared" si="185"/>
        <v>3.0763772954924874E-2</v>
      </c>
      <c r="J172" s="137" t="s">
        <v>86</v>
      </c>
      <c r="K172" s="137" t="s">
        <v>86</v>
      </c>
      <c r="L172" s="137"/>
      <c r="M172" s="137">
        <f t="shared" si="186"/>
        <v>0.18017434584405295</v>
      </c>
      <c r="N172" s="138">
        <f t="shared" si="187"/>
        <v>0.18286753841607564</v>
      </c>
      <c r="O172" s="137">
        <v>1</v>
      </c>
      <c r="P172" s="41">
        <f t="shared" si="188"/>
        <v>0.18017434584405295</v>
      </c>
      <c r="Q172" s="41">
        <f t="shared" si="189"/>
        <v>0.18286753841607564</v>
      </c>
      <c r="R172" s="189">
        <f t="shared" si="190"/>
        <v>0.18152094213006431</v>
      </c>
      <c r="S172" s="189">
        <f t="shared" si="191"/>
        <v>1.9043747307184835E-3</v>
      </c>
      <c r="T172" s="189"/>
      <c r="U172" s="189"/>
      <c r="V172" s="189">
        <f t="shared" si="178"/>
        <v>2.9009769768295612E-4</v>
      </c>
      <c r="W172" s="190">
        <f t="shared" si="179"/>
        <v>2.9009769768295612E-4</v>
      </c>
      <c r="X172" s="45">
        <v>2.9009769768295612E-4</v>
      </c>
    </row>
    <row r="173" spans="1:175">
      <c r="B173" s="41" t="str">
        <f t="shared" si="180"/>
        <v>BRF-ONE-COM-6</v>
      </c>
      <c r="C173" s="41" t="str">
        <f t="shared" si="180"/>
        <v>A</v>
      </c>
      <c r="D173" s="41">
        <f t="shared" si="181"/>
        <v>0.19322874223978398</v>
      </c>
      <c r="E173" s="41">
        <f t="shared" si="177"/>
        <v>0.19592531028368795</v>
      </c>
      <c r="F173" s="41">
        <f t="shared" si="182"/>
        <v>9.3957889093323893E-2</v>
      </c>
      <c r="G173" s="137">
        <f t="shared" si="183"/>
        <v>8.4168152215961009E-2</v>
      </c>
      <c r="H173" s="137">
        <f t="shared" si="184"/>
        <v>3.1716451754016335E-2</v>
      </c>
      <c r="I173" s="137">
        <f t="shared" si="185"/>
        <v>3.3292988313856429E-2</v>
      </c>
      <c r="J173" s="137" t="s">
        <v>86</v>
      </c>
      <c r="K173" s="137" t="s">
        <v>86</v>
      </c>
      <c r="L173" s="137"/>
      <c r="M173" s="137">
        <f t="shared" si="186"/>
        <v>0.19322874223978398</v>
      </c>
      <c r="N173" s="138">
        <f t="shared" si="187"/>
        <v>0.19592531028368795</v>
      </c>
      <c r="O173" s="137">
        <v>1</v>
      </c>
      <c r="P173" s="41">
        <f t="shared" si="188"/>
        <v>0.19322874223978398</v>
      </c>
      <c r="Q173" s="41">
        <f t="shared" si="189"/>
        <v>0.19592531028368795</v>
      </c>
      <c r="R173" s="189">
        <f t="shared" si="190"/>
        <v>0.19457702626173595</v>
      </c>
      <c r="S173" s="189">
        <f t="shared" si="191"/>
        <v>1.906761549775444E-3</v>
      </c>
      <c r="T173" s="189"/>
      <c r="U173" s="189"/>
      <c r="V173" s="189">
        <f t="shared" si="178"/>
        <v>1.3346181829354598E-2</v>
      </c>
      <c r="W173" s="190">
        <f t="shared" si="179"/>
        <v>1.3346181829354598E-2</v>
      </c>
      <c r="X173" s="45">
        <v>1.3346181829354598E-2</v>
      </c>
    </row>
    <row r="174" spans="1:175">
      <c r="B174" s="41" t="str">
        <f t="shared" si="180"/>
        <v>BRF-ONE-COM-7</v>
      </c>
      <c r="C174" s="41" t="str">
        <f t="shared" si="180"/>
        <v>A</v>
      </c>
      <c r="D174" s="41">
        <f t="shared" si="181"/>
        <v>0.33073505094148387</v>
      </c>
      <c r="E174" s="41">
        <f t="shared" si="177"/>
        <v>0.37176997143420015</v>
      </c>
      <c r="F174" s="41">
        <f t="shared" si="182"/>
        <v>0.18010491172062532</v>
      </c>
      <c r="G174" s="137">
        <f t="shared" si="183"/>
        <v>0.1721381939708633</v>
      </c>
      <c r="H174" s="137">
        <f t="shared" si="184"/>
        <v>6.3211689963920376E-2</v>
      </c>
      <c r="I174" s="137">
        <f t="shared" si="185"/>
        <v>6.6172787979966619E-2</v>
      </c>
      <c r="J174" s="137" t="s">
        <v>86</v>
      </c>
      <c r="K174" s="137" t="s">
        <v>86</v>
      </c>
      <c r="L174" s="137"/>
      <c r="M174" s="137">
        <f t="shared" si="186"/>
        <v>0.33073505094148387</v>
      </c>
      <c r="N174" s="138">
        <f t="shared" si="187"/>
        <v>0.37176997143420015</v>
      </c>
      <c r="O174" s="137">
        <v>1</v>
      </c>
      <c r="P174" s="41">
        <f t="shared" si="188"/>
        <v>0.33073505094148387</v>
      </c>
      <c r="Q174" s="41">
        <f t="shared" si="189"/>
        <v>0.37176997143420015</v>
      </c>
      <c r="R174" s="189">
        <f t="shared" si="190"/>
        <v>0.35125251118784201</v>
      </c>
      <c r="S174" s="189">
        <f t="shared" si="191"/>
        <v>2.9016070545850509E-2</v>
      </c>
      <c r="T174" s="189"/>
      <c r="U174" s="189"/>
      <c r="V174" s="189">
        <f t="shared" si="178"/>
        <v>0.17002166675546065</v>
      </c>
      <c r="W174" s="190">
        <f t="shared" si="179"/>
        <v>0.17002166675546065</v>
      </c>
      <c r="X174" s="45">
        <v>0.17002166675546065</v>
      </c>
    </row>
    <row r="175" spans="1:175">
      <c r="B175" s="41" t="str">
        <f t="shared" si="180"/>
        <v>BRF-ONE-COM-8</v>
      </c>
      <c r="C175" s="41" t="str">
        <f t="shared" si="180"/>
        <v>A</v>
      </c>
      <c r="D175" s="41">
        <f t="shared" si="181"/>
        <v>0.49435015243464581</v>
      </c>
      <c r="E175" s="41">
        <f t="shared" si="177"/>
        <v>0.49886561761229314</v>
      </c>
      <c r="F175" s="41">
        <f t="shared" si="182"/>
        <v>0.23523900620209817</v>
      </c>
      <c r="G175" s="137">
        <f t="shared" si="183"/>
        <v>0.25587890679524145</v>
      </c>
      <c r="H175" s="137">
        <f t="shared" si="184"/>
        <v>9.0450814902215751E-2</v>
      </c>
      <c r="I175" s="137">
        <f t="shared" si="185"/>
        <v>9.3994156928213696E-2</v>
      </c>
      <c r="J175" s="137" t="s">
        <v>86</v>
      </c>
      <c r="K175" s="137" t="s">
        <v>86</v>
      </c>
      <c r="L175" s="137"/>
      <c r="M175" s="137">
        <f t="shared" si="186"/>
        <v>0.49435015243464581</v>
      </c>
      <c r="N175" s="138">
        <f t="shared" si="187"/>
        <v>0.49886561761229314</v>
      </c>
      <c r="O175" s="137">
        <v>1</v>
      </c>
      <c r="P175" s="41">
        <f t="shared" si="188"/>
        <v>0.49435015243464581</v>
      </c>
      <c r="Q175" s="41">
        <f t="shared" si="189"/>
        <v>0.49886561761229314</v>
      </c>
      <c r="R175" s="189">
        <f t="shared" si="190"/>
        <v>0.49660788502346948</v>
      </c>
      <c r="S175" s="189">
        <f t="shared" si="191"/>
        <v>3.1929160473261509E-3</v>
      </c>
      <c r="T175" s="189"/>
      <c r="U175" s="189"/>
      <c r="V175" s="189">
        <f t="shared" si="178"/>
        <v>0.31537704059108812</v>
      </c>
      <c r="W175" s="190">
        <f t="shared" si="179"/>
        <v>0.31537704059108812</v>
      </c>
      <c r="X175" s="45">
        <v>0.31537704059108812</v>
      </c>
    </row>
    <row r="176" spans="1:175">
      <c r="B176" s="41" t="str">
        <f t="shared" si="180"/>
        <v>LWR-BHO-NCS-1</v>
      </c>
      <c r="C176" s="41" t="str">
        <f t="shared" si="180"/>
        <v>A</v>
      </c>
      <c r="D176" s="41">
        <f t="shared" si="181"/>
        <v>0.45431667015440402</v>
      </c>
      <c r="E176" s="41">
        <f t="shared" si="177"/>
        <v>0.44141142139479911</v>
      </c>
      <c r="F176" s="41">
        <f t="shared" si="182"/>
        <v>0.21025636964018077</v>
      </c>
      <c r="G176" s="137">
        <f t="shared" si="183"/>
        <v>0.21612321484831443</v>
      </c>
      <c r="H176" s="137">
        <f t="shared" si="184"/>
        <v>7.6831252433068056E-2</v>
      </c>
      <c r="I176" s="137">
        <f t="shared" si="185"/>
        <v>7.8818864774624367E-2</v>
      </c>
      <c r="J176" s="137" t="s">
        <v>86</v>
      </c>
      <c r="K176" s="137" t="s">
        <v>86</v>
      </c>
      <c r="L176" s="137"/>
      <c r="M176" s="137">
        <f t="shared" si="186"/>
        <v>0.45431667015440402</v>
      </c>
      <c r="N176" s="138">
        <f t="shared" si="187"/>
        <v>0.44141142139479911</v>
      </c>
      <c r="O176" s="137">
        <v>1</v>
      </c>
      <c r="P176" s="41">
        <f t="shared" si="188"/>
        <v>0.45431667015440402</v>
      </c>
      <c r="Q176" s="41">
        <f t="shared" si="189"/>
        <v>0.44141142139479911</v>
      </c>
      <c r="R176" s="189">
        <f t="shared" si="190"/>
        <v>0.44786404577460159</v>
      </c>
      <c r="S176" s="189">
        <f t="shared" si="191"/>
        <v>9.1253889108159156E-3</v>
      </c>
      <c r="T176" s="189"/>
      <c r="U176" s="189"/>
      <c r="V176" s="189">
        <f t="shared" si="178"/>
        <v>0.26663320134222024</v>
      </c>
      <c r="W176" s="190">
        <f t="shared" si="179"/>
        <v>0.26663320134222024</v>
      </c>
      <c r="X176" s="45">
        <v>0.26663320134222024</v>
      </c>
    </row>
    <row r="177" spans="2:24">
      <c r="B177" s="41" t="str">
        <f t="shared" si="180"/>
        <v>LWR-BHO-NCS-2</v>
      </c>
      <c r="C177" s="41" t="str">
        <f t="shared" si="180"/>
        <v>A</v>
      </c>
      <c r="D177" s="41">
        <f t="shared" si="181"/>
        <v>0.45170579087525786</v>
      </c>
      <c r="E177" s="41">
        <f t="shared" si="177"/>
        <v>0.42661261327817179</v>
      </c>
      <c r="F177" s="41">
        <f t="shared" si="182"/>
        <v>0.2059490185088157</v>
      </c>
      <c r="G177" s="137">
        <f t="shared" si="183"/>
        <v>0.21866081220662892</v>
      </c>
      <c r="H177" s="137">
        <f t="shared" si="184"/>
        <v>7.5980029778746322E-2</v>
      </c>
      <c r="I177" s="137">
        <f t="shared" si="185"/>
        <v>7.5446577629382297E-2</v>
      </c>
      <c r="J177" s="137" t="s">
        <v>86</v>
      </c>
      <c r="K177" s="137" t="s">
        <v>86</v>
      </c>
      <c r="L177" s="137"/>
      <c r="M177" s="137">
        <f t="shared" si="186"/>
        <v>0.45170579087525786</v>
      </c>
      <c r="N177" s="138">
        <f t="shared" si="187"/>
        <v>0.42661261327817179</v>
      </c>
      <c r="O177" s="137">
        <v>1</v>
      </c>
      <c r="P177" s="41">
        <f t="shared" si="188"/>
        <v>0.45170579087525786</v>
      </c>
      <c r="Q177" s="41">
        <f t="shared" si="189"/>
        <v>0.42661261327817179</v>
      </c>
      <c r="R177" s="189">
        <f t="shared" si="190"/>
        <v>0.43915920207671483</v>
      </c>
      <c r="S177" s="189">
        <f t="shared" si="191"/>
        <v>1.7743556040417916E-2</v>
      </c>
      <c r="T177" s="189"/>
      <c r="U177" s="189"/>
      <c r="V177" s="189">
        <f t="shared" si="178"/>
        <v>0.25792835764433347</v>
      </c>
      <c r="W177" s="190">
        <f t="shared" si="179"/>
        <v>0.25792835764433347</v>
      </c>
      <c r="X177" s="45">
        <v>0.25792835764433347</v>
      </c>
    </row>
    <row r="178" spans="2:24">
      <c r="B178" s="41" t="str">
        <f t="shared" si="180"/>
        <v>LWR-BHO-NCS-3</v>
      </c>
      <c r="C178" s="41" t="str">
        <f t="shared" si="180"/>
        <v>A</v>
      </c>
      <c r="D178" s="41">
        <f t="shared" si="181"/>
        <v>0.48129575603891483</v>
      </c>
      <c r="E178" s="41">
        <f t="shared" si="177"/>
        <v>0.47449111012608353</v>
      </c>
      <c r="F178" s="41">
        <f t="shared" si="182"/>
        <v>0.2300701848444601</v>
      </c>
      <c r="G178" s="137">
        <f t="shared" si="183"/>
        <v>0.24065332264535449</v>
      </c>
      <c r="H178" s="137">
        <f t="shared" si="184"/>
        <v>8.3641033667641904E-2</v>
      </c>
      <c r="I178" s="137">
        <f t="shared" si="185"/>
        <v>0.11591402337228714</v>
      </c>
      <c r="J178" s="137" t="s">
        <v>86</v>
      </c>
      <c r="K178" s="137" t="s">
        <v>86</v>
      </c>
      <c r="L178" s="137"/>
      <c r="M178" s="137">
        <f t="shared" si="186"/>
        <v>0.48129575603891483</v>
      </c>
      <c r="N178" s="138">
        <f t="shared" si="187"/>
        <v>0.47449111012608353</v>
      </c>
      <c r="O178" s="137">
        <v>1</v>
      </c>
      <c r="P178" s="41">
        <f t="shared" si="188"/>
        <v>0.48129575603891483</v>
      </c>
      <c r="Q178" s="41">
        <f t="shared" si="189"/>
        <v>0.47449111012608353</v>
      </c>
      <c r="R178" s="189">
        <f t="shared" si="190"/>
        <v>0.47789343308249921</v>
      </c>
      <c r="S178" s="189">
        <f t="shared" si="191"/>
        <v>4.8116112685363428E-3</v>
      </c>
      <c r="T178" s="189"/>
      <c r="U178" s="189"/>
      <c r="V178" s="189">
        <f t="shared" si="178"/>
        <v>0.29666258865011785</v>
      </c>
      <c r="W178" s="190">
        <f t="shared" si="179"/>
        <v>0.29666258865011785</v>
      </c>
      <c r="X178" s="45">
        <v>0.29666258865011785</v>
      </c>
    </row>
    <row r="179" spans="2:24">
      <c r="B179" s="41" t="str">
        <f t="shared" si="180"/>
        <v>LWR-BHO-NCS-4</v>
      </c>
      <c r="C179" s="41" t="str">
        <f t="shared" si="180"/>
        <v>A</v>
      </c>
      <c r="D179" s="41">
        <f t="shared" si="181"/>
        <v>0.48129575603891483</v>
      </c>
      <c r="E179" s="41">
        <f t="shared" si="177"/>
        <v>0.46752696513002362</v>
      </c>
      <c r="F179" s="41">
        <f t="shared" si="182"/>
        <v>0.30760250520903132</v>
      </c>
      <c r="G179" s="137">
        <f t="shared" si="183"/>
        <v>0.23134879899820138</v>
      </c>
      <c r="H179" s="137">
        <f t="shared" si="184"/>
        <v>8.959959224789403E-2</v>
      </c>
      <c r="I179" s="137">
        <f t="shared" si="185"/>
        <v>8.8935726210350577E-2</v>
      </c>
      <c r="J179" s="137" t="s">
        <v>86</v>
      </c>
      <c r="K179" s="137" t="s">
        <v>86</v>
      </c>
      <c r="L179" s="137"/>
      <c r="M179" s="137">
        <f t="shared" si="186"/>
        <v>0.48129575603891483</v>
      </c>
      <c r="N179" s="138">
        <f t="shared" si="187"/>
        <v>0.46752696513002362</v>
      </c>
      <c r="O179" s="137">
        <v>1</v>
      </c>
      <c r="P179" s="41">
        <f t="shared" si="188"/>
        <v>0.48129575603891483</v>
      </c>
      <c r="Q179" s="41">
        <f t="shared" si="189"/>
        <v>0.46752696513002362</v>
      </c>
      <c r="R179" s="189">
        <f t="shared" si="190"/>
        <v>0.4744113605844692</v>
      </c>
      <c r="S179" s="189">
        <f t="shared" si="191"/>
        <v>9.7360054204166657E-3</v>
      </c>
      <c r="T179" s="189"/>
      <c r="U179" s="189"/>
      <c r="V179" s="189">
        <f t="shared" si="178"/>
        <v>0.29318051615208784</v>
      </c>
      <c r="W179" s="190">
        <f t="shared" si="179"/>
        <v>0.29318051615208784</v>
      </c>
      <c r="X179" s="45">
        <v>0.29318051615208784</v>
      </c>
    </row>
    <row r="180" spans="2:24">
      <c r="B180" s="41" t="str">
        <f t="shared" si="180"/>
        <v>LWR-BHO-NCS-5</v>
      </c>
      <c r="C180" s="41" t="str">
        <f t="shared" si="180"/>
        <v>A</v>
      </c>
      <c r="D180" s="41" t="str">
        <f t="shared" si="181"/>
        <v>NA</v>
      </c>
      <c r="E180" s="41" t="str">
        <f t="shared" si="177"/>
        <v>NA</v>
      </c>
      <c r="F180" s="41" t="str">
        <f t="shared" si="182"/>
        <v>NA</v>
      </c>
      <c r="G180" s="137" t="str">
        <f t="shared" si="183"/>
        <v>NA</v>
      </c>
      <c r="H180" s="140">
        <f t="shared" si="184"/>
        <v>0.29644669724807454</v>
      </c>
      <c r="I180" s="140">
        <f t="shared" si="185"/>
        <v>0.29548831385642738</v>
      </c>
      <c r="J180" s="137" t="s">
        <v>86</v>
      </c>
      <c r="K180" s="137" t="s">
        <v>86</v>
      </c>
      <c r="L180" s="137"/>
      <c r="M180" s="33">
        <f>H180</f>
        <v>0.29644669724807454</v>
      </c>
      <c r="N180" s="33">
        <f>I180</f>
        <v>0.29548831385642738</v>
      </c>
      <c r="O180" s="140">
        <v>5</v>
      </c>
      <c r="P180" s="41">
        <f>M180*O180</f>
        <v>1.4822334862403728</v>
      </c>
      <c r="Q180" s="41">
        <f t="shared" si="189"/>
        <v>1.4774415692821368</v>
      </c>
      <c r="R180" s="189">
        <f t="shared" si="190"/>
        <v>1.4798375277612548</v>
      </c>
      <c r="S180" s="189">
        <f t="shared" si="191"/>
        <v>3.388396976051488E-3</v>
      </c>
      <c r="T180" s="189"/>
      <c r="U180" s="189"/>
      <c r="V180" s="189">
        <f t="shared" si="178"/>
        <v>1.2986066833288734</v>
      </c>
      <c r="W180" s="190">
        <f t="shared" si="179"/>
        <v>1.2986066833288734</v>
      </c>
      <c r="X180" s="45">
        <v>1.2986066833288734</v>
      </c>
    </row>
    <row r="181" spans="2:24">
      <c r="B181" s="41" t="str">
        <f t="shared" si="180"/>
        <v>LWR-BHO-NCS-6</v>
      </c>
      <c r="C181" s="41" t="str">
        <f t="shared" si="180"/>
        <v>A</v>
      </c>
      <c r="D181" s="41" t="str">
        <f t="shared" si="181"/>
        <v>NA</v>
      </c>
      <c r="E181" s="41" t="str">
        <f t="shared" si="177"/>
        <v>NA</v>
      </c>
      <c r="F181" s="41" t="str">
        <f t="shared" si="182"/>
        <v>NA</v>
      </c>
      <c r="G181" s="137" t="str">
        <f t="shared" si="183"/>
        <v>NA</v>
      </c>
      <c r="H181" s="140">
        <f t="shared" si="184"/>
        <v>0.26069534576656189</v>
      </c>
      <c r="I181" s="140">
        <f t="shared" si="185"/>
        <v>0.26851001669449076</v>
      </c>
      <c r="J181" s="137" t="s">
        <v>86</v>
      </c>
      <c r="K181" s="137" t="s">
        <v>86</v>
      </c>
      <c r="L181" s="137"/>
      <c r="M181" s="33">
        <f t="shared" ref="M181:M183" si="192">H181</f>
        <v>0.26069534576656189</v>
      </c>
      <c r="N181" s="33">
        <f t="shared" ref="N181:N183" si="193">I181</f>
        <v>0.26851001669449076</v>
      </c>
      <c r="O181" s="140">
        <v>5</v>
      </c>
      <c r="P181" s="41">
        <f t="shared" si="188"/>
        <v>1.3034767288328095</v>
      </c>
      <c r="Q181" s="41">
        <f t="shared" si="189"/>
        <v>1.3425500834724537</v>
      </c>
      <c r="R181" s="189">
        <f t="shared" si="190"/>
        <v>1.3230134061526315</v>
      </c>
      <c r="S181" s="189">
        <f t="shared" si="191"/>
        <v>2.7629034029399285E-2</v>
      </c>
      <c r="T181" s="189"/>
      <c r="U181" s="189"/>
      <c r="V181" s="189">
        <f t="shared" si="178"/>
        <v>1.1417825617202502</v>
      </c>
      <c r="W181" s="190">
        <f t="shared" si="179"/>
        <v>1.1417825617202502</v>
      </c>
      <c r="X181" s="45">
        <v>1.1417825617202502</v>
      </c>
    </row>
    <row r="182" spans="2:24">
      <c r="B182" s="41" t="str">
        <f t="shared" si="180"/>
        <v>LWR-BHO-NCS-7</v>
      </c>
      <c r="C182" s="41" t="str">
        <f t="shared" si="180"/>
        <v>A</v>
      </c>
      <c r="D182" s="41" t="str">
        <f t="shared" si="181"/>
        <v>NA</v>
      </c>
      <c r="E182" s="41" t="str">
        <f t="shared" si="177"/>
        <v>NA</v>
      </c>
      <c r="F182" s="41" t="str">
        <f t="shared" si="182"/>
        <v>NA</v>
      </c>
      <c r="G182" s="137" t="str">
        <f t="shared" si="183"/>
        <v>NA</v>
      </c>
      <c r="H182" s="140">
        <f t="shared" si="184"/>
        <v>0.28963691601350078</v>
      </c>
      <c r="I182" s="140">
        <f t="shared" si="185"/>
        <v>0.28874373956594324</v>
      </c>
      <c r="J182" s="137" t="s">
        <v>86</v>
      </c>
      <c r="K182" s="137" t="s">
        <v>86</v>
      </c>
      <c r="L182" s="137"/>
      <c r="M182" s="33">
        <f t="shared" si="192"/>
        <v>0.28963691601350078</v>
      </c>
      <c r="N182" s="33">
        <f t="shared" si="193"/>
        <v>0.28874373956594324</v>
      </c>
      <c r="O182" s="140">
        <v>5</v>
      </c>
      <c r="P182" s="41">
        <f t="shared" si="188"/>
        <v>1.4481845800675039</v>
      </c>
      <c r="Q182" s="41">
        <f t="shared" si="189"/>
        <v>1.4437186978297163</v>
      </c>
      <c r="R182" s="189">
        <f t="shared" si="190"/>
        <v>1.44595163894861</v>
      </c>
      <c r="S182" s="189">
        <f t="shared" si="191"/>
        <v>3.1578556143202047E-3</v>
      </c>
      <c r="T182" s="189"/>
      <c r="U182" s="189"/>
      <c r="V182" s="189">
        <f t="shared" si="178"/>
        <v>1.2647207945162287</v>
      </c>
      <c r="W182" s="190">
        <f t="shared" si="179"/>
        <v>1.2647207945162287</v>
      </c>
      <c r="X182" s="45">
        <v>1.2647207945162287</v>
      </c>
    </row>
    <row r="183" spans="2:24">
      <c r="B183" s="41" t="str">
        <f t="shared" si="180"/>
        <v>LWR-BHO-NCS-8</v>
      </c>
      <c r="C183" s="41" t="str">
        <f t="shared" si="180"/>
        <v>A</v>
      </c>
      <c r="D183" s="41" t="str">
        <f t="shared" si="181"/>
        <v>NA</v>
      </c>
      <c r="E183" s="41" t="str">
        <f t="shared" si="177"/>
        <v>NA</v>
      </c>
      <c r="F183" s="41" t="str">
        <f t="shared" si="182"/>
        <v>NA</v>
      </c>
      <c r="G183" s="137" t="str">
        <f t="shared" si="183"/>
        <v>NA</v>
      </c>
      <c r="H183" s="140">
        <f t="shared" si="184"/>
        <v>0.22664643959369263</v>
      </c>
      <c r="I183" s="140">
        <f t="shared" si="185"/>
        <v>0.21876878130217026</v>
      </c>
      <c r="J183" s="137" t="s">
        <v>86</v>
      </c>
      <c r="K183" s="137" t="s">
        <v>86</v>
      </c>
      <c r="L183" s="137"/>
      <c r="M183" s="33">
        <f t="shared" si="192"/>
        <v>0.22664643959369263</v>
      </c>
      <c r="N183" s="33">
        <f t="shared" si="193"/>
        <v>0.21876878130217026</v>
      </c>
      <c r="O183" s="140">
        <v>5</v>
      </c>
      <c r="P183" s="41">
        <f t="shared" si="188"/>
        <v>1.1332321979684632</v>
      </c>
      <c r="Q183" s="41">
        <f t="shared" si="189"/>
        <v>1.0938439065108514</v>
      </c>
      <c r="R183" s="189">
        <f t="shared" si="190"/>
        <v>1.1135380522396572</v>
      </c>
      <c r="S183" s="189">
        <f t="shared" si="191"/>
        <v>2.7851727989029466E-2</v>
      </c>
      <c r="T183" s="189"/>
      <c r="U183" s="189"/>
      <c r="V183" s="189">
        <f>R183-$U$184</f>
        <v>0.93230720780727583</v>
      </c>
      <c r="W183" s="190">
        <f t="shared" si="179"/>
        <v>0.93230720780727583</v>
      </c>
      <c r="X183" s="45">
        <v>0.93230720780727583</v>
      </c>
    </row>
    <row r="184" spans="2:24">
      <c r="B184" s="41" t="str">
        <f t="shared" si="180"/>
        <v>Blank-29</v>
      </c>
      <c r="C184" s="41" t="str">
        <f t="shared" si="180"/>
        <v>A</v>
      </c>
      <c r="D184" s="41">
        <f t="shared" si="181"/>
        <v>0.16886053563441941</v>
      </c>
      <c r="E184" s="41">
        <f t="shared" si="177"/>
        <v>0.1654571759259259</v>
      </c>
      <c r="F184" s="41">
        <f t="shared" si="182"/>
        <v>7.7589954794136606E-2</v>
      </c>
      <c r="G184" s="137">
        <f t="shared" si="183"/>
        <v>7.148016542438855E-2</v>
      </c>
      <c r="H184" s="137">
        <f t="shared" si="184"/>
        <v>2.3204225210799023E-2</v>
      </c>
      <c r="I184" s="137">
        <f t="shared" si="185"/>
        <v>2.73914858096828E-2</v>
      </c>
      <c r="J184" s="137" t="s">
        <v>86</v>
      </c>
      <c r="K184" s="137" t="s">
        <v>86</v>
      </c>
      <c r="L184" s="137"/>
      <c r="M184" s="137">
        <f>D184</f>
        <v>0.16886053563441941</v>
      </c>
      <c r="N184" s="138">
        <f>E184</f>
        <v>0.1654571759259259</v>
      </c>
      <c r="O184" s="137">
        <v>1</v>
      </c>
      <c r="P184" s="41">
        <f t="shared" si="188"/>
        <v>0.16886053563441941</v>
      </c>
      <c r="Q184" s="41">
        <f t="shared" si="189"/>
        <v>0.1654571759259259</v>
      </c>
      <c r="R184" s="189">
        <f t="shared" si="190"/>
        <v>0.16715885578017264</v>
      </c>
      <c r="S184" s="189">
        <f t="shared" si="191"/>
        <v>2.4065387286928315E-3</v>
      </c>
      <c r="T184" s="189">
        <f>AVERAGE(R184:R186)</f>
        <v>0.18123084443238135</v>
      </c>
      <c r="U184" s="190">
        <f>IF(T184 &gt; 0, T184, 0)</f>
        <v>0.18123084443238135</v>
      </c>
      <c r="V184" s="189" t="s">
        <v>86</v>
      </c>
      <c r="W184" s="189" t="s">
        <v>86</v>
      </c>
      <c r="X184" s="45" t="s">
        <v>86</v>
      </c>
    </row>
    <row r="185" spans="2:24">
      <c r="B185" s="41" t="str">
        <f t="shared" ref="B185:C200" si="194">B102</f>
        <v>Blank-30</v>
      </c>
      <c r="C185" s="41" t="str">
        <f t="shared" si="194"/>
        <v>A</v>
      </c>
      <c r="D185" s="41">
        <f t="shared" ref="D185:D200" si="195">I102</f>
        <v>0.16537936326222447</v>
      </c>
      <c r="E185" s="41">
        <f t="shared" si="177"/>
        <v>0.18460857466509062</v>
      </c>
      <c r="F185" s="41">
        <f t="shared" si="182"/>
        <v>8.6204657056866751E-2</v>
      </c>
      <c r="G185" s="137">
        <f t="shared" si="183"/>
        <v>8.501401800206583E-2</v>
      </c>
      <c r="H185" s="137">
        <f t="shared" si="184"/>
        <v>2.5757893173764219E-2</v>
      </c>
      <c r="I185" s="137">
        <f t="shared" si="185"/>
        <v>3.0763772954924874E-2</v>
      </c>
      <c r="J185" s="137" t="s">
        <v>86</v>
      </c>
      <c r="K185" s="137" t="s">
        <v>86</v>
      </c>
      <c r="L185" s="137"/>
      <c r="M185" s="137">
        <f t="shared" ref="M185:M186" si="196">D185</f>
        <v>0.16537936326222447</v>
      </c>
      <c r="N185" s="138">
        <f t="shared" ref="N185:N187" si="197">E185</f>
        <v>0.18460857466509062</v>
      </c>
      <c r="O185" s="137">
        <v>1</v>
      </c>
      <c r="P185" s="41">
        <f t="shared" si="188"/>
        <v>0.16537936326222447</v>
      </c>
      <c r="Q185" s="41">
        <f t="shared" si="189"/>
        <v>0.18460857466509062</v>
      </c>
      <c r="R185" s="189">
        <f t="shared" si="190"/>
        <v>0.17499396896365754</v>
      </c>
      <c r="S185" s="189">
        <f t="shared" si="191"/>
        <v>1.3597105779836341E-2</v>
      </c>
      <c r="T185" s="189"/>
      <c r="U185" s="189"/>
      <c r="V185" s="189" t="s">
        <v>86</v>
      </c>
      <c r="W185" s="189" t="s">
        <v>86</v>
      </c>
      <c r="X185" s="45" t="s">
        <v>86</v>
      </c>
    </row>
    <row r="186" spans="2:24">
      <c r="B186" s="41" t="str">
        <f t="shared" si="194"/>
        <v>Blank-31</v>
      </c>
      <c r="C186" s="41" t="str">
        <f t="shared" si="194"/>
        <v>A</v>
      </c>
      <c r="D186" s="41">
        <f t="shared" si="195"/>
        <v>0.20454255244941749</v>
      </c>
      <c r="E186" s="41">
        <f t="shared" si="177"/>
        <v>0.1985368646572104</v>
      </c>
      <c r="F186" s="41">
        <f t="shared" si="182"/>
        <v>9.481935931959691E-2</v>
      </c>
      <c r="G186" s="137">
        <f t="shared" si="183"/>
        <v>8.8397481146485157E-2</v>
      </c>
      <c r="H186" s="137">
        <f t="shared" si="184"/>
        <v>3.0865229099694604E-2</v>
      </c>
      <c r="I186" s="137">
        <f t="shared" si="185"/>
        <v>3.2449916527545912E-2</v>
      </c>
      <c r="J186" s="137" t="s">
        <v>86</v>
      </c>
      <c r="K186" s="137" t="s">
        <v>86</v>
      </c>
      <c r="L186" s="137"/>
      <c r="M186" s="137">
        <f t="shared" si="196"/>
        <v>0.20454255244941749</v>
      </c>
      <c r="N186" s="138">
        <f t="shared" si="197"/>
        <v>0.1985368646572104</v>
      </c>
      <c r="O186" s="137">
        <v>1</v>
      </c>
      <c r="P186" s="41">
        <f t="shared" si="188"/>
        <v>0.20454255244941749</v>
      </c>
      <c r="Q186" s="41">
        <f t="shared" si="189"/>
        <v>0.1985368646572104</v>
      </c>
      <c r="R186" s="189">
        <f t="shared" si="190"/>
        <v>0.20153970855331393</v>
      </c>
      <c r="S186" s="189">
        <f t="shared" si="191"/>
        <v>4.2466625635588966E-3</v>
      </c>
      <c r="T186" s="189"/>
      <c r="U186" s="189"/>
      <c r="V186" s="189" t="s">
        <v>86</v>
      </c>
      <c r="W186" s="189" t="s">
        <v>86</v>
      </c>
      <c r="X186" s="45" t="s">
        <v>86</v>
      </c>
    </row>
    <row r="187" spans="2:24">
      <c r="B187" s="41" t="str">
        <f t="shared" si="194"/>
        <v>MHC-ONE-NCD-1</v>
      </c>
      <c r="C187" s="41" t="str">
        <f t="shared" si="194"/>
        <v>A</v>
      </c>
      <c r="D187" s="41">
        <f t="shared" si="195"/>
        <v>4.0927450956255565E-2</v>
      </c>
      <c r="E187" s="41">
        <f t="shared" si="177"/>
        <v>4.7066710992907768E-2</v>
      </c>
      <c r="F187" s="41">
        <f t="shared" si="182"/>
        <v>9.3096418867050876E-2</v>
      </c>
      <c r="G187" s="137">
        <f t="shared" si="183"/>
        <v>3.0032741905251899E-2</v>
      </c>
      <c r="H187" s="137">
        <f t="shared" si="184"/>
        <v>8.7334400873296126E-3</v>
      </c>
      <c r="I187" s="137">
        <f t="shared" si="185"/>
        <v>1.3059265442404005E-2</v>
      </c>
      <c r="J187" s="137" t="s">
        <v>86</v>
      </c>
      <c r="K187" s="137" t="s">
        <v>86</v>
      </c>
      <c r="L187" s="137"/>
      <c r="M187" s="137">
        <f>D187</f>
        <v>4.0927450956255565E-2</v>
      </c>
      <c r="N187" s="138">
        <f t="shared" si="197"/>
        <v>4.7066710992907768E-2</v>
      </c>
      <c r="O187" s="137">
        <v>1</v>
      </c>
      <c r="P187" s="41">
        <f t="shared" si="188"/>
        <v>4.0927450956255565E-2</v>
      </c>
      <c r="Q187" s="41">
        <f t="shared" si="189"/>
        <v>4.7066710992907768E-2</v>
      </c>
      <c r="R187" s="189">
        <f t="shared" si="190"/>
        <v>4.3997080974581666E-2</v>
      </c>
      <c r="S187" s="189">
        <f t="shared" si="191"/>
        <v>4.3411124033843444E-3</v>
      </c>
      <c r="T187" s="189"/>
      <c r="U187" s="189"/>
      <c r="V187" s="189">
        <f t="shared" ref="V187:V202" si="198">R187-$U$203</f>
        <v>4.3997080974581666E-2</v>
      </c>
      <c r="W187" s="190">
        <f t="shared" ref="W187:W202" si="199">IF(V187 &gt; 0, V187, 0)</f>
        <v>4.3997080974581666E-2</v>
      </c>
      <c r="X187" s="45">
        <v>4.3997080974581666E-2</v>
      </c>
    </row>
    <row r="188" spans="2:24">
      <c r="B188" s="41" t="str">
        <f t="shared" si="194"/>
        <v>MHC-ONE-NCD-2</v>
      </c>
      <c r="C188" s="41" t="str">
        <f t="shared" si="194"/>
        <v>A</v>
      </c>
      <c r="D188" s="41" t="str">
        <f t="shared" si="195"/>
        <v>NA</v>
      </c>
      <c r="E188" s="41" t="str">
        <f t="shared" si="177"/>
        <v>NA</v>
      </c>
      <c r="F188" s="41" t="str">
        <f t="shared" si="182"/>
        <v>NA</v>
      </c>
      <c r="G188" s="137" t="str">
        <f t="shared" si="183"/>
        <v>NA</v>
      </c>
      <c r="H188" s="140">
        <f t="shared" si="184"/>
        <v>0.26750512700113577</v>
      </c>
      <c r="I188" s="140">
        <f t="shared" si="185"/>
        <v>0.28284223706176959</v>
      </c>
      <c r="J188" s="137" t="s">
        <v>86</v>
      </c>
      <c r="K188" s="137" t="s">
        <v>86</v>
      </c>
      <c r="L188" s="137"/>
      <c r="M188" s="140">
        <f>H188</f>
        <v>0.26750512700113577</v>
      </c>
      <c r="N188" s="140">
        <f>I188</f>
        <v>0.28284223706176959</v>
      </c>
      <c r="O188" s="140">
        <v>5</v>
      </c>
      <c r="P188" s="41">
        <f t="shared" si="188"/>
        <v>1.3375256350056788</v>
      </c>
      <c r="Q188" s="41">
        <f t="shared" si="189"/>
        <v>1.4142111853088479</v>
      </c>
      <c r="R188" s="189">
        <f t="shared" si="190"/>
        <v>1.3758684101572634</v>
      </c>
      <c r="S188" s="189">
        <f t="shared" si="191"/>
        <v>5.4224872638393012E-2</v>
      </c>
      <c r="T188" s="189"/>
      <c r="U188" s="189"/>
      <c r="V188" s="189">
        <f t="shared" si="198"/>
        <v>1.3758684101572634</v>
      </c>
      <c r="W188" s="190">
        <f t="shared" si="199"/>
        <v>1.3758684101572634</v>
      </c>
      <c r="X188" s="45">
        <v>1.3758684101572634</v>
      </c>
    </row>
    <row r="189" spans="2:24">
      <c r="B189" s="41" t="str">
        <f t="shared" si="194"/>
        <v>MHC-ONE-NCD-3</v>
      </c>
      <c r="C189" s="41" t="str">
        <f t="shared" si="194"/>
        <v>A</v>
      </c>
      <c r="D189" s="41">
        <f t="shared" si="195"/>
        <v>0.30462625815002192</v>
      </c>
      <c r="E189" s="41">
        <f t="shared" si="177"/>
        <v>0.31779784771473601</v>
      </c>
      <c r="F189" s="41">
        <f t="shared" si="182"/>
        <v>0.17149020945789517</v>
      </c>
      <c r="G189" s="137">
        <f t="shared" si="183"/>
        <v>0.17129232818475848</v>
      </c>
      <c r="H189" s="137">
        <f t="shared" si="184"/>
        <v>5.7253131383668256E-2</v>
      </c>
      <c r="I189" s="137">
        <f t="shared" si="185"/>
        <v>6.0271285475792989E-2</v>
      </c>
      <c r="J189" s="137" t="s">
        <v>86</v>
      </c>
      <c r="K189" s="137" t="s">
        <v>86</v>
      </c>
      <c r="L189" s="137"/>
      <c r="M189" s="137">
        <f t="shared" ref="M189:M243" si="200">D189</f>
        <v>0.30462625815002192</v>
      </c>
      <c r="N189" s="138">
        <f t="shared" ref="N189:N243" si="201">E189</f>
        <v>0.31779784771473601</v>
      </c>
      <c r="O189" s="137">
        <v>1</v>
      </c>
      <c r="P189" s="41">
        <f t="shared" si="188"/>
        <v>0.30462625815002192</v>
      </c>
      <c r="Q189" s="41">
        <f t="shared" si="189"/>
        <v>0.31779784771473601</v>
      </c>
      <c r="R189" s="189">
        <f t="shared" si="190"/>
        <v>0.31121205293237897</v>
      </c>
      <c r="S189" s="189">
        <f t="shared" si="191"/>
        <v>9.3137203002153016E-3</v>
      </c>
      <c r="T189" s="189"/>
      <c r="U189" s="189"/>
      <c r="V189" s="189">
        <f t="shared" si="198"/>
        <v>0.31121205293237897</v>
      </c>
      <c r="W189" s="190">
        <f t="shared" si="199"/>
        <v>0.31121205293237897</v>
      </c>
      <c r="X189" s="45">
        <v>0.31121205293237897</v>
      </c>
    </row>
    <row r="190" spans="2:24">
      <c r="B190" s="41" t="str">
        <f t="shared" si="194"/>
        <v>MHC-ONE-NCD-4</v>
      </c>
      <c r="C190" s="41" t="str">
        <f t="shared" si="194"/>
        <v>A</v>
      </c>
      <c r="D190" s="41">
        <f t="shared" si="195"/>
        <v>0.26372248277673138</v>
      </c>
      <c r="E190" s="41">
        <f t="shared" si="177"/>
        <v>0.28210660460992903</v>
      </c>
      <c r="F190" s="41">
        <f t="shared" si="182"/>
        <v>0.15684521561125389</v>
      </c>
      <c r="G190" s="137">
        <f t="shared" si="183"/>
        <v>0.15352914667655704</v>
      </c>
      <c r="H190" s="137">
        <f t="shared" si="184"/>
        <v>5.0443350149094401E-2</v>
      </c>
      <c r="I190" s="137">
        <f t="shared" si="185"/>
        <v>5.2683639398998325E-2</v>
      </c>
      <c r="J190" s="137" t="s">
        <v>86</v>
      </c>
      <c r="K190" s="137" t="s">
        <v>86</v>
      </c>
      <c r="L190" s="137"/>
      <c r="M190" s="137">
        <f t="shared" si="200"/>
        <v>0.26372248277673138</v>
      </c>
      <c r="N190" s="138">
        <f t="shared" si="201"/>
        <v>0.28210660460992903</v>
      </c>
      <c r="O190" s="137">
        <v>1</v>
      </c>
      <c r="P190" s="41">
        <f t="shared" si="188"/>
        <v>0.26372248277673138</v>
      </c>
      <c r="Q190" s="41">
        <f t="shared" si="189"/>
        <v>0.28210660460992903</v>
      </c>
      <c r="R190" s="189">
        <f t="shared" si="190"/>
        <v>0.27291454369333024</v>
      </c>
      <c r="S190" s="189">
        <f t="shared" si="191"/>
        <v>1.2999537214413725E-2</v>
      </c>
      <c r="T190" s="189"/>
      <c r="U190" s="189"/>
      <c r="V190" s="189">
        <f t="shared" si="198"/>
        <v>0.27291454369333024</v>
      </c>
      <c r="W190" s="190">
        <f t="shared" si="199"/>
        <v>0.27291454369333024</v>
      </c>
      <c r="X190" s="45">
        <v>0.27291454369333024</v>
      </c>
    </row>
    <row r="191" spans="2:24">
      <c r="B191" s="41" t="str">
        <f t="shared" si="194"/>
        <v>MHC-ONE-NCD-5</v>
      </c>
      <c r="C191" s="41" t="str">
        <f t="shared" si="194"/>
        <v>A</v>
      </c>
      <c r="D191" s="41">
        <f t="shared" si="195"/>
        <v>0.43168904973513705</v>
      </c>
      <c r="E191" s="41">
        <f t="shared" si="177"/>
        <v>0.42226002265563439</v>
      </c>
      <c r="F191" s="41">
        <f t="shared" si="182"/>
        <v>0.23782341688091724</v>
      </c>
      <c r="G191" s="137">
        <f t="shared" si="183"/>
        <v>0.23896159107314485</v>
      </c>
      <c r="H191" s="137">
        <f t="shared" si="184"/>
        <v>8.023614305035498E-2</v>
      </c>
      <c r="I191" s="137">
        <f t="shared" si="185"/>
        <v>8.4720367278797989E-2</v>
      </c>
      <c r="J191" s="137" t="s">
        <v>86</v>
      </c>
      <c r="K191" s="137" t="s">
        <v>86</v>
      </c>
      <c r="L191" s="137"/>
      <c r="M191" s="137">
        <f t="shared" si="200"/>
        <v>0.43168904973513705</v>
      </c>
      <c r="N191" s="138">
        <f t="shared" si="201"/>
        <v>0.42226002265563439</v>
      </c>
      <c r="O191" s="137">
        <v>1</v>
      </c>
      <c r="P191" s="41">
        <f t="shared" si="188"/>
        <v>0.43168904973513705</v>
      </c>
      <c r="Q191" s="41">
        <f t="shared" si="189"/>
        <v>0.42226002265563439</v>
      </c>
      <c r="R191" s="189">
        <f t="shared" si="190"/>
        <v>0.42697453619538572</v>
      </c>
      <c r="S191" s="189">
        <f t="shared" si="191"/>
        <v>6.6673289879079197E-3</v>
      </c>
      <c r="T191" s="189"/>
      <c r="U191" s="189"/>
      <c r="V191" s="189">
        <f t="shared" si="198"/>
        <v>0.42697453619538572</v>
      </c>
      <c r="W191" s="190">
        <f t="shared" si="199"/>
        <v>0.42697453619538572</v>
      </c>
      <c r="X191" s="45">
        <v>0.42697453619538572</v>
      </c>
    </row>
    <row r="192" spans="2:24">
      <c r="B192" s="41" t="str">
        <f t="shared" si="194"/>
        <v>MHC-ONE-NCD-6</v>
      </c>
      <c r="C192" s="41" t="str">
        <f t="shared" si="194"/>
        <v>A</v>
      </c>
      <c r="D192" s="41" t="str">
        <f t="shared" si="195"/>
        <v>NA</v>
      </c>
      <c r="E192" s="41" t="str">
        <f t="shared" si="177"/>
        <v>NA</v>
      </c>
      <c r="F192" s="41" t="str">
        <f t="shared" si="182"/>
        <v>NA</v>
      </c>
      <c r="G192" s="137" t="str">
        <f t="shared" si="183"/>
        <v>NA</v>
      </c>
      <c r="H192" s="140">
        <f t="shared" si="184"/>
        <v>0.34411516589009145</v>
      </c>
      <c r="I192" s="140">
        <f t="shared" si="185"/>
        <v>0.34860183639398989</v>
      </c>
      <c r="J192" s="137" t="s">
        <v>86</v>
      </c>
      <c r="K192" s="137" t="s">
        <v>86</v>
      </c>
      <c r="L192" s="137"/>
      <c r="M192" s="140">
        <f>H192</f>
        <v>0.34411516589009145</v>
      </c>
      <c r="N192" s="140">
        <f>I192</f>
        <v>0.34860183639398989</v>
      </c>
      <c r="O192" s="140">
        <v>5</v>
      </c>
      <c r="P192" s="41">
        <f t="shared" si="188"/>
        <v>1.7205758294504572</v>
      </c>
      <c r="Q192" s="41">
        <f t="shared" si="189"/>
        <v>1.7430091819699496</v>
      </c>
      <c r="R192" s="189">
        <f t="shared" si="190"/>
        <v>1.7317925057102035</v>
      </c>
      <c r="S192" s="189">
        <f t="shared" si="191"/>
        <v>1.5862775691281406E-2</v>
      </c>
      <c r="T192" s="189"/>
      <c r="U192" s="189"/>
      <c r="V192" s="189">
        <f t="shared" si="198"/>
        <v>1.7317925057102035</v>
      </c>
      <c r="W192" s="190">
        <f t="shared" si="199"/>
        <v>1.7317925057102035</v>
      </c>
      <c r="X192" s="45">
        <v>1.7317925057102035</v>
      </c>
    </row>
    <row r="193" spans="2:24">
      <c r="B193" s="41" t="str">
        <f t="shared" si="194"/>
        <v>MHC-ONE-NCD-7</v>
      </c>
      <c r="C193" s="41" t="str">
        <f t="shared" si="194"/>
        <v>A</v>
      </c>
      <c r="D193" s="41">
        <f t="shared" si="195"/>
        <v>0.25153837947404917</v>
      </c>
      <c r="E193" s="41">
        <f t="shared" si="177"/>
        <v>0.25599106087470441</v>
      </c>
      <c r="F193" s="41">
        <f t="shared" si="182"/>
        <v>0.13444698972815555</v>
      </c>
      <c r="G193" s="137">
        <f t="shared" si="183"/>
        <v>0.13492009938225077</v>
      </c>
      <c r="H193" s="137">
        <f t="shared" si="184"/>
        <v>4.533601422316403E-2</v>
      </c>
      <c r="I193" s="137">
        <f t="shared" si="185"/>
        <v>4.7625208681135227E-2</v>
      </c>
      <c r="J193" s="137" t="s">
        <v>86</v>
      </c>
      <c r="K193" s="137" t="s">
        <v>86</v>
      </c>
      <c r="L193" s="137"/>
      <c r="M193" s="137">
        <f t="shared" si="200"/>
        <v>0.25153837947404917</v>
      </c>
      <c r="N193" s="138">
        <f t="shared" si="201"/>
        <v>0.25599106087470441</v>
      </c>
      <c r="O193" s="137">
        <v>1</v>
      </c>
      <c r="P193" s="41">
        <f t="shared" si="188"/>
        <v>0.25153837947404917</v>
      </c>
      <c r="Q193" s="41">
        <f t="shared" si="189"/>
        <v>0.25599106087470441</v>
      </c>
      <c r="R193" s="189">
        <f t="shared" si="190"/>
        <v>0.25376472017437679</v>
      </c>
      <c r="S193" s="189">
        <f t="shared" si="191"/>
        <v>3.1485212128665382E-3</v>
      </c>
      <c r="T193" s="189"/>
      <c r="U193" s="189"/>
      <c r="V193" s="189">
        <f t="shared" si="198"/>
        <v>0.25376472017437679</v>
      </c>
      <c r="W193" s="190">
        <f t="shared" si="199"/>
        <v>0.25376472017437679</v>
      </c>
      <c r="X193" s="45">
        <v>0.25376472017437679</v>
      </c>
    </row>
    <row r="194" spans="2:24">
      <c r="B194" s="41" t="str">
        <f t="shared" si="194"/>
        <v>MHC-ONE-NCD-8</v>
      </c>
      <c r="C194" s="41" t="str">
        <f t="shared" si="194"/>
        <v>A</v>
      </c>
      <c r="D194" s="41" t="str">
        <f t="shared" si="195"/>
        <v>NA</v>
      </c>
      <c r="E194" s="41" t="str">
        <f t="shared" si="177"/>
        <v>NA</v>
      </c>
      <c r="F194" s="41" t="str">
        <f t="shared" si="182"/>
        <v>NA</v>
      </c>
      <c r="G194" s="137" t="str">
        <f t="shared" si="183"/>
        <v>NA</v>
      </c>
      <c r="H194" s="140">
        <f t="shared" si="184"/>
        <v>0.41561786885311691</v>
      </c>
      <c r="I194" s="140">
        <f t="shared" si="185"/>
        <v>0.41773372287145238</v>
      </c>
      <c r="J194" s="137" t="s">
        <v>86</v>
      </c>
      <c r="K194" s="137" t="s">
        <v>86</v>
      </c>
      <c r="L194" s="137"/>
      <c r="M194" s="140">
        <f>H194</f>
        <v>0.41561786885311691</v>
      </c>
      <c r="N194" s="140">
        <f>I194</f>
        <v>0.41773372287145238</v>
      </c>
      <c r="O194" s="140">
        <v>5</v>
      </c>
      <c r="P194" s="41">
        <f t="shared" si="188"/>
        <v>2.0780893442655843</v>
      </c>
      <c r="Q194" s="41">
        <f t="shared" si="189"/>
        <v>2.0886686143572621</v>
      </c>
      <c r="R194" s="189">
        <f t="shared" si="190"/>
        <v>2.0833789793114232</v>
      </c>
      <c r="S194" s="189">
        <f t="shared" si="191"/>
        <v>7.480673621829405E-3</v>
      </c>
      <c r="T194" s="189"/>
      <c r="U194" s="189"/>
      <c r="V194" s="189">
        <f t="shared" si="198"/>
        <v>2.0833789793114232</v>
      </c>
      <c r="W194" s="190">
        <f t="shared" si="199"/>
        <v>2.0833789793114232</v>
      </c>
      <c r="X194" s="45">
        <v>2.0833789793114232</v>
      </c>
    </row>
    <row r="195" spans="2:24">
      <c r="B195" s="41" t="str">
        <f t="shared" si="194"/>
        <v>SFA-ONE-PRO-1</v>
      </c>
      <c r="C195" s="41" t="str">
        <f t="shared" si="194"/>
        <v>A</v>
      </c>
      <c r="D195" s="41">
        <f t="shared" si="195"/>
        <v>0.29592332721953457</v>
      </c>
      <c r="E195" s="41">
        <f t="shared" si="177"/>
        <v>0.30386955772261626</v>
      </c>
      <c r="F195" s="41">
        <f t="shared" si="182"/>
        <v>0.17321314991044118</v>
      </c>
      <c r="G195" s="137">
        <f t="shared" si="183"/>
        <v>0.1721381939708633</v>
      </c>
      <c r="H195" s="137">
        <f t="shared" si="184"/>
        <v>5.8104354037989983E-2</v>
      </c>
      <c r="I195" s="137">
        <f t="shared" si="185"/>
        <v>5.8585141903171947E-2</v>
      </c>
      <c r="J195" s="137" t="s">
        <v>86</v>
      </c>
      <c r="K195" s="137" t="s">
        <v>86</v>
      </c>
      <c r="L195" s="137"/>
      <c r="M195" s="137">
        <f t="shared" si="200"/>
        <v>0.29592332721953457</v>
      </c>
      <c r="N195" s="138">
        <f t="shared" si="201"/>
        <v>0.30386955772261626</v>
      </c>
      <c r="O195" s="137">
        <v>1</v>
      </c>
      <c r="P195" s="41">
        <f t="shared" si="188"/>
        <v>0.29592332721953457</v>
      </c>
      <c r="Q195" s="41">
        <f t="shared" si="189"/>
        <v>0.30386955772261626</v>
      </c>
      <c r="R195" s="189">
        <f t="shared" si="190"/>
        <v>0.29989644247107539</v>
      </c>
      <c r="S195" s="189">
        <f t="shared" si="191"/>
        <v>5.6188334736004507E-3</v>
      </c>
      <c r="T195" s="189"/>
      <c r="U195" s="189"/>
      <c r="V195" s="189">
        <f t="shared" si="198"/>
        <v>0.29989644247107539</v>
      </c>
      <c r="W195" s="190">
        <f t="shared" si="199"/>
        <v>0.29989644247107539</v>
      </c>
      <c r="X195" s="45">
        <v>0.29989644247107539</v>
      </c>
    </row>
    <row r="196" spans="2:24">
      <c r="B196" s="41" t="str">
        <f t="shared" si="194"/>
        <v>SFA-ONE-PRO-5</v>
      </c>
      <c r="C196" s="41" t="str">
        <f t="shared" si="194"/>
        <v>A</v>
      </c>
      <c r="D196" s="41">
        <f t="shared" si="195"/>
        <v>6.1157272343062155E-3</v>
      </c>
      <c r="E196" s="41">
        <f t="shared" si="177"/>
        <v>6.152359141055914E-3</v>
      </c>
      <c r="F196" s="41">
        <f t="shared" si="182"/>
        <v>5.949908004240332E-2</v>
      </c>
      <c r="G196" s="137">
        <f t="shared" si="183"/>
        <v>8.0402314665263298E-3</v>
      </c>
      <c r="H196" s="137">
        <f t="shared" si="184"/>
        <v>3.6261041613992249E-3</v>
      </c>
      <c r="I196" s="137">
        <f t="shared" si="185"/>
        <v>7.157762938230389E-3</v>
      </c>
      <c r="J196" s="137" t="s">
        <v>86</v>
      </c>
      <c r="K196" s="137" t="s">
        <v>86</v>
      </c>
      <c r="L196" s="137"/>
      <c r="M196" s="137">
        <f t="shared" si="200"/>
        <v>6.1157272343062155E-3</v>
      </c>
      <c r="N196" s="138">
        <f t="shared" si="201"/>
        <v>6.152359141055914E-3</v>
      </c>
      <c r="O196" s="137">
        <v>1</v>
      </c>
      <c r="P196" s="41">
        <f t="shared" si="188"/>
        <v>6.1157272343062155E-3</v>
      </c>
      <c r="Q196" s="41">
        <f t="shared" si="189"/>
        <v>6.152359141055914E-3</v>
      </c>
      <c r="R196" s="189">
        <f t="shared" si="190"/>
        <v>6.1340431876810647E-3</v>
      </c>
      <c r="S196" s="189">
        <f t="shared" si="191"/>
        <v>2.5902669670505003E-5</v>
      </c>
      <c r="T196" s="189"/>
      <c r="U196" s="189"/>
      <c r="V196" s="189">
        <f t="shared" si="198"/>
        <v>6.1340431876810647E-3</v>
      </c>
      <c r="W196" s="190">
        <f t="shared" si="199"/>
        <v>6.1340431876810647E-3</v>
      </c>
      <c r="X196" s="45">
        <v>6.1340431876810647E-3</v>
      </c>
    </row>
    <row r="197" spans="2:24">
      <c r="B197" s="41" t="str">
        <f t="shared" si="194"/>
        <v>SFA-ONE-PRO-3</v>
      </c>
      <c r="C197" s="41" t="str">
        <f t="shared" si="194"/>
        <v>A</v>
      </c>
      <c r="D197" s="41" t="str">
        <f t="shared" si="195"/>
        <v>NA</v>
      </c>
      <c r="E197" s="41" t="str">
        <f t="shared" si="177"/>
        <v>NA</v>
      </c>
      <c r="F197" s="41" t="str">
        <f t="shared" si="182"/>
        <v>NA</v>
      </c>
      <c r="G197" s="137" t="str">
        <f t="shared" si="183"/>
        <v>NA</v>
      </c>
      <c r="H197" s="140">
        <f t="shared" si="184"/>
        <v>0.19089508811217995</v>
      </c>
      <c r="I197" s="140">
        <f t="shared" si="185"/>
        <v>0.20612270450751249</v>
      </c>
      <c r="J197" s="137" t="s">
        <v>86</v>
      </c>
      <c r="K197" s="137" t="s">
        <v>86</v>
      </c>
      <c r="L197" s="137"/>
      <c r="M197" s="140">
        <f>H197</f>
        <v>0.19089508811217995</v>
      </c>
      <c r="N197" s="140">
        <f>I197</f>
        <v>0.20612270450751249</v>
      </c>
      <c r="O197" s="140">
        <v>5</v>
      </c>
      <c r="P197" s="41">
        <f t="shared" si="188"/>
        <v>0.95447544056089972</v>
      </c>
      <c r="Q197" s="41">
        <f t="shared" si="189"/>
        <v>1.0306135225375626</v>
      </c>
      <c r="R197" s="189">
        <f t="shared" si="190"/>
        <v>0.99254448154923114</v>
      </c>
      <c r="S197" s="189">
        <f t="shared" si="191"/>
        <v>5.3837754072235539E-2</v>
      </c>
      <c r="T197" s="189"/>
      <c r="U197" s="189"/>
      <c r="V197" s="189">
        <f t="shared" si="198"/>
        <v>0.99254448154923114</v>
      </c>
      <c r="W197" s="190">
        <f t="shared" si="199"/>
        <v>0.99254448154923114</v>
      </c>
      <c r="X197" s="45">
        <v>0.99254448154923114</v>
      </c>
    </row>
    <row r="198" spans="2:24">
      <c r="B198" s="41" t="str">
        <f t="shared" si="194"/>
        <v>SFA-ONE-PRO-4</v>
      </c>
      <c r="C198" s="41" t="str">
        <f t="shared" si="194"/>
        <v>A</v>
      </c>
      <c r="D198" s="41">
        <f t="shared" si="195"/>
        <v>0.15058438068039601</v>
      </c>
      <c r="E198" s="41">
        <f t="shared" si="177"/>
        <v>0.15065836780929864</v>
      </c>
      <c r="F198" s="41">
        <f t="shared" si="182"/>
        <v>8.6204657056866751E-2</v>
      </c>
      <c r="G198" s="137">
        <f t="shared" si="183"/>
        <v>8.2476420643751339E-2</v>
      </c>
      <c r="H198" s="137">
        <f t="shared" si="184"/>
        <v>2.9162783791051142E-2</v>
      </c>
      <c r="I198" s="137">
        <f t="shared" si="185"/>
        <v>3.2449916527545912E-2</v>
      </c>
      <c r="J198" s="137" t="s">
        <v>86</v>
      </c>
      <c r="K198" s="137" t="s">
        <v>86</v>
      </c>
      <c r="L198" s="137"/>
      <c r="M198" s="137">
        <f t="shared" si="200"/>
        <v>0.15058438068039601</v>
      </c>
      <c r="N198" s="138">
        <f t="shared" si="201"/>
        <v>0.15065836780929864</v>
      </c>
      <c r="O198" s="137">
        <v>1</v>
      </c>
      <c r="P198" s="41">
        <f t="shared" si="188"/>
        <v>0.15058438068039601</v>
      </c>
      <c r="Q198" s="41">
        <f t="shared" si="189"/>
        <v>0.15065836780929864</v>
      </c>
      <c r="R198" s="189">
        <f t="shared" si="190"/>
        <v>0.15062137424484734</v>
      </c>
      <c r="S198" s="189">
        <f t="shared" si="191"/>
        <v>5.2316800567577222E-5</v>
      </c>
      <c r="T198" s="189"/>
      <c r="U198" s="189"/>
      <c r="V198" s="189">
        <f t="shared" si="198"/>
        <v>0.15062137424484734</v>
      </c>
      <c r="W198" s="190">
        <f t="shared" si="199"/>
        <v>0.15062137424484734</v>
      </c>
      <c r="X198" s="45">
        <v>0.15062137424484734</v>
      </c>
    </row>
    <row r="199" spans="2:24">
      <c r="B199" s="41" t="str">
        <f t="shared" si="194"/>
        <v>SFA-ONE-PRO-2</v>
      </c>
      <c r="C199" s="41" t="str">
        <f t="shared" si="194"/>
        <v>A</v>
      </c>
      <c r="D199" s="41" t="str">
        <f t="shared" si="195"/>
        <v>NA</v>
      </c>
      <c r="E199" s="41" t="str">
        <f t="shared" si="177"/>
        <v>NA</v>
      </c>
      <c r="F199" s="41" t="str">
        <f t="shared" si="182"/>
        <v>NA</v>
      </c>
      <c r="G199" s="137" t="str">
        <f t="shared" si="183"/>
        <v>NA</v>
      </c>
      <c r="H199" s="140">
        <f t="shared" si="184"/>
        <v>0.23005133021097957</v>
      </c>
      <c r="I199" s="140">
        <f t="shared" si="185"/>
        <v>0.23225792988313856</v>
      </c>
      <c r="J199" s="137" t="s">
        <v>86</v>
      </c>
      <c r="K199" s="137" t="s">
        <v>86</v>
      </c>
      <c r="L199" s="137"/>
      <c r="M199" s="140">
        <f>H199</f>
        <v>0.23005133021097957</v>
      </c>
      <c r="N199" s="140">
        <f>I199</f>
        <v>0.23225792988313856</v>
      </c>
      <c r="O199" s="140">
        <v>5</v>
      </c>
      <c r="P199" s="41">
        <f t="shared" si="188"/>
        <v>1.1502566510548977</v>
      </c>
      <c r="Q199" s="41">
        <f t="shared" si="189"/>
        <v>1.1612896494156928</v>
      </c>
      <c r="R199" s="189">
        <f t="shared" si="190"/>
        <v>1.1557731502352953</v>
      </c>
      <c r="S199" s="189">
        <f t="shared" si="191"/>
        <v>7.8015079577382612E-3</v>
      </c>
      <c r="T199" s="189"/>
      <c r="U199" s="189"/>
      <c r="V199" s="189">
        <f t="shared" si="198"/>
        <v>1.1557731502352953</v>
      </c>
      <c r="W199" s="190">
        <f t="shared" si="199"/>
        <v>1.1557731502352953</v>
      </c>
      <c r="X199" s="45">
        <v>1.1557731502352953</v>
      </c>
    </row>
    <row r="200" spans="2:24">
      <c r="B200" s="41" t="str">
        <f t="shared" si="194"/>
        <v>SFA-ONE-PRO-6</v>
      </c>
      <c r="C200" s="41" t="str">
        <f t="shared" si="194"/>
        <v>A</v>
      </c>
      <c r="D200" s="41" t="str">
        <f t="shared" si="195"/>
        <v>NA</v>
      </c>
      <c r="E200" s="41" t="str">
        <f t="shared" ref="E200:E231" si="202">X117</f>
        <v>NA</v>
      </c>
      <c r="F200" s="41" t="str">
        <f t="shared" si="182"/>
        <v>NA</v>
      </c>
      <c r="G200" s="137" t="str">
        <f t="shared" si="183"/>
        <v>NA</v>
      </c>
      <c r="H200" s="140">
        <f t="shared" si="184"/>
        <v>3.6261041613992249E-3</v>
      </c>
      <c r="I200" s="140">
        <f t="shared" si="185"/>
        <v>8.8439065108514257E-3</v>
      </c>
      <c r="J200" s="137" t="s">
        <v>86</v>
      </c>
      <c r="K200" s="137" t="s">
        <v>86</v>
      </c>
      <c r="L200" s="137"/>
      <c r="M200" s="140">
        <f>H200</f>
        <v>3.6261041613992249E-3</v>
      </c>
      <c r="N200" s="140">
        <f>I200</f>
        <v>8.8439065108514257E-3</v>
      </c>
      <c r="O200" s="140">
        <v>5</v>
      </c>
      <c r="P200" s="41">
        <f t="shared" si="188"/>
        <v>1.8130520806996123E-2</v>
      </c>
      <c r="Q200" s="41">
        <f t="shared" si="189"/>
        <v>4.4219532554257132E-2</v>
      </c>
      <c r="R200" s="189">
        <f t="shared" si="190"/>
        <v>3.1175026680626626E-2</v>
      </c>
      <c r="S200" s="189">
        <f t="shared" si="191"/>
        <v>1.8447717120943764E-2</v>
      </c>
      <c r="T200" s="189"/>
      <c r="U200" s="189"/>
      <c r="V200" s="189">
        <f t="shared" si="198"/>
        <v>3.1175026680626626E-2</v>
      </c>
      <c r="W200" s="190">
        <f t="shared" si="199"/>
        <v>3.1175026680626626E-2</v>
      </c>
      <c r="X200" s="45">
        <v>3.1175026680626626E-2</v>
      </c>
    </row>
    <row r="201" spans="2:24">
      <c r="B201" s="41" t="str">
        <f t="shared" ref="B201:C216" si="203">B118</f>
        <v>SFA-ONE-PRO-7</v>
      </c>
      <c r="C201" s="41" t="str">
        <f t="shared" si="203"/>
        <v>A</v>
      </c>
      <c r="D201" s="41">
        <f t="shared" ref="D201:D216" si="204">I118</f>
        <v>2.6345548621112781E-3</v>
      </c>
      <c r="E201" s="41">
        <f t="shared" si="202"/>
        <v>3.5408047675334529E-3</v>
      </c>
      <c r="F201" s="41">
        <f t="shared" si="182"/>
        <v>9.5338069185685083E-3</v>
      </c>
      <c r="G201" s="137">
        <f t="shared" si="183"/>
        <v>7.1943656804214998E-3</v>
      </c>
      <c r="H201" s="137">
        <f t="shared" si="184"/>
        <v>4.4773268157209563E-3</v>
      </c>
      <c r="I201" s="137">
        <f t="shared" si="185"/>
        <v>1.0530050083472462E-2</v>
      </c>
      <c r="J201" s="137" t="s">
        <v>86</v>
      </c>
      <c r="K201" s="137" t="s">
        <v>86</v>
      </c>
      <c r="L201" s="137"/>
      <c r="M201" s="137">
        <f t="shared" si="200"/>
        <v>2.6345548621112781E-3</v>
      </c>
      <c r="N201" s="138">
        <f t="shared" si="201"/>
        <v>3.5408047675334529E-3</v>
      </c>
      <c r="O201" s="137">
        <v>1</v>
      </c>
      <c r="P201" s="41">
        <f t="shared" si="188"/>
        <v>2.6345548621112781E-3</v>
      </c>
      <c r="Q201" s="41">
        <f t="shared" si="189"/>
        <v>3.5408047675334529E-3</v>
      </c>
      <c r="R201" s="189">
        <f t="shared" si="190"/>
        <v>3.0876798148223653E-3</v>
      </c>
      <c r="S201" s="189">
        <f t="shared" si="191"/>
        <v>6.4081545357368716E-4</v>
      </c>
      <c r="T201" s="189"/>
      <c r="U201" s="189"/>
      <c r="V201" s="189">
        <f t="shared" si="198"/>
        <v>3.0876798148223653E-3</v>
      </c>
      <c r="W201" s="190">
        <f t="shared" si="199"/>
        <v>3.0876798148223653E-3</v>
      </c>
      <c r="X201" s="45">
        <v>3.0876798148223653E-3</v>
      </c>
    </row>
    <row r="202" spans="2:24">
      <c r="B202" s="41" t="str">
        <f t="shared" si="203"/>
        <v>SFA-ONE-PRO-8</v>
      </c>
      <c r="C202" s="41" t="str">
        <f t="shared" si="203"/>
        <v>A</v>
      </c>
      <c r="D202" s="41" t="str">
        <f t="shared" si="204"/>
        <v>NA</v>
      </c>
      <c r="E202" s="41" t="str">
        <f t="shared" si="202"/>
        <v>NA</v>
      </c>
      <c r="F202" s="41" t="str">
        <f t="shared" si="182"/>
        <v>NA</v>
      </c>
      <c r="G202" s="137" t="str">
        <f t="shared" si="183"/>
        <v>NA</v>
      </c>
      <c r="H202" s="140">
        <f t="shared" si="184"/>
        <v>0.24452211533444901</v>
      </c>
      <c r="I202" s="140">
        <f t="shared" si="185"/>
        <v>0.24996243739565938</v>
      </c>
      <c r="J202" s="137" t="s">
        <v>86</v>
      </c>
      <c r="K202" s="137" t="s">
        <v>86</v>
      </c>
      <c r="L202" s="137"/>
      <c r="M202" s="137">
        <f>H202</f>
        <v>0.24452211533444901</v>
      </c>
      <c r="N202" s="137">
        <f>I202</f>
        <v>0.24996243739565938</v>
      </c>
      <c r="O202" s="137">
        <v>5</v>
      </c>
      <c r="P202" s="41">
        <f t="shared" si="188"/>
        <v>1.222610576672245</v>
      </c>
      <c r="Q202" s="41">
        <f t="shared" si="189"/>
        <v>1.2498121869782968</v>
      </c>
      <c r="R202" s="189">
        <f t="shared" si="190"/>
        <v>1.2362113818252709</v>
      </c>
      <c r="S202" s="189">
        <f t="shared" si="191"/>
        <v>1.9234443106603053E-2</v>
      </c>
      <c r="T202" s="189"/>
      <c r="U202" s="189"/>
      <c r="V202" s="189">
        <f t="shared" si="198"/>
        <v>1.2362113818252709</v>
      </c>
      <c r="W202" s="190">
        <f t="shared" si="199"/>
        <v>1.2362113818252709</v>
      </c>
      <c r="X202" s="45">
        <v>1.2362113818252709</v>
      </c>
    </row>
    <row r="203" spans="2:24">
      <c r="B203" s="41" t="str">
        <f t="shared" si="203"/>
        <v>Blank-3</v>
      </c>
      <c r="C203" s="41" t="str">
        <f t="shared" si="203"/>
        <v>A</v>
      </c>
      <c r="D203" s="41">
        <f t="shared" si="204"/>
        <v>-1.7169106031323885E-3</v>
      </c>
      <c r="E203" s="41">
        <f t="shared" si="202"/>
        <v>-1.6823039795114635E-3</v>
      </c>
      <c r="F203" s="41">
        <f t="shared" si="182"/>
        <v>1.7805748821113803E-3</v>
      </c>
      <c r="G203" s="137">
        <f t="shared" si="183"/>
        <v>-2.9560237528364602E-3</v>
      </c>
      <c r="H203" s="137">
        <f t="shared" si="184"/>
        <v>1.923658852755762E-3</v>
      </c>
      <c r="I203" s="137">
        <f t="shared" si="185"/>
        <v>5.4716193656093532E-3</v>
      </c>
      <c r="J203" s="137" t="s">
        <v>86</v>
      </c>
      <c r="K203" s="137" t="s">
        <v>86</v>
      </c>
      <c r="L203" s="137"/>
      <c r="M203" s="137">
        <f t="shared" si="200"/>
        <v>-1.7169106031323885E-3</v>
      </c>
      <c r="N203" s="138">
        <f t="shared" si="201"/>
        <v>-1.6823039795114635E-3</v>
      </c>
      <c r="O203" s="137">
        <v>1</v>
      </c>
      <c r="P203" s="41">
        <f t="shared" si="188"/>
        <v>-1.7169106031323885E-3</v>
      </c>
      <c r="Q203" s="41">
        <f t="shared" si="189"/>
        <v>-1.6823039795114635E-3</v>
      </c>
      <c r="R203" s="189">
        <f t="shared" si="190"/>
        <v>-1.6996072913219259E-3</v>
      </c>
      <c r="S203" s="189">
        <f t="shared" si="191"/>
        <v>2.4470578236326653E-5</v>
      </c>
      <c r="T203" s="189">
        <f>AVERAGE(R203:R205)</f>
        <v>-1.264385734311308E-3</v>
      </c>
      <c r="U203" s="190">
        <f>IF(T203 &gt; 0, T203, 0)</f>
        <v>0</v>
      </c>
      <c r="V203" s="189" t="s">
        <v>86</v>
      </c>
      <c r="W203" s="189" t="s">
        <v>86</v>
      </c>
      <c r="X203" s="45" t="s">
        <v>86</v>
      </c>
    </row>
    <row r="204" spans="2:24">
      <c r="B204" s="41" t="str">
        <f t="shared" si="203"/>
        <v>Blank-4</v>
      </c>
      <c r="C204" s="41" t="str">
        <f t="shared" si="203"/>
        <v>A</v>
      </c>
      <c r="D204" s="41">
        <f t="shared" si="204"/>
        <v>-1.7169106031323885E-3</v>
      </c>
      <c r="E204" s="41">
        <f t="shared" si="202"/>
        <v>-8.1178585500397645E-4</v>
      </c>
      <c r="F204" s="41">
        <f t="shared" si="182"/>
        <v>1.7805748821113803E-3</v>
      </c>
      <c r="G204" s="137">
        <f t="shared" si="183"/>
        <v>-2.1101579667316297E-3</v>
      </c>
      <c r="H204" s="137">
        <f t="shared" si="184"/>
        <v>6.179772124364419E-3</v>
      </c>
      <c r="I204" s="137">
        <f t="shared" si="185"/>
        <v>1.0530050083472462E-2</v>
      </c>
      <c r="J204" s="137" t="s">
        <v>86</v>
      </c>
      <c r="K204" s="137" t="s">
        <v>86</v>
      </c>
      <c r="L204" s="137"/>
      <c r="M204" s="137">
        <f t="shared" si="200"/>
        <v>-1.7169106031323885E-3</v>
      </c>
      <c r="N204" s="138">
        <f t="shared" si="201"/>
        <v>-8.1178585500397645E-4</v>
      </c>
      <c r="O204" s="137">
        <v>1</v>
      </c>
      <c r="P204" s="41">
        <f t="shared" si="188"/>
        <v>-1.7169106031323885E-3</v>
      </c>
      <c r="Q204" s="41">
        <f t="shared" si="189"/>
        <v>-8.1178585500397645E-4</v>
      </c>
      <c r="R204" s="189">
        <f t="shared" si="190"/>
        <v>-1.2643482290681826E-3</v>
      </c>
      <c r="S204" s="189">
        <f t="shared" si="191"/>
        <v>6.4001984722136601E-4</v>
      </c>
      <c r="T204" s="189"/>
      <c r="U204" s="189"/>
      <c r="V204" s="189" t="s">
        <v>86</v>
      </c>
      <c r="W204" s="189" t="s">
        <v>86</v>
      </c>
      <c r="X204" s="45" t="s">
        <v>86</v>
      </c>
    </row>
    <row r="205" spans="2:24">
      <c r="B205" s="41" t="str">
        <f t="shared" si="203"/>
        <v>Blank-5</v>
      </c>
      <c r="C205" s="41" t="str">
        <f t="shared" si="203"/>
        <v>A</v>
      </c>
      <c r="D205" s="41">
        <f t="shared" si="204"/>
        <v>-8.4661751008365406E-4</v>
      </c>
      <c r="E205" s="41">
        <f t="shared" si="202"/>
        <v>-8.1178585500397645E-4</v>
      </c>
      <c r="F205" s="41">
        <f t="shared" si="182"/>
        <v>1.7805748821113803E-3</v>
      </c>
      <c r="G205" s="137">
        <f t="shared" si="183"/>
        <v>-1.2642921806267991E-3</v>
      </c>
      <c r="H205" s="137">
        <f t="shared" si="184"/>
        <v>2.7748815070774932E-3</v>
      </c>
      <c r="I205" s="137">
        <f t="shared" si="185"/>
        <v>7.157762938230389E-3</v>
      </c>
      <c r="J205" s="137" t="s">
        <v>86</v>
      </c>
      <c r="K205" s="137" t="s">
        <v>86</v>
      </c>
      <c r="L205" s="137"/>
      <c r="M205" s="137">
        <f t="shared" si="200"/>
        <v>-8.4661751008365406E-4</v>
      </c>
      <c r="N205" s="138">
        <f t="shared" si="201"/>
        <v>-8.1178585500397645E-4</v>
      </c>
      <c r="O205" s="137">
        <v>1</v>
      </c>
      <c r="P205" s="41">
        <f t="shared" si="188"/>
        <v>-8.4661751008365406E-4</v>
      </c>
      <c r="Q205" s="41">
        <f t="shared" si="189"/>
        <v>-8.1178585500397645E-4</v>
      </c>
      <c r="R205" s="189">
        <f t="shared" si="190"/>
        <v>-8.292016825438152E-4</v>
      </c>
      <c r="S205" s="189">
        <f t="shared" si="191"/>
        <v>2.4629699506790888E-5</v>
      </c>
      <c r="T205" s="189"/>
      <c r="U205" s="189"/>
      <c r="V205" s="189" t="s">
        <v>86</v>
      </c>
      <c r="W205" s="189" t="s">
        <v>86</v>
      </c>
      <c r="X205" s="45" t="s">
        <v>86</v>
      </c>
    </row>
    <row r="206" spans="2:24">
      <c r="B206" s="41" t="str">
        <f t="shared" si="203"/>
        <v>CGF-MON-PRO-1</v>
      </c>
      <c r="C206" s="41" t="str">
        <f t="shared" si="203"/>
        <v>A</v>
      </c>
      <c r="D206" s="41" t="str">
        <f t="shared" si="204"/>
        <v>NA</v>
      </c>
      <c r="E206" s="41" t="str">
        <f t="shared" si="202"/>
        <v>NA</v>
      </c>
      <c r="F206" s="141">
        <f t="shared" si="182"/>
        <v>0.49971036566791355</v>
      </c>
      <c r="G206" s="141">
        <f t="shared" si="183"/>
        <v>0.48087920589912614</v>
      </c>
      <c r="H206" s="137">
        <f t="shared" si="184"/>
        <v>0.1900438654578582</v>
      </c>
      <c r="I206" s="137">
        <f t="shared" si="185"/>
        <v>0.19516277128547574</v>
      </c>
      <c r="J206" s="137" t="s">
        <v>86</v>
      </c>
      <c r="K206" s="137" t="s">
        <v>86</v>
      </c>
      <c r="L206" s="137"/>
      <c r="M206" s="141">
        <f>F206</f>
        <v>0.49971036566791355</v>
      </c>
      <c r="N206" s="141">
        <f>G206</f>
        <v>0.48087920589912614</v>
      </c>
      <c r="O206" s="141">
        <v>2</v>
      </c>
      <c r="P206" s="41">
        <f t="shared" si="188"/>
        <v>0.99942073133582709</v>
      </c>
      <c r="Q206" s="41">
        <f t="shared" si="189"/>
        <v>0.96175841179825228</v>
      </c>
      <c r="R206" s="189">
        <f t="shared" si="190"/>
        <v>0.98058957156703963</v>
      </c>
      <c r="S206" s="189">
        <f t="shared" si="191"/>
        <v>2.663128154023375E-2</v>
      </c>
      <c r="T206" s="189"/>
      <c r="U206" s="189"/>
      <c r="V206" s="189">
        <f t="shared" ref="V206:V221" si="205">R206-$U$222</f>
        <v>0.98058957156703963</v>
      </c>
      <c r="W206" s="190">
        <f t="shared" ref="W206:W221" si="206">IF(V206 &gt; 0, V206, 0)</f>
        <v>0.98058957156703963</v>
      </c>
      <c r="X206" s="45">
        <v>0.98058957156703963</v>
      </c>
    </row>
    <row r="207" spans="2:24">
      <c r="B207" s="41" t="str">
        <f t="shared" si="203"/>
        <v>CGF-MON-PRO-2</v>
      </c>
      <c r="C207" s="41" t="str">
        <f t="shared" si="203"/>
        <v>A</v>
      </c>
      <c r="D207" s="41" t="str">
        <f t="shared" si="204"/>
        <v>NA</v>
      </c>
      <c r="E207" s="41" t="str">
        <f t="shared" si="202"/>
        <v>NA</v>
      </c>
      <c r="F207" s="141">
        <f t="shared" si="182"/>
        <v>0.3274163204133107</v>
      </c>
      <c r="G207" s="141">
        <f t="shared" si="183"/>
        <v>0.30916845131984566</v>
      </c>
      <c r="H207" s="137">
        <f t="shared" si="184"/>
        <v>0.11428504922322422</v>
      </c>
      <c r="I207" s="137">
        <f t="shared" si="185"/>
        <v>0.11928631051752921</v>
      </c>
      <c r="J207" s="137" t="s">
        <v>86</v>
      </c>
      <c r="K207" s="137" t="s">
        <v>86</v>
      </c>
      <c r="L207" s="137"/>
      <c r="M207" s="141">
        <f t="shared" ref="M207" si="207">F207</f>
        <v>0.3274163204133107</v>
      </c>
      <c r="N207" s="141">
        <f t="shared" ref="N207" si="208">G207</f>
        <v>0.30916845131984566</v>
      </c>
      <c r="O207" s="141">
        <v>2</v>
      </c>
      <c r="P207" s="41">
        <f t="shared" si="188"/>
        <v>0.6548326408266214</v>
      </c>
      <c r="Q207" s="41">
        <f t="shared" si="189"/>
        <v>0.61833690263969132</v>
      </c>
      <c r="R207" s="189">
        <f t="shared" si="190"/>
        <v>0.63658477173315631</v>
      </c>
      <c r="S207" s="189">
        <f t="shared" si="191"/>
        <v>2.5806383956387093E-2</v>
      </c>
      <c r="T207" s="189"/>
      <c r="U207" s="189"/>
      <c r="V207" s="189">
        <f t="shared" si="205"/>
        <v>0.63658477173315631</v>
      </c>
      <c r="W207" s="190">
        <f t="shared" si="206"/>
        <v>0.63658477173315631</v>
      </c>
      <c r="X207" s="45">
        <v>0.63658477173315631</v>
      </c>
    </row>
    <row r="208" spans="2:24">
      <c r="B208" s="41" t="str">
        <f t="shared" si="203"/>
        <v>CGF-MON-PRO-3</v>
      </c>
      <c r="C208" s="41" t="str">
        <f t="shared" si="203"/>
        <v>A</v>
      </c>
      <c r="D208" s="41" t="str">
        <f t="shared" si="204"/>
        <v>NA</v>
      </c>
      <c r="E208" s="41" t="str">
        <f t="shared" si="202"/>
        <v>NA</v>
      </c>
      <c r="F208" s="41" t="str">
        <f t="shared" si="182"/>
        <v>NA</v>
      </c>
      <c r="G208" s="137" t="str">
        <f t="shared" si="183"/>
        <v>NA</v>
      </c>
      <c r="H208" s="140">
        <f t="shared" si="184"/>
        <v>7.8822174330078817E-3</v>
      </c>
      <c r="I208" s="140">
        <f t="shared" si="185"/>
        <v>9.6869782971619432E-3</v>
      </c>
      <c r="J208" s="137" t="s">
        <v>86</v>
      </c>
      <c r="K208" s="137" t="s">
        <v>86</v>
      </c>
      <c r="L208" s="137"/>
      <c r="M208" s="140">
        <f>H208</f>
        <v>7.8822174330078817E-3</v>
      </c>
      <c r="N208" s="140">
        <f>I208</f>
        <v>9.6869782971619432E-3</v>
      </c>
      <c r="O208" s="140">
        <v>5</v>
      </c>
      <c r="P208" s="41">
        <f t="shared" si="188"/>
        <v>3.941108716503941E-2</v>
      </c>
      <c r="Q208" s="41">
        <f t="shared" si="189"/>
        <v>4.843489148580972E-2</v>
      </c>
      <c r="R208" s="189">
        <f t="shared" si="190"/>
        <v>4.3922989325424565E-2</v>
      </c>
      <c r="S208" s="189">
        <f t="shared" si="191"/>
        <v>6.3807932273171539E-3</v>
      </c>
      <c r="T208" s="189"/>
      <c r="U208" s="189"/>
      <c r="V208" s="189">
        <f t="shared" si="205"/>
        <v>4.3922989325424565E-2</v>
      </c>
      <c r="W208" s="190">
        <f t="shared" si="206"/>
        <v>4.3922989325424565E-2</v>
      </c>
      <c r="X208" s="45">
        <v>4.3922989325424565E-2</v>
      </c>
    </row>
    <row r="209" spans="2:24">
      <c r="B209" s="41" t="str">
        <f t="shared" si="203"/>
        <v>CGF-MON-PRO-4</v>
      </c>
      <c r="C209" s="41" t="str">
        <f t="shared" si="203"/>
        <v>A</v>
      </c>
      <c r="D209" s="41">
        <f t="shared" si="204"/>
        <v>0.457797842526599</v>
      </c>
      <c r="E209" s="41">
        <f t="shared" si="202"/>
        <v>0.47536162825059097</v>
      </c>
      <c r="F209" s="41">
        <f t="shared" si="182"/>
        <v>0.24816105959619342</v>
      </c>
      <c r="G209" s="137">
        <f t="shared" si="183"/>
        <v>0.23557812792872551</v>
      </c>
      <c r="H209" s="137">
        <f t="shared" si="184"/>
        <v>6.179772124364419E-3</v>
      </c>
      <c r="I209" s="137">
        <f t="shared" si="185"/>
        <v>1.2216193656093497E-2</v>
      </c>
      <c r="J209" s="137" t="s">
        <v>86</v>
      </c>
      <c r="K209" s="137" t="s">
        <v>86</v>
      </c>
      <c r="L209" s="137"/>
      <c r="M209" s="137">
        <f t="shared" si="200"/>
        <v>0.457797842526599</v>
      </c>
      <c r="N209" s="138">
        <f t="shared" si="201"/>
        <v>0.47536162825059097</v>
      </c>
      <c r="O209" s="137">
        <v>1</v>
      </c>
      <c r="P209" s="41">
        <f t="shared" si="188"/>
        <v>0.457797842526599</v>
      </c>
      <c r="Q209" s="41">
        <f t="shared" si="189"/>
        <v>0.47536162825059097</v>
      </c>
      <c r="R209" s="189">
        <f t="shared" si="190"/>
        <v>0.46657973538859498</v>
      </c>
      <c r="S209" s="189">
        <f t="shared" si="191"/>
        <v>1.2419471988742201E-2</v>
      </c>
      <c r="T209" s="189"/>
      <c r="U209" s="189"/>
      <c r="V209" s="189">
        <f t="shared" si="205"/>
        <v>0.46657973538859498</v>
      </c>
      <c r="W209" s="190">
        <f t="shared" si="206"/>
        <v>0.46657973538859498</v>
      </c>
      <c r="X209" s="45">
        <v>0.46657973538859498</v>
      </c>
    </row>
    <row r="210" spans="2:24">
      <c r="B210" s="41" t="str">
        <f t="shared" si="203"/>
        <v>CGF-MON-PRO-5</v>
      </c>
      <c r="C210" s="41" t="str">
        <f t="shared" si="203"/>
        <v>A</v>
      </c>
      <c r="D210" s="41" t="str">
        <f t="shared" si="204"/>
        <v>NA</v>
      </c>
      <c r="E210" s="41" t="str">
        <f t="shared" si="202"/>
        <v>NA</v>
      </c>
      <c r="F210" s="141">
        <f t="shared" si="182"/>
        <v>0.37479718285832647</v>
      </c>
      <c r="G210" s="141">
        <f t="shared" si="183"/>
        <v>0.35315347219729687</v>
      </c>
      <c r="H210" s="137">
        <f t="shared" si="184"/>
        <v>0.13726806088991095</v>
      </c>
      <c r="I210" s="137">
        <f t="shared" si="185"/>
        <v>0.14289232053422368</v>
      </c>
      <c r="J210" s="137" t="s">
        <v>86</v>
      </c>
      <c r="K210" s="137" t="s">
        <v>86</v>
      </c>
      <c r="L210" s="137"/>
      <c r="M210" s="141">
        <f>F210</f>
        <v>0.37479718285832647</v>
      </c>
      <c r="N210" s="141">
        <f>G210</f>
        <v>0.35315347219729687</v>
      </c>
      <c r="O210" s="141">
        <v>2</v>
      </c>
      <c r="P210" s="41">
        <f t="shared" si="188"/>
        <v>0.74959436571665294</v>
      </c>
      <c r="Q210" s="41">
        <f t="shared" si="189"/>
        <v>0.70630694439459374</v>
      </c>
      <c r="R210" s="189">
        <f t="shared" si="190"/>
        <v>0.7279506550556234</v>
      </c>
      <c r="S210" s="189">
        <f t="shared" si="191"/>
        <v>3.060882915690721E-2</v>
      </c>
      <c r="T210" s="189"/>
      <c r="U210" s="189"/>
      <c r="V210" s="189">
        <f t="shared" si="205"/>
        <v>0.7279506550556234</v>
      </c>
      <c r="W210" s="190">
        <f t="shared" si="206"/>
        <v>0.7279506550556234</v>
      </c>
      <c r="X210" s="45">
        <v>0.7279506550556234</v>
      </c>
    </row>
    <row r="211" spans="2:24">
      <c r="B211" s="41" t="str">
        <f t="shared" si="203"/>
        <v>CGF-MON-PRO-6</v>
      </c>
      <c r="C211" s="41" t="str">
        <f t="shared" si="203"/>
        <v>A</v>
      </c>
      <c r="D211" s="41">
        <f t="shared" si="204"/>
        <v>0.28547981010294976</v>
      </c>
      <c r="E211" s="41">
        <f t="shared" si="202"/>
        <v>0.28123608648542159</v>
      </c>
      <c r="F211" s="41">
        <f t="shared" si="182"/>
        <v>0.1430616919908857</v>
      </c>
      <c r="G211" s="137">
        <f t="shared" si="183"/>
        <v>0.13238250202393628</v>
      </c>
      <c r="H211" s="137">
        <f t="shared" si="184"/>
        <v>7.0309947786861499E-3</v>
      </c>
      <c r="I211" s="137">
        <f t="shared" si="185"/>
        <v>1.0530050083472462E-2</v>
      </c>
      <c r="J211" s="137" t="s">
        <v>86</v>
      </c>
      <c r="K211" s="137" t="s">
        <v>86</v>
      </c>
      <c r="L211" s="137"/>
      <c r="M211" s="137">
        <f t="shared" si="200"/>
        <v>0.28547981010294976</v>
      </c>
      <c r="N211" s="138">
        <f t="shared" si="201"/>
        <v>0.28123608648542159</v>
      </c>
      <c r="O211" s="137">
        <v>1</v>
      </c>
      <c r="P211" s="41">
        <f t="shared" si="188"/>
        <v>0.28547981010294976</v>
      </c>
      <c r="Q211" s="41">
        <f t="shared" si="189"/>
        <v>0.28123608648542159</v>
      </c>
      <c r="R211" s="189">
        <f t="shared" si="190"/>
        <v>0.2833579482941857</v>
      </c>
      <c r="S211" s="189">
        <f t="shared" si="191"/>
        <v>3.0007657474356774E-3</v>
      </c>
      <c r="T211" s="189"/>
      <c r="U211" s="189"/>
      <c r="V211" s="189">
        <f t="shared" si="205"/>
        <v>0.2833579482941857</v>
      </c>
      <c r="W211" s="190">
        <f t="shared" si="206"/>
        <v>0.2833579482941857</v>
      </c>
      <c r="X211" s="45">
        <v>0.2833579482941857</v>
      </c>
    </row>
    <row r="212" spans="2:24">
      <c r="B212" s="41" t="str">
        <f t="shared" si="203"/>
        <v>CGF-MON-PRO-7</v>
      </c>
      <c r="C212" s="41" t="str">
        <f t="shared" si="203"/>
        <v>A</v>
      </c>
      <c r="D212" s="41">
        <f t="shared" si="204"/>
        <v>0.21585636265905103</v>
      </c>
      <c r="E212" s="41">
        <f t="shared" si="202"/>
        <v>0.21942929964539007</v>
      </c>
      <c r="F212" s="41">
        <f t="shared" si="182"/>
        <v>0.11204876384505719</v>
      </c>
      <c r="G212" s="137">
        <f t="shared" si="183"/>
        <v>0.10193133372416242</v>
      </c>
      <c r="H212" s="137">
        <f t="shared" si="184"/>
        <v>7.0309947786861499E-3</v>
      </c>
      <c r="I212" s="137">
        <f t="shared" si="185"/>
        <v>1.0530050083472462E-2</v>
      </c>
      <c r="J212" s="137" t="s">
        <v>86</v>
      </c>
      <c r="K212" s="137" t="s">
        <v>86</v>
      </c>
      <c r="L212" s="137"/>
      <c r="M212" s="137">
        <f t="shared" si="200"/>
        <v>0.21585636265905103</v>
      </c>
      <c r="N212" s="138">
        <f t="shared" si="201"/>
        <v>0.21942929964539007</v>
      </c>
      <c r="O212" s="137">
        <v>1</v>
      </c>
      <c r="P212" s="41">
        <f t="shared" si="188"/>
        <v>0.21585636265905103</v>
      </c>
      <c r="Q212" s="41">
        <f t="shared" si="189"/>
        <v>0.21942929964539007</v>
      </c>
      <c r="R212" s="189">
        <f t="shared" si="190"/>
        <v>0.21764283115222055</v>
      </c>
      <c r="S212" s="189">
        <f t="shared" si="191"/>
        <v>2.5264479717925599E-3</v>
      </c>
      <c r="T212" s="189"/>
      <c r="U212" s="189"/>
      <c r="V212" s="189">
        <f t="shared" si="205"/>
        <v>0.21764283115222055</v>
      </c>
      <c r="W212" s="190">
        <f t="shared" si="206"/>
        <v>0.21764283115222055</v>
      </c>
      <c r="X212" s="45">
        <v>0.21764283115222055</v>
      </c>
    </row>
    <row r="213" spans="2:24">
      <c r="B213" s="41" t="str">
        <f t="shared" si="203"/>
        <v>CGF-MON-PRO-8</v>
      </c>
      <c r="C213" s="41" t="str">
        <f t="shared" si="203"/>
        <v>A</v>
      </c>
      <c r="D213" s="41">
        <f t="shared" si="204"/>
        <v>0.32116182691794781</v>
      </c>
      <c r="E213" s="41">
        <f t="shared" si="202"/>
        <v>0.31431577521670606</v>
      </c>
      <c r="F213" s="41">
        <f t="shared" si="182"/>
        <v>0.16890579877907611</v>
      </c>
      <c r="G213" s="137">
        <f t="shared" si="183"/>
        <v>0.15775847560708117</v>
      </c>
      <c r="H213" s="137">
        <f t="shared" si="184"/>
        <v>5.8104354037989983E-2</v>
      </c>
      <c r="I213" s="137">
        <f t="shared" si="185"/>
        <v>7.5446577629382297E-2</v>
      </c>
      <c r="J213" s="137" t="s">
        <v>86</v>
      </c>
      <c r="K213" s="137" t="s">
        <v>86</v>
      </c>
      <c r="L213" s="137"/>
      <c r="M213" s="137">
        <f t="shared" si="200"/>
        <v>0.32116182691794781</v>
      </c>
      <c r="N213" s="138">
        <f t="shared" si="201"/>
        <v>0.31431577521670606</v>
      </c>
      <c r="O213" s="137">
        <v>1</v>
      </c>
      <c r="P213" s="41">
        <f t="shared" si="188"/>
        <v>0.32116182691794781</v>
      </c>
      <c r="Q213" s="41">
        <f t="shared" si="189"/>
        <v>0.31431577521670606</v>
      </c>
      <c r="R213" s="189">
        <f t="shared" si="190"/>
        <v>0.31773880106732694</v>
      </c>
      <c r="S213" s="189">
        <f t="shared" si="191"/>
        <v>4.8408895823017425E-3</v>
      </c>
      <c r="T213" s="189"/>
      <c r="U213" s="189"/>
      <c r="V213" s="189">
        <f t="shared" si="205"/>
        <v>0.31773880106732694</v>
      </c>
      <c r="W213" s="190">
        <f t="shared" si="206"/>
        <v>0.31773880106732694</v>
      </c>
      <c r="X213" s="45">
        <v>0.31773880106732694</v>
      </c>
    </row>
    <row r="214" spans="2:24">
      <c r="B214" s="41" t="str">
        <f t="shared" si="203"/>
        <v>CGF-MXG-PRO-1</v>
      </c>
      <c r="C214" s="41" t="str">
        <f t="shared" si="203"/>
        <v>A</v>
      </c>
      <c r="D214" s="41" t="str">
        <f t="shared" si="204"/>
        <v>NA</v>
      </c>
      <c r="E214" s="41" t="str">
        <f t="shared" si="202"/>
        <v>NA</v>
      </c>
      <c r="F214" s="41" t="str">
        <f t="shared" si="182"/>
        <v>NA</v>
      </c>
      <c r="G214" s="137" t="str">
        <f t="shared" si="183"/>
        <v>NA</v>
      </c>
      <c r="H214" s="140">
        <f t="shared" si="184"/>
        <v>6.179772124364419E-3</v>
      </c>
      <c r="I214" s="140">
        <f t="shared" si="185"/>
        <v>9.6869782971619432E-3</v>
      </c>
      <c r="J214" s="137" t="s">
        <v>86</v>
      </c>
      <c r="K214" s="137" t="s">
        <v>86</v>
      </c>
      <c r="L214" s="137"/>
      <c r="M214" s="140">
        <f>H214</f>
        <v>6.179772124364419E-3</v>
      </c>
      <c r="N214" s="140">
        <f>I214</f>
        <v>9.6869782971619432E-3</v>
      </c>
      <c r="O214" s="140">
        <v>5</v>
      </c>
      <c r="P214" s="41">
        <f t="shared" si="188"/>
        <v>3.0898860621822094E-2</v>
      </c>
      <c r="Q214" s="41">
        <f t="shared" si="189"/>
        <v>4.843489148580972E-2</v>
      </c>
      <c r="R214" s="189">
        <f t="shared" si="190"/>
        <v>3.9666876053815907E-2</v>
      </c>
      <c r="S214" s="189">
        <f t="shared" si="191"/>
        <v>1.2399846339022243E-2</v>
      </c>
      <c r="T214" s="189"/>
      <c r="U214" s="189"/>
      <c r="V214" s="189">
        <f t="shared" si="205"/>
        <v>3.9666876053815907E-2</v>
      </c>
      <c r="W214" s="190">
        <f t="shared" si="206"/>
        <v>3.9666876053815907E-2</v>
      </c>
      <c r="X214" s="45">
        <v>3.9666876053815907E-2</v>
      </c>
    </row>
    <row r="215" spans="2:24">
      <c r="B215" s="41" t="str">
        <f t="shared" si="203"/>
        <v>CGF-MXG-PRO-2</v>
      </c>
      <c r="C215" s="41" t="str">
        <f t="shared" si="203"/>
        <v>A</v>
      </c>
      <c r="D215" s="41" t="str">
        <f t="shared" si="204"/>
        <v>NA</v>
      </c>
      <c r="E215" s="41" t="str">
        <f t="shared" si="202"/>
        <v>NA</v>
      </c>
      <c r="F215" s="141">
        <f t="shared" si="182"/>
        <v>0.47731213978481518</v>
      </c>
      <c r="G215" s="141">
        <f t="shared" si="183"/>
        <v>0.45465736652987643</v>
      </c>
      <c r="H215" s="137">
        <f t="shared" si="184"/>
        <v>0.18238286156896266</v>
      </c>
      <c r="I215" s="137">
        <f t="shared" si="185"/>
        <v>0.180830550918197</v>
      </c>
      <c r="J215" s="137" t="s">
        <v>86</v>
      </c>
      <c r="K215" s="137" t="s">
        <v>86</v>
      </c>
      <c r="L215" s="137"/>
      <c r="M215" s="141">
        <f>F215</f>
        <v>0.47731213978481518</v>
      </c>
      <c r="N215" s="141">
        <f>G215</f>
        <v>0.45465736652987643</v>
      </c>
      <c r="O215" s="141">
        <v>2</v>
      </c>
      <c r="P215" s="41">
        <f t="shared" si="188"/>
        <v>0.95462427956963036</v>
      </c>
      <c r="Q215" s="41">
        <f t="shared" si="189"/>
        <v>0.90931473305975286</v>
      </c>
      <c r="R215" s="189">
        <f t="shared" si="190"/>
        <v>0.93196950631469155</v>
      </c>
      <c r="S215" s="189">
        <f t="shared" si="191"/>
        <v>3.2038687589621653E-2</v>
      </c>
      <c r="T215" s="189"/>
      <c r="U215" s="189"/>
      <c r="V215" s="189">
        <f t="shared" si="205"/>
        <v>0.93196950631469155</v>
      </c>
      <c r="W215" s="190">
        <f t="shared" si="206"/>
        <v>0.93196950631469155</v>
      </c>
      <c r="X215" s="45">
        <v>0.93196950631469155</v>
      </c>
    </row>
    <row r="216" spans="2:24">
      <c r="B216" s="41" t="str">
        <f t="shared" si="203"/>
        <v>CGF-MXG-PRO-3</v>
      </c>
      <c r="C216" s="41" t="str">
        <f t="shared" si="203"/>
        <v>A</v>
      </c>
      <c r="D216" s="41" t="str">
        <f t="shared" si="204"/>
        <v>NA</v>
      </c>
      <c r="E216" s="41" t="str">
        <f t="shared" si="202"/>
        <v>NA</v>
      </c>
      <c r="F216" s="41" t="str">
        <f t="shared" si="182"/>
        <v>NA</v>
      </c>
      <c r="G216" s="137" t="str">
        <f t="shared" si="183"/>
        <v>NA</v>
      </c>
      <c r="H216" s="140">
        <f t="shared" si="184"/>
        <v>0.40029586107532572</v>
      </c>
      <c r="I216" s="140">
        <f t="shared" si="185"/>
        <v>0.41098914858096824</v>
      </c>
      <c r="J216" s="137" t="s">
        <v>86</v>
      </c>
      <c r="K216" s="137" t="s">
        <v>86</v>
      </c>
      <c r="L216" s="137"/>
      <c r="M216" s="140">
        <f>H216</f>
        <v>0.40029586107532572</v>
      </c>
      <c r="N216" s="140">
        <f>I216</f>
        <v>0.41098914858096824</v>
      </c>
      <c r="O216" s="140">
        <v>5</v>
      </c>
      <c r="P216" s="41">
        <f t="shared" si="188"/>
        <v>2.0014793053766287</v>
      </c>
      <c r="Q216" s="41">
        <f t="shared" si="189"/>
        <v>2.0549457429048412</v>
      </c>
      <c r="R216" s="189">
        <f t="shared" si="190"/>
        <v>2.0282125241407352</v>
      </c>
      <c r="S216" s="189">
        <f t="shared" si="191"/>
        <v>3.7806480542086011E-2</v>
      </c>
      <c r="T216" s="189"/>
      <c r="U216" s="189"/>
      <c r="V216" s="189">
        <f t="shared" si="205"/>
        <v>2.0282125241407352</v>
      </c>
      <c r="W216" s="190">
        <f t="shared" si="206"/>
        <v>2.0282125241407352</v>
      </c>
      <c r="X216" s="45">
        <v>2.0282125241407352</v>
      </c>
    </row>
    <row r="217" spans="2:24">
      <c r="B217" s="41" t="str">
        <f t="shared" ref="B217:C232" si="209">B134</f>
        <v>CGF-MXG-PRO-4</v>
      </c>
      <c r="C217" s="41" t="str">
        <f t="shared" si="209"/>
        <v>A</v>
      </c>
      <c r="D217" s="41" t="str">
        <f t="shared" ref="D217:D232" si="210">I134</f>
        <v>NA</v>
      </c>
      <c r="E217" s="41" t="str">
        <f t="shared" si="202"/>
        <v>NA</v>
      </c>
      <c r="F217" s="41" t="str">
        <f t="shared" si="182"/>
        <v>NA</v>
      </c>
      <c r="G217" s="137" t="str">
        <f t="shared" si="183"/>
        <v>NA</v>
      </c>
      <c r="H217" s="140">
        <f t="shared" si="184"/>
        <v>0.30070281051968317</v>
      </c>
      <c r="I217" s="140">
        <f t="shared" si="185"/>
        <v>0.29633138564273781</v>
      </c>
      <c r="J217" s="137" t="s">
        <v>86</v>
      </c>
      <c r="K217" s="137" t="s">
        <v>86</v>
      </c>
      <c r="L217" s="137"/>
      <c r="M217" s="140">
        <f>H217</f>
        <v>0.30070281051968317</v>
      </c>
      <c r="N217" s="140">
        <f>I217</f>
        <v>0.29633138564273781</v>
      </c>
      <c r="O217" s="140">
        <v>5</v>
      </c>
      <c r="P217" s="41">
        <f t="shared" si="188"/>
        <v>1.5035140525984159</v>
      </c>
      <c r="Q217" s="41">
        <f t="shared" si="189"/>
        <v>1.4816569282136891</v>
      </c>
      <c r="R217" s="189">
        <f t="shared" si="190"/>
        <v>1.4925854904060525</v>
      </c>
      <c r="S217" s="189">
        <f t="shared" si="191"/>
        <v>1.5455320869678135E-2</v>
      </c>
      <c r="T217" s="189"/>
      <c r="U217" s="189"/>
      <c r="V217" s="189">
        <f t="shared" si="205"/>
        <v>1.4925854904060525</v>
      </c>
      <c r="W217" s="190">
        <f t="shared" si="206"/>
        <v>1.4925854904060525</v>
      </c>
      <c r="X217" s="45">
        <v>1.4925854904060525</v>
      </c>
    </row>
    <row r="218" spans="2:24">
      <c r="B218" s="41" t="str">
        <f t="shared" si="209"/>
        <v>CGF-MXG-PRO-5</v>
      </c>
      <c r="C218" s="41" t="str">
        <f t="shared" si="209"/>
        <v>A</v>
      </c>
      <c r="D218" s="41">
        <f t="shared" si="210"/>
        <v>0.31245889598746046</v>
      </c>
      <c r="E218" s="41">
        <f t="shared" si="202"/>
        <v>0.35087753644602054</v>
      </c>
      <c r="F218" s="41">
        <f t="shared" si="182"/>
        <v>0.19302696511472053</v>
      </c>
      <c r="G218" s="137">
        <f t="shared" si="183"/>
        <v>0.17467579132917779</v>
      </c>
      <c r="H218" s="137">
        <f t="shared" si="184"/>
        <v>6.1509244655276914E-2</v>
      </c>
      <c r="I218" s="137">
        <f t="shared" si="185"/>
        <v>6.5329716193656101E-2</v>
      </c>
      <c r="J218" s="137" t="s">
        <v>86</v>
      </c>
      <c r="K218" s="137" t="s">
        <v>86</v>
      </c>
      <c r="L218" s="137"/>
      <c r="M218" s="137">
        <f t="shared" si="200"/>
        <v>0.31245889598746046</v>
      </c>
      <c r="N218" s="138">
        <f t="shared" si="201"/>
        <v>0.35087753644602054</v>
      </c>
      <c r="O218" s="137">
        <v>1</v>
      </c>
      <c r="P218" s="41">
        <f t="shared" si="188"/>
        <v>0.31245889598746046</v>
      </c>
      <c r="Q218" s="41">
        <f t="shared" si="189"/>
        <v>0.35087753644602054</v>
      </c>
      <c r="R218" s="189">
        <f t="shared" si="190"/>
        <v>0.33166821621674047</v>
      </c>
      <c r="S218" s="189">
        <f t="shared" si="191"/>
        <v>2.7166081192215686E-2</v>
      </c>
      <c r="T218" s="189"/>
      <c r="U218" s="189"/>
      <c r="V218" s="189">
        <f t="shared" si="205"/>
        <v>0.33166821621674047</v>
      </c>
      <c r="W218" s="190">
        <f t="shared" si="206"/>
        <v>0.33166821621674047</v>
      </c>
      <c r="X218" s="45">
        <v>0.33166821621674047</v>
      </c>
    </row>
    <row r="219" spans="2:24">
      <c r="B219" s="41" t="str">
        <f t="shared" si="209"/>
        <v>CGF-MXG-PRO-6</v>
      </c>
      <c r="C219" s="41" t="str">
        <f t="shared" si="209"/>
        <v>A</v>
      </c>
      <c r="D219" s="41" t="str">
        <f t="shared" si="210"/>
        <v>NA</v>
      </c>
      <c r="E219" s="41" t="str">
        <f t="shared" si="202"/>
        <v>NA</v>
      </c>
      <c r="F219" s="41" t="str">
        <f t="shared" si="182"/>
        <v>NA</v>
      </c>
      <c r="G219" s="137" t="str">
        <f t="shared" si="183"/>
        <v>NA</v>
      </c>
      <c r="H219" s="140">
        <f t="shared" si="184"/>
        <v>0.35432983774195226</v>
      </c>
      <c r="I219" s="140">
        <f t="shared" si="185"/>
        <v>0.35618948247078458</v>
      </c>
      <c r="J219" s="137" t="s">
        <v>86</v>
      </c>
      <c r="K219" s="137" t="s">
        <v>86</v>
      </c>
      <c r="L219" s="137"/>
      <c r="M219" s="140">
        <f>H219</f>
        <v>0.35432983774195226</v>
      </c>
      <c r="N219" s="140">
        <f>I219</f>
        <v>0.35618948247078458</v>
      </c>
      <c r="O219" s="140">
        <v>5</v>
      </c>
      <c r="P219" s="41">
        <f t="shared" si="188"/>
        <v>1.7716491887097612</v>
      </c>
      <c r="Q219" s="41">
        <f t="shared" si="189"/>
        <v>1.7809474123539228</v>
      </c>
      <c r="R219" s="189">
        <f t="shared" si="190"/>
        <v>1.776298300531842</v>
      </c>
      <c r="S219" s="189">
        <f t="shared" si="191"/>
        <v>6.5748369917758035E-3</v>
      </c>
      <c r="T219" s="189"/>
      <c r="U219" s="189"/>
      <c r="V219" s="189">
        <f t="shared" si="205"/>
        <v>1.776298300531842</v>
      </c>
      <c r="W219" s="190">
        <f t="shared" si="206"/>
        <v>1.776298300531842</v>
      </c>
      <c r="X219" s="45">
        <v>1.776298300531842</v>
      </c>
    </row>
    <row r="220" spans="2:24">
      <c r="B220" s="41" t="str">
        <f t="shared" si="209"/>
        <v>CGF-MXG-PRO-7</v>
      </c>
      <c r="C220" s="41" t="str">
        <f t="shared" si="209"/>
        <v>A</v>
      </c>
      <c r="D220" s="41" t="str">
        <f t="shared" si="210"/>
        <v>NA</v>
      </c>
      <c r="E220" s="41" t="str">
        <f t="shared" si="202"/>
        <v>NA</v>
      </c>
      <c r="F220" s="41" t="str">
        <f t="shared" si="182"/>
        <v>NA</v>
      </c>
      <c r="G220" s="137" t="str">
        <f t="shared" si="183"/>
        <v>NA</v>
      </c>
      <c r="H220" s="140">
        <f t="shared" si="184"/>
        <v>0.21813421305047531</v>
      </c>
      <c r="I220" s="140">
        <f t="shared" si="185"/>
        <v>0.22045492487479129</v>
      </c>
      <c r="J220" s="137" t="s">
        <v>86</v>
      </c>
      <c r="K220" s="137" t="s">
        <v>86</v>
      </c>
      <c r="L220" s="137"/>
      <c r="M220" s="140">
        <f>H220</f>
        <v>0.21813421305047531</v>
      </c>
      <c r="N220" s="140">
        <f>I220</f>
        <v>0.22045492487479129</v>
      </c>
      <c r="O220" s="140">
        <v>5</v>
      </c>
      <c r="P220" s="41">
        <f t="shared" si="188"/>
        <v>1.0906710652523766</v>
      </c>
      <c r="Q220" s="41">
        <f t="shared" si="189"/>
        <v>1.1022746243739565</v>
      </c>
      <c r="R220" s="189">
        <f t="shared" si="190"/>
        <v>1.0964728448131664</v>
      </c>
      <c r="S220" s="189">
        <f t="shared" si="191"/>
        <v>8.2049553407682035E-3</v>
      </c>
      <c r="T220" s="189"/>
      <c r="U220" s="189"/>
      <c r="V220" s="189">
        <f t="shared" si="205"/>
        <v>1.0964728448131664</v>
      </c>
      <c r="W220" s="190">
        <f t="shared" si="206"/>
        <v>1.0964728448131664</v>
      </c>
      <c r="X220" s="45">
        <v>1.0964728448131664</v>
      </c>
    </row>
    <row r="221" spans="2:24">
      <c r="B221" s="41" t="str">
        <f t="shared" si="209"/>
        <v>CGF-MXG-PRO-8</v>
      </c>
      <c r="C221" s="41" t="str">
        <f t="shared" si="209"/>
        <v>A</v>
      </c>
      <c r="D221" s="41" t="str">
        <f t="shared" si="210"/>
        <v>NA</v>
      </c>
      <c r="E221" s="41" t="str">
        <f t="shared" si="202"/>
        <v>NA</v>
      </c>
      <c r="F221" s="141">
        <f t="shared" si="182"/>
        <v>0.42993127733979947</v>
      </c>
      <c r="G221" s="141">
        <f t="shared" si="183"/>
        <v>0.4039054193635867</v>
      </c>
      <c r="H221" s="137">
        <f t="shared" si="184"/>
        <v>0.16280474051956284</v>
      </c>
      <c r="I221" s="137">
        <f t="shared" si="185"/>
        <v>0.16228297161936558</v>
      </c>
      <c r="J221" s="137" t="s">
        <v>86</v>
      </c>
      <c r="K221" s="137" t="s">
        <v>86</v>
      </c>
      <c r="L221" s="137"/>
      <c r="M221" s="141">
        <f>F221</f>
        <v>0.42993127733979947</v>
      </c>
      <c r="N221" s="141">
        <f>G221</f>
        <v>0.4039054193635867</v>
      </c>
      <c r="O221" s="141">
        <v>2</v>
      </c>
      <c r="P221" s="41">
        <f t="shared" si="188"/>
        <v>0.85986255467959893</v>
      </c>
      <c r="Q221" s="41">
        <f t="shared" si="189"/>
        <v>0.80781083872717341</v>
      </c>
      <c r="R221" s="189">
        <f t="shared" si="190"/>
        <v>0.83383669670338612</v>
      </c>
      <c r="S221" s="189">
        <f t="shared" si="191"/>
        <v>3.6806121322356083E-2</v>
      </c>
      <c r="T221" s="189"/>
      <c r="U221" s="189"/>
      <c r="V221" s="189">
        <f t="shared" si="205"/>
        <v>0.83383669670338612</v>
      </c>
      <c r="W221" s="190">
        <f t="shared" si="206"/>
        <v>0.83383669670338612</v>
      </c>
      <c r="X221" s="45">
        <v>0.83383669670338612</v>
      </c>
    </row>
    <row r="222" spans="2:24">
      <c r="B222" s="41" t="str">
        <f t="shared" si="209"/>
        <v>Blank-8</v>
      </c>
      <c r="C222" s="41" t="str">
        <f t="shared" si="209"/>
        <v>A</v>
      </c>
      <c r="D222" s="41">
        <f t="shared" si="210"/>
        <v>9.5968996065011487E-3</v>
      </c>
      <c r="E222" s="41">
        <f t="shared" si="202"/>
        <v>-1.6823039795114635E-3</v>
      </c>
      <c r="F222" s="41">
        <f t="shared" si="182"/>
        <v>1.7805748821113803E-3</v>
      </c>
      <c r="G222" s="137">
        <f t="shared" si="183"/>
        <v>-2.1101579667316297E-3</v>
      </c>
      <c r="H222" s="137">
        <f t="shared" si="184"/>
        <v>3.6261041613992249E-3</v>
      </c>
      <c r="I222" s="137">
        <f t="shared" si="185"/>
        <v>6.3146911519198715E-3</v>
      </c>
      <c r="J222" s="137" t="s">
        <v>86</v>
      </c>
      <c r="K222" s="137" t="s">
        <v>86</v>
      </c>
      <c r="L222" s="137"/>
      <c r="M222" s="137">
        <f t="shared" si="200"/>
        <v>9.5968996065011487E-3</v>
      </c>
      <c r="N222" s="138">
        <f t="shared" si="201"/>
        <v>-1.6823039795114635E-3</v>
      </c>
      <c r="O222" s="137">
        <v>1</v>
      </c>
      <c r="P222" s="41">
        <f t="shared" si="188"/>
        <v>9.5968996065011487E-3</v>
      </c>
      <c r="Q222" s="41">
        <f t="shared" si="189"/>
        <v>-1.6823039795114635E-3</v>
      </c>
      <c r="R222" s="189">
        <f t="shared" si="190"/>
        <v>3.9572978134948429E-3</v>
      </c>
      <c r="S222" s="189">
        <f t="shared" si="191"/>
        <v>7.9756013420531433E-3</v>
      </c>
      <c r="T222" s="189">
        <f>AVERAGE(R222:R224)</f>
        <v>-3.9424266223507705E-4</v>
      </c>
      <c r="U222" s="190">
        <f>IF(T222 &gt; 0, T222, 0)</f>
        <v>0</v>
      </c>
      <c r="V222" s="189" t="s">
        <v>86</v>
      </c>
      <c r="W222" s="189" t="s">
        <v>86</v>
      </c>
      <c r="X222" s="45" t="s">
        <v>86</v>
      </c>
    </row>
    <row r="223" spans="2:24">
      <c r="B223" s="41" t="str">
        <f t="shared" si="209"/>
        <v>Blank-9</v>
      </c>
      <c r="C223" s="41" t="str">
        <f t="shared" si="209"/>
        <v>A</v>
      </c>
      <c r="D223" s="41">
        <f t="shared" si="210"/>
        <v>-2.5872036961811229E-3</v>
      </c>
      <c r="E223" s="41">
        <f t="shared" si="202"/>
        <v>-2.5528221040189507E-3</v>
      </c>
      <c r="F223" s="41">
        <f t="shared" si="182"/>
        <v>5.7634429565350573E-5</v>
      </c>
      <c r="G223" s="137">
        <f t="shared" si="183"/>
        <v>-2.9560237528364602E-3</v>
      </c>
      <c r="H223" s="137">
        <f t="shared" si="184"/>
        <v>2.7748815070774932E-3</v>
      </c>
      <c r="I223" s="137">
        <f t="shared" si="185"/>
        <v>7.157762938230389E-3</v>
      </c>
      <c r="J223" s="137" t="s">
        <v>86</v>
      </c>
      <c r="K223" s="137" t="s">
        <v>86</v>
      </c>
      <c r="L223" s="137"/>
      <c r="M223" s="137">
        <f t="shared" si="200"/>
        <v>-2.5872036961811229E-3</v>
      </c>
      <c r="N223" s="138">
        <f t="shared" si="201"/>
        <v>-2.5528221040189507E-3</v>
      </c>
      <c r="O223" s="137">
        <v>1</v>
      </c>
      <c r="P223" s="41">
        <f t="shared" si="188"/>
        <v>-2.5872036961811229E-3</v>
      </c>
      <c r="Q223" s="41">
        <f t="shared" si="189"/>
        <v>-2.5528221040189507E-3</v>
      </c>
      <c r="R223" s="189">
        <f t="shared" si="190"/>
        <v>-2.570012900100037E-3</v>
      </c>
      <c r="S223" s="189">
        <f t="shared" si="191"/>
        <v>2.4311456965862185E-5</v>
      </c>
      <c r="T223" s="189"/>
      <c r="U223" s="189"/>
      <c r="V223" s="189" t="s">
        <v>86</v>
      </c>
      <c r="W223" s="189" t="s">
        <v>86</v>
      </c>
      <c r="X223" s="45" t="s">
        <v>86</v>
      </c>
    </row>
    <row r="224" spans="2:24">
      <c r="B224" s="41" t="str">
        <f t="shared" si="209"/>
        <v>Blank-10</v>
      </c>
      <c r="C224" s="41" t="str">
        <f t="shared" si="209"/>
        <v>A</v>
      </c>
      <c r="D224" s="41">
        <f t="shared" si="210"/>
        <v>-2.5872036961811229E-3</v>
      </c>
      <c r="E224" s="41">
        <f t="shared" si="202"/>
        <v>-2.5528221040189507E-3</v>
      </c>
      <c r="F224" s="41">
        <f t="shared" si="182"/>
        <v>5.7634429565350573E-5</v>
      </c>
      <c r="G224" s="137">
        <f t="shared" si="183"/>
        <v>-2.9560237528364602E-3</v>
      </c>
      <c r="H224" s="137">
        <f t="shared" si="184"/>
        <v>1.923658852755762E-3</v>
      </c>
      <c r="I224" s="137">
        <f t="shared" si="185"/>
        <v>5.4716193656093532E-3</v>
      </c>
      <c r="J224" s="137" t="s">
        <v>86</v>
      </c>
      <c r="K224" s="137" t="s">
        <v>86</v>
      </c>
      <c r="L224" s="137"/>
      <c r="M224" s="137">
        <f t="shared" si="200"/>
        <v>-2.5872036961811229E-3</v>
      </c>
      <c r="N224" s="138">
        <f t="shared" si="201"/>
        <v>-2.5528221040189507E-3</v>
      </c>
      <c r="O224" s="137">
        <v>1</v>
      </c>
      <c r="P224" s="41">
        <f t="shared" si="188"/>
        <v>-2.5872036961811229E-3</v>
      </c>
      <c r="Q224" s="41">
        <f t="shared" si="189"/>
        <v>-2.5528221040189507E-3</v>
      </c>
      <c r="R224" s="189">
        <f t="shared" si="190"/>
        <v>-2.570012900100037E-3</v>
      </c>
      <c r="S224" s="189">
        <f t="shared" si="191"/>
        <v>2.4311456965862185E-5</v>
      </c>
      <c r="T224" s="189"/>
      <c r="U224" s="189"/>
      <c r="V224" s="189" t="s">
        <v>86</v>
      </c>
      <c r="W224" s="189" t="s">
        <v>86</v>
      </c>
      <c r="X224" s="45" t="s">
        <v>86</v>
      </c>
    </row>
    <row r="225" spans="2:24">
      <c r="B225" s="41" t="str">
        <f t="shared" si="209"/>
        <v>OTO-MON-NCD-1</v>
      </c>
      <c r="C225" s="41" t="str">
        <f t="shared" si="209"/>
        <v>A</v>
      </c>
      <c r="D225" s="41">
        <f t="shared" si="210"/>
        <v>0.28547981010294976</v>
      </c>
      <c r="E225" s="41">
        <f t="shared" si="202"/>
        <v>0.32215043833727347</v>
      </c>
      <c r="F225" s="41">
        <f t="shared" si="182"/>
        <v>0.14995345380106981</v>
      </c>
      <c r="G225" s="137">
        <f t="shared" si="183"/>
        <v>0.14422462302940392</v>
      </c>
      <c r="H225" s="137">
        <f t="shared" si="184"/>
        <v>5.3848240766381332E-2</v>
      </c>
      <c r="I225" s="137">
        <f t="shared" si="185"/>
        <v>5.0154424040066779E-2</v>
      </c>
      <c r="J225" s="137" t="s">
        <v>86</v>
      </c>
      <c r="K225" s="137" t="s">
        <v>86</v>
      </c>
      <c r="L225" s="137"/>
      <c r="M225" s="137">
        <f t="shared" si="200"/>
        <v>0.28547981010294976</v>
      </c>
      <c r="N225" s="138">
        <f t="shared" si="201"/>
        <v>0.32215043833727347</v>
      </c>
      <c r="O225" s="137">
        <v>1</v>
      </c>
      <c r="P225" s="41">
        <f t="shared" si="188"/>
        <v>0.28547981010294976</v>
      </c>
      <c r="Q225" s="41">
        <f t="shared" si="189"/>
        <v>0.32215043833727347</v>
      </c>
      <c r="R225" s="189">
        <f t="shared" si="190"/>
        <v>0.30381512422011159</v>
      </c>
      <c r="S225" s="189">
        <f t="shared" si="191"/>
        <v>2.5930049894861168E-2</v>
      </c>
      <c r="T225" s="189"/>
      <c r="U225" s="189"/>
      <c r="V225" s="189">
        <f t="shared" ref="V225:V240" si="211">R225-$U$241</f>
        <v>0.30381512422011159</v>
      </c>
      <c r="W225" s="190">
        <f t="shared" ref="W225:W240" si="212">IF(V225 &gt; 0, V225, 0)</f>
        <v>0.30381512422011159</v>
      </c>
      <c r="X225" s="45">
        <v>0.30381512422011159</v>
      </c>
    </row>
    <row r="226" spans="2:24">
      <c r="B226" s="41" t="str">
        <f t="shared" si="209"/>
        <v>OTO-MON-NCD-2</v>
      </c>
      <c r="C226" s="41" t="str">
        <f t="shared" si="209"/>
        <v>A</v>
      </c>
      <c r="D226" s="41">
        <f t="shared" si="210"/>
        <v>0.19235844914673525</v>
      </c>
      <c r="E226" s="41">
        <f t="shared" si="202"/>
        <v>0.21072411840031519</v>
      </c>
      <c r="F226" s="41">
        <f t="shared" si="182"/>
        <v>9.3096418867050876E-2</v>
      </c>
      <c r="G226" s="137">
        <f t="shared" si="183"/>
        <v>8.9243346932589979E-2</v>
      </c>
      <c r="H226" s="137">
        <f t="shared" si="184"/>
        <v>3.3418897062659797E-2</v>
      </c>
      <c r="I226" s="137">
        <f t="shared" si="185"/>
        <v>3.1606844741235395E-2</v>
      </c>
      <c r="J226" s="137" t="s">
        <v>86</v>
      </c>
      <c r="K226" s="137" t="s">
        <v>86</v>
      </c>
      <c r="L226" s="137"/>
      <c r="M226" s="137">
        <f t="shared" si="200"/>
        <v>0.19235844914673525</v>
      </c>
      <c r="N226" s="138">
        <f t="shared" si="201"/>
        <v>0.21072411840031519</v>
      </c>
      <c r="O226" s="137">
        <v>1</v>
      </c>
      <c r="P226" s="41">
        <f t="shared" si="188"/>
        <v>0.19235844914673525</v>
      </c>
      <c r="Q226" s="41">
        <f t="shared" si="189"/>
        <v>0.21072411840031519</v>
      </c>
      <c r="R226" s="189">
        <f t="shared" si="190"/>
        <v>0.2015412837735252</v>
      </c>
      <c r="S226" s="189">
        <f t="shared" si="191"/>
        <v>1.2986489270235652E-2</v>
      </c>
      <c r="T226" s="189"/>
      <c r="U226" s="189"/>
      <c r="V226" s="189">
        <f t="shared" si="211"/>
        <v>0.2015412837735252</v>
      </c>
      <c r="W226" s="190">
        <f t="shared" si="212"/>
        <v>0.2015412837735252</v>
      </c>
      <c r="X226" s="45">
        <v>0.2015412837735252</v>
      </c>
    </row>
    <row r="227" spans="2:24">
      <c r="B227" s="41" t="str">
        <f t="shared" si="209"/>
        <v>OTO-MON-NCD-3</v>
      </c>
      <c r="C227" s="41" t="str">
        <f t="shared" si="209"/>
        <v>A</v>
      </c>
      <c r="D227" s="41">
        <f t="shared" si="210"/>
        <v>0.22020782812429471</v>
      </c>
      <c r="E227" s="41">
        <f t="shared" si="202"/>
        <v>0.22639344464144998</v>
      </c>
      <c r="F227" s="41">
        <f t="shared" si="182"/>
        <v>0.10343406158232703</v>
      </c>
      <c r="G227" s="137">
        <f t="shared" si="183"/>
        <v>9.685613900753344E-2</v>
      </c>
      <c r="H227" s="137">
        <f t="shared" si="184"/>
        <v>3.5121342371303266E-2</v>
      </c>
      <c r="I227" s="137">
        <f t="shared" si="185"/>
        <v>3.4979131886477464E-2</v>
      </c>
      <c r="J227" s="137" t="s">
        <v>86</v>
      </c>
      <c r="K227" s="137" t="s">
        <v>86</v>
      </c>
      <c r="L227" s="137"/>
      <c r="M227" s="137">
        <f t="shared" si="200"/>
        <v>0.22020782812429471</v>
      </c>
      <c r="N227" s="138">
        <f t="shared" si="201"/>
        <v>0.22639344464144998</v>
      </c>
      <c r="O227" s="137">
        <v>1</v>
      </c>
      <c r="P227" s="41">
        <f t="shared" si="188"/>
        <v>0.22020782812429471</v>
      </c>
      <c r="Q227" s="41">
        <f t="shared" si="189"/>
        <v>0.22639344464144998</v>
      </c>
      <c r="R227" s="189">
        <f t="shared" si="190"/>
        <v>0.22330063638287234</v>
      </c>
      <c r="S227" s="189">
        <f t="shared" si="191"/>
        <v>4.3738913851000044E-3</v>
      </c>
      <c r="T227" s="189"/>
      <c r="U227" s="189"/>
      <c r="V227" s="189">
        <f t="shared" si="211"/>
        <v>0.22330063638287234</v>
      </c>
      <c r="W227" s="190">
        <f t="shared" si="212"/>
        <v>0.22330063638287234</v>
      </c>
      <c r="X227" s="45">
        <v>0.22330063638287234</v>
      </c>
    </row>
    <row r="228" spans="2:24">
      <c r="B228" s="41" t="str">
        <f t="shared" si="209"/>
        <v>OTO-MON-NCD-4</v>
      </c>
      <c r="C228" s="41" t="str">
        <f t="shared" si="209"/>
        <v>A</v>
      </c>
      <c r="D228" s="41">
        <f t="shared" si="210"/>
        <v>0.28025805154465733</v>
      </c>
      <c r="E228" s="41">
        <f t="shared" si="202"/>
        <v>0.33259665583136333</v>
      </c>
      <c r="F228" s="41">
        <f t="shared" si="182"/>
        <v>0.15856815606379993</v>
      </c>
      <c r="G228" s="137">
        <f t="shared" si="183"/>
        <v>0.15352914667655704</v>
      </c>
      <c r="H228" s="137">
        <f t="shared" si="184"/>
        <v>5.5550686075024794E-2</v>
      </c>
      <c r="I228" s="137">
        <f t="shared" si="185"/>
        <v>5.436978297161936E-2</v>
      </c>
      <c r="J228" s="137" t="s">
        <v>86</v>
      </c>
      <c r="K228" s="137" t="s">
        <v>86</v>
      </c>
      <c r="L228" s="137"/>
      <c r="M228" s="137">
        <f t="shared" si="200"/>
        <v>0.28025805154465733</v>
      </c>
      <c r="N228" s="138">
        <f t="shared" si="201"/>
        <v>0.33259665583136333</v>
      </c>
      <c r="O228" s="137">
        <v>1</v>
      </c>
      <c r="P228" s="41">
        <f t="shared" si="188"/>
        <v>0.28025805154465733</v>
      </c>
      <c r="Q228" s="41">
        <f t="shared" si="189"/>
        <v>0.33259665583136333</v>
      </c>
      <c r="R228" s="189">
        <f t="shared" si="190"/>
        <v>0.30642735368801033</v>
      </c>
      <c r="S228" s="189">
        <f t="shared" si="191"/>
        <v>3.700898200896912E-2</v>
      </c>
      <c r="T228" s="189"/>
      <c r="U228" s="189"/>
      <c r="V228" s="189">
        <f t="shared" si="211"/>
        <v>0.30642735368801033</v>
      </c>
      <c r="W228" s="190">
        <f t="shared" si="212"/>
        <v>0.30642735368801033</v>
      </c>
      <c r="X228" s="45">
        <v>0.30642735368801033</v>
      </c>
    </row>
    <row r="229" spans="2:24">
      <c r="B229" s="41" t="str">
        <f t="shared" si="209"/>
        <v>OTO-MON-NCD-5</v>
      </c>
      <c r="C229" s="41" t="str">
        <f t="shared" si="209"/>
        <v>A</v>
      </c>
      <c r="D229" s="41">
        <f t="shared" si="210"/>
        <v>0.17495258728576055</v>
      </c>
      <c r="E229" s="41">
        <f t="shared" si="202"/>
        <v>0.17068028467297083</v>
      </c>
      <c r="F229" s="41">
        <f t="shared" si="182"/>
        <v>8.1897305925501679E-2</v>
      </c>
      <c r="G229" s="137">
        <f t="shared" si="183"/>
        <v>7.5709494354912699E-2</v>
      </c>
      <c r="H229" s="137">
        <f t="shared" si="184"/>
        <v>2.7460338482407681E-2</v>
      </c>
      <c r="I229" s="137">
        <f t="shared" si="185"/>
        <v>2.6548414023372283E-2</v>
      </c>
      <c r="J229" s="137" t="s">
        <v>86</v>
      </c>
      <c r="K229" s="137" t="s">
        <v>86</v>
      </c>
      <c r="L229" s="137"/>
      <c r="M229" s="137">
        <f t="shared" si="200"/>
        <v>0.17495258728576055</v>
      </c>
      <c r="N229" s="138">
        <f t="shared" si="201"/>
        <v>0.17068028467297083</v>
      </c>
      <c r="O229" s="137">
        <v>1</v>
      </c>
      <c r="P229" s="41">
        <f t="shared" si="188"/>
        <v>0.17495258728576055</v>
      </c>
      <c r="Q229" s="41">
        <f t="shared" si="189"/>
        <v>0.17068028467297083</v>
      </c>
      <c r="R229" s="189">
        <f t="shared" si="190"/>
        <v>0.17281643597936569</v>
      </c>
      <c r="S229" s="189">
        <f t="shared" si="191"/>
        <v>3.020974148784611E-3</v>
      </c>
      <c r="T229" s="189"/>
      <c r="U229" s="189"/>
      <c r="V229" s="189">
        <f t="shared" si="211"/>
        <v>0.17281643597936569</v>
      </c>
      <c r="W229" s="190">
        <f t="shared" si="212"/>
        <v>0.17281643597936569</v>
      </c>
      <c r="X229" s="45">
        <v>0.17281643597936569</v>
      </c>
    </row>
    <row r="230" spans="2:24">
      <c r="B230" s="41" t="str">
        <f t="shared" si="209"/>
        <v>OTO-MON-NCD-6</v>
      </c>
      <c r="C230" s="41" t="str">
        <f t="shared" si="209"/>
        <v>A</v>
      </c>
      <c r="D230" s="41">
        <f t="shared" si="210"/>
        <v>0.1758228803788093</v>
      </c>
      <c r="E230" s="41">
        <f t="shared" si="202"/>
        <v>0.20985360027580768</v>
      </c>
      <c r="F230" s="41">
        <f t="shared" si="182"/>
        <v>9.7403769998415948E-2</v>
      </c>
      <c r="G230" s="137">
        <f t="shared" si="183"/>
        <v>9.5164407435323797E-2</v>
      </c>
      <c r="H230" s="137">
        <f t="shared" si="184"/>
        <v>3.5121342371303266E-2</v>
      </c>
      <c r="I230" s="137">
        <f t="shared" si="185"/>
        <v>3.3292988313856429E-2</v>
      </c>
      <c r="J230" s="137" t="s">
        <v>86</v>
      </c>
      <c r="K230" s="137" t="s">
        <v>86</v>
      </c>
      <c r="L230" s="137"/>
      <c r="M230" s="137">
        <f t="shared" si="200"/>
        <v>0.1758228803788093</v>
      </c>
      <c r="N230" s="138">
        <f t="shared" si="201"/>
        <v>0.20985360027580768</v>
      </c>
      <c r="O230" s="137">
        <v>1</v>
      </c>
      <c r="P230" s="41">
        <f t="shared" si="188"/>
        <v>0.1758228803788093</v>
      </c>
      <c r="Q230" s="41">
        <f t="shared" si="189"/>
        <v>0.20985360027580768</v>
      </c>
      <c r="R230" s="189">
        <f t="shared" si="190"/>
        <v>0.19283824032730851</v>
      </c>
      <c r="S230" s="189">
        <f t="shared" si="191"/>
        <v>2.4063352807827523E-2</v>
      </c>
      <c r="T230" s="189"/>
      <c r="U230" s="189"/>
      <c r="V230" s="189">
        <f t="shared" si="211"/>
        <v>0.19283824032730851</v>
      </c>
      <c r="W230" s="190">
        <f t="shared" si="212"/>
        <v>0.19283824032730851</v>
      </c>
      <c r="X230" s="45">
        <v>0.19283824032730851</v>
      </c>
    </row>
    <row r="231" spans="2:24">
      <c r="B231" s="41" t="str">
        <f t="shared" si="209"/>
        <v>OTO-MON-NCD-7</v>
      </c>
      <c r="C231" s="41" t="str">
        <f t="shared" si="209"/>
        <v>A</v>
      </c>
      <c r="D231" s="41">
        <f t="shared" si="210"/>
        <v>0.49696103171379202</v>
      </c>
      <c r="E231" s="41">
        <f t="shared" si="202"/>
        <v>0.49190147261623324</v>
      </c>
      <c r="F231" s="41">
        <f t="shared" si="182"/>
        <v>0.24040782755973628</v>
      </c>
      <c r="G231" s="137">
        <f t="shared" si="183"/>
        <v>0.23473226214262069</v>
      </c>
      <c r="H231" s="137">
        <f t="shared" si="184"/>
        <v>8.959959224789403E-2</v>
      </c>
      <c r="I231" s="137">
        <f t="shared" si="185"/>
        <v>8.5563439065108507E-2</v>
      </c>
      <c r="J231" s="137" t="s">
        <v>86</v>
      </c>
      <c r="K231" s="137" t="s">
        <v>86</v>
      </c>
      <c r="L231" s="137"/>
      <c r="M231" s="137">
        <f t="shared" si="200"/>
        <v>0.49696103171379202</v>
      </c>
      <c r="N231" s="138">
        <f t="shared" si="201"/>
        <v>0.49190147261623324</v>
      </c>
      <c r="O231" s="137">
        <v>1</v>
      </c>
      <c r="P231" s="41">
        <f t="shared" si="188"/>
        <v>0.49696103171379202</v>
      </c>
      <c r="Q231" s="41">
        <f t="shared" si="189"/>
        <v>0.49190147261623324</v>
      </c>
      <c r="R231" s="189">
        <f t="shared" si="190"/>
        <v>0.4944312521650126</v>
      </c>
      <c r="S231" s="189">
        <f t="shared" si="191"/>
        <v>3.5776485476979062E-3</v>
      </c>
      <c r="T231" s="189"/>
      <c r="U231" s="189"/>
      <c r="V231" s="189">
        <f t="shared" si="211"/>
        <v>0.4944312521650126</v>
      </c>
      <c r="W231" s="190">
        <f t="shared" si="212"/>
        <v>0.4944312521650126</v>
      </c>
      <c r="X231" s="45">
        <v>0.4944312521650126</v>
      </c>
    </row>
    <row r="232" spans="2:24">
      <c r="B232" s="41" t="str">
        <f t="shared" si="209"/>
        <v>OTO-MON-NCD-8</v>
      </c>
      <c r="C232" s="41" t="str">
        <f t="shared" si="209"/>
        <v>A</v>
      </c>
      <c r="D232" s="41" t="str">
        <f t="shared" si="210"/>
        <v>NA</v>
      </c>
      <c r="E232" s="41" t="str">
        <f t="shared" ref="E232:E247" si="213">X149</f>
        <v>NA</v>
      </c>
      <c r="F232" s="141">
        <f t="shared" si="182"/>
        <v>0.27314369615811085</v>
      </c>
      <c r="G232" s="141">
        <f t="shared" si="183"/>
        <v>0.26264583308408007</v>
      </c>
      <c r="H232" s="137">
        <f t="shared" si="184"/>
        <v>9.640937348246785E-2</v>
      </c>
      <c r="I232" s="137">
        <f t="shared" si="185"/>
        <v>0.10326794657762936</v>
      </c>
      <c r="J232" s="137" t="s">
        <v>86</v>
      </c>
      <c r="K232" s="137" t="s">
        <v>86</v>
      </c>
      <c r="L232" s="137"/>
      <c r="M232" s="141">
        <f>F232</f>
        <v>0.27314369615811085</v>
      </c>
      <c r="N232" s="141">
        <f>G232</f>
        <v>0.26264583308408007</v>
      </c>
      <c r="O232" s="141">
        <v>2</v>
      </c>
      <c r="P232" s="41">
        <f t="shared" si="188"/>
        <v>0.5462873923162217</v>
      </c>
      <c r="Q232" s="41">
        <f t="shared" si="189"/>
        <v>0.52529166616816014</v>
      </c>
      <c r="R232" s="189">
        <f t="shared" si="190"/>
        <v>0.53578952924219092</v>
      </c>
      <c r="S232" s="189">
        <f t="shared" si="191"/>
        <v>1.4846220335230037E-2</v>
      </c>
      <c r="T232" s="189"/>
      <c r="U232" s="189"/>
      <c r="V232" s="189">
        <f t="shared" si="211"/>
        <v>0.53578952924219092</v>
      </c>
      <c r="W232" s="190">
        <f t="shared" si="212"/>
        <v>0.53578952924219092</v>
      </c>
      <c r="X232" s="45">
        <v>0.53578952924219092</v>
      </c>
    </row>
    <row r="233" spans="2:24">
      <c r="B233" s="41" t="str">
        <f t="shared" ref="B233:C247" si="214">B150</f>
        <v>OTO-MXT-NCD-1</v>
      </c>
      <c r="C233" s="41" t="str">
        <f t="shared" si="214"/>
        <v>A</v>
      </c>
      <c r="D233" s="41">
        <f t="shared" ref="D233:D247" si="215">I150</f>
        <v>0.24109486235746433</v>
      </c>
      <c r="E233" s="41">
        <f t="shared" si="213"/>
        <v>0.23945121650906229</v>
      </c>
      <c r="F233" s="41">
        <f t="shared" ref="F233:F247" si="216">BQ150</f>
        <v>0.11635611497642226</v>
      </c>
      <c r="G233" s="137">
        <f t="shared" ref="G233:G247" si="217">CF150</f>
        <v>0.11123585737131556</v>
      </c>
      <c r="H233" s="137">
        <f t="shared" ref="H233:H247" si="218">CU150</f>
        <v>3.937745564291191E-2</v>
      </c>
      <c r="I233" s="137">
        <f t="shared" ref="I233:I247" si="219">DJ150</f>
        <v>4.2566777963272115E-2</v>
      </c>
      <c r="J233" s="137" t="s">
        <v>86</v>
      </c>
      <c r="K233" s="137" t="s">
        <v>86</v>
      </c>
      <c r="L233" s="137"/>
      <c r="M233" s="137">
        <f t="shared" si="200"/>
        <v>0.24109486235746433</v>
      </c>
      <c r="N233" s="138">
        <f t="shared" si="201"/>
        <v>0.23945121650906229</v>
      </c>
      <c r="O233" s="137">
        <v>1</v>
      </c>
      <c r="P233" s="41">
        <f t="shared" ref="P233:P296" si="220">M233*O233</f>
        <v>0.24109486235746433</v>
      </c>
      <c r="Q233" s="41">
        <f t="shared" ref="Q233:Q296" si="221">N233*O233</f>
        <v>0.23945121650906229</v>
      </c>
      <c r="R233" s="189">
        <f t="shared" ref="R233:R296" si="222">AVERAGE(P233:Q233)</f>
        <v>0.24027303943326331</v>
      </c>
      <c r="S233" s="189">
        <f t="shared" ref="S233:S296" si="223">STDEV(P233:Q233)</f>
        <v>1.1622331252742002E-3</v>
      </c>
      <c r="T233" s="189"/>
      <c r="U233" s="189"/>
      <c r="V233" s="189">
        <f t="shared" si="211"/>
        <v>0.24027303943326331</v>
      </c>
      <c r="W233" s="190">
        <f t="shared" si="212"/>
        <v>0.24027303943326331</v>
      </c>
      <c r="X233" s="45">
        <v>0.24027303943326331</v>
      </c>
    </row>
    <row r="234" spans="2:24">
      <c r="B234" s="41" t="str">
        <f t="shared" si="214"/>
        <v>OTO-MXT-NCD-2</v>
      </c>
      <c r="C234" s="41" t="str">
        <f t="shared" si="214"/>
        <v>A</v>
      </c>
      <c r="D234" s="41">
        <f t="shared" si="215"/>
        <v>0.24631662091575673</v>
      </c>
      <c r="E234" s="41">
        <f t="shared" si="213"/>
        <v>0.24467432525610722</v>
      </c>
      <c r="F234" s="41">
        <f t="shared" si="216"/>
        <v>0.11721758520269526</v>
      </c>
      <c r="G234" s="137">
        <f t="shared" si="217"/>
        <v>0.11377345472963005</v>
      </c>
      <c r="H234" s="137">
        <f t="shared" si="218"/>
        <v>4.1079900951555372E-2</v>
      </c>
      <c r="I234" s="137">
        <f t="shared" si="219"/>
        <v>4.0037562604340562E-2</v>
      </c>
      <c r="J234" s="137" t="s">
        <v>86</v>
      </c>
      <c r="K234" s="137" t="s">
        <v>86</v>
      </c>
      <c r="L234" s="137"/>
      <c r="M234" s="137">
        <f t="shared" si="200"/>
        <v>0.24631662091575673</v>
      </c>
      <c r="N234" s="138">
        <f t="shared" si="201"/>
        <v>0.24467432525610722</v>
      </c>
      <c r="O234" s="137">
        <v>1</v>
      </c>
      <c r="P234" s="41">
        <f t="shared" si="220"/>
        <v>0.24631662091575673</v>
      </c>
      <c r="Q234" s="41">
        <f t="shared" si="221"/>
        <v>0.24467432525610722</v>
      </c>
      <c r="R234" s="189">
        <f t="shared" si="222"/>
        <v>0.24549547308593198</v>
      </c>
      <c r="S234" s="189">
        <f t="shared" si="223"/>
        <v>1.1612783976514081E-3</v>
      </c>
      <c r="T234" s="189"/>
      <c r="U234" s="189"/>
      <c r="V234" s="189">
        <f t="shared" si="211"/>
        <v>0.24549547308593198</v>
      </c>
      <c r="W234" s="190">
        <f t="shared" si="212"/>
        <v>0.24549547308593198</v>
      </c>
      <c r="X234" s="45">
        <v>0.24549547308593198</v>
      </c>
    </row>
    <row r="235" spans="2:24">
      <c r="B235" s="41" t="str">
        <f t="shared" si="214"/>
        <v>OTO-MXT-NCD-3</v>
      </c>
      <c r="C235" s="41" t="str">
        <f t="shared" si="214"/>
        <v>A</v>
      </c>
      <c r="D235" s="41">
        <f t="shared" si="215"/>
        <v>9.8366795097471996E-2</v>
      </c>
      <c r="E235" s="41">
        <f t="shared" si="213"/>
        <v>9.755676221434198E-2</v>
      </c>
      <c r="F235" s="41">
        <f t="shared" si="216"/>
        <v>4.8299967100854144E-2</v>
      </c>
      <c r="G235" s="137">
        <f t="shared" si="217"/>
        <v>4.4412460269034004E-2</v>
      </c>
      <c r="H235" s="137">
        <f t="shared" si="218"/>
        <v>1.5543221321903453E-2</v>
      </c>
      <c r="I235" s="137">
        <f t="shared" si="219"/>
        <v>1.8960767946577632E-2</v>
      </c>
      <c r="J235" s="137" t="s">
        <v>86</v>
      </c>
      <c r="K235" s="137" t="s">
        <v>86</v>
      </c>
      <c r="L235" s="137"/>
      <c r="M235" s="137">
        <f t="shared" si="200"/>
        <v>9.8366795097471996E-2</v>
      </c>
      <c r="N235" s="138">
        <f t="shared" si="201"/>
        <v>9.755676221434198E-2</v>
      </c>
      <c r="O235" s="137">
        <v>1</v>
      </c>
      <c r="P235" s="41">
        <f t="shared" si="220"/>
        <v>9.8366795097471996E-2</v>
      </c>
      <c r="Q235" s="41">
        <f t="shared" si="221"/>
        <v>9.755676221434198E-2</v>
      </c>
      <c r="R235" s="189">
        <f t="shared" si="222"/>
        <v>9.7961778655906995E-2</v>
      </c>
      <c r="S235" s="189">
        <f t="shared" si="223"/>
        <v>5.7277974464532428E-4</v>
      </c>
      <c r="T235" s="189"/>
      <c r="U235" s="189"/>
      <c r="V235" s="189">
        <f t="shared" si="211"/>
        <v>9.7961778655906995E-2</v>
      </c>
      <c r="W235" s="190">
        <f t="shared" si="212"/>
        <v>9.7961778655906995E-2</v>
      </c>
      <c r="X235" s="45">
        <v>9.7961778655906995E-2</v>
      </c>
    </row>
    <row r="236" spans="2:24">
      <c r="B236" s="41" t="str">
        <f t="shared" si="214"/>
        <v>OTO-MXT-NCD-4</v>
      </c>
      <c r="C236" s="41" t="str">
        <f t="shared" si="214"/>
        <v>A</v>
      </c>
      <c r="D236" s="41">
        <f t="shared" si="215"/>
        <v>0.14971408758734728</v>
      </c>
      <c r="E236" s="41">
        <f t="shared" si="213"/>
        <v>0.14630577718676122</v>
      </c>
      <c r="F236" s="41">
        <f t="shared" si="216"/>
        <v>6.9836722757679506E-2</v>
      </c>
      <c r="G236" s="137">
        <f t="shared" si="217"/>
        <v>6.7250836493864416E-2</v>
      </c>
      <c r="H236" s="137">
        <f t="shared" si="218"/>
        <v>2.4055447865120753E-2</v>
      </c>
      <c r="I236" s="137">
        <f t="shared" si="219"/>
        <v>2.73914858096828E-2</v>
      </c>
      <c r="J236" s="137" t="s">
        <v>86</v>
      </c>
      <c r="K236" s="137" t="s">
        <v>86</v>
      </c>
      <c r="L236" s="137"/>
      <c r="M236" s="137">
        <f t="shared" si="200"/>
        <v>0.14971408758734728</v>
      </c>
      <c r="N236" s="138">
        <f t="shared" si="201"/>
        <v>0.14630577718676122</v>
      </c>
      <c r="O236" s="137">
        <v>1</v>
      </c>
      <c r="P236" s="41">
        <f t="shared" si="220"/>
        <v>0.14971408758734728</v>
      </c>
      <c r="Q236" s="41">
        <f t="shared" si="221"/>
        <v>0.14630577718676122</v>
      </c>
      <c r="R236" s="189">
        <f t="shared" si="222"/>
        <v>0.14800993238705423</v>
      </c>
      <c r="S236" s="189">
        <f t="shared" si="223"/>
        <v>2.4100393966430427E-3</v>
      </c>
      <c r="T236" s="189"/>
      <c r="U236" s="189"/>
      <c r="V236" s="189">
        <f t="shared" si="211"/>
        <v>0.14800993238705423</v>
      </c>
      <c r="W236" s="190">
        <f t="shared" si="212"/>
        <v>0.14800993238705423</v>
      </c>
      <c r="X236" s="45">
        <v>0.14800993238705423</v>
      </c>
    </row>
    <row r="237" spans="2:24">
      <c r="B237" s="41" t="str">
        <f t="shared" si="214"/>
        <v>OTO-MXT-NCD-5</v>
      </c>
      <c r="C237" s="41" t="str">
        <f t="shared" si="214"/>
        <v>A</v>
      </c>
      <c r="D237" s="41">
        <f t="shared" si="215"/>
        <v>0.1035885536557644</v>
      </c>
      <c r="E237" s="41">
        <f t="shared" si="213"/>
        <v>0.10365038908589438</v>
      </c>
      <c r="F237" s="41">
        <f t="shared" si="216"/>
        <v>5.0884377779673182E-2</v>
      </c>
      <c r="G237" s="137">
        <f t="shared" si="217"/>
        <v>4.6104191841243668E-2</v>
      </c>
      <c r="H237" s="137">
        <f t="shared" si="218"/>
        <v>1.7245666630546917E-2</v>
      </c>
      <c r="I237" s="137">
        <f t="shared" si="219"/>
        <v>2.0646911519198667E-2</v>
      </c>
      <c r="J237" s="137" t="s">
        <v>86</v>
      </c>
      <c r="K237" s="137" t="s">
        <v>86</v>
      </c>
      <c r="L237" s="137"/>
      <c r="M237" s="137">
        <f t="shared" si="200"/>
        <v>0.1035885536557644</v>
      </c>
      <c r="N237" s="138">
        <f t="shared" si="201"/>
        <v>0.10365038908589438</v>
      </c>
      <c r="O237" s="137">
        <v>1</v>
      </c>
      <c r="P237" s="41">
        <f t="shared" si="220"/>
        <v>0.1035885536557644</v>
      </c>
      <c r="Q237" s="41">
        <f t="shared" si="221"/>
        <v>0.10365038908589438</v>
      </c>
      <c r="R237" s="189">
        <f t="shared" si="222"/>
        <v>0.10361947137082939</v>
      </c>
      <c r="S237" s="189">
        <f t="shared" si="223"/>
        <v>4.3724251962498205E-5</v>
      </c>
      <c r="T237" s="189"/>
      <c r="U237" s="189"/>
      <c r="V237" s="189">
        <f t="shared" si="211"/>
        <v>0.10361947137082939</v>
      </c>
      <c r="W237" s="190">
        <f t="shared" si="212"/>
        <v>0.10361947137082939</v>
      </c>
      <c r="X237" s="45">
        <v>0.10361947137082939</v>
      </c>
    </row>
    <row r="238" spans="2:24">
      <c r="B238" s="41" t="str">
        <f t="shared" si="214"/>
        <v>OTO-MXT-NCD-6</v>
      </c>
      <c r="C238" s="41" t="str">
        <f t="shared" si="214"/>
        <v>A</v>
      </c>
      <c r="D238" s="41">
        <f t="shared" si="215"/>
        <v>4.5278916421499227E-2</v>
      </c>
      <c r="E238" s="41">
        <f t="shared" si="213"/>
        <v>4.6196192868400279E-2</v>
      </c>
      <c r="F238" s="41">
        <f t="shared" si="216"/>
        <v>2.5040270991482764E-2</v>
      </c>
      <c r="G238" s="137">
        <f t="shared" si="217"/>
        <v>2.3265815616413256E-2</v>
      </c>
      <c r="H238" s="137">
        <f t="shared" si="218"/>
        <v>7.8822174330078817E-3</v>
      </c>
      <c r="I238" s="137">
        <f t="shared" si="219"/>
        <v>9.6869782971619432E-3</v>
      </c>
      <c r="J238" s="137" t="s">
        <v>86</v>
      </c>
      <c r="K238" s="137" t="s">
        <v>86</v>
      </c>
      <c r="L238" s="137"/>
      <c r="M238" s="137">
        <f t="shared" si="200"/>
        <v>4.5278916421499227E-2</v>
      </c>
      <c r="N238" s="138">
        <f t="shared" si="201"/>
        <v>4.6196192868400279E-2</v>
      </c>
      <c r="O238" s="137">
        <v>1</v>
      </c>
      <c r="P238" s="41">
        <f t="shared" si="220"/>
        <v>4.5278916421499227E-2</v>
      </c>
      <c r="Q238" s="41">
        <f t="shared" si="221"/>
        <v>4.6196192868400279E-2</v>
      </c>
      <c r="R238" s="189">
        <f t="shared" si="222"/>
        <v>4.5737554644949753E-2</v>
      </c>
      <c r="S238" s="189">
        <f t="shared" si="223"/>
        <v>6.4861239582643631E-4</v>
      </c>
      <c r="T238" s="189"/>
      <c r="U238" s="189"/>
      <c r="V238" s="189">
        <f t="shared" si="211"/>
        <v>4.5737554644949753E-2</v>
      </c>
      <c r="W238" s="190">
        <f t="shared" si="212"/>
        <v>4.5737554644949753E-2</v>
      </c>
      <c r="X238" s="45">
        <v>4.5737554644949753E-2</v>
      </c>
    </row>
    <row r="239" spans="2:24">
      <c r="B239" s="41" t="str">
        <f t="shared" si="214"/>
        <v>OTO-MXT-NCD-7</v>
      </c>
      <c r="C239" s="41" t="str">
        <f t="shared" si="214"/>
        <v>A</v>
      </c>
      <c r="D239" s="41">
        <f t="shared" si="215"/>
        <v>0.13317851881942133</v>
      </c>
      <c r="E239" s="41">
        <f t="shared" si="213"/>
        <v>0.13498904156816388</v>
      </c>
      <c r="F239" s="41">
        <f t="shared" si="216"/>
        <v>6.552937162631442E-2</v>
      </c>
      <c r="G239" s="137">
        <f t="shared" si="217"/>
        <v>6.3021507563340268E-2</v>
      </c>
      <c r="H239" s="137">
        <f t="shared" si="218"/>
        <v>8.7334400873296126E-3</v>
      </c>
      <c r="I239" s="137">
        <f t="shared" si="219"/>
        <v>1.0530050083472462E-2</v>
      </c>
      <c r="J239" s="137" t="s">
        <v>86</v>
      </c>
      <c r="K239" s="137" t="s">
        <v>86</v>
      </c>
      <c r="L239" s="137"/>
      <c r="M239" s="137">
        <f t="shared" si="200"/>
        <v>0.13317851881942133</v>
      </c>
      <c r="N239" s="138">
        <f t="shared" si="201"/>
        <v>0.13498904156816388</v>
      </c>
      <c r="O239" s="137">
        <v>1</v>
      </c>
      <c r="P239" s="41">
        <f t="shared" si="220"/>
        <v>0.13317851881942133</v>
      </c>
      <c r="Q239" s="41">
        <f t="shared" si="221"/>
        <v>0.13498904156816388</v>
      </c>
      <c r="R239" s="189">
        <f t="shared" si="222"/>
        <v>0.13408378019379261</v>
      </c>
      <c r="S239" s="189">
        <f t="shared" si="223"/>
        <v>1.2802329131283642E-3</v>
      </c>
      <c r="T239" s="189"/>
      <c r="U239" s="189"/>
      <c r="V239" s="189">
        <f t="shared" si="211"/>
        <v>0.13408378019379261</v>
      </c>
      <c r="W239" s="190">
        <f t="shared" si="212"/>
        <v>0.13408378019379261</v>
      </c>
      <c r="X239" s="45">
        <v>0.13408378019379261</v>
      </c>
    </row>
    <row r="240" spans="2:24">
      <c r="B240" s="41" t="str">
        <f t="shared" si="214"/>
        <v>OTO-MXT-NCD-8</v>
      </c>
      <c r="C240" s="41" t="str">
        <f t="shared" si="214"/>
        <v>A</v>
      </c>
      <c r="D240" s="41">
        <f t="shared" si="215"/>
        <v>3.3965106211865687E-2</v>
      </c>
      <c r="E240" s="41">
        <f t="shared" si="213"/>
        <v>3.400893912529547E-2</v>
      </c>
      <c r="F240" s="41">
        <f t="shared" si="216"/>
        <v>1.9871449633844674E-2</v>
      </c>
      <c r="G240" s="137">
        <f t="shared" si="217"/>
        <v>1.9882352471993946E-2</v>
      </c>
      <c r="H240" s="137">
        <f t="shared" si="218"/>
        <v>8.7334400873296126E-3</v>
      </c>
      <c r="I240" s="137">
        <f t="shared" si="219"/>
        <v>1.2216193656093497E-2</v>
      </c>
      <c r="J240" s="137" t="s">
        <v>86</v>
      </c>
      <c r="K240" s="137" t="s">
        <v>86</v>
      </c>
      <c r="L240" s="137"/>
      <c r="M240" s="137">
        <f t="shared" si="200"/>
        <v>3.3965106211865687E-2</v>
      </c>
      <c r="N240" s="138">
        <f t="shared" si="201"/>
        <v>3.400893912529547E-2</v>
      </c>
      <c r="O240" s="137">
        <v>1</v>
      </c>
      <c r="P240" s="41">
        <f t="shared" si="220"/>
        <v>3.3965106211865687E-2</v>
      </c>
      <c r="Q240" s="41">
        <f t="shared" si="221"/>
        <v>3.400893912529547E-2</v>
      </c>
      <c r="R240" s="189">
        <f t="shared" si="222"/>
        <v>3.3987022668580578E-2</v>
      </c>
      <c r="S240" s="189">
        <f t="shared" si="223"/>
        <v>3.0994550325363007E-5</v>
      </c>
      <c r="T240" s="189"/>
      <c r="U240" s="189"/>
      <c r="V240" s="189">
        <f t="shared" si="211"/>
        <v>3.3987022668580578E-2</v>
      </c>
      <c r="W240" s="190">
        <f t="shared" si="212"/>
        <v>3.3987022668580578E-2</v>
      </c>
      <c r="X240" s="45">
        <v>3.3987022668580578E-2</v>
      </c>
    </row>
    <row r="241" spans="2:24">
      <c r="B241" s="41" t="str">
        <f t="shared" si="214"/>
        <v>Blank-11</v>
      </c>
      <c r="C241" s="41" t="str">
        <f t="shared" si="214"/>
        <v>A</v>
      </c>
      <c r="D241" s="41">
        <f t="shared" si="215"/>
        <v>-1.7169106031323885E-3</v>
      </c>
      <c r="E241" s="41">
        <f t="shared" si="213"/>
        <v>-1.6823039795114635E-3</v>
      </c>
      <c r="F241" s="41">
        <f t="shared" si="216"/>
        <v>5.7634429565350573E-5</v>
      </c>
      <c r="G241" s="137">
        <f t="shared" si="217"/>
        <v>-1.2642921806267991E-3</v>
      </c>
      <c r="H241" s="137">
        <f t="shared" si="218"/>
        <v>7.8822174330078817E-3</v>
      </c>
      <c r="I241" s="137">
        <f t="shared" si="219"/>
        <v>1.0530050083472462E-2</v>
      </c>
      <c r="J241" s="137" t="s">
        <v>86</v>
      </c>
      <c r="K241" s="137" t="s">
        <v>86</v>
      </c>
      <c r="L241" s="137"/>
      <c r="M241" s="137">
        <f t="shared" si="200"/>
        <v>-1.7169106031323885E-3</v>
      </c>
      <c r="N241" s="138">
        <f t="shared" si="201"/>
        <v>-1.6823039795114635E-3</v>
      </c>
      <c r="O241" s="137">
        <v>1</v>
      </c>
      <c r="P241" s="41">
        <f t="shared" si="220"/>
        <v>-1.7169106031323885E-3</v>
      </c>
      <c r="Q241" s="41">
        <f t="shared" si="221"/>
        <v>-1.6823039795114635E-3</v>
      </c>
      <c r="R241" s="189">
        <f t="shared" si="222"/>
        <v>-1.6996072913219259E-3</v>
      </c>
      <c r="S241" s="189">
        <f t="shared" si="223"/>
        <v>2.4470578236326653E-5</v>
      </c>
      <c r="T241" s="189">
        <f>AVERAGE(R241:R243)</f>
        <v>-1.9897424942479629E-3</v>
      </c>
      <c r="U241" s="190">
        <f>IF(T241 &gt; 0, T241, 0)</f>
        <v>0</v>
      </c>
      <c r="V241" s="189" t="s">
        <v>86</v>
      </c>
      <c r="W241" s="189" t="s">
        <v>86</v>
      </c>
      <c r="X241" s="45" t="s">
        <v>86</v>
      </c>
    </row>
    <row r="242" spans="2:24">
      <c r="B242" s="41" t="str">
        <f t="shared" si="214"/>
        <v>Blank-12</v>
      </c>
      <c r="C242" s="41" t="str">
        <f t="shared" si="214"/>
        <v>A</v>
      </c>
      <c r="D242" s="41">
        <f t="shared" si="215"/>
        <v>-1.7169106031323885E-3</v>
      </c>
      <c r="E242" s="41">
        <f t="shared" si="213"/>
        <v>-1.6823039795114635E-3</v>
      </c>
      <c r="F242" s="41">
        <f t="shared" si="216"/>
        <v>9.191046558383654E-4</v>
      </c>
      <c r="G242" s="137">
        <f t="shared" si="217"/>
        <v>-2.1101579667316297E-3</v>
      </c>
      <c r="H242" s="137">
        <f t="shared" si="218"/>
        <v>2.7748815070774932E-3</v>
      </c>
      <c r="I242" s="137">
        <f t="shared" si="219"/>
        <v>6.3146911519198715E-3</v>
      </c>
      <c r="J242" s="137" t="s">
        <v>86</v>
      </c>
      <c r="K242" s="137" t="s">
        <v>86</v>
      </c>
      <c r="L242" s="137"/>
      <c r="M242" s="137">
        <f t="shared" si="200"/>
        <v>-1.7169106031323885E-3</v>
      </c>
      <c r="N242" s="138">
        <f t="shared" si="201"/>
        <v>-1.6823039795114635E-3</v>
      </c>
      <c r="O242" s="137">
        <v>1</v>
      </c>
      <c r="P242" s="41">
        <f t="shared" si="220"/>
        <v>-1.7169106031323885E-3</v>
      </c>
      <c r="Q242" s="41">
        <f t="shared" si="221"/>
        <v>-1.6823039795114635E-3</v>
      </c>
      <c r="R242" s="189">
        <f t="shared" si="222"/>
        <v>-1.6996072913219259E-3</v>
      </c>
      <c r="S242" s="189">
        <f t="shared" si="223"/>
        <v>2.4470578236326653E-5</v>
      </c>
      <c r="T242" s="189"/>
      <c r="U242" s="189"/>
      <c r="V242" s="189" t="s">
        <v>86</v>
      </c>
      <c r="W242" s="189" t="s">
        <v>86</v>
      </c>
      <c r="X242" s="45" t="s">
        <v>86</v>
      </c>
    </row>
    <row r="243" spans="2:24">
      <c r="B243" s="41" t="str">
        <f t="shared" si="214"/>
        <v>Blank-13</v>
      </c>
      <c r="C243" s="41" t="str">
        <f t="shared" si="214"/>
        <v>A</v>
      </c>
      <c r="D243" s="41">
        <f t="shared" si="215"/>
        <v>-2.5872036961811229E-3</v>
      </c>
      <c r="E243" s="41">
        <f t="shared" si="213"/>
        <v>-2.5528221040189507E-3</v>
      </c>
      <c r="F243" s="41">
        <f t="shared" si="216"/>
        <v>9.191046558383654E-4</v>
      </c>
      <c r="G243" s="137">
        <f t="shared" si="217"/>
        <v>-2.1101579667316297E-3</v>
      </c>
      <c r="H243" s="137">
        <f t="shared" si="218"/>
        <v>2.7748815070774932E-3</v>
      </c>
      <c r="I243" s="137">
        <f t="shared" si="219"/>
        <v>7.157762938230389E-3</v>
      </c>
      <c r="J243" s="137" t="s">
        <v>86</v>
      </c>
      <c r="K243" s="137" t="s">
        <v>86</v>
      </c>
      <c r="L243" s="137"/>
      <c r="M243" s="137">
        <f t="shared" si="200"/>
        <v>-2.5872036961811229E-3</v>
      </c>
      <c r="N243" s="138">
        <f t="shared" si="201"/>
        <v>-2.5528221040189507E-3</v>
      </c>
      <c r="O243" s="137">
        <v>1</v>
      </c>
      <c r="P243" s="41">
        <f t="shared" si="220"/>
        <v>-2.5872036961811229E-3</v>
      </c>
      <c r="Q243" s="41">
        <f t="shared" si="221"/>
        <v>-2.5528221040189507E-3</v>
      </c>
      <c r="R243" s="189">
        <f t="shared" si="222"/>
        <v>-2.570012900100037E-3</v>
      </c>
      <c r="S243" s="189">
        <f t="shared" si="223"/>
        <v>2.4311456965862185E-5</v>
      </c>
      <c r="T243" s="189"/>
      <c r="U243" s="189"/>
      <c r="V243" s="189" t="s">
        <v>86</v>
      </c>
      <c r="W243" s="189" t="s">
        <v>86</v>
      </c>
      <c r="X243" s="45" t="s">
        <v>86</v>
      </c>
    </row>
    <row r="244" spans="2:24">
      <c r="B244" s="41" t="str">
        <f t="shared" si="214"/>
        <v>CCR-ONE-NCD-1</v>
      </c>
      <c r="C244" s="41" t="str">
        <f t="shared" si="214"/>
        <v>A</v>
      </c>
      <c r="D244" s="41" t="str">
        <f t="shared" si="215"/>
        <v>NA</v>
      </c>
      <c r="E244" s="41" t="str">
        <f t="shared" si="213"/>
        <v>NA</v>
      </c>
      <c r="F244" s="41" t="str">
        <f t="shared" si="216"/>
        <v>NA</v>
      </c>
      <c r="G244" s="137" t="str">
        <f t="shared" si="217"/>
        <v>NA</v>
      </c>
      <c r="H244" s="140">
        <f t="shared" si="218"/>
        <v>0.41391542354447347</v>
      </c>
      <c r="I244" s="140">
        <f t="shared" si="219"/>
        <v>0.41520450751252086</v>
      </c>
      <c r="J244" s="137" t="s">
        <v>86</v>
      </c>
      <c r="K244" s="137" t="s">
        <v>86</v>
      </c>
      <c r="L244" s="137"/>
      <c r="M244" s="140">
        <f>H244</f>
        <v>0.41391542354447347</v>
      </c>
      <c r="N244" s="140">
        <f>I244</f>
        <v>0.41520450751252086</v>
      </c>
      <c r="O244" s="140">
        <v>5</v>
      </c>
      <c r="P244" s="41">
        <f t="shared" si="220"/>
        <v>2.0695771177223672</v>
      </c>
      <c r="Q244" s="41">
        <f t="shared" si="221"/>
        <v>2.0760225375626042</v>
      </c>
      <c r="R244" s="189">
        <f t="shared" si="222"/>
        <v>2.0727998276424859</v>
      </c>
      <c r="S244" s="189">
        <f t="shared" si="223"/>
        <v>4.557600076625935E-3</v>
      </c>
      <c r="T244" s="189"/>
      <c r="U244" s="189"/>
      <c r="V244" s="189">
        <f t="shared" ref="V244:V251" si="224">R244-$U$252</f>
        <v>2.0727998276424859</v>
      </c>
      <c r="W244" s="190">
        <f t="shared" ref="W244:W251" si="225">IF(V244 &gt; 0, V244, 0)</f>
        <v>2.0727998276424859</v>
      </c>
      <c r="X244" s="45">
        <v>2.0727998276424859</v>
      </c>
    </row>
    <row r="245" spans="2:24">
      <c r="B245" s="41" t="str">
        <f t="shared" si="214"/>
        <v>CCR-ONE-NCD-2</v>
      </c>
      <c r="C245" s="41" t="str">
        <f t="shared" si="214"/>
        <v>A</v>
      </c>
      <c r="D245" s="41" t="str">
        <f t="shared" si="215"/>
        <v>NA</v>
      </c>
      <c r="E245" s="41" t="str">
        <f t="shared" si="213"/>
        <v>NA</v>
      </c>
      <c r="F245" s="141">
        <f t="shared" si="216"/>
        <v>0.46955890774835801</v>
      </c>
      <c r="G245" s="141">
        <f t="shared" si="217"/>
        <v>0.46988295067976338</v>
      </c>
      <c r="H245" s="137">
        <f t="shared" si="218"/>
        <v>0.19089508811217995</v>
      </c>
      <c r="I245" s="137">
        <f t="shared" si="219"/>
        <v>0.18841819699499165</v>
      </c>
      <c r="J245" s="137" t="s">
        <v>86</v>
      </c>
      <c r="K245" s="137" t="s">
        <v>86</v>
      </c>
      <c r="L245" s="137"/>
      <c r="M245" s="141">
        <f>F245</f>
        <v>0.46955890774835801</v>
      </c>
      <c r="N245" s="141">
        <f>G245</f>
        <v>0.46988295067976338</v>
      </c>
      <c r="O245" s="141">
        <v>2</v>
      </c>
      <c r="P245" s="41">
        <f t="shared" si="220"/>
        <v>0.93911781549671602</v>
      </c>
      <c r="Q245" s="41">
        <f t="shared" si="221"/>
        <v>0.93976590135952676</v>
      </c>
      <c r="R245" s="189">
        <f t="shared" si="222"/>
        <v>0.93944185842812145</v>
      </c>
      <c r="S245" s="189">
        <f t="shared" si="223"/>
        <v>4.5826590838460329E-4</v>
      </c>
      <c r="T245" s="189"/>
      <c r="U245" s="189"/>
      <c r="V245" s="189">
        <f t="shared" si="224"/>
        <v>0.93944185842812145</v>
      </c>
      <c r="W245" s="190">
        <f t="shared" si="225"/>
        <v>0.93944185842812145</v>
      </c>
      <c r="X245" s="45">
        <v>0.93944185842812145</v>
      </c>
    </row>
    <row r="246" spans="2:24">
      <c r="B246" s="41" t="str">
        <f t="shared" si="214"/>
        <v>CCR-ONE-NCD-3</v>
      </c>
      <c r="C246" s="41" t="str">
        <f t="shared" si="214"/>
        <v>A</v>
      </c>
      <c r="D246" s="41" t="str">
        <f t="shared" si="215"/>
        <v>NA</v>
      </c>
      <c r="E246" s="41" t="str">
        <f t="shared" si="213"/>
        <v>NA</v>
      </c>
      <c r="F246" s="41">
        <f t="shared" si="216"/>
        <v>0.51090947860946279</v>
      </c>
      <c r="G246" s="137" t="str">
        <f t="shared" si="217"/>
        <v>NA</v>
      </c>
      <c r="H246" s="140">
        <f t="shared" si="218"/>
        <v>0.20962198650725802</v>
      </c>
      <c r="I246" s="140">
        <f t="shared" si="219"/>
        <v>0.20780884808013353</v>
      </c>
      <c r="J246" s="137" t="s">
        <v>86</v>
      </c>
      <c r="K246" s="137" t="s">
        <v>86</v>
      </c>
      <c r="L246" s="137"/>
      <c r="M246" s="140">
        <f t="shared" ref="M246:M247" si="226">H246</f>
        <v>0.20962198650725802</v>
      </c>
      <c r="N246" s="140">
        <f t="shared" ref="N246:N247" si="227">I246</f>
        <v>0.20780884808013353</v>
      </c>
      <c r="O246" s="140">
        <v>5</v>
      </c>
      <c r="P246" s="41">
        <f t="shared" si="220"/>
        <v>1.0481099325362901</v>
      </c>
      <c r="Q246" s="41">
        <f t="shared" si="221"/>
        <v>1.0390442404006677</v>
      </c>
      <c r="R246" s="189">
        <f t="shared" si="222"/>
        <v>1.043577086468479</v>
      </c>
      <c r="S246" s="189">
        <f t="shared" si="223"/>
        <v>6.4104123852482039E-3</v>
      </c>
      <c r="T246" s="189"/>
      <c r="U246" s="189"/>
      <c r="V246" s="189">
        <f t="shared" si="224"/>
        <v>1.043577086468479</v>
      </c>
      <c r="W246" s="190">
        <f t="shared" si="225"/>
        <v>1.043577086468479</v>
      </c>
      <c r="X246" s="45">
        <v>1.043577086468479</v>
      </c>
    </row>
    <row r="247" spans="2:24">
      <c r="B247" s="41" t="str">
        <f t="shared" si="214"/>
        <v>CCR-ONE-NCD-4</v>
      </c>
      <c r="C247" s="41" t="str">
        <f t="shared" si="214"/>
        <v>A</v>
      </c>
      <c r="D247" s="41" t="str">
        <f t="shared" si="215"/>
        <v>NA</v>
      </c>
      <c r="E247" s="41" t="str">
        <f t="shared" si="213"/>
        <v>NA</v>
      </c>
      <c r="F247" s="41" t="str">
        <f t="shared" si="216"/>
        <v>NA</v>
      </c>
      <c r="G247" s="137" t="str">
        <f t="shared" si="217"/>
        <v>NA</v>
      </c>
      <c r="H247" s="140">
        <f t="shared" si="218"/>
        <v>0.33219804872958725</v>
      </c>
      <c r="I247" s="140">
        <f t="shared" si="219"/>
        <v>0.33005425709515857</v>
      </c>
      <c r="J247" s="137" t="s">
        <v>86</v>
      </c>
      <c r="K247" s="137" t="s">
        <v>86</v>
      </c>
      <c r="L247" s="137"/>
      <c r="M247" s="140">
        <f t="shared" si="226"/>
        <v>0.33219804872958725</v>
      </c>
      <c r="N247" s="140">
        <f t="shared" si="227"/>
        <v>0.33005425709515857</v>
      </c>
      <c r="O247" s="140">
        <v>5</v>
      </c>
      <c r="P247" s="41">
        <f t="shared" si="220"/>
        <v>1.6609902436479362</v>
      </c>
      <c r="Q247" s="41">
        <f t="shared" si="221"/>
        <v>1.6502712854757928</v>
      </c>
      <c r="R247" s="189">
        <f t="shared" si="222"/>
        <v>1.6556307645618644</v>
      </c>
      <c r="S247" s="189">
        <f t="shared" si="223"/>
        <v>7.5794480107775663E-3</v>
      </c>
      <c r="T247" s="189"/>
      <c r="U247" s="189"/>
      <c r="V247" s="189">
        <f t="shared" si="224"/>
        <v>1.6556307645618644</v>
      </c>
      <c r="W247" s="190">
        <f t="shared" si="225"/>
        <v>1.6556307645618644</v>
      </c>
      <c r="X247" s="45">
        <v>1.6556307645618644</v>
      </c>
    </row>
    <row r="248" spans="2:24">
      <c r="B248" s="41" t="str">
        <f>AF85</f>
        <v>CCR-ONE-NCD-5</v>
      </c>
      <c r="C248" s="139" t="str">
        <f>AG85</f>
        <v>B</v>
      </c>
      <c r="D248" s="139" t="str">
        <f>AM85</f>
        <v>NA</v>
      </c>
      <c r="E248" s="139" t="str">
        <f t="shared" ref="E248:E279" si="228">BB85</f>
        <v>NA</v>
      </c>
      <c r="F248" s="139" t="str">
        <f>DY85</f>
        <v>NA</v>
      </c>
      <c r="G248" s="139" t="str">
        <f>EN85</f>
        <v>NA</v>
      </c>
      <c r="H248" s="139" t="str">
        <f>FC85</f>
        <v>NA</v>
      </c>
      <c r="I248" s="139" t="str">
        <f>FR85</f>
        <v>NA</v>
      </c>
      <c r="J248" s="93">
        <f>$GG$88</f>
        <v>0.26529240822718098</v>
      </c>
      <c r="K248" s="93">
        <f>$GG$89</f>
        <v>0.26130040352937633</v>
      </c>
      <c r="L248" s="137" t="s">
        <v>994</v>
      </c>
      <c r="M248" s="93">
        <f>J248</f>
        <v>0.26529240822718098</v>
      </c>
      <c r="N248" s="93">
        <f>K248</f>
        <v>0.26130040352937633</v>
      </c>
      <c r="O248" s="93">
        <v>10</v>
      </c>
      <c r="P248" s="41">
        <f t="shared" si="220"/>
        <v>2.6529240822718099</v>
      </c>
      <c r="Q248" s="41">
        <f t="shared" si="221"/>
        <v>2.6130040352937636</v>
      </c>
      <c r="R248" s="189">
        <f t="shared" si="222"/>
        <v>2.6329640587827869</v>
      </c>
      <c r="S248" s="189">
        <f t="shared" si="223"/>
        <v>2.8227735923462081E-2</v>
      </c>
      <c r="T248" s="189"/>
      <c r="U248" s="189"/>
      <c r="V248" s="189">
        <f t="shared" si="224"/>
        <v>2.6329640587827869</v>
      </c>
      <c r="W248" s="190">
        <f t="shared" si="225"/>
        <v>2.6329640587827869</v>
      </c>
      <c r="X248" s="45">
        <v>2.6329640587827869</v>
      </c>
    </row>
    <row r="249" spans="2:24">
      <c r="B249" s="41" t="str">
        <f t="shared" ref="B249:C264" si="229">AF86</f>
        <v>CCR-ONE-NCD-6</v>
      </c>
      <c r="C249" s="139" t="str">
        <f t="shared" si="229"/>
        <v>B</v>
      </c>
      <c r="D249" s="139" t="str">
        <f t="shared" ref="D249:D264" si="230">AM86</f>
        <v>NA</v>
      </c>
      <c r="E249" s="139" t="str">
        <f t="shared" si="228"/>
        <v>NA</v>
      </c>
      <c r="F249" s="139" t="str">
        <f t="shared" ref="F249:F312" si="231">DY86</f>
        <v>NA</v>
      </c>
      <c r="G249" s="139" t="str">
        <f t="shared" ref="G249:G312" si="232">EN86</f>
        <v>NA</v>
      </c>
      <c r="H249" s="140">
        <f t="shared" ref="H249:H312" si="233">FC86</f>
        <v>0.33248836354728073</v>
      </c>
      <c r="I249" s="140">
        <f t="shared" ref="I249:I312" si="234">FR86</f>
        <v>0.32142506385026337</v>
      </c>
      <c r="J249" s="139" t="s">
        <v>86</v>
      </c>
      <c r="K249" s="139" t="s">
        <v>86</v>
      </c>
      <c r="L249" s="137"/>
      <c r="M249" s="140">
        <f>H249</f>
        <v>0.33248836354728073</v>
      </c>
      <c r="N249" s="140">
        <f>I249</f>
        <v>0.32142506385026337</v>
      </c>
      <c r="O249" s="140">
        <v>5</v>
      </c>
      <c r="P249" s="41">
        <f t="shared" si="220"/>
        <v>1.6624418177364038</v>
      </c>
      <c r="Q249" s="41">
        <f t="shared" si="221"/>
        <v>1.6071253192513169</v>
      </c>
      <c r="R249" s="189">
        <f t="shared" si="222"/>
        <v>1.6347835684938603</v>
      </c>
      <c r="S249" s="189">
        <f t="shared" si="223"/>
        <v>3.9114671190300335E-2</v>
      </c>
      <c r="T249" s="189"/>
      <c r="U249" s="189"/>
      <c r="V249" s="189">
        <f t="shared" si="224"/>
        <v>1.6347835684938603</v>
      </c>
      <c r="W249" s="190">
        <f t="shared" si="225"/>
        <v>1.6347835684938603</v>
      </c>
      <c r="X249" s="45">
        <v>1.6347835684938603</v>
      </c>
    </row>
    <row r="250" spans="2:24">
      <c r="B250" s="41" t="str">
        <f t="shared" si="229"/>
        <v>CCR-ONE-NCD-7</v>
      </c>
      <c r="C250" s="139" t="str">
        <f t="shared" si="229"/>
        <v>B</v>
      </c>
      <c r="D250" s="139" t="str">
        <f t="shared" si="230"/>
        <v>NA</v>
      </c>
      <c r="E250" s="139" t="str">
        <f t="shared" si="228"/>
        <v>NA</v>
      </c>
      <c r="F250" s="139" t="str">
        <f t="shared" si="231"/>
        <v>NA</v>
      </c>
      <c r="G250" s="139" t="str">
        <f t="shared" si="232"/>
        <v>NA</v>
      </c>
      <c r="H250" s="139" t="str">
        <f t="shared" si="233"/>
        <v>NA</v>
      </c>
      <c r="I250" s="139" t="str">
        <f t="shared" si="234"/>
        <v>NA</v>
      </c>
      <c r="J250" s="93">
        <f>$GF$95</f>
        <v>0.38800000000000001</v>
      </c>
      <c r="K250" s="93">
        <f>$GF$96</f>
        <v>0.39100000000000001</v>
      </c>
      <c r="L250" s="137" t="s">
        <v>994</v>
      </c>
      <c r="M250" s="93">
        <f t="shared" ref="M250" si="235">J250</f>
        <v>0.38800000000000001</v>
      </c>
      <c r="N250" s="93">
        <f t="shared" ref="N250" si="236">K250</f>
        <v>0.39100000000000001</v>
      </c>
      <c r="O250" s="93">
        <v>10</v>
      </c>
      <c r="P250" s="41">
        <f t="shared" si="220"/>
        <v>3.88</v>
      </c>
      <c r="Q250" s="41">
        <f t="shared" si="221"/>
        <v>3.91</v>
      </c>
      <c r="R250" s="189">
        <f t="shared" si="222"/>
        <v>3.895</v>
      </c>
      <c r="S250" s="189">
        <f t="shared" si="223"/>
        <v>2.12132034355966E-2</v>
      </c>
      <c r="T250" s="189"/>
      <c r="U250" s="189"/>
      <c r="V250" s="189">
        <f t="shared" si="224"/>
        <v>3.895</v>
      </c>
      <c r="W250" s="190">
        <f t="shared" si="225"/>
        <v>3.895</v>
      </c>
      <c r="X250" s="45">
        <v>3.895</v>
      </c>
    </row>
    <row r="251" spans="2:24">
      <c r="B251" s="41" t="str">
        <f t="shared" si="229"/>
        <v>CCR-ONE-NCD-8</v>
      </c>
      <c r="C251" s="139" t="str">
        <f t="shared" si="229"/>
        <v>B</v>
      </c>
      <c r="D251" s="139" t="str">
        <f t="shared" si="230"/>
        <v>NA</v>
      </c>
      <c r="E251" s="139" t="str">
        <f t="shared" si="228"/>
        <v>NA</v>
      </c>
      <c r="F251" s="139" t="str">
        <f t="shared" si="231"/>
        <v>NA</v>
      </c>
      <c r="G251" s="139" t="str">
        <f t="shared" si="232"/>
        <v>NA</v>
      </c>
      <c r="H251" s="140">
        <f t="shared" si="233"/>
        <v>0.35673628123468881</v>
      </c>
      <c r="I251" s="140">
        <f t="shared" si="234"/>
        <v>0.3510836654369579</v>
      </c>
      <c r="J251" s="139" t="s">
        <v>86</v>
      </c>
      <c r="K251" s="139" t="s">
        <v>86</v>
      </c>
      <c r="L251" s="137"/>
      <c r="M251" s="140">
        <f>H251</f>
        <v>0.35673628123468881</v>
      </c>
      <c r="N251" s="140">
        <f>I251</f>
        <v>0.3510836654369579</v>
      </c>
      <c r="O251" s="140">
        <v>5</v>
      </c>
      <c r="P251" s="41">
        <f t="shared" si="220"/>
        <v>1.7836814061734441</v>
      </c>
      <c r="Q251" s="41">
        <f t="shared" si="221"/>
        <v>1.7554183271847896</v>
      </c>
      <c r="R251" s="189">
        <f t="shared" si="222"/>
        <v>1.769549866679117</v>
      </c>
      <c r="S251" s="189">
        <f t="shared" si="223"/>
        <v>1.9985014810088578E-2</v>
      </c>
      <c r="T251" s="189"/>
      <c r="U251" s="189"/>
      <c r="V251" s="189">
        <f t="shared" si="224"/>
        <v>1.769549866679117</v>
      </c>
      <c r="W251" s="190">
        <f t="shared" si="225"/>
        <v>1.769549866679117</v>
      </c>
      <c r="X251" s="45">
        <v>1.769549866679117</v>
      </c>
    </row>
    <row r="252" spans="2:24">
      <c r="B252" s="41" t="str">
        <f t="shared" si="229"/>
        <v>Blank-14</v>
      </c>
      <c r="C252" s="139" t="str">
        <f t="shared" si="229"/>
        <v>B</v>
      </c>
      <c r="D252" s="139">
        <f t="shared" si="230"/>
        <v>-6.5803333539877801E-4</v>
      </c>
      <c r="E252" s="139">
        <f t="shared" si="228"/>
        <v>-7.8909187006302364E-3</v>
      </c>
      <c r="F252" s="139">
        <f t="shared" si="231"/>
        <v>-1.4690205358291989E-4</v>
      </c>
      <c r="G252" s="139">
        <f t="shared" si="232"/>
        <v>-1.1874846021187576E-3</v>
      </c>
      <c r="H252" s="139">
        <f t="shared" si="233"/>
        <v>5.141474767270956E-3</v>
      </c>
      <c r="I252" s="139">
        <f t="shared" si="234"/>
        <v>2.1589408876112131E-3</v>
      </c>
      <c r="J252" s="139" t="s">
        <v>86</v>
      </c>
      <c r="K252" s="139" t="s">
        <v>86</v>
      </c>
      <c r="L252" s="137"/>
      <c r="M252" s="137">
        <f t="shared" ref="M252:M315" si="237">D252</f>
        <v>-6.5803333539877801E-4</v>
      </c>
      <c r="N252" s="138">
        <f t="shared" ref="N252:P315" si="238">E252</f>
        <v>-7.8909187006302364E-3</v>
      </c>
      <c r="O252" s="137">
        <v>1</v>
      </c>
      <c r="P252" s="41">
        <f t="shared" si="220"/>
        <v>-6.5803333539877801E-4</v>
      </c>
      <c r="Q252" s="41">
        <f t="shared" si="221"/>
        <v>-7.8909187006302364E-3</v>
      </c>
      <c r="R252" s="189">
        <f t="shared" si="222"/>
        <v>-4.2744760180145076E-3</v>
      </c>
      <c r="S252" s="189">
        <f t="shared" si="223"/>
        <v>5.1144222893001025E-3</v>
      </c>
      <c r="T252" s="189">
        <f>AVERAGE(R252:R254)</f>
        <v>-4.0281374323165075E-3</v>
      </c>
      <c r="U252" s="190">
        <f>IF(T252 &gt; 0, T252, 0)</f>
        <v>0</v>
      </c>
      <c r="V252" s="189" t="s">
        <v>86</v>
      </c>
      <c r="W252" s="189" t="s">
        <v>86</v>
      </c>
      <c r="X252" s="45" t="s">
        <v>86</v>
      </c>
    </row>
    <row r="253" spans="2:24">
      <c r="B253" s="41" t="str">
        <f t="shared" si="229"/>
        <v>Blank-15</v>
      </c>
      <c r="C253" s="139" t="str">
        <f t="shared" si="229"/>
        <v>B</v>
      </c>
      <c r="D253" s="139">
        <f t="shared" si="230"/>
        <v>1.9703823037362329E-3</v>
      </c>
      <c r="E253" s="139">
        <f t="shared" si="228"/>
        <v>-6.8776573649675724E-3</v>
      </c>
      <c r="F253" s="139">
        <f t="shared" si="231"/>
        <v>1.1448285556974351E-2</v>
      </c>
      <c r="G253" s="139">
        <f t="shared" si="232"/>
        <v>8.7657058388765641E-3</v>
      </c>
      <c r="H253" s="139">
        <f t="shared" si="233"/>
        <v>9.4714600685938399E-3</v>
      </c>
      <c r="I253" s="139">
        <f t="shared" si="234"/>
        <v>7.3928117558514179E-3</v>
      </c>
      <c r="J253" s="139" t="s">
        <v>86</v>
      </c>
      <c r="K253" s="139" t="s">
        <v>86</v>
      </c>
      <c r="L253" s="137"/>
      <c r="M253" s="137">
        <f t="shared" si="237"/>
        <v>1.9703823037362329E-3</v>
      </c>
      <c r="N253" s="138">
        <f t="shared" si="238"/>
        <v>-6.8776573649675724E-3</v>
      </c>
      <c r="O253" s="137">
        <v>1</v>
      </c>
      <c r="P253" s="41">
        <f t="shared" si="220"/>
        <v>1.9703823037362329E-3</v>
      </c>
      <c r="Q253" s="41">
        <f t="shared" si="221"/>
        <v>-6.8776573649675724E-3</v>
      </c>
      <c r="R253" s="189">
        <f t="shared" si="222"/>
        <v>-2.4536375306156697E-3</v>
      </c>
      <c r="S253" s="189">
        <f t="shared" si="223"/>
        <v>6.2565088499480339E-3</v>
      </c>
      <c r="T253" s="189"/>
      <c r="U253" s="189"/>
      <c r="V253" s="189" t="s">
        <v>86</v>
      </c>
      <c r="W253" s="189" t="s">
        <v>86</v>
      </c>
      <c r="X253" s="45" t="s">
        <v>86</v>
      </c>
    </row>
    <row r="254" spans="2:24">
      <c r="B254" s="41" t="str">
        <f t="shared" si="229"/>
        <v>Blank-16</v>
      </c>
      <c r="C254" s="139" t="str">
        <f t="shared" si="229"/>
        <v>B</v>
      </c>
      <c r="D254" s="139">
        <f t="shared" si="230"/>
        <v>2.1810521097955488E-4</v>
      </c>
      <c r="E254" s="139">
        <f t="shared" si="228"/>
        <v>-1.0930702707618247E-2</v>
      </c>
      <c r="F254" s="139">
        <f t="shared" si="231"/>
        <v>1.0620057870505975E-2</v>
      </c>
      <c r="G254" s="139">
        <f t="shared" si="232"/>
        <v>7.9362733021269543E-3</v>
      </c>
      <c r="H254" s="139">
        <f t="shared" si="233"/>
        <v>9.4714600685938399E-3</v>
      </c>
      <c r="I254" s="139">
        <f t="shared" si="234"/>
        <v>6.5204999444780504E-3</v>
      </c>
      <c r="J254" s="139" t="s">
        <v>86</v>
      </c>
      <c r="K254" s="139" t="s">
        <v>86</v>
      </c>
      <c r="L254" s="137"/>
      <c r="M254" s="137">
        <f t="shared" si="237"/>
        <v>2.1810521097955488E-4</v>
      </c>
      <c r="N254" s="138">
        <f t="shared" si="238"/>
        <v>-1.0930702707618247E-2</v>
      </c>
      <c r="O254" s="137">
        <v>1</v>
      </c>
      <c r="P254" s="41">
        <f t="shared" si="220"/>
        <v>2.1810521097955488E-4</v>
      </c>
      <c r="Q254" s="41">
        <f t="shared" si="221"/>
        <v>-1.0930702707618247E-2</v>
      </c>
      <c r="R254" s="189">
        <f t="shared" si="222"/>
        <v>-5.3562987483193464E-3</v>
      </c>
      <c r="S254" s="189">
        <f t="shared" si="223"/>
        <v>7.8833976813867841E-3</v>
      </c>
      <c r="T254" s="189"/>
      <c r="U254" s="189"/>
      <c r="V254" s="189" t="s">
        <v>86</v>
      </c>
      <c r="W254" s="189" t="s">
        <v>86</v>
      </c>
      <c r="X254" s="45" t="s">
        <v>86</v>
      </c>
    </row>
    <row r="255" spans="2:24">
      <c r="B255" s="41" t="str">
        <f t="shared" si="229"/>
        <v>CRE-MXT-NCD-1</v>
      </c>
      <c r="C255" s="139" t="str">
        <f t="shared" si="229"/>
        <v>B</v>
      </c>
      <c r="D255" s="139">
        <f t="shared" si="230"/>
        <v>0.4163839147406902</v>
      </c>
      <c r="E255" s="139">
        <f t="shared" si="228"/>
        <v>0.45516951169720971</v>
      </c>
      <c r="F255" s="139">
        <f t="shared" si="231"/>
        <v>0.19779951501235898</v>
      </c>
      <c r="G255" s="139">
        <f t="shared" si="232"/>
        <v>0.19124086392379072</v>
      </c>
      <c r="H255" s="139">
        <f t="shared" si="233"/>
        <v>6.9225257226849593E-2</v>
      </c>
      <c r="I255" s="139">
        <f t="shared" si="234"/>
        <v>6.6710014929240363E-2</v>
      </c>
      <c r="J255" s="139" t="s">
        <v>86</v>
      </c>
      <c r="K255" s="139" t="s">
        <v>86</v>
      </c>
      <c r="L255" s="137"/>
      <c r="M255" s="137">
        <f t="shared" si="237"/>
        <v>0.4163839147406902</v>
      </c>
      <c r="N255" s="138">
        <f t="shared" si="238"/>
        <v>0.45516951169720971</v>
      </c>
      <c r="O255" s="137">
        <v>1</v>
      </c>
      <c r="P255" s="41">
        <f t="shared" si="220"/>
        <v>0.4163839147406902</v>
      </c>
      <c r="Q255" s="41">
        <f t="shared" si="221"/>
        <v>0.45516951169720971</v>
      </c>
      <c r="R255" s="189">
        <f t="shared" si="222"/>
        <v>0.43577671321894995</v>
      </c>
      <c r="S255" s="189">
        <f t="shared" si="223"/>
        <v>2.7425558620323264E-2</v>
      </c>
      <c r="T255" s="189"/>
      <c r="U255" s="189"/>
      <c r="V255" s="189">
        <f t="shared" ref="V255:V270" si="239">R255-$U$271</f>
        <v>0.43577671321894995</v>
      </c>
      <c r="W255" s="190">
        <f t="shared" ref="W255:W270" si="240">IF(V255 &gt; 0, V255, 0)</f>
        <v>0.43577671321894995</v>
      </c>
      <c r="X255" s="45">
        <v>0.43577671321894995</v>
      </c>
    </row>
    <row r="256" spans="2:24">
      <c r="B256" s="41" t="str">
        <f t="shared" si="229"/>
        <v>CRE-MXT-NCD-2</v>
      </c>
      <c r="C256" s="139" t="str">
        <f t="shared" si="229"/>
        <v>B</v>
      </c>
      <c r="D256" s="139">
        <f t="shared" si="230"/>
        <v>0.3261416444637214</v>
      </c>
      <c r="E256" s="139">
        <f t="shared" si="228"/>
        <v>0.37410860484419606</v>
      </c>
      <c r="F256" s="139">
        <f t="shared" si="231"/>
        <v>0.15473167531600343</v>
      </c>
      <c r="G256" s="139">
        <f t="shared" si="232"/>
        <v>0.14811037201281102</v>
      </c>
      <c r="H256" s="139">
        <f t="shared" si="233"/>
        <v>5.3637310142087211E-2</v>
      </c>
      <c r="I256" s="139">
        <f t="shared" si="234"/>
        <v>5.1008402324519746E-2</v>
      </c>
      <c r="J256" s="139" t="s">
        <v>86</v>
      </c>
      <c r="K256" s="139" t="s">
        <v>86</v>
      </c>
      <c r="L256" s="137"/>
      <c r="M256" s="137">
        <f t="shared" si="237"/>
        <v>0.3261416444637214</v>
      </c>
      <c r="N256" s="138">
        <f t="shared" si="238"/>
        <v>0.37410860484419606</v>
      </c>
      <c r="O256" s="137">
        <v>1</v>
      </c>
      <c r="P256" s="41">
        <f t="shared" si="220"/>
        <v>0.3261416444637214</v>
      </c>
      <c r="Q256" s="41">
        <f t="shared" si="221"/>
        <v>0.37410860484419606</v>
      </c>
      <c r="R256" s="189">
        <f t="shared" si="222"/>
        <v>0.35012512465395873</v>
      </c>
      <c r="S256" s="189">
        <f t="shared" si="223"/>
        <v>3.3917762957940085E-2</v>
      </c>
      <c r="T256" s="189"/>
      <c r="U256" s="189"/>
      <c r="V256" s="189">
        <f t="shared" si="239"/>
        <v>0.35012512465395873</v>
      </c>
      <c r="W256" s="190">
        <f t="shared" si="240"/>
        <v>0.35012512465395873</v>
      </c>
      <c r="X256" s="45">
        <v>0.35012512465395873</v>
      </c>
    </row>
    <row r="257" spans="2:24">
      <c r="B257" s="41" t="str">
        <f t="shared" si="229"/>
        <v>CRE-MXT-NCD-3</v>
      </c>
      <c r="C257" s="139" t="str">
        <f t="shared" si="229"/>
        <v>B</v>
      </c>
      <c r="D257" s="139" t="str">
        <f t="shared" si="230"/>
        <v>NA</v>
      </c>
      <c r="E257" s="139" t="str">
        <f t="shared" si="228"/>
        <v>NA</v>
      </c>
      <c r="F257" s="141">
        <f t="shared" si="231"/>
        <v>0.46283237468223937</v>
      </c>
      <c r="G257" s="141">
        <f t="shared" si="232"/>
        <v>0.47573622402890697</v>
      </c>
      <c r="H257" s="139">
        <f t="shared" si="233"/>
        <v>0.18440286624203822</v>
      </c>
      <c r="I257" s="139">
        <f t="shared" si="234"/>
        <v>0.17923823859640467</v>
      </c>
      <c r="J257" s="139" t="s">
        <v>86</v>
      </c>
      <c r="K257" s="139" t="s">
        <v>86</v>
      </c>
      <c r="L257" s="137"/>
      <c r="M257" s="141">
        <f>F257</f>
        <v>0.46283237468223937</v>
      </c>
      <c r="N257" s="141">
        <f>G257</f>
        <v>0.47573622402890697</v>
      </c>
      <c r="O257" s="141">
        <v>2</v>
      </c>
      <c r="P257" s="41">
        <f t="shared" si="220"/>
        <v>0.92566474936447873</v>
      </c>
      <c r="Q257" s="41">
        <f t="shared" si="221"/>
        <v>0.95147244805781395</v>
      </c>
      <c r="R257" s="189">
        <f t="shared" si="222"/>
        <v>0.93856859871114628</v>
      </c>
      <c r="S257" s="189">
        <f t="shared" si="223"/>
        <v>1.8248798752876532E-2</v>
      </c>
      <c r="T257" s="189"/>
      <c r="U257" s="189"/>
      <c r="V257" s="189">
        <f t="shared" si="239"/>
        <v>0.93856859871114628</v>
      </c>
      <c r="W257" s="190">
        <f t="shared" si="240"/>
        <v>0.93856859871114628</v>
      </c>
      <c r="X257" s="45">
        <v>0.93856859871114628</v>
      </c>
    </row>
    <row r="258" spans="2:24">
      <c r="B258" s="41" t="str">
        <f t="shared" si="229"/>
        <v>CRE-MXT-NCD-4</v>
      </c>
      <c r="C258" s="139" t="str">
        <f t="shared" si="229"/>
        <v>B</v>
      </c>
      <c r="D258" s="139">
        <f t="shared" si="230"/>
        <v>0.49085569118284894</v>
      </c>
      <c r="E258" s="139" t="str">
        <f t="shared" si="228"/>
        <v>NA</v>
      </c>
      <c r="F258" s="141">
        <f t="shared" si="231"/>
        <v>0.23258507784403085</v>
      </c>
      <c r="G258" s="141">
        <f t="shared" si="232"/>
        <v>0.23437135583477045</v>
      </c>
      <c r="H258" s="139">
        <f t="shared" si="233"/>
        <v>8.6545198432141104E-2</v>
      </c>
      <c r="I258" s="139">
        <f t="shared" si="234"/>
        <v>8.3283939345334318E-2</v>
      </c>
      <c r="J258" s="139" t="s">
        <v>86</v>
      </c>
      <c r="K258" s="139" t="s">
        <v>86</v>
      </c>
      <c r="L258" s="137"/>
      <c r="M258" s="141">
        <f>F258</f>
        <v>0.23258507784403085</v>
      </c>
      <c r="N258" s="141">
        <f>G258</f>
        <v>0.23437135583477045</v>
      </c>
      <c r="O258" s="141">
        <v>2</v>
      </c>
      <c r="P258" s="41">
        <f t="shared" si="220"/>
        <v>0.46517015568806169</v>
      </c>
      <c r="Q258" s="41">
        <f t="shared" si="221"/>
        <v>0.4687427116695409</v>
      </c>
      <c r="R258" s="189">
        <f t="shared" si="222"/>
        <v>0.4669564336788013</v>
      </c>
      <c r="S258" s="189">
        <f t="shared" si="223"/>
        <v>2.5261785606725102E-3</v>
      </c>
      <c r="T258" s="189"/>
      <c r="U258" s="189"/>
      <c r="V258" s="189">
        <f t="shared" si="239"/>
        <v>0.4669564336788013</v>
      </c>
      <c r="W258" s="190">
        <f t="shared" si="240"/>
        <v>0.4669564336788013</v>
      </c>
      <c r="X258" s="45">
        <v>0.4669564336788013</v>
      </c>
    </row>
    <row r="259" spans="2:24">
      <c r="B259" s="41" t="str">
        <f t="shared" si="229"/>
        <v>CRE-MXT-NCD-5</v>
      </c>
      <c r="C259" s="139" t="str">
        <f t="shared" si="229"/>
        <v>B</v>
      </c>
      <c r="D259" s="139">
        <f t="shared" si="230"/>
        <v>2.2121568870438011E-2</v>
      </c>
      <c r="E259" s="139">
        <f t="shared" si="228"/>
        <v>1.8453876026599161E-2</v>
      </c>
      <c r="F259" s="139">
        <f t="shared" si="231"/>
        <v>1.0620057870505975E-2</v>
      </c>
      <c r="G259" s="139">
        <f t="shared" si="232"/>
        <v>1.2083435985874996E-2</v>
      </c>
      <c r="H259" s="139">
        <f t="shared" si="233"/>
        <v>8.6054630083292633E-3</v>
      </c>
      <c r="I259" s="139">
        <f t="shared" si="234"/>
        <v>6.5204999444780504E-3</v>
      </c>
      <c r="J259" s="139" t="s">
        <v>86</v>
      </c>
      <c r="K259" s="139" t="s">
        <v>86</v>
      </c>
      <c r="L259" s="137"/>
      <c r="M259" s="137">
        <f t="shared" si="237"/>
        <v>2.2121568870438011E-2</v>
      </c>
      <c r="N259" s="138">
        <f t="shared" si="238"/>
        <v>1.8453876026599161E-2</v>
      </c>
      <c r="O259" s="137">
        <v>1</v>
      </c>
      <c r="P259" s="41">
        <f t="shared" si="220"/>
        <v>2.2121568870438011E-2</v>
      </c>
      <c r="Q259" s="41">
        <f t="shared" si="221"/>
        <v>1.8453876026599161E-2</v>
      </c>
      <c r="R259" s="189">
        <f t="shared" si="222"/>
        <v>2.0287722448518584E-2</v>
      </c>
      <c r="S259" s="189">
        <f t="shared" si="223"/>
        <v>2.5934504811878237E-3</v>
      </c>
      <c r="T259" s="189"/>
      <c r="U259" s="189"/>
      <c r="V259" s="189">
        <f t="shared" si="239"/>
        <v>2.0287722448518584E-2</v>
      </c>
      <c r="W259" s="190">
        <f t="shared" si="240"/>
        <v>2.0287722448518584E-2</v>
      </c>
      <c r="X259" s="45">
        <v>2.0287722448518584E-2</v>
      </c>
    </row>
    <row r="260" spans="2:24">
      <c r="B260" s="41" t="str">
        <f t="shared" si="229"/>
        <v>CRE-MXT-NCD-6</v>
      </c>
      <c r="C260" s="139" t="str">
        <f t="shared" si="229"/>
        <v>B</v>
      </c>
      <c r="D260" s="139">
        <f t="shared" si="230"/>
        <v>1.6864737592167989E-2</v>
      </c>
      <c r="E260" s="139">
        <f t="shared" si="228"/>
        <v>1.2374308012623155E-2</v>
      </c>
      <c r="F260" s="139">
        <f t="shared" si="231"/>
        <v>1.2276513243442729E-2</v>
      </c>
      <c r="G260" s="139">
        <f t="shared" si="232"/>
        <v>7.1068407653773437E-3</v>
      </c>
      <c r="H260" s="139">
        <f t="shared" si="233"/>
        <v>7.7394659480646867E-3</v>
      </c>
      <c r="I260" s="139">
        <f t="shared" si="234"/>
        <v>5.6481881331046828E-3</v>
      </c>
      <c r="J260" s="139" t="s">
        <v>86</v>
      </c>
      <c r="K260" s="139" t="s">
        <v>86</v>
      </c>
      <c r="L260" s="137"/>
      <c r="M260" s="137">
        <f t="shared" si="237"/>
        <v>1.6864737592167989E-2</v>
      </c>
      <c r="N260" s="138">
        <f t="shared" si="238"/>
        <v>1.2374308012623155E-2</v>
      </c>
      <c r="O260" s="137">
        <v>1</v>
      </c>
      <c r="P260" s="41">
        <f t="shared" si="220"/>
        <v>1.6864737592167989E-2</v>
      </c>
      <c r="Q260" s="41">
        <f t="shared" si="221"/>
        <v>1.2374308012623155E-2</v>
      </c>
      <c r="R260" s="189">
        <f t="shared" si="222"/>
        <v>1.4619522802395573E-2</v>
      </c>
      <c r="S260" s="189">
        <f t="shared" si="223"/>
        <v>3.17521320613681E-3</v>
      </c>
      <c r="T260" s="189"/>
      <c r="U260" s="189"/>
      <c r="V260" s="189">
        <f t="shared" si="239"/>
        <v>1.4619522802395573E-2</v>
      </c>
      <c r="W260" s="190">
        <f t="shared" si="240"/>
        <v>1.4619522802395573E-2</v>
      </c>
      <c r="X260" s="45">
        <v>1.4619522802395573E-2</v>
      </c>
    </row>
    <row r="261" spans="2:24">
      <c r="B261" s="41" t="str">
        <f t="shared" si="229"/>
        <v>CRE-MXT-NCD-7</v>
      </c>
      <c r="C261" s="139" t="str">
        <f t="shared" si="229"/>
        <v>B</v>
      </c>
      <c r="D261" s="139">
        <f t="shared" si="230"/>
        <v>0.49786479955387564</v>
      </c>
      <c r="E261" s="139" t="str">
        <f t="shared" si="228"/>
        <v>NA</v>
      </c>
      <c r="F261" s="141">
        <f t="shared" si="231"/>
        <v>0.24003912702224614</v>
      </c>
      <c r="G261" s="141">
        <f t="shared" si="232"/>
        <v>0.23271249076127123</v>
      </c>
      <c r="H261" s="139">
        <f t="shared" si="233"/>
        <v>8.5679201371876526E-2</v>
      </c>
      <c r="I261" s="139">
        <f t="shared" si="234"/>
        <v>8.2411627533960946E-2</v>
      </c>
      <c r="J261" s="139" t="s">
        <v>86</v>
      </c>
      <c r="K261" s="139" t="s">
        <v>86</v>
      </c>
      <c r="L261" s="137"/>
      <c r="M261" s="141">
        <f>F261</f>
        <v>0.24003912702224614</v>
      </c>
      <c r="N261" s="141">
        <f>G261</f>
        <v>0.23271249076127123</v>
      </c>
      <c r="O261" s="141">
        <v>2</v>
      </c>
      <c r="P261" s="41">
        <f t="shared" si="220"/>
        <v>0.48007825404449228</v>
      </c>
      <c r="Q261" s="41">
        <f t="shared" si="221"/>
        <v>0.46542498152254247</v>
      </c>
      <c r="R261" s="189">
        <f t="shared" si="222"/>
        <v>0.47275161778351737</v>
      </c>
      <c r="S261" s="189">
        <f t="shared" si="223"/>
        <v>1.0361428366845215E-2</v>
      </c>
      <c r="T261" s="189"/>
      <c r="U261" s="189"/>
      <c r="V261" s="189">
        <f t="shared" si="239"/>
        <v>0.47275161778351737</v>
      </c>
      <c r="W261" s="190">
        <f t="shared" si="240"/>
        <v>0.47275161778351737</v>
      </c>
      <c r="X261" s="45">
        <v>0.47275161778351737</v>
      </c>
    </row>
    <row r="262" spans="2:24">
      <c r="B262" s="41" t="str">
        <f t="shared" si="229"/>
        <v>CRE-MXT-NCD-8</v>
      </c>
      <c r="C262" s="139" t="str">
        <f t="shared" si="229"/>
        <v>B</v>
      </c>
      <c r="D262" s="139">
        <f t="shared" si="230"/>
        <v>0.34015986120577479</v>
      </c>
      <c r="E262" s="139">
        <f t="shared" si="228"/>
        <v>0.38525447953648545</v>
      </c>
      <c r="F262" s="139">
        <f t="shared" si="231"/>
        <v>0.15804458606187693</v>
      </c>
      <c r="G262" s="139">
        <f t="shared" si="232"/>
        <v>0.15640469738030713</v>
      </c>
      <c r="H262" s="139">
        <f t="shared" si="233"/>
        <v>5.2771313081822632E-2</v>
      </c>
      <c r="I262" s="139">
        <f t="shared" si="234"/>
        <v>5.1008402324519746E-2</v>
      </c>
      <c r="J262" s="139" t="s">
        <v>86</v>
      </c>
      <c r="K262" s="139" t="s">
        <v>86</v>
      </c>
      <c r="L262" s="137"/>
      <c r="M262" s="137">
        <f t="shared" si="237"/>
        <v>0.34015986120577479</v>
      </c>
      <c r="N262" s="138">
        <f t="shared" si="238"/>
        <v>0.38525447953648545</v>
      </c>
      <c r="O262" s="137">
        <v>1</v>
      </c>
      <c r="P262" s="41">
        <f t="shared" si="220"/>
        <v>0.34015986120577479</v>
      </c>
      <c r="Q262" s="41">
        <f t="shared" si="221"/>
        <v>0.38525447953648545</v>
      </c>
      <c r="R262" s="189">
        <f t="shared" si="222"/>
        <v>0.36270717037113009</v>
      </c>
      <c r="S262" s="189">
        <f t="shared" si="223"/>
        <v>3.1886710416664694E-2</v>
      </c>
      <c r="T262" s="189"/>
      <c r="U262" s="189"/>
      <c r="V262" s="189">
        <f t="shared" si="239"/>
        <v>0.36270717037113009</v>
      </c>
      <c r="W262" s="190">
        <f t="shared" si="240"/>
        <v>0.36270717037113009</v>
      </c>
      <c r="X262" s="45">
        <v>0.36270717037113009</v>
      </c>
    </row>
    <row r="263" spans="2:24">
      <c r="B263" s="41" t="str">
        <f t="shared" si="229"/>
        <v>CRE-MXG-NCD-1</v>
      </c>
      <c r="C263" s="139" t="str">
        <f t="shared" si="229"/>
        <v>B</v>
      </c>
      <c r="D263" s="139" t="str">
        <f t="shared" si="230"/>
        <v>NA</v>
      </c>
      <c r="E263" s="139" t="str">
        <f t="shared" si="228"/>
        <v>NA</v>
      </c>
      <c r="F263" s="139" t="str">
        <f t="shared" si="231"/>
        <v>NA</v>
      </c>
      <c r="G263" s="139" t="str">
        <f t="shared" si="232"/>
        <v>NA</v>
      </c>
      <c r="H263" s="140">
        <f t="shared" si="233"/>
        <v>0.25021864282214595</v>
      </c>
      <c r="I263" s="140">
        <f t="shared" si="234"/>
        <v>0.249023183506274</v>
      </c>
      <c r="J263" s="139" t="s">
        <v>86</v>
      </c>
      <c r="K263" s="139" t="s">
        <v>86</v>
      </c>
      <c r="L263" s="137"/>
      <c r="M263" s="140">
        <f>H263</f>
        <v>0.25021864282214595</v>
      </c>
      <c r="N263" s="140">
        <f>I263</f>
        <v>0.249023183506274</v>
      </c>
      <c r="O263" s="140">
        <v>5</v>
      </c>
      <c r="P263" s="41">
        <f t="shared" si="220"/>
        <v>1.2510932141107298</v>
      </c>
      <c r="Q263" s="41">
        <f t="shared" si="221"/>
        <v>1.24511591753137</v>
      </c>
      <c r="R263" s="189">
        <f t="shared" si="222"/>
        <v>1.2481045658210499</v>
      </c>
      <c r="S263" s="189">
        <f t="shared" si="223"/>
        <v>4.2265869444285111E-3</v>
      </c>
      <c r="T263" s="189"/>
      <c r="U263" s="189"/>
      <c r="V263" s="189">
        <f t="shared" si="239"/>
        <v>1.2481045658210499</v>
      </c>
      <c r="W263" s="190">
        <f t="shared" si="240"/>
        <v>1.2481045658210499</v>
      </c>
      <c r="X263" s="45">
        <v>1.2481045658210499</v>
      </c>
    </row>
    <row r="264" spans="2:24">
      <c r="B264" s="41" t="str">
        <f t="shared" si="229"/>
        <v>CRE-MXG-NCD-2</v>
      </c>
      <c r="C264" s="139" t="str">
        <f t="shared" si="229"/>
        <v>B</v>
      </c>
      <c r="D264" s="139" t="str">
        <f t="shared" si="230"/>
        <v>NA</v>
      </c>
      <c r="E264" s="139" t="str">
        <f t="shared" si="228"/>
        <v>NA</v>
      </c>
      <c r="F264" s="141">
        <f t="shared" si="231"/>
        <v>0.34025467708491974</v>
      </c>
      <c r="G264" s="141">
        <f t="shared" si="232"/>
        <v>0.34468588322246857</v>
      </c>
      <c r="H264" s="139">
        <f t="shared" si="233"/>
        <v>0.13590703086722195</v>
      </c>
      <c r="I264" s="139">
        <f t="shared" si="234"/>
        <v>0.13126108897086947</v>
      </c>
      <c r="J264" s="139" t="s">
        <v>86</v>
      </c>
      <c r="K264" s="139" t="s">
        <v>86</v>
      </c>
      <c r="L264" s="137"/>
      <c r="M264" s="141">
        <f>F264</f>
        <v>0.34025467708491974</v>
      </c>
      <c r="N264" s="141">
        <f>G264</f>
        <v>0.34468588322246857</v>
      </c>
      <c r="O264" s="141">
        <v>2</v>
      </c>
      <c r="P264" s="41">
        <f t="shared" si="220"/>
        <v>0.68050935416983949</v>
      </c>
      <c r="Q264" s="41">
        <f t="shared" si="221"/>
        <v>0.68937176644493714</v>
      </c>
      <c r="R264" s="189">
        <f t="shared" si="222"/>
        <v>0.68494056030738837</v>
      </c>
      <c r="S264" s="189">
        <f t="shared" si="223"/>
        <v>6.2666718173924494E-3</v>
      </c>
      <c r="T264" s="189"/>
      <c r="U264" s="189"/>
      <c r="V264" s="189">
        <f t="shared" si="239"/>
        <v>0.68494056030738837</v>
      </c>
      <c r="W264" s="190">
        <f t="shared" si="240"/>
        <v>0.68494056030738837</v>
      </c>
      <c r="X264" s="45">
        <v>0.68494056030738837</v>
      </c>
    </row>
    <row r="265" spans="2:24">
      <c r="B265" s="41" t="str">
        <f t="shared" ref="B265:C275" si="241">AF102</f>
        <v>CRE-MXG-NCD-3</v>
      </c>
      <c r="C265" s="139" t="str">
        <f t="shared" si="241"/>
        <v>B</v>
      </c>
      <c r="D265" s="139" t="str">
        <f t="shared" ref="D265:D280" si="242">AM102</f>
        <v>NA</v>
      </c>
      <c r="E265" s="139" t="str">
        <f t="shared" si="228"/>
        <v>NA</v>
      </c>
      <c r="F265" s="139" t="str">
        <f t="shared" si="231"/>
        <v>NA</v>
      </c>
      <c r="G265" s="139" t="str">
        <f t="shared" si="232"/>
        <v>NA</v>
      </c>
      <c r="H265" s="140">
        <f t="shared" si="233"/>
        <v>0.22423873101420871</v>
      </c>
      <c r="I265" s="140">
        <f t="shared" si="234"/>
        <v>0.21413071105133932</v>
      </c>
      <c r="J265" s="139" t="s">
        <v>86</v>
      </c>
      <c r="K265" s="139" t="s">
        <v>86</v>
      </c>
      <c r="L265" s="137"/>
      <c r="M265" s="140">
        <f t="shared" ref="M265" si="243">H265</f>
        <v>0.22423873101420871</v>
      </c>
      <c r="N265" s="140">
        <f t="shared" ref="N265" si="244">I265</f>
        <v>0.21413071105133932</v>
      </c>
      <c r="O265" s="140">
        <v>5</v>
      </c>
      <c r="P265" s="41">
        <f t="shared" si="220"/>
        <v>1.1211936550710435</v>
      </c>
      <c r="Q265" s="41">
        <f t="shared" si="221"/>
        <v>1.0706535552566967</v>
      </c>
      <c r="R265" s="189">
        <f t="shared" si="222"/>
        <v>1.0959236051638701</v>
      </c>
      <c r="S265" s="189">
        <f t="shared" si="223"/>
        <v>3.5737247300569604E-2</v>
      </c>
      <c r="T265" s="189"/>
      <c r="U265" s="189"/>
      <c r="V265" s="189">
        <f t="shared" si="239"/>
        <v>1.0959236051638701</v>
      </c>
      <c r="W265" s="190">
        <f t="shared" si="240"/>
        <v>1.0959236051638701</v>
      </c>
      <c r="X265" s="45">
        <v>1.0959236051638701</v>
      </c>
    </row>
    <row r="266" spans="2:24">
      <c r="B266" s="41" t="str">
        <f t="shared" si="241"/>
        <v>CRE-MXG-NCD-4</v>
      </c>
      <c r="C266" s="139" t="str">
        <f t="shared" si="241"/>
        <v>B</v>
      </c>
      <c r="D266" s="139">
        <f t="shared" si="242"/>
        <v>0.45493401078133705</v>
      </c>
      <c r="E266" s="139" t="str">
        <f t="shared" si="228"/>
        <v>NA</v>
      </c>
      <c r="F266" s="141">
        <f t="shared" si="231"/>
        <v>0.23175685015756245</v>
      </c>
      <c r="G266" s="141">
        <f t="shared" si="232"/>
        <v>0.23851851851851852</v>
      </c>
      <c r="H266" s="139">
        <f t="shared" si="233"/>
        <v>8.8277192552670261E-2</v>
      </c>
      <c r="I266" s="139">
        <f t="shared" si="234"/>
        <v>8.3283939345334318E-2</v>
      </c>
      <c r="J266" s="139" t="s">
        <v>86</v>
      </c>
      <c r="K266" s="139" t="s">
        <v>86</v>
      </c>
      <c r="L266" s="137"/>
      <c r="M266" s="141">
        <f>F266</f>
        <v>0.23175685015756245</v>
      </c>
      <c r="N266" s="141">
        <f>G266</f>
        <v>0.23851851851851852</v>
      </c>
      <c r="O266" s="141">
        <v>2</v>
      </c>
      <c r="P266" s="41">
        <f t="shared" si="220"/>
        <v>0.4635137003151249</v>
      </c>
      <c r="Q266" s="41">
        <f t="shared" si="221"/>
        <v>0.47703703703703704</v>
      </c>
      <c r="R266" s="189">
        <f t="shared" si="222"/>
        <v>0.470275368676081</v>
      </c>
      <c r="S266" s="189">
        <f t="shared" si="223"/>
        <v>9.5624431003331293E-3</v>
      </c>
      <c r="T266" s="189"/>
      <c r="U266" s="189"/>
      <c r="V266" s="189">
        <f t="shared" si="239"/>
        <v>0.470275368676081</v>
      </c>
      <c r="W266" s="190">
        <f t="shared" si="240"/>
        <v>0.470275368676081</v>
      </c>
      <c r="X266" s="45">
        <v>0.470275368676081</v>
      </c>
    </row>
    <row r="267" spans="2:24">
      <c r="B267" s="41" t="str">
        <f t="shared" si="241"/>
        <v>CRE-MXG-NCD-5</v>
      </c>
      <c r="C267" s="139" t="str">
        <f t="shared" si="241"/>
        <v>B</v>
      </c>
      <c r="D267" s="139" t="str">
        <f t="shared" si="242"/>
        <v>NA</v>
      </c>
      <c r="E267" s="139" t="str">
        <f t="shared" si="228"/>
        <v>NA</v>
      </c>
      <c r="F267" s="141">
        <f t="shared" si="231"/>
        <v>0.29387392664269063</v>
      </c>
      <c r="G267" s="141">
        <f t="shared" si="232"/>
        <v>0.29989652623798962</v>
      </c>
      <c r="H267" s="139">
        <f t="shared" si="233"/>
        <v>0.11339110730034296</v>
      </c>
      <c r="I267" s="139">
        <f t="shared" si="234"/>
        <v>0.11207022912065542</v>
      </c>
      <c r="J267" s="139" t="s">
        <v>86</v>
      </c>
      <c r="K267" s="139" t="s">
        <v>86</v>
      </c>
      <c r="L267" s="137"/>
      <c r="M267" s="141">
        <f t="shared" ref="M267:M268" si="245">F267</f>
        <v>0.29387392664269063</v>
      </c>
      <c r="N267" s="141">
        <f t="shared" ref="N267:N268" si="246">G267</f>
        <v>0.29989652623798962</v>
      </c>
      <c r="O267" s="141">
        <v>2</v>
      </c>
      <c r="P267" s="41">
        <f t="shared" si="220"/>
        <v>0.58774785328538126</v>
      </c>
      <c r="Q267" s="41">
        <f t="shared" si="221"/>
        <v>0.59979305247597925</v>
      </c>
      <c r="R267" s="189">
        <f t="shared" si="222"/>
        <v>0.5937704528806802</v>
      </c>
      <c r="S267" s="189">
        <f t="shared" si="223"/>
        <v>8.5172420284145515E-3</v>
      </c>
      <c r="T267" s="189"/>
      <c r="U267" s="189"/>
      <c r="V267" s="189">
        <f t="shared" si="239"/>
        <v>0.5937704528806802</v>
      </c>
      <c r="W267" s="190">
        <f t="shared" si="240"/>
        <v>0.5937704528806802</v>
      </c>
      <c r="X267" s="45">
        <v>0.5937704528806802</v>
      </c>
    </row>
    <row r="268" spans="2:24">
      <c r="B268" s="41" t="str">
        <f t="shared" si="241"/>
        <v>CRE-MXG-NCD-6</v>
      </c>
      <c r="C268" s="139" t="str">
        <f t="shared" si="241"/>
        <v>B</v>
      </c>
      <c r="D268" s="139" t="str">
        <f t="shared" si="242"/>
        <v>NA</v>
      </c>
      <c r="E268" s="139" t="str">
        <f t="shared" si="228"/>
        <v>NA</v>
      </c>
      <c r="F268" s="141">
        <f t="shared" si="231"/>
        <v>0.24666494851399315</v>
      </c>
      <c r="G268" s="141">
        <f t="shared" si="232"/>
        <v>0.25759546686375956</v>
      </c>
      <c r="H268" s="139">
        <f t="shared" si="233"/>
        <v>9.4339171974522296E-2</v>
      </c>
      <c r="I268" s="139">
        <f t="shared" si="234"/>
        <v>9.2007057459067995E-2</v>
      </c>
      <c r="J268" s="139" t="s">
        <v>86</v>
      </c>
      <c r="K268" s="139" t="s">
        <v>86</v>
      </c>
      <c r="L268" s="137"/>
      <c r="M268" s="141">
        <f t="shared" si="245"/>
        <v>0.24666494851399315</v>
      </c>
      <c r="N268" s="141">
        <f t="shared" si="246"/>
        <v>0.25759546686375956</v>
      </c>
      <c r="O268" s="141">
        <v>2</v>
      </c>
      <c r="P268" s="41">
        <f t="shared" si="220"/>
        <v>0.4933298970279863</v>
      </c>
      <c r="Q268" s="41">
        <f t="shared" si="221"/>
        <v>0.51519093372751912</v>
      </c>
      <c r="R268" s="189">
        <f t="shared" si="222"/>
        <v>0.50426041537775268</v>
      </c>
      <c r="S268" s="189">
        <f t="shared" si="223"/>
        <v>1.5458087294007638E-2</v>
      </c>
      <c r="T268" s="189"/>
      <c r="U268" s="189"/>
      <c r="V268" s="189">
        <f t="shared" si="239"/>
        <v>0.50426041537775268</v>
      </c>
      <c r="W268" s="190">
        <f t="shared" si="240"/>
        <v>0.50426041537775268</v>
      </c>
      <c r="X268" s="45">
        <v>0.50426041537775268</v>
      </c>
    </row>
    <row r="269" spans="2:24">
      <c r="B269" s="41" t="str">
        <f t="shared" si="241"/>
        <v>CRE-MXG-NCD-7</v>
      </c>
      <c r="C269" s="139" t="str">
        <f t="shared" si="241"/>
        <v>B</v>
      </c>
      <c r="D269" s="139">
        <f t="shared" si="242"/>
        <v>0.25605056075345439</v>
      </c>
      <c r="E269" s="139">
        <f t="shared" si="228"/>
        <v>0.29203443665551987</v>
      </c>
      <c r="F269" s="139">
        <f t="shared" si="231"/>
        <v>0.11166383561964786</v>
      </c>
      <c r="G269" s="139">
        <f t="shared" si="232"/>
        <v>0.11327420546932741</v>
      </c>
      <c r="H269" s="139">
        <f t="shared" si="233"/>
        <v>3.8915360117589413E-2</v>
      </c>
      <c r="I269" s="139">
        <f t="shared" si="234"/>
        <v>3.7051413342545879E-2</v>
      </c>
      <c r="J269" s="139" t="s">
        <v>86</v>
      </c>
      <c r="K269" s="139" t="s">
        <v>86</v>
      </c>
      <c r="L269" s="137"/>
      <c r="M269" s="137">
        <f t="shared" si="237"/>
        <v>0.25605056075345439</v>
      </c>
      <c r="N269" s="138">
        <f t="shared" si="238"/>
        <v>0.29203443665551987</v>
      </c>
      <c r="O269" s="137">
        <v>1</v>
      </c>
      <c r="P269" s="41">
        <f t="shared" si="220"/>
        <v>0.25605056075345439</v>
      </c>
      <c r="Q269" s="41">
        <f t="shared" si="221"/>
        <v>0.29203443665551987</v>
      </c>
      <c r="R269" s="189">
        <f t="shared" si="222"/>
        <v>0.27404249870448716</v>
      </c>
      <c r="S269" s="189">
        <f t="shared" si="223"/>
        <v>2.5444442663725694E-2</v>
      </c>
      <c r="T269" s="189"/>
      <c r="U269" s="189"/>
      <c r="V269" s="189">
        <f t="shared" si="239"/>
        <v>0.27404249870448716</v>
      </c>
      <c r="W269" s="190">
        <f t="shared" si="240"/>
        <v>0.27404249870448716</v>
      </c>
      <c r="X269" s="45">
        <v>0.27404249870448716</v>
      </c>
    </row>
    <row r="270" spans="2:24">
      <c r="B270" s="41" t="str">
        <f t="shared" si="241"/>
        <v>CRE-MXG-NCD-8</v>
      </c>
      <c r="C270" s="139" t="str">
        <f t="shared" si="241"/>
        <v>B</v>
      </c>
      <c r="D270" s="139">
        <f t="shared" si="242"/>
        <v>0.10360245368362347</v>
      </c>
      <c r="E270" s="139">
        <f t="shared" si="228"/>
        <v>0.13700545229913147</v>
      </c>
      <c r="F270" s="139">
        <f t="shared" si="231"/>
        <v>5.0374986820988031E-2</v>
      </c>
      <c r="G270" s="139">
        <f t="shared" si="232"/>
        <v>5.0237332676357056E-2</v>
      </c>
      <c r="H270" s="139">
        <f t="shared" si="233"/>
        <v>1.8131430671239596E-2</v>
      </c>
      <c r="I270" s="139">
        <f t="shared" si="234"/>
        <v>1.6988241680958447E-2</v>
      </c>
      <c r="J270" s="139" t="s">
        <v>86</v>
      </c>
      <c r="K270" s="139" t="s">
        <v>86</v>
      </c>
      <c r="L270" s="137"/>
      <c r="M270" s="137">
        <f t="shared" si="237"/>
        <v>0.10360245368362347</v>
      </c>
      <c r="N270" s="138">
        <f t="shared" si="238"/>
        <v>0.13700545229913147</v>
      </c>
      <c r="O270" s="137">
        <v>1</v>
      </c>
      <c r="P270" s="41">
        <f t="shared" si="220"/>
        <v>0.10360245368362347</v>
      </c>
      <c r="Q270" s="41">
        <f t="shared" si="221"/>
        <v>0.13700545229913147</v>
      </c>
      <c r="R270" s="189">
        <f t="shared" si="222"/>
        <v>0.12030395299137747</v>
      </c>
      <c r="S270" s="189">
        <f t="shared" si="223"/>
        <v>2.3619486832990602E-2</v>
      </c>
      <c r="T270" s="189"/>
      <c r="U270" s="189"/>
      <c r="V270" s="189">
        <f t="shared" si="239"/>
        <v>0.12030395299137747</v>
      </c>
      <c r="W270" s="190">
        <f t="shared" si="240"/>
        <v>0.12030395299137747</v>
      </c>
      <c r="X270" s="45">
        <v>0.12030395299137747</v>
      </c>
    </row>
    <row r="271" spans="2:24">
      <c r="B271" s="41" t="str">
        <f t="shared" si="241"/>
        <v>Blank-17</v>
      </c>
      <c r="C271" s="139" t="str">
        <f t="shared" si="241"/>
        <v>B</v>
      </c>
      <c r="D271" s="139">
        <f t="shared" si="242"/>
        <v>1.0942437573578938E-3</v>
      </c>
      <c r="E271" s="139">
        <f t="shared" si="228"/>
        <v>-5.8643960293049023E-3</v>
      </c>
      <c r="F271" s="139">
        <f t="shared" si="231"/>
        <v>2.3377810058222109E-3</v>
      </c>
      <c r="G271" s="139">
        <f t="shared" si="232"/>
        <v>1.3008130081300687E-3</v>
      </c>
      <c r="H271" s="139">
        <f t="shared" si="233"/>
        <v>5.141474767270956E-3</v>
      </c>
      <c r="I271" s="139">
        <f t="shared" si="234"/>
        <v>4.7758763217313153E-3</v>
      </c>
      <c r="J271" s="139" t="s">
        <v>86</v>
      </c>
      <c r="K271" s="139" t="s">
        <v>86</v>
      </c>
      <c r="L271" s="137"/>
      <c r="M271" s="137">
        <f t="shared" si="237"/>
        <v>1.0942437573578938E-3</v>
      </c>
      <c r="N271" s="138">
        <f t="shared" si="238"/>
        <v>-5.8643960293049023E-3</v>
      </c>
      <c r="O271" s="137">
        <v>1</v>
      </c>
      <c r="P271" s="41">
        <f t="shared" si="220"/>
        <v>1.0942437573578938E-3</v>
      </c>
      <c r="Q271" s="41">
        <f t="shared" si="221"/>
        <v>-5.8643960293049023E-3</v>
      </c>
      <c r="R271" s="189">
        <f t="shared" si="222"/>
        <v>-2.385076135973504E-3</v>
      </c>
      <c r="S271" s="189">
        <f t="shared" si="223"/>
        <v>4.9205013809837739E-3</v>
      </c>
      <c r="T271" s="189">
        <f>AVERAGE(R271:R273)</f>
        <v>-2.2390530449104477E-3</v>
      </c>
      <c r="U271" s="190">
        <f>IF(T271 &gt; 0, T271, 0)</f>
        <v>0</v>
      </c>
      <c r="V271" s="189" t="s">
        <v>86</v>
      </c>
      <c r="W271" s="189" t="s">
        <v>86</v>
      </c>
      <c r="X271" s="45" t="s">
        <v>86</v>
      </c>
    </row>
    <row r="272" spans="2:24">
      <c r="B272" s="41" t="str">
        <f t="shared" si="241"/>
        <v>Blank-18</v>
      </c>
      <c r="C272" s="139" t="str">
        <f t="shared" si="241"/>
        <v>B</v>
      </c>
      <c r="D272" s="139">
        <f t="shared" si="242"/>
        <v>1.9703823037362329E-3</v>
      </c>
      <c r="E272" s="139">
        <f t="shared" si="228"/>
        <v>-5.8643960293049023E-3</v>
      </c>
      <c r="F272" s="139">
        <f t="shared" si="231"/>
        <v>3.1660086922905822E-3</v>
      </c>
      <c r="G272" s="139">
        <f t="shared" si="232"/>
        <v>1.3008130081300687E-3</v>
      </c>
      <c r="H272" s="139">
        <f t="shared" si="233"/>
        <v>5.141474767270956E-3</v>
      </c>
      <c r="I272" s="139">
        <f t="shared" si="234"/>
        <v>3.9035645103579482E-3</v>
      </c>
      <c r="J272" s="139" t="s">
        <v>86</v>
      </c>
      <c r="K272" s="139" t="s">
        <v>86</v>
      </c>
      <c r="L272" s="137"/>
      <c r="M272" s="137">
        <f t="shared" si="237"/>
        <v>1.9703823037362329E-3</v>
      </c>
      <c r="N272" s="138">
        <f t="shared" si="238"/>
        <v>-5.8643960293049023E-3</v>
      </c>
      <c r="O272" s="137">
        <v>1</v>
      </c>
      <c r="P272" s="41">
        <f t="shared" si="220"/>
        <v>1.9703823037362329E-3</v>
      </c>
      <c r="Q272" s="41">
        <f t="shared" si="221"/>
        <v>-5.8643960293049023E-3</v>
      </c>
      <c r="R272" s="189">
        <f t="shared" si="222"/>
        <v>-1.9470068627843347E-3</v>
      </c>
      <c r="S272" s="189">
        <f t="shared" si="223"/>
        <v>5.5400248883868217E-3</v>
      </c>
      <c r="T272" s="189"/>
      <c r="U272" s="189"/>
      <c r="V272" s="189" t="s">
        <v>86</v>
      </c>
      <c r="W272" s="189" t="s">
        <v>86</v>
      </c>
      <c r="X272" s="45" t="s">
        <v>86</v>
      </c>
    </row>
    <row r="273" spans="2:24">
      <c r="B273" s="41" t="str">
        <f t="shared" si="241"/>
        <v>Blank-19</v>
      </c>
      <c r="C273" s="139" t="str">
        <f t="shared" si="241"/>
        <v>B</v>
      </c>
      <c r="D273" s="139">
        <f t="shared" si="242"/>
        <v>1.0942437573578938E-3</v>
      </c>
      <c r="E273" s="139">
        <f t="shared" si="228"/>
        <v>-5.8643960293049023E-3</v>
      </c>
      <c r="F273" s="139">
        <f t="shared" si="231"/>
        <v>2.3377810058222109E-3</v>
      </c>
      <c r="G273" s="139">
        <f t="shared" si="232"/>
        <v>-3.5805206536914692E-4</v>
      </c>
      <c r="H273" s="139">
        <f t="shared" si="233"/>
        <v>4.2754777070063794E-3</v>
      </c>
      <c r="I273" s="139">
        <f t="shared" si="234"/>
        <v>3.0312526989845806E-3</v>
      </c>
      <c r="J273" s="139" t="s">
        <v>86</v>
      </c>
      <c r="K273" s="139" t="s">
        <v>86</v>
      </c>
      <c r="L273" s="137"/>
      <c r="M273" s="137">
        <f t="shared" si="237"/>
        <v>1.0942437573578938E-3</v>
      </c>
      <c r="N273" s="138">
        <f t="shared" si="238"/>
        <v>-5.8643960293049023E-3</v>
      </c>
      <c r="O273" s="137">
        <v>1</v>
      </c>
      <c r="P273" s="41">
        <f t="shared" si="220"/>
        <v>1.0942437573578938E-3</v>
      </c>
      <c r="Q273" s="41">
        <f t="shared" si="221"/>
        <v>-5.8643960293049023E-3</v>
      </c>
      <c r="R273" s="189">
        <f t="shared" si="222"/>
        <v>-2.385076135973504E-3</v>
      </c>
      <c r="S273" s="189">
        <f t="shared" si="223"/>
        <v>4.9205013809837739E-3</v>
      </c>
      <c r="T273" s="189"/>
      <c r="U273" s="189"/>
      <c r="V273" s="189" t="s">
        <v>86</v>
      </c>
      <c r="W273" s="189" t="s">
        <v>86</v>
      </c>
      <c r="X273" s="45" t="s">
        <v>86</v>
      </c>
    </row>
    <row r="274" spans="2:24">
      <c r="B274" s="41" t="str">
        <f t="shared" si="241"/>
        <v>UCP-MXG-NCD-1</v>
      </c>
      <c r="C274" s="139" t="str">
        <f t="shared" si="241"/>
        <v>B</v>
      </c>
      <c r="D274" s="139" t="str">
        <f t="shared" si="242"/>
        <v>NA</v>
      </c>
      <c r="E274" s="139" t="str">
        <f t="shared" si="228"/>
        <v>NA</v>
      </c>
      <c r="F274" s="141">
        <f t="shared" si="231"/>
        <v>0.37421201223012313</v>
      </c>
      <c r="G274" s="141">
        <f t="shared" si="232"/>
        <v>0.34966247844296627</v>
      </c>
      <c r="H274" s="139">
        <f t="shared" si="233"/>
        <v>0.13330903968642821</v>
      </c>
      <c r="I274" s="139">
        <f t="shared" si="234"/>
        <v>0.1417288307073499</v>
      </c>
      <c r="J274" s="139" t="s">
        <v>86</v>
      </c>
      <c r="K274" s="139" t="s">
        <v>86</v>
      </c>
      <c r="L274" s="137"/>
      <c r="M274" s="141">
        <f>F274</f>
        <v>0.37421201223012313</v>
      </c>
      <c r="N274" s="141">
        <f>G274</f>
        <v>0.34966247844296627</v>
      </c>
      <c r="O274" s="141">
        <v>2</v>
      </c>
      <c r="P274" s="41">
        <f t="shared" si="220"/>
        <v>0.74842402446024625</v>
      </c>
      <c r="Q274" s="41">
        <f t="shared" si="221"/>
        <v>0.69932495688593255</v>
      </c>
      <c r="R274" s="189">
        <f t="shared" si="222"/>
        <v>0.7238744906730894</v>
      </c>
      <c r="S274" s="189">
        <f t="shared" si="223"/>
        <v>3.4718283631733751E-2</v>
      </c>
      <c r="T274" s="189"/>
      <c r="U274" s="189"/>
      <c r="V274" s="189">
        <f t="shared" ref="V274:V281" si="247">R274-$U$282</f>
        <v>0.7238744906730894</v>
      </c>
      <c r="W274" s="190">
        <f t="shared" ref="W274:W281" si="248">IF(V274 &gt; 0, V274, 0)</f>
        <v>0.7238744906730894</v>
      </c>
      <c r="X274" s="45">
        <v>0.7238744906730894</v>
      </c>
    </row>
    <row r="275" spans="2:24">
      <c r="B275" s="41" t="str">
        <f t="shared" si="241"/>
        <v>UCP-MXG-NCD-2</v>
      </c>
      <c r="C275" s="139" t="str">
        <f t="shared" si="241"/>
        <v>B</v>
      </c>
      <c r="D275" s="139">
        <f t="shared" si="242"/>
        <v>0.20435838651713234</v>
      </c>
      <c r="E275" s="139">
        <f t="shared" si="228"/>
        <v>0.30622009535479727</v>
      </c>
      <c r="F275" s="139">
        <f t="shared" si="231"/>
        <v>0.1240872509166735</v>
      </c>
      <c r="G275" s="139">
        <f t="shared" si="232"/>
        <v>0.11327420546932741</v>
      </c>
      <c r="H275" s="139">
        <f t="shared" si="233"/>
        <v>4.064735423811857E-2</v>
      </c>
      <c r="I275" s="139">
        <f t="shared" si="234"/>
        <v>4.3157596022159447E-2</v>
      </c>
      <c r="J275" s="139" t="s">
        <v>86</v>
      </c>
      <c r="K275" s="139" t="s">
        <v>86</v>
      </c>
      <c r="L275" s="137"/>
      <c r="M275" s="137">
        <f t="shared" si="237"/>
        <v>0.20435838651713234</v>
      </c>
      <c r="N275" s="138">
        <f t="shared" si="238"/>
        <v>0.30622009535479727</v>
      </c>
      <c r="O275" s="137">
        <v>1</v>
      </c>
      <c r="P275" s="41">
        <f t="shared" si="220"/>
        <v>0.20435838651713234</v>
      </c>
      <c r="Q275" s="41">
        <f t="shared" si="221"/>
        <v>0.30622009535479727</v>
      </c>
      <c r="R275" s="189">
        <f t="shared" si="222"/>
        <v>0.25528924093596483</v>
      </c>
      <c r="S275" s="189">
        <f t="shared" si="223"/>
        <v>7.2027105062362304E-2</v>
      </c>
      <c r="T275" s="189"/>
      <c r="U275" s="189"/>
      <c r="V275" s="189">
        <f t="shared" si="247"/>
        <v>0.25528924093596483</v>
      </c>
      <c r="W275" s="190">
        <f t="shared" si="248"/>
        <v>0.25528924093596483</v>
      </c>
      <c r="X275" s="45">
        <v>0.25528924093596483</v>
      </c>
    </row>
    <row r="276" spans="2:24">
      <c r="B276" s="41" t="str">
        <f>AF113</f>
        <v>UCP-MXG-NCD-3</v>
      </c>
      <c r="C276" s="139" t="str">
        <f>AG113</f>
        <v>B</v>
      </c>
      <c r="D276" s="139" t="str">
        <f t="shared" si="242"/>
        <v>NA</v>
      </c>
      <c r="E276" s="139" t="str">
        <f t="shared" si="228"/>
        <v>NA</v>
      </c>
      <c r="F276" s="141">
        <f t="shared" si="231"/>
        <v>0.27316823448098121</v>
      </c>
      <c r="G276" s="141">
        <f t="shared" si="232"/>
        <v>0.25676603432700995</v>
      </c>
      <c r="H276" s="139">
        <f t="shared" si="233"/>
        <v>9.5205169034786874E-2</v>
      </c>
      <c r="I276" s="139">
        <f t="shared" si="234"/>
        <v>9.6368616515934827E-2</v>
      </c>
      <c r="J276" s="139" t="s">
        <v>86</v>
      </c>
      <c r="K276" s="139" t="s">
        <v>86</v>
      </c>
      <c r="L276" s="137"/>
      <c r="M276" s="141">
        <f>F276</f>
        <v>0.27316823448098121</v>
      </c>
      <c r="N276" s="141">
        <f>G276</f>
        <v>0.25676603432700995</v>
      </c>
      <c r="O276" s="141">
        <v>2</v>
      </c>
      <c r="P276" s="41">
        <f t="shared" si="220"/>
        <v>0.54633646896196242</v>
      </c>
      <c r="Q276" s="41">
        <f t="shared" si="221"/>
        <v>0.5135320686540199</v>
      </c>
      <c r="R276" s="189">
        <f t="shared" si="222"/>
        <v>0.5299342688079911</v>
      </c>
      <c r="S276" s="189">
        <f t="shared" si="223"/>
        <v>2.3196213910504221E-2</v>
      </c>
      <c r="T276" s="189"/>
      <c r="U276" s="189"/>
      <c r="V276" s="189">
        <f t="shared" si="247"/>
        <v>0.5299342688079911</v>
      </c>
      <c r="W276" s="190">
        <f t="shared" si="248"/>
        <v>0.5299342688079911</v>
      </c>
      <c r="X276" s="45">
        <v>0.5299342688079911</v>
      </c>
    </row>
    <row r="277" spans="2:24">
      <c r="B277" s="41" t="str">
        <f t="shared" ref="B277:C289" si="249">AF114</f>
        <v>UCP-MXG-NCD-4</v>
      </c>
      <c r="C277" s="139" t="str">
        <f t="shared" si="249"/>
        <v>B</v>
      </c>
      <c r="D277" s="139" t="str">
        <f t="shared" si="242"/>
        <v>NA</v>
      </c>
      <c r="E277" s="139" t="str">
        <f t="shared" si="228"/>
        <v>NA</v>
      </c>
      <c r="F277" s="139" t="str">
        <f t="shared" si="231"/>
        <v>NA</v>
      </c>
      <c r="G277" s="139">
        <f t="shared" si="232"/>
        <v>0.48237168432290389</v>
      </c>
      <c r="H277" s="140">
        <f t="shared" si="233"/>
        <v>0.1921968397844194</v>
      </c>
      <c r="I277" s="140">
        <f t="shared" si="234"/>
        <v>0.20017372206936543</v>
      </c>
      <c r="J277" s="139" t="s">
        <v>86</v>
      </c>
      <c r="K277" s="139" t="s">
        <v>86</v>
      </c>
      <c r="L277" s="137"/>
      <c r="M277" s="140">
        <f>H277</f>
        <v>0.1921968397844194</v>
      </c>
      <c r="N277" s="140">
        <f>I277</f>
        <v>0.20017372206936543</v>
      </c>
      <c r="O277" s="140">
        <v>5</v>
      </c>
      <c r="P277" s="41">
        <f t="shared" si="220"/>
        <v>0.96098419892209697</v>
      </c>
      <c r="Q277" s="41">
        <f t="shared" si="221"/>
        <v>1.0008686103468272</v>
      </c>
      <c r="R277" s="189">
        <f t="shared" si="222"/>
        <v>0.98092640463446212</v>
      </c>
      <c r="S277" s="189">
        <f t="shared" si="223"/>
        <v>2.8202537782060937E-2</v>
      </c>
      <c r="T277" s="189"/>
      <c r="U277" s="189"/>
      <c r="V277" s="189">
        <f t="shared" si="247"/>
        <v>0.98092640463446212</v>
      </c>
      <c r="W277" s="190">
        <f t="shared" si="248"/>
        <v>0.98092640463446212</v>
      </c>
      <c r="X277" s="45">
        <v>0.98092640463446212</v>
      </c>
    </row>
    <row r="278" spans="2:24">
      <c r="B278" s="41" t="str">
        <f t="shared" si="249"/>
        <v>UCP-MXG-NCD-5</v>
      </c>
      <c r="C278" s="139" t="str">
        <f t="shared" si="249"/>
        <v>B</v>
      </c>
      <c r="D278" s="139" t="str">
        <f t="shared" si="242"/>
        <v>NA</v>
      </c>
      <c r="E278" s="139" t="str">
        <f t="shared" si="228"/>
        <v>NA</v>
      </c>
      <c r="F278" s="139" t="str">
        <f t="shared" si="231"/>
        <v>NA</v>
      </c>
      <c r="G278" s="139" t="str">
        <f t="shared" si="232"/>
        <v>NA</v>
      </c>
      <c r="H278" s="140">
        <f t="shared" si="233"/>
        <v>0.26753858402743752</v>
      </c>
      <c r="I278" s="140">
        <f t="shared" si="234"/>
        <v>0.27693716147022174</v>
      </c>
      <c r="J278" s="139" t="s">
        <v>86</v>
      </c>
      <c r="K278" s="139" t="s">
        <v>86</v>
      </c>
      <c r="L278" s="137"/>
      <c r="M278" s="140">
        <f>H278</f>
        <v>0.26753858402743752</v>
      </c>
      <c r="N278" s="140">
        <f>I278</f>
        <v>0.27693716147022174</v>
      </c>
      <c r="O278" s="140">
        <v>5</v>
      </c>
      <c r="P278" s="41">
        <f t="shared" si="220"/>
        <v>1.3376929201371877</v>
      </c>
      <c r="Q278" s="41">
        <f t="shared" si="221"/>
        <v>1.3846858073511088</v>
      </c>
      <c r="R278" s="189">
        <f t="shared" si="222"/>
        <v>1.3611893637441481</v>
      </c>
      <c r="S278" s="189">
        <f t="shared" si="223"/>
        <v>3.3228989216498243E-2</v>
      </c>
      <c r="T278" s="189"/>
      <c r="U278" s="189"/>
      <c r="V278" s="189">
        <f t="shared" si="247"/>
        <v>1.3611893637441481</v>
      </c>
      <c r="W278" s="190">
        <f t="shared" si="248"/>
        <v>1.3611893637441481</v>
      </c>
      <c r="X278" s="45">
        <v>1.3611893637441481</v>
      </c>
    </row>
    <row r="279" spans="2:24">
      <c r="B279" s="41" t="str">
        <f t="shared" si="249"/>
        <v>UCP-MXG-NCD-6</v>
      </c>
      <c r="C279" s="139" t="str">
        <f t="shared" si="249"/>
        <v>B</v>
      </c>
      <c r="D279" s="139" t="str">
        <f t="shared" si="242"/>
        <v>NA</v>
      </c>
      <c r="E279" s="139" t="str">
        <f t="shared" si="228"/>
        <v>NA</v>
      </c>
      <c r="F279" s="141">
        <f t="shared" si="231"/>
        <v>0.4653170577416445</v>
      </c>
      <c r="G279" s="141">
        <f t="shared" si="232"/>
        <v>0.44172949002217293</v>
      </c>
      <c r="H279" s="139">
        <f t="shared" si="233"/>
        <v>0.16968091621754042</v>
      </c>
      <c r="I279" s="139">
        <f t="shared" si="234"/>
        <v>0.17923823859640467</v>
      </c>
      <c r="J279" s="139" t="s">
        <v>86</v>
      </c>
      <c r="K279" s="139" t="s">
        <v>86</v>
      </c>
      <c r="L279" s="137"/>
      <c r="M279" s="141">
        <f>F279</f>
        <v>0.4653170577416445</v>
      </c>
      <c r="N279" s="141">
        <f>G279</f>
        <v>0.44172949002217293</v>
      </c>
      <c r="O279" s="141">
        <v>2</v>
      </c>
      <c r="P279" s="41">
        <f t="shared" si="220"/>
        <v>0.930634115483289</v>
      </c>
      <c r="Q279" s="41">
        <f t="shared" si="221"/>
        <v>0.88345898004434587</v>
      </c>
      <c r="R279" s="189">
        <f t="shared" si="222"/>
        <v>0.90704654776381743</v>
      </c>
      <c r="S279" s="189">
        <f t="shared" si="223"/>
        <v>3.3357858172270508E-2</v>
      </c>
      <c r="T279" s="189"/>
      <c r="U279" s="189"/>
      <c r="V279" s="189">
        <f t="shared" si="247"/>
        <v>0.90704654776381743</v>
      </c>
      <c r="W279" s="190">
        <f t="shared" si="248"/>
        <v>0.90704654776381743</v>
      </c>
      <c r="X279" s="45">
        <v>0.90704654776381743</v>
      </c>
    </row>
    <row r="280" spans="2:24">
      <c r="B280" s="41" t="str">
        <f t="shared" si="249"/>
        <v>UCP-MXG-NCD-7</v>
      </c>
      <c r="C280" s="139" t="str">
        <f t="shared" si="249"/>
        <v>B</v>
      </c>
      <c r="D280" s="139" t="str">
        <f t="shared" si="242"/>
        <v>NA</v>
      </c>
      <c r="E280" s="139" t="str">
        <f t="shared" ref="E280:E311" si="250">BB117</f>
        <v>NA</v>
      </c>
      <c r="F280" s="141">
        <f t="shared" si="231"/>
        <v>0.37504023991659147</v>
      </c>
      <c r="G280" s="141">
        <f t="shared" si="232"/>
        <v>0.37288658947195535</v>
      </c>
      <c r="H280" s="139">
        <f t="shared" si="233"/>
        <v>0.1445670014698677</v>
      </c>
      <c r="I280" s="139">
        <f t="shared" si="234"/>
        <v>0.14085651889597653</v>
      </c>
      <c r="J280" s="139" t="s">
        <v>86</v>
      </c>
      <c r="K280" s="139" t="s">
        <v>86</v>
      </c>
      <c r="L280" s="137"/>
      <c r="M280" s="141">
        <f>F280</f>
        <v>0.37504023991659147</v>
      </c>
      <c r="N280" s="141">
        <f>G280</f>
        <v>0.37288658947195535</v>
      </c>
      <c r="O280" s="141">
        <v>2</v>
      </c>
      <c r="P280" s="41">
        <f t="shared" si="220"/>
        <v>0.75008047983318293</v>
      </c>
      <c r="Q280" s="41">
        <f t="shared" si="221"/>
        <v>0.74577317894391071</v>
      </c>
      <c r="R280" s="189">
        <f t="shared" si="222"/>
        <v>0.74792682938854682</v>
      </c>
      <c r="S280" s="189">
        <f t="shared" si="223"/>
        <v>3.0457216674152372E-3</v>
      </c>
      <c r="T280" s="189"/>
      <c r="U280" s="189"/>
      <c r="V280" s="189">
        <f t="shared" si="247"/>
        <v>0.74792682938854682</v>
      </c>
      <c r="W280" s="190">
        <f t="shared" si="248"/>
        <v>0.74792682938854682</v>
      </c>
      <c r="X280" s="45">
        <v>0.74792682938854682</v>
      </c>
    </row>
    <row r="281" spans="2:24">
      <c r="B281" s="41" t="str">
        <f t="shared" si="249"/>
        <v>UCP-MXG-NCD-8</v>
      </c>
      <c r="C281" s="139" t="str">
        <f t="shared" si="249"/>
        <v>B</v>
      </c>
      <c r="D281" s="139" t="str">
        <f t="shared" ref="D281:D296" si="251">AM118</f>
        <v>NA</v>
      </c>
      <c r="E281" s="139" t="str">
        <f t="shared" si="250"/>
        <v>NA</v>
      </c>
      <c r="F281" s="139" t="str">
        <f t="shared" si="231"/>
        <v>NA</v>
      </c>
      <c r="G281" s="139" t="str">
        <f t="shared" si="232"/>
        <v>NA</v>
      </c>
      <c r="H281" s="140">
        <f t="shared" si="233"/>
        <v>0.20778478686918175</v>
      </c>
      <c r="I281" s="140">
        <f t="shared" si="234"/>
        <v>0.20802452837172575</v>
      </c>
      <c r="J281" s="139" t="s">
        <v>86</v>
      </c>
      <c r="K281" s="139" t="s">
        <v>86</v>
      </c>
      <c r="L281" s="137"/>
      <c r="M281" s="140">
        <f>H281</f>
        <v>0.20778478686918175</v>
      </c>
      <c r="N281" s="140">
        <f>I281</f>
        <v>0.20802452837172575</v>
      </c>
      <c r="O281" s="140">
        <v>5</v>
      </c>
      <c r="P281" s="41">
        <f t="shared" si="220"/>
        <v>1.0389239343459087</v>
      </c>
      <c r="Q281" s="41">
        <f t="shared" si="221"/>
        <v>1.0401226418586287</v>
      </c>
      <c r="R281" s="189">
        <f t="shared" si="222"/>
        <v>1.0395232881022687</v>
      </c>
      <c r="S281" s="189">
        <f t="shared" si="223"/>
        <v>8.4761421090357076E-4</v>
      </c>
      <c r="T281" s="189"/>
      <c r="U281" s="189"/>
      <c r="V281" s="189">
        <f t="shared" si="247"/>
        <v>1.0395232881022687</v>
      </c>
      <c r="W281" s="190">
        <f t="shared" si="248"/>
        <v>1.0395232881022687</v>
      </c>
      <c r="X281" s="45">
        <v>1.0395232881022687</v>
      </c>
    </row>
    <row r="282" spans="2:24">
      <c r="B282" s="41" t="str">
        <f t="shared" si="249"/>
        <v>Blank-20</v>
      </c>
      <c r="C282" s="139" t="str">
        <f t="shared" si="249"/>
        <v>B</v>
      </c>
      <c r="D282" s="139">
        <f t="shared" si="251"/>
        <v>1.9703823037362329E-3</v>
      </c>
      <c r="E282" s="139">
        <f t="shared" si="250"/>
        <v>-4.8511346936422322E-3</v>
      </c>
      <c r="F282" s="139">
        <f t="shared" si="231"/>
        <v>3.1660086922905822E-3</v>
      </c>
      <c r="G282" s="139">
        <f t="shared" si="232"/>
        <v>1.3008130081300687E-3</v>
      </c>
      <c r="H282" s="139">
        <f t="shared" si="233"/>
        <v>6.8734688878001101E-3</v>
      </c>
      <c r="I282" s="139">
        <f t="shared" si="234"/>
        <v>3.9035645103579482E-3</v>
      </c>
      <c r="J282" s="139" t="s">
        <v>86</v>
      </c>
      <c r="K282" s="139" t="s">
        <v>86</v>
      </c>
      <c r="L282" s="137"/>
      <c r="M282" s="137">
        <f t="shared" si="237"/>
        <v>1.9703823037362329E-3</v>
      </c>
      <c r="N282" s="138">
        <f t="shared" si="238"/>
        <v>-4.8511346936422322E-3</v>
      </c>
      <c r="O282" s="137">
        <v>1</v>
      </c>
      <c r="P282" s="41">
        <f t="shared" si="220"/>
        <v>1.9703823037362329E-3</v>
      </c>
      <c r="Q282" s="41">
        <f t="shared" si="221"/>
        <v>-4.8511346936422322E-3</v>
      </c>
      <c r="R282" s="189">
        <f t="shared" si="222"/>
        <v>-1.4403761949529996E-3</v>
      </c>
      <c r="S282" s="189">
        <f t="shared" si="223"/>
        <v>4.8235409268256087E-3</v>
      </c>
      <c r="T282" s="189">
        <f>AVERAGE(R282:R284)</f>
        <v>-7.8772243605860798E-4</v>
      </c>
      <c r="U282" s="190">
        <f>IF(T282 &gt; 0, T282, 0)</f>
        <v>0</v>
      </c>
      <c r="V282" s="189" t="s">
        <v>86</v>
      </c>
      <c r="W282" s="189" t="s">
        <v>86</v>
      </c>
      <c r="X282" s="45" t="s">
        <v>86</v>
      </c>
    </row>
    <row r="283" spans="2:24">
      <c r="B283" s="41" t="str">
        <f t="shared" si="249"/>
        <v>Blank-21</v>
      </c>
      <c r="C283" s="139" t="str">
        <f t="shared" si="249"/>
        <v>B</v>
      </c>
      <c r="D283" s="139">
        <f t="shared" si="251"/>
        <v>2.846520850114572E-3</v>
      </c>
      <c r="E283" s="139">
        <f t="shared" si="250"/>
        <v>-3.8378733579795621E-3</v>
      </c>
      <c r="F283" s="139">
        <f t="shared" si="231"/>
        <v>3.1660086922905822E-3</v>
      </c>
      <c r="G283" s="139">
        <f t="shared" si="232"/>
        <v>1.0424570912375785E-2</v>
      </c>
      <c r="H283" s="139">
        <f t="shared" si="233"/>
        <v>6.0074718275355335E-3</v>
      </c>
      <c r="I283" s="139">
        <f t="shared" si="234"/>
        <v>3.9035645103579482E-3</v>
      </c>
      <c r="J283" s="139" t="s">
        <v>86</v>
      </c>
      <c r="K283" s="139" t="s">
        <v>86</v>
      </c>
      <c r="L283" s="137"/>
      <c r="M283" s="137">
        <f t="shared" si="237"/>
        <v>2.846520850114572E-3</v>
      </c>
      <c r="N283" s="138">
        <f t="shared" si="238"/>
        <v>-3.8378733579795621E-3</v>
      </c>
      <c r="O283" s="137">
        <v>1</v>
      </c>
      <c r="P283" s="41">
        <f t="shared" si="220"/>
        <v>2.846520850114572E-3</v>
      </c>
      <c r="Q283" s="41">
        <f t="shared" si="221"/>
        <v>-3.8378733579795621E-3</v>
      </c>
      <c r="R283" s="189">
        <f t="shared" si="222"/>
        <v>-4.9567625393249506E-4</v>
      </c>
      <c r="S283" s="189">
        <f t="shared" si="223"/>
        <v>4.7265804726674444E-3</v>
      </c>
      <c r="T283" s="189"/>
      <c r="U283" s="189"/>
      <c r="V283" s="189" t="s">
        <v>86</v>
      </c>
      <c r="W283" s="189" t="s">
        <v>86</v>
      </c>
      <c r="X283" s="45" t="s">
        <v>86</v>
      </c>
    </row>
    <row r="284" spans="2:24">
      <c r="B284" s="41" t="str">
        <f t="shared" si="249"/>
        <v>Blank-22</v>
      </c>
      <c r="C284" s="139" t="str">
        <f t="shared" si="249"/>
        <v>B</v>
      </c>
      <c r="D284" s="139">
        <f t="shared" si="251"/>
        <v>1.9703823037362329E-3</v>
      </c>
      <c r="E284" s="139">
        <f t="shared" si="250"/>
        <v>-2.8246120223168916E-3</v>
      </c>
      <c r="F284" s="139">
        <f t="shared" si="231"/>
        <v>3.1660086922905822E-3</v>
      </c>
      <c r="G284" s="139">
        <f t="shared" si="232"/>
        <v>1.3008130081300687E-3</v>
      </c>
      <c r="H284" s="139">
        <f t="shared" si="233"/>
        <v>6.0074718275355335E-3</v>
      </c>
      <c r="I284" s="139">
        <f t="shared" si="234"/>
        <v>3.9035645103579482E-3</v>
      </c>
      <c r="J284" s="139" t="s">
        <v>86</v>
      </c>
      <c r="K284" s="139" t="s">
        <v>86</v>
      </c>
      <c r="L284" s="137"/>
      <c r="M284" s="137">
        <f t="shared" si="237"/>
        <v>1.9703823037362329E-3</v>
      </c>
      <c r="N284" s="138">
        <f t="shared" si="238"/>
        <v>-2.8246120223168916E-3</v>
      </c>
      <c r="O284" s="137">
        <v>1</v>
      </c>
      <c r="P284" s="41">
        <f t="shared" si="220"/>
        <v>1.9703823037362329E-3</v>
      </c>
      <c r="Q284" s="41">
        <f t="shared" si="221"/>
        <v>-2.8246120223168916E-3</v>
      </c>
      <c r="R284" s="189">
        <f t="shared" si="222"/>
        <v>-4.2711485929032935E-4</v>
      </c>
      <c r="S284" s="189">
        <f t="shared" si="223"/>
        <v>3.3905730037031836E-3</v>
      </c>
      <c r="T284" s="189"/>
      <c r="U284" s="189"/>
      <c r="V284" s="189" t="s">
        <v>86</v>
      </c>
      <c r="W284" s="189" t="s">
        <v>86</v>
      </c>
      <c r="X284" s="45" t="s">
        <v>86</v>
      </c>
    </row>
    <row r="285" spans="2:24">
      <c r="B285" s="41" t="str">
        <f t="shared" si="249"/>
        <v>WBI-NRT-NCS-1</v>
      </c>
      <c r="C285" s="139" t="str">
        <f t="shared" si="249"/>
        <v>B</v>
      </c>
      <c r="D285" s="139" t="str">
        <f t="shared" si="251"/>
        <v>NA</v>
      </c>
      <c r="E285" s="139" t="str">
        <f t="shared" si="250"/>
        <v>NA</v>
      </c>
      <c r="F285" s="139" t="str">
        <f t="shared" si="231"/>
        <v>NA</v>
      </c>
      <c r="G285" s="139" t="str">
        <f t="shared" si="232"/>
        <v>NA</v>
      </c>
      <c r="H285" s="140">
        <f t="shared" si="233"/>
        <v>0.46065592846643799</v>
      </c>
      <c r="I285" s="140">
        <f t="shared" si="234"/>
        <v>0.46012264185862872</v>
      </c>
      <c r="J285" s="139" t="s">
        <v>86</v>
      </c>
      <c r="K285" s="139" t="s">
        <v>86</v>
      </c>
      <c r="L285" s="137"/>
      <c r="M285" s="140">
        <f>H285</f>
        <v>0.46065592846643799</v>
      </c>
      <c r="N285" s="140">
        <f>I285</f>
        <v>0.46012264185862872</v>
      </c>
      <c r="O285" s="140">
        <v>5</v>
      </c>
      <c r="P285" s="41">
        <f t="shared" si="220"/>
        <v>2.30327964233219</v>
      </c>
      <c r="Q285" s="41">
        <f t="shared" si="221"/>
        <v>2.3006132092931435</v>
      </c>
      <c r="R285" s="189">
        <f t="shared" si="222"/>
        <v>2.301946425812667</v>
      </c>
      <c r="S285" s="189">
        <f t="shared" si="223"/>
        <v>1.8854528834896034E-3</v>
      </c>
      <c r="T285" s="189"/>
      <c r="U285" s="189"/>
      <c r="V285" s="189">
        <f t="shared" ref="V285:V292" si="252">R285-$U$293</f>
        <v>2.301946425812667</v>
      </c>
      <c r="W285" s="190">
        <f t="shared" ref="W285:W292" si="253">IF(V285 &gt; 0, V285, 0)</f>
        <v>2.301946425812667</v>
      </c>
      <c r="X285" s="45">
        <v>2.301946425812667</v>
      </c>
    </row>
    <row r="286" spans="2:24">
      <c r="B286" s="41" t="str">
        <f t="shared" si="249"/>
        <v>WBI-NRT-NCS-2</v>
      </c>
      <c r="C286" s="139" t="str">
        <f t="shared" si="249"/>
        <v>B</v>
      </c>
      <c r="D286" s="139" t="str">
        <f t="shared" si="251"/>
        <v>NA</v>
      </c>
      <c r="E286" s="139" t="str">
        <f t="shared" si="250"/>
        <v>NA</v>
      </c>
      <c r="F286" s="139" t="str">
        <f t="shared" si="231"/>
        <v>NA</v>
      </c>
      <c r="G286" s="139" t="str">
        <f t="shared" si="232"/>
        <v>NA</v>
      </c>
      <c r="H286" s="140">
        <f t="shared" si="233"/>
        <v>0.4459339784419401</v>
      </c>
      <c r="I286" s="140">
        <f t="shared" si="234"/>
        <v>0.45227183555626843</v>
      </c>
      <c r="J286" s="139" t="s">
        <v>86</v>
      </c>
      <c r="K286" s="139" t="s">
        <v>86</v>
      </c>
      <c r="L286" s="137"/>
      <c r="M286" s="140">
        <f t="shared" ref="M286:M288" si="254">H286</f>
        <v>0.4459339784419401</v>
      </c>
      <c r="N286" s="140">
        <f t="shared" ref="N286:N288" si="255">I286</f>
        <v>0.45227183555626843</v>
      </c>
      <c r="O286" s="140">
        <v>5</v>
      </c>
      <c r="P286" s="41">
        <f t="shared" si="220"/>
        <v>2.2296698922097007</v>
      </c>
      <c r="Q286" s="41">
        <f t="shared" si="221"/>
        <v>2.2613591777813422</v>
      </c>
      <c r="R286" s="189">
        <f t="shared" si="222"/>
        <v>2.2455145349955217</v>
      </c>
      <c r="S286" s="189">
        <f t="shared" si="223"/>
        <v>2.2407708718664741E-2</v>
      </c>
      <c r="T286" s="189"/>
      <c r="U286" s="189"/>
      <c r="V286" s="189">
        <f t="shared" si="252"/>
        <v>2.2455145349955217</v>
      </c>
      <c r="W286" s="190">
        <f t="shared" si="253"/>
        <v>2.2455145349955217</v>
      </c>
      <c r="X286" s="45">
        <v>2.2455145349955217</v>
      </c>
    </row>
    <row r="287" spans="2:24">
      <c r="B287" s="41" t="str">
        <f t="shared" si="249"/>
        <v>WBI-NRT-NCS-3</v>
      </c>
      <c r="C287" s="139" t="str">
        <f t="shared" si="249"/>
        <v>B</v>
      </c>
      <c r="D287" s="139" t="str">
        <f t="shared" si="251"/>
        <v>NA</v>
      </c>
      <c r="E287" s="139" t="str">
        <f t="shared" si="250"/>
        <v>NA</v>
      </c>
      <c r="F287" s="139" t="str">
        <f t="shared" si="231"/>
        <v>NA</v>
      </c>
      <c r="G287" s="139" t="str">
        <f t="shared" si="232"/>
        <v>NA</v>
      </c>
      <c r="H287" s="140">
        <f t="shared" si="233"/>
        <v>0.46152192552670246</v>
      </c>
      <c r="I287" s="140">
        <f t="shared" si="234"/>
        <v>0.47495194265197599</v>
      </c>
      <c r="J287" s="139" t="s">
        <v>86</v>
      </c>
      <c r="K287" s="139" t="s">
        <v>86</v>
      </c>
      <c r="L287" s="137"/>
      <c r="M287" s="140">
        <f t="shared" si="254"/>
        <v>0.46152192552670246</v>
      </c>
      <c r="N287" s="140">
        <f t="shared" si="255"/>
        <v>0.47495194265197599</v>
      </c>
      <c r="O287" s="140">
        <v>5</v>
      </c>
      <c r="P287" s="41">
        <f t="shared" si="220"/>
        <v>2.3076096276335125</v>
      </c>
      <c r="Q287" s="41">
        <f t="shared" si="221"/>
        <v>2.3747597132598801</v>
      </c>
      <c r="R287" s="189">
        <f t="shared" si="222"/>
        <v>2.3411846704466965</v>
      </c>
      <c r="S287" s="189">
        <f t="shared" si="223"/>
        <v>4.7482280903661842E-2</v>
      </c>
      <c r="T287" s="189"/>
      <c r="U287" s="189"/>
      <c r="V287" s="189">
        <f t="shared" si="252"/>
        <v>2.3411846704466965</v>
      </c>
      <c r="W287" s="190">
        <f t="shared" si="253"/>
        <v>2.3411846704466965</v>
      </c>
      <c r="X287" s="45">
        <v>2.3411846704466965</v>
      </c>
    </row>
    <row r="288" spans="2:24">
      <c r="B288" s="41" t="str">
        <f t="shared" si="249"/>
        <v>WBI-NRT-NCS-4</v>
      </c>
      <c r="C288" s="139" t="str">
        <f t="shared" si="249"/>
        <v>B</v>
      </c>
      <c r="D288" s="139" t="str">
        <f t="shared" si="251"/>
        <v>NA</v>
      </c>
      <c r="E288" s="139" t="str">
        <f t="shared" si="250"/>
        <v>NA</v>
      </c>
      <c r="F288" s="139" t="str">
        <f t="shared" si="231"/>
        <v>NA</v>
      </c>
      <c r="G288" s="139" t="str">
        <f t="shared" si="232"/>
        <v>NA</v>
      </c>
      <c r="H288" s="140">
        <f t="shared" si="233"/>
        <v>0.40176812836844683</v>
      </c>
      <c r="I288" s="140">
        <f t="shared" si="234"/>
        <v>0.40342237411935994</v>
      </c>
      <c r="J288" s="139" t="s">
        <v>86</v>
      </c>
      <c r="K288" s="139" t="s">
        <v>86</v>
      </c>
      <c r="L288" s="137"/>
      <c r="M288" s="140">
        <f t="shared" si="254"/>
        <v>0.40176812836844683</v>
      </c>
      <c r="N288" s="140">
        <f t="shared" si="255"/>
        <v>0.40342237411935994</v>
      </c>
      <c r="O288" s="140">
        <v>5</v>
      </c>
      <c r="P288" s="41">
        <f t="shared" si="220"/>
        <v>2.0088406418422342</v>
      </c>
      <c r="Q288" s="41">
        <f t="shared" si="221"/>
        <v>2.0171118705967999</v>
      </c>
      <c r="R288" s="189">
        <f t="shared" si="222"/>
        <v>2.0129762562195168</v>
      </c>
      <c r="S288" s="189">
        <f t="shared" si="223"/>
        <v>5.8486419410985341E-3</v>
      </c>
      <c r="T288" s="189"/>
      <c r="U288" s="189"/>
      <c r="V288" s="189">
        <f t="shared" si="252"/>
        <v>2.0129762562195168</v>
      </c>
      <c r="W288" s="190">
        <f t="shared" si="253"/>
        <v>2.0129762562195168</v>
      </c>
      <c r="X288" s="45">
        <v>2.0129762562195168</v>
      </c>
    </row>
    <row r="289" spans="2:24">
      <c r="B289" s="41" t="str">
        <f t="shared" si="249"/>
        <v>WBI-NRT-NCS-5</v>
      </c>
      <c r="C289" s="139" t="str">
        <f t="shared" si="249"/>
        <v>B</v>
      </c>
      <c r="D289" s="139" t="str">
        <f t="shared" si="251"/>
        <v>NA</v>
      </c>
      <c r="E289" s="139" t="str">
        <f t="shared" si="250"/>
        <v>NA</v>
      </c>
      <c r="F289" s="139" t="str">
        <f t="shared" si="231"/>
        <v>NA</v>
      </c>
      <c r="G289" s="139" t="str">
        <f t="shared" si="232"/>
        <v>NA</v>
      </c>
      <c r="H289" s="139" t="str">
        <f t="shared" si="233"/>
        <v>NA</v>
      </c>
      <c r="I289" s="139" t="str">
        <f t="shared" si="234"/>
        <v>NA</v>
      </c>
      <c r="J289" s="93">
        <f>$GG$102</f>
        <v>0.26449400728762007</v>
      </c>
      <c r="K289" s="93">
        <f>$GG$103</f>
        <v>0.2676876110458638</v>
      </c>
      <c r="L289" s="137" t="s">
        <v>994</v>
      </c>
      <c r="M289" s="93">
        <f>J289</f>
        <v>0.26449400728762007</v>
      </c>
      <c r="N289" s="93">
        <f>K289</f>
        <v>0.2676876110458638</v>
      </c>
      <c r="O289" s="93">
        <v>10</v>
      </c>
      <c r="P289" s="41">
        <f t="shared" si="220"/>
        <v>2.6449400728762007</v>
      </c>
      <c r="Q289" s="41">
        <f t="shared" si="221"/>
        <v>2.6768761104586378</v>
      </c>
      <c r="R289" s="189">
        <f t="shared" si="222"/>
        <v>2.6609080916674195</v>
      </c>
      <c r="S289" s="189">
        <f t="shared" si="223"/>
        <v>2.2582188738769726E-2</v>
      </c>
      <c r="T289" s="189"/>
      <c r="U289" s="189"/>
      <c r="V289" s="189">
        <f t="shared" si="252"/>
        <v>2.6609080916674195</v>
      </c>
      <c r="W289" s="190">
        <f t="shared" si="253"/>
        <v>2.6609080916674195</v>
      </c>
      <c r="X289" s="45">
        <v>2.6609080916674195</v>
      </c>
    </row>
    <row r="290" spans="2:24">
      <c r="B290" s="41" t="str">
        <f>AF127</f>
        <v>WBI-NRT-NCS-6</v>
      </c>
      <c r="C290" s="139" t="str">
        <f>AG127</f>
        <v>B</v>
      </c>
      <c r="D290" s="139" t="str">
        <f t="shared" si="251"/>
        <v>NA</v>
      </c>
      <c r="E290" s="139" t="str">
        <f t="shared" si="250"/>
        <v>NA</v>
      </c>
      <c r="F290" s="139" t="str">
        <f t="shared" si="231"/>
        <v>NA</v>
      </c>
      <c r="G290" s="139" t="str">
        <f t="shared" si="232"/>
        <v>NA</v>
      </c>
      <c r="H290" s="140">
        <f t="shared" si="233"/>
        <v>0.38358219010289069</v>
      </c>
      <c r="I290" s="140">
        <f t="shared" si="234"/>
        <v>0.38161457883502575</v>
      </c>
      <c r="J290" s="139" t="s">
        <v>86</v>
      </c>
      <c r="K290" s="139" t="s">
        <v>86</v>
      </c>
      <c r="L290" s="137"/>
      <c r="M290" s="140">
        <f>H290</f>
        <v>0.38358219010289069</v>
      </c>
      <c r="N290" s="140">
        <f>I290</f>
        <v>0.38161457883502575</v>
      </c>
      <c r="O290" s="140">
        <v>5</v>
      </c>
      <c r="P290" s="41">
        <f t="shared" si="220"/>
        <v>1.9179109505144534</v>
      </c>
      <c r="Q290" s="41">
        <f t="shared" si="221"/>
        <v>1.9080728941751288</v>
      </c>
      <c r="R290" s="189">
        <f t="shared" si="222"/>
        <v>1.9129919223447911</v>
      </c>
      <c r="S290" s="189">
        <f t="shared" si="223"/>
        <v>6.9565563512316931E-3</v>
      </c>
      <c r="T290" s="189"/>
      <c r="U290" s="189"/>
      <c r="V290" s="189">
        <f t="shared" si="252"/>
        <v>1.9129919223447911</v>
      </c>
      <c r="W290" s="190">
        <f t="shared" si="253"/>
        <v>1.9129919223447911</v>
      </c>
      <c r="X290" s="45">
        <v>1.9129919223447911</v>
      </c>
    </row>
    <row r="291" spans="2:24">
      <c r="B291" s="41" t="str">
        <f t="shared" ref="B291:C300" si="256">AF128</f>
        <v>WBI-NRT-NCS-7</v>
      </c>
      <c r="C291" s="139" t="str">
        <f t="shared" si="256"/>
        <v>B</v>
      </c>
      <c r="D291" s="139" t="str">
        <f t="shared" si="251"/>
        <v>NA</v>
      </c>
      <c r="E291" s="139" t="str">
        <f t="shared" si="250"/>
        <v>NA</v>
      </c>
      <c r="F291" s="139" t="str">
        <f t="shared" si="231"/>
        <v>NA</v>
      </c>
      <c r="G291" s="139" t="str">
        <f t="shared" si="232"/>
        <v>NA</v>
      </c>
      <c r="H291" s="140">
        <f t="shared" si="233"/>
        <v>0.37752021068103864</v>
      </c>
      <c r="I291" s="140">
        <f t="shared" si="234"/>
        <v>0.3877207615146393</v>
      </c>
      <c r="J291" s="139" t="s">
        <v>86</v>
      </c>
      <c r="K291" s="139" t="s">
        <v>86</v>
      </c>
      <c r="L291" s="137"/>
      <c r="M291" s="140">
        <f t="shared" ref="M291:M292" si="257">H291</f>
        <v>0.37752021068103864</v>
      </c>
      <c r="N291" s="140">
        <f t="shared" ref="N291:N292" si="258">I291</f>
        <v>0.3877207615146393</v>
      </c>
      <c r="O291" s="140">
        <v>5</v>
      </c>
      <c r="P291" s="41">
        <f t="shared" si="220"/>
        <v>1.8876010534051932</v>
      </c>
      <c r="Q291" s="41">
        <f t="shared" si="221"/>
        <v>1.9386038075731964</v>
      </c>
      <c r="R291" s="189">
        <f t="shared" si="222"/>
        <v>1.9131024304891948</v>
      </c>
      <c r="S291" s="189">
        <f t="shared" si="223"/>
        <v>3.6064393331385482E-2</v>
      </c>
      <c r="T291" s="189"/>
      <c r="U291" s="189"/>
      <c r="V291" s="189">
        <f t="shared" si="252"/>
        <v>1.9131024304891948</v>
      </c>
      <c r="W291" s="190">
        <f t="shared" si="253"/>
        <v>1.9131024304891948</v>
      </c>
      <c r="X291" s="45">
        <v>1.9131024304891948</v>
      </c>
    </row>
    <row r="292" spans="2:24">
      <c r="B292" s="41" t="str">
        <f t="shared" si="256"/>
        <v>WBI-NRT-NCS-8</v>
      </c>
      <c r="C292" s="139" t="str">
        <f t="shared" si="256"/>
        <v>B</v>
      </c>
      <c r="D292" s="139" t="str">
        <f t="shared" si="251"/>
        <v>NA</v>
      </c>
      <c r="E292" s="139" t="str">
        <f t="shared" si="250"/>
        <v>NA</v>
      </c>
      <c r="F292" s="139" t="str">
        <f t="shared" si="231"/>
        <v>NA</v>
      </c>
      <c r="G292" s="139" t="str">
        <f t="shared" si="232"/>
        <v>NA</v>
      </c>
      <c r="H292" s="140">
        <f t="shared" si="233"/>
        <v>0.42168606075453208</v>
      </c>
      <c r="I292" s="140">
        <f t="shared" si="234"/>
        <v>0.42174092215820064</v>
      </c>
      <c r="J292" s="139" t="s">
        <v>86</v>
      </c>
      <c r="K292" s="139" t="s">
        <v>86</v>
      </c>
      <c r="L292" s="137"/>
      <c r="M292" s="140">
        <f t="shared" si="257"/>
        <v>0.42168606075453208</v>
      </c>
      <c r="N292" s="140">
        <f t="shared" si="258"/>
        <v>0.42174092215820064</v>
      </c>
      <c r="O292" s="140">
        <v>5</v>
      </c>
      <c r="P292" s="41">
        <f t="shared" si="220"/>
        <v>2.1084303037726606</v>
      </c>
      <c r="Q292" s="41">
        <f t="shared" si="221"/>
        <v>2.108704610791003</v>
      </c>
      <c r="R292" s="189">
        <f t="shared" si="222"/>
        <v>2.1085674572818318</v>
      </c>
      <c r="S292" s="189">
        <f t="shared" si="223"/>
        <v>1.9396435279698244E-4</v>
      </c>
      <c r="T292" s="189"/>
      <c r="U292" s="189"/>
      <c r="V292" s="189">
        <f t="shared" si="252"/>
        <v>2.1085674572818318</v>
      </c>
      <c r="W292" s="190">
        <f t="shared" si="253"/>
        <v>2.1085674572818318</v>
      </c>
      <c r="X292" s="45">
        <v>2.1085674572818318</v>
      </c>
    </row>
    <row r="293" spans="2:24">
      <c r="B293" s="41" t="str">
        <f t="shared" si="256"/>
        <v>Blank-26</v>
      </c>
      <c r="C293" s="139" t="str">
        <f t="shared" si="256"/>
        <v>B</v>
      </c>
      <c r="D293" s="139">
        <f t="shared" si="251"/>
        <v>1.9703823037362329E-3</v>
      </c>
      <c r="E293" s="139">
        <f t="shared" si="250"/>
        <v>-3.8378733579795621E-3</v>
      </c>
      <c r="F293" s="139">
        <f t="shared" si="231"/>
        <v>3.1660086922905822E-3</v>
      </c>
      <c r="G293" s="139">
        <f t="shared" si="232"/>
        <v>2.1302455448796794E-3</v>
      </c>
      <c r="H293" s="139">
        <f t="shared" si="233"/>
        <v>6.0074718275355335E-3</v>
      </c>
      <c r="I293" s="139">
        <f t="shared" si="234"/>
        <v>4.7758763217313153E-3</v>
      </c>
      <c r="J293" s="139" t="s">
        <v>86</v>
      </c>
      <c r="K293" s="139" t="s">
        <v>86</v>
      </c>
      <c r="L293" s="137"/>
      <c r="M293" s="137">
        <f t="shared" si="237"/>
        <v>1.9703823037362329E-3</v>
      </c>
      <c r="N293" s="138">
        <f t="shared" si="238"/>
        <v>-3.8378733579795621E-3</v>
      </c>
      <c r="O293" s="137">
        <v>1</v>
      </c>
      <c r="P293" s="41">
        <f t="shared" si="220"/>
        <v>1.9703823037362329E-3</v>
      </c>
      <c r="Q293" s="41">
        <f t="shared" si="221"/>
        <v>-3.8378733579795621E-3</v>
      </c>
      <c r="R293" s="189">
        <f t="shared" si="222"/>
        <v>-9.3374552712166461E-4</v>
      </c>
      <c r="S293" s="189">
        <f t="shared" si="223"/>
        <v>4.1070569652643966E-3</v>
      </c>
      <c r="T293" s="189">
        <f>AVERAGE(R293:R295)</f>
        <v>-9.3374552712166461E-4</v>
      </c>
      <c r="U293" s="190">
        <f>IF(T293 &gt; 0, T293, 0)</f>
        <v>0</v>
      </c>
      <c r="V293" s="189" t="s">
        <v>86</v>
      </c>
      <c r="W293" s="189" t="s">
        <v>86</v>
      </c>
      <c r="X293" s="45" t="s">
        <v>86</v>
      </c>
    </row>
    <row r="294" spans="2:24">
      <c r="B294" s="41" t="str">
        <f t="shared" si="256"/>
        <v>Blank-27</v>
      </c>
      <c r="C294" s="139" t="str">
        <f t="shared" si="256"/>
        <v>B</v>
      </c>
      <c r="D294" s="139">
        <f t="shared" si="251"/>
        <v>2.846520850114572E-3</v>
      </c>
      <c r="E294" s="139">
        <f t="shared" si="250"/>
        <v>-3.8378733579795621E-3</v>
      </c>
      <c r="F294" s="139">
        <f t="shared" si="231"/>
        <v>3.1660086922905822E-3</v>
      </c>
      <c r="G294" s="139">
        <f t="shared" si="232"/>
        <v>2.1302455448796794E-3</v>
      </c>
      <c r="H294" s="139">
        <f t="shared" si="233"/>
        <v>5.141474767270956E-3</v>
      </c>
      <c r="I294" s="139">
        <f t="shared" si="234"/>
        <v>4.7758763217313153E-3</v>
      </c>
      <c r="J294" s="139" t="s">
        <v>86</v>
      </c>
      <c r="K294" s="139" t="s">
        <v>86</v>
      </c>
      <c r="L294" s="137"/>
      <c r="M294" s="137">
        <f t="shared" si="237"/>
        <v>2.846520850114572E-3</v>
      </c>
      <c r="N294" s="138">
        <f t="shared" si="238"/>
        <v>-3.8378733579795621E-3</v>
      </c>
      <c r="O294" s="137">
        <v>1</v>
      </c>
      <c r="P294" s="41">
        <f t="shared" si="220"/>
        <v>2.846520850114572E-3</v>
      </c>
      <c r="Q294" s="41">
        <f t="shared" si="221"/>
        <v>-3.8378733579795621E-3</v>
      </c>
      <c r="R294" s="189">
        <f t="shared" si="222"/>
        <v>-4.9567625393249506E-4</v>
      </c>
      <c r="S294" s="189">
        <f t="shared" si="223"/>
        <v>4.7265804726674444E-3</v>
      </c>
      <c r="T294" s="189"/>
      <c r="U294" s="189"/>
      <c r="V294" s="189" t="s">
        <v>86</v>
      </c>
      <c r="W294" s="189" t="s">
        <v>86</v>
      </c>
      <c r="X294" s="45" t="s">
        <v>86</v>
      </c>
    </row>
    <row r="295" spans="2:24">
      <c r="B295" s="41" t="str">
        <f t="shared" si="256"/>
        <v>Blank-28</v>
      </c>
      <c r="C295" s="139" t="str">
        <f t="shared" si="256"/>
        <v>B</v>
      </c>
      <c r="D295" s="139">
        <f t="shared" si="251"/>
        <v>1.0942437573578938E-3</v>
      </c>
      <c r="E295" s="139">
        <f t="shared" si="250"/>
        <v>-3.8378733579795621E-3</v>
      </c>
      <c r="F295" s="139">
        <f t="shared" si="231"/>
        <v>4.8224640652273359E-3</v>
      </c>
      <c r="G295" s="139">
        <f t="shared" si="232"/>
        <v>3.7891106183789007E-3</v>
      </c>
      <c r="H295" s="139">
        <f t="shared" si="233"/>
        <v>6.0074718275355335E-3</v>
      </c>
      <c r="I295" s="139">
        <f t="shared" si="234"/>
        <v>5.6481881331046828E-3</v>
      </c>
      <c r="J295" s="139" t="s">
        <v>86</v>
      </c>
      <c r="K295" s="139" t="s">
        <v>86</v>
      </c>
      <c r="L295" s="137"/>
      <c r="M295" s="137">
        <f t="shared" si="237"/>
        <v>1.0942437573578938E-3</v>
      </c>
      <c r="N295" s="138">
        <f t="shared" si="238"/>
        <v>-3.8378733579795621E-3</v>
      </c>
      <c r="O295" s="137">
        <v>1</v>
      </c>
      <c r="P295" s="41">
        <f t="shared" si="220"/>
        <v>1.0942437573578938E-3</v>
      </c>
      <c r="Q295" s="41">
        <f t="shared" si="221"/>
        <v>-3.8378733579795621E-3</v>
      </c>
      <c r="R295" s="189">
        <f t="shared" si="222"/>
        <v>-1.3718148003108342E-3</v>
      </c>
      <c r="S295" s="189">
        <f t="shared" si="223"/>
        <v>3.4875334578613488E-3</v>
      </c>
      <c r="T295" s="189"/>
      <c r="U295" s="189"/>
      <c r="V295" s="189" t="s">
        <v>86</v>
      </c>
      <c r="W295" s="189" t="s">
        <v>86</v>
      </c>
      <c r="X295" s="45" t="s">
        <v>86</v>
      </c>
    </row>
    <row r="296" spans="2:24">
      <c r="B296" s="41" t="str">
        <f t="shared" si="256"/>
        <v>LCO-MXT-COM-1</v>
      </c>
      <c r="C296" s="139" t="str">
        <f t="shared" si="256"/>
        <v>B</v>
      </c>
      <c r="D296" s="139">
        <f t="shared" si="251"/>
        <v>9.8345622405353439E-2</v>
      </c>
      <c r="E296" s="139">
        <f t="shared" si="250"/>
        <v>0.11066065757190208</v>
      </c>
      <c r="F296" s="139">
        <f t="shared" si="231"/>
        <v>4.292093764277264E-2</v>
      </c>
      <c r="G296" s="139">
        <f t="shared" si="232"/>
        <v>4.1113574772111347E-2</v>
      </c>
      <c r="H296" s="139">
        <f t="shared" si="233"/>
        <v>1.4667442430181289E-2</v>
      </c>
      <c r="I296" s="139">
        <f t="shared" si="234"/>
        <v>1.3498994435464979E-2</v>
      </c>
      <c r="J296" s="139" t="s">
        <v>86</v>
      </c>
      <c r="K296" s="139" t="s">
        <v>86</v>
      </c>
      <c r="L296" s="137"/>
      <c r="M296" s="137">
        <f t="shared" si="237"/>
        <v>9.8345622405353439E-2</v>
      </c>
      <c r="N296" s="138">
        <f t="shared" si="238"/>
        <v>0.11066065757190208</v>
      </c>
      <c r="O296" s="137">
        <v>1</v>
      </c>
      <c r="P296" s="41">
        <f t="shared" si="220"/>
        <v>9.8345622405353439E-2</v>
      </c>
      <c r="Q296" s="41">
        <f t="shared" si="221"/>
        <v>0.11066065757190208</v>
      </c>
      <c r="R296" s="189">
        <f t="shared" si="222"/>
        <v>0.10450313998862776</v>
      </c>
      <c r="S296" s="189">
        <f t="shared" si="223"/>
        <v>8.708044876817346E-3</v>
      </c>
      <c r="T296" s="189"/>
      <c r="U296" s="189"/>
      <c r="V296" s="189">
        <f t="shared" ref="V296:V303" si="259">R296-$U$304</f>
        <v>0.10450313998862776</v>
      </c>
      <c r="W296" s="190">
        <f t="shared" ref="W296:W303" si="260">IF(V296 &gt; 0, V296, 0)</f>
        <v>0.10450313998862776</v>
      </c>
      <c r="X296" s="45">
        <v>0.10450313998862776</v>
      </c>
    </row>
    <row r="297" spans="2:24">
      <c r="B297" s="41" t="str">
        <f t="shared" si="256"/>
        <v>LCO-MXT-COM-2</v>
      </c>
      <c r="C297" s="139" t="str">
        <f t="shared" si="256"/>
        <v>B</v>
      </c>
      <c r="D297" s="139">
        <f t="shared" ref="D297:D312" si="261">AM134</f>
        <v>8.1698990024165002E-2</v>
      </c>
      <c r="E297" s="139">
        <f t="shared" si="250"/>
        <v>9.0395430858648679E-2</v>
      </c>
      <c r="F297" s="139">
        <f t="shared" si="231"/>
        <v>3.2982205405152128E-2</v>
      </c>
      <c r="G297" s="139">
        <f t="shared" si="232"/>
        <v>3.1989816867865638E-2</v>
      </c>
      <c r="H297" s="139">
        <f t="shared" si="233"/>
        <v>1.3801445369916713E-2</v>
      </c>
      <c r="I297" s="139">
        <f t="shared" si="234"/>
        <v>1.3498994435464979E-2</v>
      </c>
      <c r="J297" s="139" t="s">
        <v>86</v>
      </c>
      <c r="K297" s="139" t="s">
        <v>86</v>
      </c>
      <c r="L297" s="137"/>
      <c r="M297" s="137">
        <f t="shared" si="237"/>
        <v>8.1698990024165002E-2</v>
      </c>
      <c r="N297" s="138">
        <f t="shared" si="238"/>
        <v>9.0395430858648679E-2</v>
      </c>
      <c r="O297" s="137">
        <v>1</v>
      </c>
      <c r="P297" s="41">
        <f t="shared" ref="P297:P312" si="262">M297*O297</f>
        <v>8.1698990024165002E-2</v>
      </c>
      <c r="Q297" s="41">
        <f t="shared" ref="Q297:Q312" si="263">N297*O297</f>
        <v>9.0395430858648679E-2</v>
      </c>
      <c r="R297" s="189">
        <f t="shared" ref="R297:R312" si="264">AVERAGE(P297:Q297)</f>
        <v>8.6047210441406841E-2</v>
      </c>
      <c r="S297" s="189">
        <f t="shared" ref="S297:S312" si="265">STDEV(P297:Q297)</f>
        <v>6.1493122862510061E-3</v>
      </c>
      <c r="T297" s="189"/>
      <c r="U297" s="189"/>
      <c r="V297" s="189">
        <f t="shared" si="259"/>
        <v>8.6047210441406841E-2</v>
      </c>
      <c r="W297" s="190">
        <f t="shared" si="260"/>
        <v>8.6047210441406841E-2</v>
      </c>
      <c r="X297" s="45">
        <v>8.6047210441406841E-2</v>
      </c>
    </row>
    <row r="298" spans="2:24">
      <c r="B298" s="41" t="str">
        <f t="shared" si="256"/>
        <v>LCO-MXT-COM-3</v>
      </c>
      <c r="C298" s="139" t="str">
        <f t="shared" si="256"/>
        <v>B</v>
      </c>
      <c r="D298" s="139">
        <f t="shared" si="261"/>
        <v>4.4901171076274803E-2</v>
      </c>
      <c r="E298" s="139">
        <f t="shared" si="250"/>
        <v>4.2772148082503236E-2</v>
      </c>
      <c r="F298" s="139">
        <f t="shared" si="231"/>
        <v>2.0558790108126487E-2</v>
      </c>
      <c r="G298" s="139">
        <f t="shared" si="232"/>
        <v>1.788946374312227E-2</v>
      </c>
      <c r="H298" s="139">
        <f t="shared" si="233"/>
        <v>1.0337457128858417E-2</v>
      </c>
      <c r="I298" s="139">
        <f t="shared" si="234"/>
        <v>8.2651235672247855E-3</v>
      </c>
      <c r="J298" s="139" t="s">
        <v>86</v>
      </c>
      <c r="K298" s="139" t="s">
        <v>86</v>
      </c>
      <c r="L298" s="137"/>
      <c r="M298" s="137">
        <f t="shared" si="237"/>
        <v>4.4901171076274803E-2</v>
      </c>
      <c r="N298" s="138">
        <f t="shared" si="238"/>
        <v>4.2772148082503236E-2</v>
      </c>
      <c r="O298" s="137">
        <v>1</v>
      </c>
      <c r="P298" s="41">
        <f t="shared" si="262"/>
        <v>4.4901171076274803E-2</v>
      </c>
      <c r="Q298" s="41">
        <f t="shared" si="263"/>
        <v>4.2772148082503236E-2</v>
      </c>
      <c r="R298" s="189">
        <f t="shared" si="264"/>
        <v>4.3836659579389023E-2</v>
      </c>
      <c r="S298" s="189">
        <f t="shared" si="265"/>
        <v>1.5054465961979592E-3</v>
      </c>
      <c r="T298" s="189"/>
      <c r="U298" s="189"/>
      <c r="V298" s="189">
        <f t="shared" si="259"/>
        <v>4.3836659579389023E-2</v>
      </c>
      <c r="W298" s="190">
        <f t="shared" si="260"/>
        <v>4.3836659579389023E-2</v>
      </c>
      <c r="X298" s="45">
        <v>4.3836659579389023E-2</v>
      </c>
    </row>
    <row r="299" spans="2:24">
      <c r="B299" s="41" t="str">
        <f t="shared" si="256"/>
        <v>LCO-MXT-COM-4</v>
      </c>
      <c r="C299" s="139" t="str">
        <f t="shared" si="256"/>
        <v>B</v>
      </c>
      <c r="D299" s="139">
        <f t="shared" si="261"/>
        <v>7.5566020199516651E-2</v>
      </c>
      <c r="E299" s="139">
        <f t="shared" si="250"/>
        <v>7.9249556166359328E-2</v>
      </c>
      <c r="F299" s="139">
        <f t="shared" si="231"/>
        <v>3.1325750032215376E-2</v>
      </c>
      <c r="G299" s="139">
        <f t="shared" si="232"/>
        <v>2.950151925761681E-2</v>
      </c>
      <c r="H299" s="139">
        <f t="shared" si="233"/>
        <v>1.3801445369916713E-2</v>
      </c>
      <c r="I299" s="139">
        <f t="shared" si="234"/>
        <v>1.262668262409161E-2</v>
      </c>
      <c r="J299" s="139" t="s">
        <v>86</v>
      </c>
      <c r="K299" s="139" t="s">
        <v>86</v>
      </c>
      <c r="L299" s="137"/>
      <c r="M299" s="137">
        <f t="shared" si="237"/>
        <v>7.5566020199516651E-2</v>
      </c>
      <c r="N299" s="138">
        <f t="shared" si="238"/>
        <v>7.9249556166359328E-2</v>
      </c>
      <c r="O299" s="137">
        <v>1</v>
      </c>
      <c r="P299" s="41">
        <f t="shared" si="262"/>
        <v>7.5566020199516651E-2</v>
      </c>
      <c r="Q299" s="41">
        <f t="shared" si="263"/>
        <v>7.9249556166359328E-2</v>
      </c>
      <c r="R299" s="189">
        <f t="shared" si="264"/>
        <v>7.7407788182937989E-2</v>
      </c>
      <c r="S299" s="189">
        <f t="shared" si="265"/>
        <v>2.6046532608990027E-3</v>
      </c>
      <c r="T299" s="189"/>
      <c r="U299" s="189"/>
      <c r="V299" s="189">
        <f t="shared" si="259"/>
        <v>7.7407788182937989E-2</v>
      </c>
      <c r="W299" s="190">
        <f t="shared" si="260"/>
        <v>7.7407788182937989E-2</v>
      </c>
      <c r="X299" s="45">
        <v>7.7407788182937989E-2</v>
      </c>
    </row>
    <row r="300" spans="2:24">
      <c r="B300" s="41" t="str">
        <f t="shared" si="256"/>
        <v>LCO-MXT-COM-5</v>
      </c>
      <c r="C300" s="139" t="str">
        <f t="shared" si="256"/>
        <v>B</v>
      </c>
      <c r="D300" s="139">
        <f t="shared" si="261"/>
        <v>0.12462977879670359</v>
      </c>
      <c r="E300" s="139">
        <f t="shared" si="250"/>
        <v>0.14004523630611948</v>
      </c>
      <c r="F300" s="139">
        <f t="shared" si="231"/>
        <v>5.3687897566861528E-2</v>
      </c>
      <c r="G300" s="139">
        <f t="shared" si="232"/>
        <v>5.1066765213106664E-2</v>
      </c>
      <c r="H300" s="139">
        <f t="shared" si="233"/>
        <v>1.8997427731504174E-2</v>
      </c>
      <c r="I300" s="139">
        <f t="shared" si="234"/>
        <v>1.8732865303705184E-2</v>
      </c>
      <c r="J300" s="139" t="s">
        <v>86</v>
      </c>
      <c r="K300" s="139" t="s">
        <v>86</v>
      </c>
      <c r="L300" s="137"/>
      <c r="M300" s="137">
        <f t="shared" si="237"/>
        <v>0.12462977879670359</v>
      </c>
      <c r="N300" s="138">
        <f t="shared" si="238"/>
        <v>0.14004523630611948</v>
      </c>
      <c r="O300" s="137">
        <v>1</v>
      </c>
      <c r="P300" s="41">
        <f t="shared" si="262"/>
        <v>0.12462977879670359</v>
      </c>
      <c r="Q300" s="41">
        <f t="shared" si="263"/>
        <v>0.14004523630611948</v>
      </c>
      <c r="R300" s="189">
        <f t="shared" si="264"/>
        <v>0.13233750755141155</v>
      </c>
      <c r="S300" s="189">
        <f t="shared" si="265"/>
        <v>1.0900374540001064E-2</v>
      </c>
      <c r="T300" s="189"/>
      <c r="U300" s="189"/>
      <c r="V300" s="189">
        <f t="shared" si="259"/>
        <v>0.13233750755141155</v>
      </c>
      <c r="W300" s="190">
        <f t="shared" si="260"/>
        <v>0.13233750755141155</v>
      </c>
      <c r="X300" s="45">
        <v>0.13233750755141155</v>
      </c>
    </row>
    <row r="301" spans="2:24">
      <c r="B301" s="41" t="str">
        <f>AF138</f>
        <v>LCO-MXT-COM-6</v>
      </c>
      <c r="C301" s="139" t="str">
        <f>AG138</f>
        <v>B</v>
      </c>
      <c r="D301" s="139">
        <f t="shared" si="261"/>
        <v>8.0822851477786659E-2</v>
      </c>
      <c r="E301" s="139">
        <f t="shared" si="250"/>
        <v>8.7355646851660668E-2</v>
      </c>
      <c r="F301" s="139">
        <f t="shared" si="231"/>
        <v>3.463866077808888E-2</v>
      </c>
      <c r="G301" s="139">
        <f t="shared" si="232"/>
        <v>3.3648681941364861E-2</v>
      </c>
      <c r="H301" s="139">
        <f t="shared" si="233"/>
        <v>1.4667442430181289E-2</v>
      </c>
      <c r="I301" s="139">
        <f t="shared" si="234"/>
        <v>1.3498994435464979E-2</v>
      </c>
      <c r="J301" s="139" t="s">
        <v>86</v>
      </c>
      <c r="K301" s="139" t="s">
        <v>86</v>
      </c>
      <c r="L301" s="137"/>
      <c r="M301" s="137">
        <f t="shared" si="237"/>
        <v>8.0822851477786659E-2</v>
      </c>
      <c r="N301" s="138">
        <f t="shared" si="238"/>
        <v>8.7355646851660668E-2</v>
      </c>
      <c r="O301" s="137">
        <v>1</v>
      </c>
      <c r="P301" s="41">
        <f t="shared" si="262"/>
        <v>8.0822851477786659E-2</v>
      </c>
      <c r="Q301" s="41">
        <f t="shared" si="263"/>
        <v>8.7355646851660668E-2</v>
      </c>
      <c r="R301" s="189">
        <f t="shared" si="264"/>
        <v>8.4089249164723656E-2</v>
      </c>
      <c r="S301" s="189">
        <f t="shared" si="265"/>
        <v>4.6193839089704192E-3</v>
      </c>
      <c r="T301" s="189"/>
      <c r="U301" s="189"/>
      <c r="V301" s="189">
        <f t="shared" si="259"/>
        <v>8.4089249164723656E-2</v>
      </c>
      <c r="W301" s="190">
        <f t="shared" si="260"/>
        <v>8.4089249164723656E-2</v>
      </c>
      <c r="X301" s="45">
        <v>8.4089249164723656E-2</v>
      </c>
    </row>
    <row r="302" spans="2:24">
      <c r="B302" s="41" t="str">
        <f t="shared" ref="B302:C311" si="266">AF139</f>
        <v>LCO-MXT-COM-7</v>
      </c>
      <c r="C302" s="139" t="str">
        <f t="shared" si="266"/>
        <v>B</v>
      </c>
      <c r="D302" s="139">
        <f t="shared" si="261"/>
        <v>5.9795526364706551E-2</v>
      </c>
      <c r="E302" s="139">
        <f t="shared" si="250"/>
        <v>6.2024113460093941E-2</v>
      </c>
      <c r="F302" s="139">
        <f t="shared" si="231"/>
        <v>2.4699928540468371E-2</v>
      </c>
      <c r="G302" s="139">
        <f t="shared" si="232"/>
        <v>3.2819249404615253E-2</v>
      </c>
      <c r="H302" s="139">
        <f t="shared" si="233"/>
        <v>1.2935448309652136E-2</v>
      </c>
      <c r="I302" s="139">
        <f t="shared" si="234"/>
        <v>1.0009747189971508E-2</v>
      </c>
      <c r="J302" s="139" t="s">
        <v>86</v>
      </c>
      <c r="K302" s="139" t="s">
        <v>86</v>
      </c>
      <c r="L302" s="137"/>
      <c r="M302" s="137">
        <f t="shared" si="237"/>
        <v>5.9795526364706551E-2</v>
      </c>
      <c r="N302" s="138">
        <f t="shared" si="238"/>
        <v>6.2024113460093941E-2</v>
      </c>
      <c r="O302" s="137">
        <v>1</v>
      </c>
      <c r="P302" s="41">
        <f t="shared" si="262"/>
        <v>5.9795526364706551E-2</v>
      </c>
      <c r="Q302" s="41">
        <f t="shared" si="263"/>
        <v>6.2024113460093941E-2</v>
      </c>
      <c r="R302" s="189">
        <f t="shared" si="264"/>
        <v>6.0909819912400243E-2</v>
      </c>
      <c r="S302" s="189">
        <f t="shared" si="265"/>
        <v>1.5758490476132543E-3</v>
      </c>
      <c r="T302" s="189"/>
      <c r="U302" s="189"/>
      <c r="V302" s="189">
        <f t="shared" si="259"/>
        <v>6.0909819912400243E-2</v>
      </c>
      <c r="W302" s="190">
        <f t="shared" si="260"/>
        <v>6.0909819912400243E-2</v>
      </c>
      <c r="X302" s="45">
        <v>6.0909819912400243E-2</v>
      </c>
    </row>
    <row r="303" spans="2:24">
      <c r="B303" s="41" t="str">
        <f t="shared" si="266"/>
        <v>LCO-MXT-COM-8</v>
      </c>
      <c r="C303" s="139" t="str">
        <f t="shared" si="266"/>
        <v>B</v>
      </c>
      <c r="D303" s="139">
        <f t="shared" si="261"/>
        <v>0.10710700786913681</v>
      </c>
      <c r="E303" s="139">
        <f t="shared" si="250"/>
        <v>0.11471370291455277</v>
      </c>
      <c r="F303" s="139">
        <f t="shared" si="231"/>
        <v>4.5405620702177775E-2</v>
      </c>
      <c r="G303" s="139">
        <f t="shared" si="232"/>
        <v>4.5260737455859401E-2</v>
      </c>
      <c r="H303" s="139">
        <f t="shared" si="233"/>
        <v>1.5533439490445866E-2</v>
      </c>
      <c r="I303" s="139">
        <f t="shared" si="234"/>
        <v>1.3498994435464979E-2</v>
      </c>
      <c r="J303" s="139" t="s">
        <v>86</v>
      </c>
      <c r="K303" s="139" t="s">
        <v>86</v>
      </c>
      <c r="L303" s="137"/>
      <c r="M303" s="137">
        <f t="shared" si="237"/>
        <v>0.10710700786913681</v>
      </c>
      <c r="N303" s="138">
        <f t="shared" si="238"/>
        <v>0.11471370291455277</v>
      </c>
      <c r="O303" s="137">
        <v>1</v>
      </c>
      <c r="P303" s="41">
        <f t="shared" si="262"/>
        <v>0.10710700786913681</v>
      </c>
      <c r="Q303" s="41">
        <f t="shared" si="263"/>
        <v>0.11471370291455277</v>
      </c>
      <c r="R303" s="189">
        <f t="shared" si="264"/>
        <v>0.11091035539184479</v>
      </c>
      <c r="S303" s="189">
        <f t="shared" si="265"/>
        <v>5.378745649031738E-3</v>
      </c>
      <c r="T303" s="189"/>
      <c r="U303" s="189"/>
      <c r="V303" s="189">
        <f t="shared" si="259"/>
        <v>0.11091035539184479</v>
      </c>
      <c r="W303" s="190">
        <f t="shared" si="260"/>
        <v>0.11091035539184479</v>
      </c>
      <c r="X303" s="45">
        <v>0.11091035539184479</v>
      </c>
    </row>
    <row r="304" spans="2:24">
      <c r="B304" s="41" t="str">
        <f t="shared" si="266"/>
        <v>Blank-23</v>
      </c>
      <c r="C304" s="139" t="str">
        <f t="shared" si="266"/>
        <v>B</v>
      </c>
      <c r="D304" s="139">
        <f t="shared" si="261"/>
        <v>1.9703823037362329E-3</v>
      </c>
      <c r="E304" s="139">
        <f t="shared" si="250"/>
        <v>-4.8511346936422322E-3</v>
      </c>
      <c r="F304" s="139">
        <f t="shared" si="231"/>
        <v>3.1660086922905822E-3</v>
      </c>
      <c r="G304" s="139">
        <f t="shared" si="232"/>
        <v>2.1302455448796794E-3</v>
      </c>
      <c r="H304" s="139">
        <f t="shared" si="233"/>
        <v>6.0074718275355335E-3</v>
      </c>
      <c r="I304" s="139">
        <f t="shared" si="234"/>
        <v>3.9035645103579482E-3</v>
      </c>
      <c r="J304" s="139" t="s">
        <v>86</v>
      </c>
      <c r="K304" s="139" t="s">
        <v>86</v>
      </c>
      <c r="L304" s="137"/>
      <c r="M304" s="137">
        <f t="shared" si="237"/>
        <v>1.9703823037362329E-3</v>
      </c>
      <c r="N304" s="138">
        <f t="shared" si="238"/>
        <v>-4.8511346936422322E-3</v>
      </c>
      <c r="O304" s="137">
        <v>1</v>
      </c>
      <c r="P304" s="41">
        <f t="shared" si="262"/>
        <v>1.9703823037362329E-3</v>
      </c>
      <c r="Q304" s="41">
        <f t="shared" si="263"/>
        <v>-4.8511346936422322E-3</v>
      </c>
      <c r="R304" s="189">
        <f t="shared" si="264"/>
        <v>-1.4403761949529996E-3</v>
      </c>
      <c r="S304" s="189">
        <f t="shared" si="265"/>
        <v>4.8235409268256087E-3</v>
      </c>
      <c r="T304" s="189">
        <f>AVERAGE(R304:R306)</f>
        <v>-9.5659932533571966E-4</v>
      </c>
      <c r="U304" s="190">
        <f>IF(T304 &gt; 0, T304, 0)</f>
        <v>0</v>
      </c>
      <c r="V304" s="189" t="s">
        <v>86</v>
      </c>
      <c r="W304" s="189" t="s">
        <v>86</v>
      </c>
      <c r="X304" s="45" t="s">
        <v>86</v>
      </c>
    </row>
    <row r="305" spans="2:24">
      <c r="B305" s="41" t="str">
        <f t="shared" si="266"/>
        <v>Blank-24</v>
      </c>
      <c r="C305" s="139" t="str">
        <f t="shared" si="266"/>
        <v>B</v>
      </c>
      <c r="D305" s="139">
        <f t="shared" si="261"/>
        <v>1.9703823037362329E-3</v>
      </c>
      <c r="E305" s="139">
        <f t="shared" si="250"/>
        <v>-3.8378733579795621E-3</v>
      </c>
      <c r="F305" s="139">
        <f t="shared" si="231"/>
        <v>1.0620057870505975E-2</v>
      </c>
      <c r="G305" s="139">
        <f t="shared" si="232"/>
        <v>2.1302455448796794E-3</v>
      </c>
      <c r="H305" s="139">
        <f t="shared" si="233"/>
        <v>6.0074718275355335E-3</v>
      </c>
      <c r="I305" s="139">
        <f t="shared" si="234"/>
        <v>5.6481881331046828E-3</v>
      </c>
      <c r="J305" s="139" t="s">
        <v>86</v>
      </c>
      <c r="K305" s="139" t="s">
        <v>86</v>
      </c>
      <c r="L305" s="137"/>
      <c r="M305" s="137">
        <f t="shared" si="237"/>
        <v>1.9703823037362329E-3</v>
      </c>
      <c r="N305" s="138">
        <f t="shared" si="238"/>
        <v>-3.8378733579795621E-3</v>
      </c>
      <c r="O305" s="137">
        <v>1</v>
      </c>
      <c r="P305" s="41">
        <f t="shared" si="262"/>
        <v>1.9703823037362329E-3</v>
      </c>
      <c r="Q305" s="41">
        <f t="shared" si="263"/>
        <v>-3.8378733579795621E-3</v>
      </c>
      <c r="R305" s="189">
        <f t="shared" si="264"/>
        <v>-9.3374552712166461E-4</v>
      </c>
      <c r="S305" s="189">
        <f t="shared" si="265"/>
        <v>4.1070569652643966E-3</v>
      </c>
      <c r="T305" s="189"/>
      <c r="U305" s="189"/>
      <c r="V305" s="189" t="s">
        <v>86</v>
      </c>
      <c r="W305" s="189" t="s">
        <v>86</v>
      </c>
      <c r="X305" s="45" t="s">
        <v>86</v>
      </c>
    </row>
    <row r="306" spans="2:24">
      <c r="B306" s="41" t="str">
        <f t="shared" si="266"/>
        <v>Blank-25</v>
      </c>
      <c r="C306" s="139" t="str">
        <f t="shared" si="266"/>
        <v>B</v>
      </c>
      <c r="D306" s="139">
        <f t="shared" si="261"/>
        <v>2.846520850114572E-3</v>
      </c>
      <c r="E306" s="139">
        <f t="shared" si="250"/>
        <v>-3.8378733579795621E-3</v>
      </c>
      <c r="F306" s="139">
        <f t="shared" si="231"/>
        <v>3.9942363787589591E-3</v>
      </c>
      <c r="G306" s="139">
        <f t="shared" si="232"/>
        <v>2.1302455448796794E-3</v>
      </c>
      <c r="H306" s="139">
        <f t="shared" si="233"/>
        <v>1.2069451249387559E-2</v>
      </c>
      <c r="I306" s="139">
        <f t="shared" si="234"/>
        <v>4.7758763217313153E-3</v>
      </c>
      <c r="J306" s="139" t="s">
        <v>86</v>
      </c>
      <c r="K306" s="139" t="s">
        <v>86</v>
      </c>
      <c r="L306" s="137"/>
      <c r="M306" s="137">
        <f t="shared" si="237"/>
        <v>2.846520850114572E-3</v>
      </c>
      <c r="N306" s="138">
        <f t="shared" si="238"/>
        <v>-3.8378733579795621E-3</v>
      </c>
      <c r="O306" s="137">
        <v>1</v>
      </c>
      <c r="P306" s="41">
        <f t="shared" si="262"/>
        <v>2.846520850114572E-3</v>
      </c>
      <c r="Q306" s="41">
        <f t="shared" si="263"/>
        <v>-3.8378733579795621E-3</v>
      </c>
      <c r="R306" s="189">
        <f t="shared" si="264"/>
        <v>-4.9567625393249506E-4</v>
      </c>
      <c r="S306" s="189">
        <f t="shared" si="265"/>
        <v>4.7265804726674444E-3</v>
      </c>
      <c r="T306" s="189"/>
      <c r="U306" s="189"/>
      <c r="V306" s="189" t="s">
        <v>86</v>
      </c>
      <c r="W306" s="189" t="s">
        <v>86</v>
      </c>
      <c r="X306" s="45" t="s">
        <v>86</v>
      </c>
    </row>
    <row r="307" spans="2:24">
      <c r="B307" s="41" t="str">
        <f t="shared" si="266"/>
        <v>MAF-ONE-PRO-1</v>
      </c>
      <c r="C307" s="139" t="str">
        <f t="shared" si="266"/>
        <v>B</v>
      </c>
      <c r="D307" s="139" t="str">
        <f t="shared" si="261"/>
        <v>NA</v>
      </c>
      <c r="E307" s="139" t="str">
        <f t="shared" si="250"/>
        <v>NA</v>
      </c>
      <c r="F307" s="141">
        <f t="shared" si="231"/>
        <v>0.34770872626313504</v>
      </c>
      <c r="G307" s="141">
        <f t="shared" si="232"/>
        <v>0.34717418083271745</v>
      </c>
      <c r="H307" s="139">
        <f t="shared" si="233"/>
        <v>0.12897905438510532</v>
      </c>
      <c r="I307" s="139">
        <f t="shared" si="234"/>
        <v>0.12951646534812275</v>
      </c>
      <c r="J307" s="139" t="s">
        <v>86</v>
      </c>
      <c r="K307" s="139" t="s">
        <v>86</v>
      </c>
      <c r="L307" s="137"/>
      <c r="M307" s="137">
        <f>F307</f>
        <v>0.34770872626313504</v>
      </c>
      <c r="N307" s="138">
        <f>G307</f>
        <v>0.34717418083271745</v>
      </c>
      <c r="O307" s="137">
        <v>2</v>
      </c>
      <c r="P307" s="41">
        <f t="shared" si="262"/>
        <v>0.69541745252627007</v>
      </c>
      <c r="Q307" s="41">
        <f t="shared" si="263"/>
        <v>0.6943483616654349</v>
      </c>
      <c r="R307" s="189">
        <f t="shared" si="264"/>
        <v>0.69488290709585243</v>
      </c>
      <c r="S307" s="189">
        <f t="shared" si="265"/>
        <v>7.5596139740111623E-4</v>
      </c>
      <c r="T307" s="189"/>
      <c r="U307" s="189"/>
      <c r="V307" s="189">
        <f>R307-$U$310</f>
        <v>-5.1262565737775545E-2</v>
      </c>
      <c r="W307" s="190">
        <f>IF(V307 &gt; 0, V307, 0)</f>
        <v>0</v>
      </c>
      <c r="X307" s="45">
        <v>0</v>
      </c>
    </row>
    <row r="308" spans="2:24">
      <c r="B308" s="41" t="str">
        <f t="shared" si="266"/>
        <v>MAF-ONE-PRO-2</v>
      </c>
      <c r="C308" s="139" t="str">
        <f t="shared" si="266"/>
        <v>B</v>
      </c>
      <c r="D308" s="139">
        <f t="shared" si="261"/>
        <v>0.37170084887539495</v>
      </c>
      <c r="E308" s="139">
        <f t="shared" si="250"/>
        <v>0.42983797830564291</v>
      </c>
      <c r="F308" s="139">
        <f t="shared" si="231"/>
        <v>0.18040673359652312</v>
      </c>
      <c r="G308" s="139">
        <f t="shared" si="232"/>
        <v>0.17962880840929624</v>
      </c>
      <c r="H308" s="139">
        <f t="shared" si="233"/>
        <v>6.229728074473298E-2</v>
      </c>
      <c r="I308" s="139">
        <f t="shared" si="234"/>
        <v>6.0603832249626788E-2</v>
      </c>
      <c r="J308" s="139" t="s">
        <v>86</v>
      </c>
      <c r="K308" s="139" t="s">
        <v>86</v>
      </c>
      <c r="L308" s="137"/>
      <c r="M308" s="137">
        <f t="shared" si="237"/>
        <v>0.37170084887539495</v>
      </c>
      <c r="N308" s="138">
        <f t="shared" si="238"/>
        <v>0.42983797830564291</v>
      </c>
      <c r="O308" s="137">
        <v>1</v>
      </c>
      <c r="P308" s="41">
        <f t="shared" si="262"/>
        <v>0.37170084887539495</v>
      </c>
      <c r="Q308" s="41">
        <f t="shared" si="263"/>
        <v>0.42983797830564291</v>
      </c>
      <c r="R308" s="189">
        <f t="shared" si="264"/>
        <v>0.40076941359051893</v>
      </c>
      <c r="S308" s="189">
        <f t="shared" si="265"/>
        <v>4.1109158458848334E-2</v>
      </c>
      <c r="T308" s="189"/>
      <c r="U308" s="189"/>
      <c r="V308" s="189">
        <f>R308-$U$310</f>
        <v>-0.34537605924310905</v>
      </c>
      <c r="W308" s="190">
        <f>IF(V308 &gt; 0, V308, 0)</f>
        <v>0</v>
      </c>
      <c r="X308" s="45">
        <v>0</v>
      </c>
    </row>
    <row r="309" spans="2:24">
      <c r="B309" s="41" t="str">
        <f t="shared" si="266"/>
        <v>MAF-ONE-PRO-3</v>
      </c>
      <c r="C309" s="139" t="str">
        <f t="shared" si="266"/>
        <v>B</v>
      </c>
      <c r="D309" s="139">
        <f t="shared" si="261"/>
        <v>0.20873907924902405</v>
      </c>
      <c r="E309" s="139">
        <f t="shared" si="250"/>
        <v>0.2383315858653984</v>
      </c>
      <c r="F309" s="139">
        <f t="shared" si="231"/>
        <v>9.9240420322622216E-2</v>
      </c>
      <c r="G309" s="139">
        <f t="shared" si="232"/>
        <v>0.10166214995483287</v>
      </c>
      <c r="H309" s="139">
        <f t="shared" si="233"/>
        <v>3.1987383635472814E-2</v>
      </c>
      <c r="I309" s="139">
        <f t="shared" si="234"/>
        <v>3.2689854285679047E-2</v>
      </c>
      <c r="J309" s="139" t="s">
        <v>86</v>
      </c>
      <c r="K309" s="139" t="s">
        <v>86</v>
      </c>
      <c r="L309" s="137"/>
      <c r="M309" s="137">
        <f t="shared" si="237"/>
        <v>0.20873907924902405</v>
      </c>
      <c r="N309" s="138">
        <f t="shared" si="238"/>
        <v>0.2383315858653984</v>
      </c>
      <c r="O309" s="137">
        <v>1</v>
      </c>
      <c r="P309" s="41">
        <f t="shared" si="262"/>
        <v>0.20873907924902405</v>
      </c>
      <c r="Q309" s="41">
        <f t="shared" si="263"/>
        <v>0.2383315858653984</v>
      </c>
      <c r="R309" s="189">
        <f t="shared" si="264"/>
        <v>0.22353533255721122</v>
      </c>
      <c r="S309" s="189">
        <f t="shared" si="265"/>
        <v>2.0925062100746083E-2</v>
      </c>
      <c r="T309" s="189"/>
      <c r="U309" s="189"/>
      <c r="V309" s="189">
        <f>R309-$U$310</f>
        <v>-0.52261014027641672</v>
      </c>
      <c r="W309" s="190">
        <f>IF(V309 &gt; 0, V309, 0)</f>
        <v>0</v>
      </c>
      <c r="X309" s="45">
        <v>0</v>
      </c>
    </row>
    <row r="310" spans="2:24">
      <c r="B310" s="41" t="str">
        <f t="shared" si="266"/>
        <v>Blank-32</v>
      </c>
      <c r="C310" s="139" t="str">
        <f t="shared" si="266"/>
        <v>B</v>
      </c>
      <c r="D310" s="139" t="str">
        <f t="shared" si="261"/>
        <v>NA</v>
      </c>
      <c r="E310" s="139" t="str">
        <f t="shared" si="250"/>
        <v>NA</v>
      </c>
      <c r="F310" s="139" t="str">
        <f t="shared" si="231"/>
        <v>NA</v>
      </c>
      <c r="G310" s="139">
        <f t="shared" si="232"/>
        <v>0.5039369302783937</v>
      </c>
      <c r="H310" s="140">
        <f t="shared" si="233"/>
        <v>0.19392883390494856</v>
      </c>
      <c r="I310" s="140">
        <f t="shared" si="234"/>
        <v>0.19493985120112522</v>
      </c>
      <c r="J310" s="139" t="s">
        <v>86</v>
      </c>
      <c r="K310" s="139" t="s">
        <v>86</v>
      </c>
      <c r="L310" s="137"/>
      <c r="M310" s="140">
        <f>H310</f>
        <v>0.19392883390494856</v>
      </c>
      <c r="N310" s="140">
        <f>I310</f>
        <v>0.19493985120112522</v>
      </c>
      <c r="O310" s="140">
        <v>5</v>
      </c>
      <c r="P310" s="41">
        <f t="shared" si="262"/>
        <v>0.96964416952474275</v>
      </c>
      <c r="Q310" s="41">
        <f t="shared" si="263"/>
        <v>0.97469925600562612</v>
      </c>
      <c r="R310" s="189">
        <f t="shared" si="264"/>
        <v>0.97217171276518444</v>
      </c>
      <c r="S310" s="189">
        <f t="shared" si="265"/>
        <v>3.5744859301170754E-3</v>
      </c>
      <c r="T310" s="189">
        <f>AVERAGE(R310:R312)</f>
        <v>0.74614547283362798</v>
      </c>
      <c r="U310" s="190">
        <f>IF(T310 &gt; 0, T310, 0)</f>
        <v>0.74614547283362798</v>
      </c>
      <c r="V310" s="189" t="s">
        <v>86</v>
      </c>
      <c r="W310" s="189" t="s">
        <v>86</v>
      </c>
      <c r="X310" s="45" t="s">
        <v>86</v>
      </c>
    </row>
    <row r="311" spans="2:24">
      <c r="B311" s="41" t="str">
        <f t="shared" si="266"/>
        <v>Blank-33</v>
      </c>
      <c r="C311" s="139" t="str">
        <f t="shared" si="266"/>
        <v>B</v>
      </c>
      <c r="D311" s="139" t="str">
        <f t="shared" si="261"/>
        <v>NA</v>
      </c>
      <c r="E311" s="139" t="str">
        <f t="shared" si="250"/>
        <v>NA</v>
      </c>
      <c r="F311" s="141">
        <f t="shared" si="231"/>
        <v>0.36261682461956585</v>
      </c>
      <c r="G311" s="141">
        <f t="shared" si="232"/>
        <v>0.35712737127371275</v>
      </c>
      <c r="H311" s="139">
        <f t="shared" si="233"/>
        <v>0.13071104850563448</v>
      </c>
      <c r="I311" s="139">
        <f t="shared" si="234"/>
        <v>0.13038877715949612</v>
      </c>
      <c r="J311" s="139" t="s">
        <v>86</v>
      </c>
      <c r="K311" s="139" t="s">
        <v>86</v>
      </c>
      <c r="L311" s="137"/>
      <c r="M311" s="141">
        <f>F311</f>
        <v>0.36261682461956585</v>
      </c>
      <c r="N311" s="141">
        <f>G311</f>
        <v>0.35712737127371275</v>
      </c>
      <c r="O311" s="141">
        <v>2</v>
      </c>
      <c r="P311" s="41">
        <f t="shared" si="262"/>
        <v>0.72523364923913169</v>
      </c>
      <c r="Q311" s="41">
        <f t="shared" si="263"/>
        <v>0.71425474254742549</v>
      </c>
      <c r="R311" s="189">
        <f t="shared" si="264"/>
        <v>0.71974419589327865</v>
      </c>
      <c r="S311" s="189">
        <f t="shared" si="265"/>
        <v>7.7632593717198205E-3</v>
      </c>
      <c r="T311" s="189"/>
      <c r="U311" s="189"/>
      <c r="V311" s="189" t="s">
        <v>86</v>
      </c>
      <c r="W311" s="189" t="s">
        <v>86</v>
      </c>
      <c r="X311" s="45" t="s">
        <v>86</v>
      </c>
    </row>
    <row r="312" spans="2:24">
      <c r="B312" s="41" t="str">
        <f>AF149</f>
        <v>Blank-34</v>
      </c>
      <c r="C312" s="139" t="str">
        <f>AG149</f>
        <v>B</v>
      </c>
      <c r="D312" s="139" t="str">
        <f t="shared" si="261"/>
        <v>NA</v>
      </c>
      <c r="E312" s="139" t="str">
        <f t="shared" ref="E312" si="267">BB149</f>
        <v>NA</v>
      </c>
      <c r="F312" s="141">
        <f t="shared" si="231"/>
        <v>0.27482468985391795</v>
      </c>
      <c r="G312" s="141">
        <f t="shared" si="232"/>
        <v>0.27169581998850295</v>
      </c>
      <c r="H312" s="139">
        <f t="shared" si="233"/>
        <v>9.9535154336109738E-2</v>
      </c>
      <c r="I312" s="139">
        <f t="shared" si="234"/>
        <v>9.9857863761428273E-2</v>
      </c>
      <c r="J312" s="139" t="s">
        <v>86</v>
      </c>
      <c r="K312" s="139" t="s">
        <v>86</v>
      </c>
      <c r="L312" s="137"/>
      <c r="M312" s="141">
        <f>F312</f>
        <v>0.27482468985391795</v>
      </c>
      <c r="N312" s="141">
        <f>G312</f>
        <v>0.27169581998850295</v>
      </c>
      <c r="O312" s="141">
        <v>2</v>
      </c>
      <c r="P312" s="41">
        <f t="shared" si="262"/>
        <v>0.54964937970783589</v>
      </c>
      <c r="Q312" s="41">
        <f t="shared" si="263"/>
        <v>0.5433916399770059</v>
      </c>
      <c r="R312" s="189">
        <f t="shared" si="264"/>
        <v>0.54652050984242084</v>
      </c>
      <c r="S312" s="189">
        <f t="shared" si="265"/>
        <v>4.4248901985703684E-3</v>
      </c>
      <c r="T312" s="189"/>
      <c r="U312" s="189"/>
      <c r="V312" s="189" t="s">
        <v>86</v>
      </c>
      <c r="W312" s="189" t="s">
        <v>86</v>
      </c>
      <c r="X312" s="45" t="s">
        <v>86</v>
      </c>
    </row>
    <row r="313" spans="2:24">
      <c r="B313" s="41" t="str">
        <f t="shared" ref="B313:C326" si="268">AF150</f>
        <v>empty</v>
      </c>
      <c r="C313" s="139" t="str">
        <f t="shared" si="268"/>
        <v>B</v>
      </c>
      <c r="D313" s="139" t="s">
        <v>86</v>
      </c>
      <c r="E313" s="139" t="s">
        <v>86</v>
      </c>
      <c r="F313" s="139" t="s">
        <v>86</v>
      </c>
      <c r="G313" s="139" t="s">
        <v>86</v>
      </c>
      <c r="H313" s="139" t="s">
        <v>86</v>
      </c>
      <c r="I313" s="139" t="s">
        <v>86</v>
      </c>
      <c r="J313" s="139" t="s">
        <v>86</v>
      </c>
      <c r="K313" s="139" t="s">
        <v>86</v>
      </c>
      <c r="L313" s="137" t="s">
        <v>916</v>
      </c>
      <c r="M313" s="137" t="str">
        <f>D313</f>
        <v>NA</v>
      </c>
      <c r="N313" s="138" t="str">
        <f>E313</f>
        <v>NA</v>
      </c>
      <c r="O313" s="137">
        <v>1</v>
      </c>
      <c r="P313" s="138" t="str">
        <f>G313</f>
        <v>NA</v>
      </c>
      <c r="Q313" s="41" t="s">
        <v>86</v>
      </c>
      <c r="R313" s="189" t="s">
        <v>86</v>
      </c>
      <c r="S313" s="189" t="s">
        <v>86</v>
      </c>
      <c r="T313" s="189"/>
      <c r="U313" s="189"/>
      <c r="V313" s="189" t="s">
        <v>86</v>
      </c>
      <c r="W313" s="189" t="s">
        <v>86</v>
      </c>
      <c r="X313" s="45" t="s">
        <v>86</v>
      </c>
    </row>
    <row r="314" spans="2:24">
      <c r="B314" s="41" t="str">
        <f t="shared" si="268"/>
        <v>empty</v>
      </c>
      <c r="C314" s="139" t="str">
        <f t="shared" si="268"/>
        <v>B</v>
      </c>
      <c r="D314" s="139" t="s">
        <v>86</v>
      </c>
      <c r="E314" s="139" t="s">
        <v>86</v>
      </c>
      <c r="F314" s="139" t="s">
        <v>86</v>
      </c>
      <c r="G314" s="139" t="s">
        <v>86</v>
      </c>
      <c r="H314" s="139" t="s">
        <v>86</v>
      </c>
      <c r="I314" s="139" t="s">
        <v>86</v>
      </c>
      <c r="J314" s="139" t="s">
        <v>86</v>
      </c>
      <c r="K314" s="139" t="s">
        <v>86</v>
      </c>
      <c r="L314" s="137" t="s">
        <v>916</v>
      </c>
      <c r="M314" s="137" t="str">
        <f t="shared" si="237"/>
        <v>NA</v>
      </c>
      <c r="N314" s="138" t="str">
        <f t="shared" si="238"/>
        <v>NA</v>
      </c>
      <c r="O314" s="137">
        <v>1</v>
      </c>
      <c r="P314" s="138" t="str">
        <f t="shared" si="238"/>
        <v>NA</v>
      </c>
      <c r="Q314" s="41" t="s">
        <v>86</v>
      </c>
      <c r="R314" s="189" t="s">
        <v>86</v>
      </c>
      <c r="S314" s="189" t="s">
        <v>86</v>
      </c>
      <c r="T314" s="189"/>
      <c r="U314" s="189"/>
      <c r="V314" s="189" t="s">
        <v>86</v>
      </c>
      <c r="W314" s="189" t="s">
        <v>86</v>
      </c>
      <c r="X314" s="45" t="s">
        <v>86</v>
      </c>
    </row>
    <row r="315" spans="2:24">
      <c r="B315" s="41" t="str">
        <f t="shared" si="268"/>
        <v>empty</v>
      </c>
      <c r="C315" s="139" t="str">
        <f t="shared" si="268"/>
        <v>B</v>
      </c>
      <c r="D315" s="139" t="s">
        <v>86</v>
      </c>
      <c r="E315" s="139" t="s">
        <v>86</v>
      </c>
      <c r="F315" s="139" t="s">
        <v>86</v>
      </c>
      <c r="G315" s="139" t="s">
        <v>86</v>
      </c>
      <c r="H315" s="139" t="s">
        <v>86</v>
      </c>
      <c r="I315" s="139" t="s">
        <v>86</v>
      </c>
      <c r="J315" s="139" t="s">
        <v>86</v>
      </c>
      <c r="K315" s="139" t="s">
        <v>86</v>
      </c>
      <c r="L315" s="137" t="s">
        <v>916</v>
      </c>
      <c r="M315" s="137" t="str">
        <f t="shared" si="237"/>
        <v>NA</v>
      </c>
      <c r="N315" s="138" t="str">
        <f t="shared" si="238"/>
        <v>NA</v>
      </c>
      <c r="O315" s="137">
        <v>1</v>
      </c>
      <c r="P315" s="138" t="str">
        <f t="shared" si="238"/>
        <v>NA</v>
      </c>
      <c r="Q315" s="41" t="s">
        <v>86</v>
      </c>
      <c r="R315" s="189" t="s">
        <v>86</v>
      </c>
      <c r="S315" s="189" t="s">
        <v>86</v>
      </c>
      <c r="T315" s="189"/>
      <c r="U315" s="189"/>
      <c r="V315" s="189" t="s">
        <v>86</v>
      </c>
      <c r="W315" s="189" t="s">
        <v>86</v>
      </c>
      <c r="X315" s="45" t="s">
        <v>86</v>
      </c>
    </row>
    <row r="316" spans="2:24">
      <c r="B316" s="41" t="str">
        <f t="shared" si="268"/>
        <v>empty</v>
      </c>
      <c r="C316" s="139" t="str">
        <f t="shared" si="268"/>
        <v>B</v>
      </c>
      <c r="D316" s="139" t="s">
        <v>86</v>
      </c>
      <c r="E316" s="139" t="s">
        <v>86</v>
      </c>
      <c r="F316" s="139" t="s">
        <v>86</v>
      </c>
      <c r="G316" s="139" t="s">
        <v>86</v>
      </c>
      <c r="H316" s="139" t="s">
        <v>86</v>
      </c>
      <c r="I316" s="139" t="s">
        <v>86</v>
      </c>
      <c r="J316" s="139" t="s">
        <v>86</v>
      </c>
      <c r="K316" s="139" t="s">
        <v>86</v>
      </c>
      <c r="L316" s="137" t="s">
        <v>916</v>
      </c>
      <c r="M316" s="137" t="str">
        <f t="shared" ref="M316:M319" si="269">D316</f>
        <v>NA</v>
      </c>
      <c r="N316" s="138" t="str">
        <f t="shared" ref="N316:P319" si="270">E316</f>
        <v>NA</v>
      </c>
      <c r="O316" s="137">
        <v>1</v>
      </c>
      <c r="P316" s="138" t="str">
        <f t="shared" si="270"/>
        <v>NA</v>
      </c>
      <c r="Q316" s="41" t="s">
        <v>86</v>
      </c>
      <c r="R316" s="189" t="s">
        <v>86</v>
      </c>
      <c r="S316" s="189" t="s">
        <v>86</v>
      </c>
      <c r="T316" s="189"/>
      <c r="U316" s="189"/>
      <c r="V316" s="189" t="s">
        <v>86</v>
      </c>
      <c r="W316" s="189" t="s">
        <v>86</v>
      </c>
      <c r="X316" s="45" t="s">
        <v>86</v>
      </c>
    </row>
    <row r="317" spans="2:24">
      <c r="B317" s="41" t="str">
        <f t="shared" si="268"/>
        <v>empty</v>
      </c>
      <c r="C317" s="139" t="str">
        <f t="shared" si="268"/>
        <v>B</v>
      </c>
      <c r="D317" s="139" t="s">
        <v>86</v>
      </c>
      <c r="E317" s="139" t="s">
        <v>86</v>
      </c>
      <c r="F317" s="139" t="s">
        <v>86</v>
      </c>
      <c r="G317" s="139" t="s">
        <v>86</v>
      </c>
      <c r="H317" s="139" t="s">
        <v>86</v>
      </c>
      <c r="I317" s="139" t="s">
        <v>86</v>
      </c>
      <c r="J317" s="139" t="s">
        <v>86</v>
      </c>
      <c r="K317" s="139" t="s">
        <v>86</v>
      </c>
      <c r="L317" s="137" t="s">
        <v>916</v>
      </c>
      <c r="M317" s="137" t="str">
        <f t="shared" si="269"/>
        <v>NA</v>
      </c>
      <c r="N317" s="138" t="str">
        <f t="shared" si="270"/>
        <v>NA</v>
      </c>
      <c r="O317" s="137">
        <v>1</v>
      </c>
      <c r="P317" s="138" t="str">
        <f t="shared" si="270"/>
        <v>NA</v>
      </c>
      <c r="Q317" s="41" t="s">
        <v>86</v>
      </c>
      <c r="R317" s="189" t="s">
        <v>86</v>
      </c>
      <c r="S317" s="189" t="s">
        <v>86</v>
      </c>
      <c r="T317" s="189"/>
      <c r="U317" s="189"/>
      <c r="V317" s="189" t="s">
        <v>86</v>
      </c>
      <c r="W317" s="189" t="s">
        <v>86</v>
      </c>
      <c r="X317" s="45" t="s">
        <v>86</v>
      </c>
    </row>
    <row r="318" spans="2:24">
      <c r="B318" s="41" t="str">
        <f t="shared" si="268"/>
        <v>empty</v>
      </c>
      <c r="C318" s="139" t="str">
        <f t="shared" si="268"/>
        <v>B</v>
      </c>
      <c r="D318" s="139" t="s">
        <v>86</v>
      </c>
      <c r="E318" s="139" t="s">
        <v>86</v>
      </c>
      <c r="F318" s="139" t="s">
        <v>86</v>
      </c>
      <c r="G318" s="139" t="s">
        <v>86</v>
      </c>
      <c r="H318" s="139" t="s">
        <v>86</v>
      </c>
      <c r="I318" s="139" t="s">
        <v>86</v>
      </c>
      <c r="J318" s="139" t="s">
        <v>86</v>
      </c>
      <c r="K318" s="139" t="s">
        <v>86</v>
      </c>
      <c r="L318" s="137" t="s">
        <v>916</v>
      </c>
      <c r="M318" s="137" t="str">
        <f t="shared" si="269"/>
        <v>NA</v>
      </c>
      <c r="N318" s="138" t="str">
        <f t="shared" si="270"/>
        <v>NA</v>
      </c>
      <c r="O318" s="137">
        <v>1</v>
      </c>
      <c r="P318" s="138" t="str">
        <f t="shared" si="270"/>
        <v>NA</v>
      </c>
      <c r="Q318" s="41" t="s">
        <v>86</v>
      </c>
      <c r="R318" s="189" t="s">
        <v>86</v>
      </c>
      <c r="S318" s="189" t="s">
        <v>86</v>
      </c>
      <c r="T318" s="189"/>
      <c r="U318" s="189"/>
      <c r="V318" s="189" t="s">
        <v>86</v>
      </c>
      <c r="W318" s="189" t="s">
        <v>86</v>
      </c>
      <c r="X318" s="45" t="s">
        <v>86</v>
      </c>
    </row>
    <row r="319" spans="2:24">
      <c r="B319" s="41" t="str">
        <f t="shared" si="268"/>
        <v>empty</v>
      </c>
      <c r="C319" s="139" t="str">
        <f t="shared" si="268"/>
        <v>B</v>
      </c>
      <c r="D319" s="139" t="s">
        <v>86</v>
      </c>
      <c r="E319" s="139" t="s">
        <v>86</v>
      </c>
      <c r="F319" s="139" t="s">
        <v>86</v>
      </c>
      <c r="G319" s="139" t="s">
        <v>86</v>
      </c>
      <c r="H319" s="139" t="s">
        <v>86</v>
      </c>
      <c r="I319" s="139" t="s">
        <v>86</v>
      </c>
      <c r="J319" s="139" t="s">
        <v>86</v>
      </c>
      <c r="K319" s="139" t="s">
        <v>86</v>
      </c>
      <c r="L319" s="137" t="s">
        <v>916</v>
      </c>
      <c r="M319" s="137" t="str">
        <f t="shared" si="269"/>
        <v>NA</v>
      </c>
      <c r="N319" s="138" t="str">
        <f t="shared" si="270"/>
        <v>NA</v>
      </c>
      <c r="O319" s="137">
        <v>1</v>
      </c>
      <c r="P319" s="138" t="str">
        <f t="shared" si="270"/>
        <v>NA</v>
      </c>
      <c r="Q319" s="41" t="s">
        <v>86</v>
      </c>
      <c r="R319" s="189" t="s">
        <v>86</v>
      </c>
      <c r="S319" s="189" t="s">
        <v>86</v>
      </c>
      <c r="T319" s="189"/>
      <c r="U319" s="189"/>
      <c r="V319" s="189" t="s">
        <v>86</v>
      </c>
      <c r="W319" s="189" t="s">
        <v>86</v>
      </c>
      <c r="X319" s="45" t="s">
        <v>86</v>
      </c>
    </row>
    <row r="320" spans="2:24">
      <c r="B320" s="41" t="str">
        <f t="shared" si="268"/>
        <v>empty</v>
      </c>
      <c r="C320" s="139" t="str">
        <f t="shared" si="268"/>
        <v>B</v>
      </c>
      <c r="D320" s="139" t="s">
        <v>86</v>
      </c>
      <c r="E320" s="139" t="s">
        <v>86</v>
      </c>
      <c r="F320" s="139" t="s">
        <v>86</v>
      </c>
      <c r="G320" s="139" t="s">
        <v>86</v>
      </c>
      <c r="H320" s="139" t="s">
        <v>86</v>
      </c>
      <c r="I320" s="139" t="s">
        <v>86</v>
      </c>
      <c r="J320" s="139" t="s">
        <v>86</v>
      </c>
      <c r="K320" s="139" t="s">
        <v>86</v>
      </c>
      <c r="L320" s="137" t="s">
        <v>916</v>
      </c>
      <c r="M320" s="137" t="str">
        <f>H320</f>
        <v>NA</v>
      </c>
      <c r="N320" s="137" t="str">
        <f>I320</f>
        <v>NA</v>
      </c>
      <c r="O320" s="137">
        <v>1</v>
      </c>
      <c r="P320" s="137" t="str">
        <f>K320</f>
        <v>NA</v>
      </c>
      <c r="Q320" s="41" t="s">
        <v>86</v>
      </c>
      <c r="R320" s="189" t="s">
        <v>86</v>
      </c>
      <c r="S320" s="189" t="s">
        <v>86</v>
      </c>
      <c r="T320" s="189"/>
      <c r="U320" s="189"/>
      <c r="V320" s="189" t="s">
        <v>86</v>
      </c>
      <c r="W320" s="189" t="s">
        <v>86</v>
      </c>
      <c r="X320" s="45" t="s">
        <v>86</v>
      </c>
    </row>
    <row r="321" spans="1:24">
      <c r="B321" s="41" t="str">
        <f t="shared" si="268"/>
        <v>empty</v>
      </c>
      <c r="C321" s="139" t="str">
        <f t="shared" si="268"/>
        <v>B</v>
      </c>
      <c r="D321" s="139" t="s">
        <v>86</v>
      </c>
      <c r="E321" s="139" t="s">
        <v>86</v>
      </c>
      <c r="F321" s="139" t="s">
        <v>86</v>
      </c>
      <c r="G321" s="139" t="s">
        <v>86</v>
      </c>
      <c r="H321" s="139" t="s">
        <v>86</v>
      </c>
      <c r="I321" s="139" t="s">
        <v>86</v>
      </c>
      <c r="J321" s="139" t="s">
        <v>86</v>
      </c>
      <c r="K321" s="139" t="s">
        <v>86</v>
      </c>
      <c r="L321" s="137" t="s">
        <v>916</v>
      </c>
      <c r="M321" s="137" t="str">
        <f t="shared" ref="M321:M327" si="271">H321</f>
        <v>NA</v>
      </c>
      <c r="N321" s="137" t="str">
        <f t="shared" ref="N321:P327" si="272">I321</f>
        <v>NA</v>
      </c>
      <c r="O321" s="137">
        <v>1</v>
      </c>
      <c r="P321" s="137" t="str">
        <f t="shared" si="272"/>
        <v>NA</v>
      </c>
      <c r="Q321" s="41" t="s">
        <v>86</v>
      </c>
      <c r="R321" s="189" t="s">
        <v>86</v>
      </c>
      <c r="S321" s="189" t="s">
        <v>86</v>
      </c>
      <c r="T321" s="189"/>
      <c r="U321" s="189"/>
      <c r="V321" s="189" t="s">
        <v>86</v>
      </c>
      <c r="W321" s="189" t="s">
        <v>86</v>
      </c>
      <c r="X321" s="45" t="s">
        <v>86</v>
      </c>
    </row>
    <row r="322" spans="1:24">
      <c r="B322" s="41" t="str">
        <f t="shared" si="268"/>
        <v>empty</v>
      </c>
      <c r="C322" s="139" t="str">
        <f t="shared" si="268"/>
        <v>B</v>
      </c>
      <c r="D322" s="139" t="s">
        <v>86</v>
      </c>
      <c r="E322" s="139" t="s">
        <v>86</v>
      </c>
      <c r="F322" s="139" t="s">
        <v>86</v>
      </c>
      <c r="G322" s="139" t="s">
        <v>86</v>
      </c>
      <c r="H322" s="139" t="s">
        <v>86</v>
      </c>
      <c r="I322" s="139" t="s">
        <v>86</v>
      </c>
      <c r="J322" s="139" t="s">
        <v>86</v>
      </c>
      <c r="K322" s="139" t="s">
        <v>86</v>
      </c>
      <c r="L322" s="137" t="s">
        <v>916</v>
      </c>
      <c r="M322" s="137" t="str">
        <f t="shared" si="271"/>
        <v>NA</v>
      </c>
      <c r="N322" s="137" t="str">
        <f t="shared" si="272"/>
        <v>NA</v>
      </c>
      <c r="O322" s="137">
        <v>1</v>
      </c>
      <c r="P322" s="137" t="str">
        <f t="shared" si="272"/>
        <v>NA</v>
      </c>
      <c r="Q322" s="41" t="s">
        <v>86</v>
      </c>
      <c r="R322" s="189" t="s">
        <v>86</v>
      </c>
      <c r="S322" s="189" t="s">
        <v>86</v>
      </c>
      <c r="T322" s="189"/>
      <c r="U322" s="189"/>
      <c r="V322" s="189" t="s">
        <v>86</v>
      </c>
      <c r="W322" s="189" t="s">
        <v>86</v>
      </c>
      <c r="X322" s="45" t="s">
        <v>86</v>
      </c>
    </row>
    <row r="323" spans="1:24">
      <c r="B323" s="41" t="str">
        <f t="shared" si="268"/>
        <v>empty</v>
      </c>
      <c r="C323" s="139" t="str">
        <f t="shared" si="268"/>
        <v>B</v>
      </c>
      <c r="D323" s="139" t="s">
        <v>86</v>
      </c>
      <c r="E323" s="139" t="s">
        <v>86</v>
      </c>
      <c r="F323" s="139" t="s">
        <v>86</v>
      </c>
      <c r="G323" s="139" t="s">
        <v>86</v>
      </c>
      <c r="H323" s="139" t="s">
        <v>86</v>
      </c>
      <c r="I323" s="139" t="s">
        <v>86</v>
      </c>
      <c r="J323" s="139" t="s">
        <v>86</v>
      </c>
      <c r="K323" s="139" t="s">
        <v>86</v>
      </c>
      <c r="L323" s="137" t="s">
        <v>916</v>
      </c>
      <c r="M323" s="137" t="str">
        <f t="shared" si="271"/>
        <v>NA</v>
      </c>
      <c r="N323" s="137" t="str">
        <f t="shared" si="272"/>
        <v>NA</v>
      </c>
      <c r="O323" s="137">
        <v>1</v>
      </c>
      <c r="P323" s="137" t="str">
        <f t="shared" si="272"/>
        <v>NA</v>
      </c>
      <c r="Q323" s="41" t="s">
        <v>86</v>
      </c>
      <c r="R323" s="189" t="s">
        <v>86</v>
      </c>
      <c r="S323" s="189" t="s">
        <v>86</v>
      </c>
      <c r="T323" s="189"/>
      <c r="U323" s="189"/>
      <c r="V323" s="189" t="s">
        <v>86</v>
      </c>
      <c r="W323" s="189" t="s">
        <v>86</v>
      </c>
      <c r="X323" s="45" t="s">
        <v>86</v>
      </c>
    </row>
    <row r="324" spans="1:24">
      <c r="B324" s="41" t="str">
        <f t="shared" si="268"/>
        <v>empty</v>
      </c>
      <c r="C324" s="139" t="str">
        <f t="shared" si="268"/>
        <v>B</v>
      </c>
      <c r="D324" s="139" t="s">
        <v>86</v>
      </c>
      <c r="E324" s="139" t="s">
        <v>86</v>
      </c>
      <c r="F324" s="139" t="s">
        <v>86</v>
      </c>
      <c r="G324" s="139" t="s">
        <v>86</v>
      </c>
      <c r="H324" s="139" t="s">
        <v>86</v>
      </c>
      <c r="I324" s="139" t="s">
        <v>86</v>
      </c>
      <c r="J324" s="139" t="s">
        <v>86</v>
      </c>
      <c r="K324" s="139" t="s">
        <v>86</v>
      </c>
      <c r="L324" s="137" t="s">
        <v>916</v>
      </c>
      <c r="M324" s="137" t="str">
        <f t="shared" si="271"/>
        <v>NA</v>
      </c>
      <c r="N324" s="137" t="str">
        <f t="shared" si="272"/>
        <v>NA</v>
      </c>
      <c r="O324" s="137">
        <v>1</v>
      </c>
      <c r="P324" s="137" t="str">
        <f t="shared" si="272"/>
        <v>NA</v>
      </c>
      <c r="Q324" s="41" t="s">
        <v>86</v>
      </c>
      <c r="R324" s="189" t="s">
        <v>86</v>
      </c>
      <c r="S324" s="189" t="s">
        <v>86</v>
      </c>
      <c r="T324" s="189"/>
      <c r="U324" s="189"/>
      <c r="V324" s="189" t="s">
        <v>86</v>
      </c>
      <c r="W324" s="189" t="s">
        <v>86</v>
      </c>
      <c r="X324" s="45" t="s">
        <v>86</v>
      </c>
    </row>
    <row r="325" spans="1:24">
      <c r="B325" s="41" t="str">
        <f t="shared" si="268"/>
        <v>empty</v>
      </c>
      <c r="C325" s="139" t="str">
        <f t="shared" si="268"/>
        <v>B</v>
      </c>
      <c r="D325" s="139" t="s">
        <v>86</v>
      </c>
      <c r="E325" s="139" t="s">
        <v>86</v>
      </c>
      <c r="F325" s="139" t="s">
        <v>86</v>
      </c>
      <c r="G325" s="139" t="s">
        <v>86</v>
      </c>
      <c r="H325" s="139" t="s">
        <v>86</v>
      </c>
      <c r="I325" s="139" t="s">
        <v>86</v>
      </c>
      <c r="J325" s="139" t="s">
        <v>86</v>
      </c>
      <c r="K325" s="139" t="s">
        <v>86</v>
      </c>
      <c r="L325" s="137" t="s">
        <v>916</v>
      </c>
      <c r="M325" s="137" t="str">
        <f t="shared" si="271"/>
        <v>NA</v>
      </c>
      <c r="N325" s="137" t="str">
        <f t="shared" si="272"/>
        <v>NA</v>
      </c>
      <c r="O325" s="137">
        <v>1</v>
      </c>
      <c r="P325" s="137" t="str">
        <f t="shared" si="272"/>
        <v>NA</v>
      </c>
      <c r="Q325" s="41" t="s">
        <v>86</v>
      </c>
      <c r="R325" s="189" t="s">
        <v>86</v>
      </c>
      <c r="S325" s="189" t="s">
        <v>86</v>
      </c>
      <c r="T325" s="189"/>
      <c r="U325" s="189"/>
      <c r="V325" s="189" t="s">
        <v>86</v>
      </c>
      <c r="W325" s="189" t="s">
        <v>86</v>
      </c>
      <c r="X325" s="45" t="s">
        <v>86</v>
      </c>
    </row>
    <row r="326" spans="1:24">
      <c r="B326" s="41" t="str">
        <f t="shared" si="268"/>
        <v>empty</v>
      </c>
      <c r="C326" s="139" t="str">
        <f t="shared" si="268"/>
        <v>B</v>
      </c>
      <c r="D326" s="139" t="s">
        <v>86</v>
      </c>
      <c r="E326" s="139" t="s">
        <v>86</v>
      </c>
      <c r="F326" s="139" t="s">
        <v>86</v>
      </c>
      <c r="G326" s="139" t="s">
        <v>86</v>
      </c>
      <c r="H326" s="139" t="s">
        <v>86</v>
      </c>
      <c r="I326" s="139" t="s">
        <v>86</v>
      </c>
      <c r="J326" s="139" t="s">
        <v>86</v>
      </c>
      <c r="K326" s="139" t="s">
        <v>86</v>
      </c>
      <c r="L326" s="137" t="s">
        <v>916</v>
      </c>
      <c r="M326" s="137" t="str">
        <f t="shared" si="271"/>
        <v>NA</v>
      </c>
      <c r="N326" s="137" t="str">
        <f t="shared" si="272"/>
        <v>NA</v>
      </c>
      <c r="O326" s="137">
        <v>1</v>
      </c>
      <c r="P326" s="137" t="str">
        <f t="shared" si="272"/>
        <v>NA</v>
      </c>
      <c r="Q326" s="41" t="s">
        <v>86</v>
      </c>
      <c r="R326" s="189" t="s">
        <v>86</v>
      </c>
      <c r="S326" s="189" t="s">
        <v>86</v>
      </c>
      <c r="T326" s="189"/>
      <c r="U326" s="189"/>
      <c r="V326" s="189" t="s">
        <v>86</v>
      </c>
      <c r="W326" s="189" t="s">
        <v>86</v>
      </c>
      <c r="X326" s="45" t="s">
        <v>86</v>
      </c>
    </row>
    <row r="327" spans="1:24">
      <c r="B327" s="41" t="str">
        <f>AF164</f>
        <v>empty</v>
      </c>
      <c r="C327" s="139" t="str">
        <f>AG164</f>
        <v>B</v>
      </c>
      <c r="D327" s="139" t="s">
        <v>86</v>
      </c>
      <c r="E327" s="139" t="s">
        <v>86</v>
      </c>
      <c r="F327" s="139" t="s">
        <v>86</v>
      </c>
      <c r="G327" s="139" t="s">
        <v>86</v>
      </c>
      <c r="H327" s="139" t="s">
        <v>86</v>
      </c>
      <c r="I327" s="139" t="s">
        <v>86</v>
      </c>
      <c r="J327" s="139" t="s">
        <v>86</v>
      </c>
      <c r="K327" s="139" t="s">
        <v>86</v>
      </c>
      <c r="L327" s="137" t="s">
        <v>916</v>
      </c>
      <c r="M327" s="137" t="str">
        <f t="shared" si="271"/>
        <v>NA</v>
      </c>
      <c r="N327" s="137" t="str">
        <f t="shared" si="272"/>
        <v>NA</v>
      </c>
      <c r="O327" s="137">
        <v>1</v>
      </c>
      <c r="P327" s="137" t="str">
        <f t="shared" si="272"/>
        <v>NA</v>
      </c>
      <c r="Q327" s="41" t="s">
        <v>86</v>
      </c>
      <c r="R327" s="189" t="s">
        <v>86</v>
      </c>
      <c r="S327" s="189" t="s">
        <v>86</v>
      </c>
      <c r="T327" s="189"/>
      <c r="U327" s="189"/>
      <c r="V327" s="189" t="s">
        <v>86</v>
      </c>
      <c r="W327" s="189" t="s">
        <v>86</v>
      </c>
      <c r="X327" s="45" t="s">
        <v>86</v>
      </c>
    </row>
    <row r="331" spans="1:24">
      <c r="A331" s="95" t="s">
        <v>1094</v>
      </c>
    </row>
    <row r="333" spans="1:24">
      <c r="A333" s="5" t="s">
        <v>1095</v>
      </c>
    </row>
    <row r="334" spans="1:24">
      <c r="A334" s="41" t="s">
        <v>9</v>
      </c>
      <c r="B334" s="41" t="s">
        <v>40</v>
      </c>
      <c r="C334" s="41" t="s">
        <v>59</v>
      </c>
      <c r="D334" s="41" t="s">
        <v>214</v>
      </c>
      <c r="E334" s="41" t="s">
        <v>0</v>
      </c>
      <c r="F334" s="41" t="s">
        <v>581</v>
      </c>
      <c r="G334" s="41" t="s">
        <v>924</v>
      </c>
      <c r="H334" s="41" t="s">
        <v>925</v>
      </c>
      <c r="I334" s="41" t="s">
        <v>38</v>
      </c>
      <c r="J334" s="41" t="s">
        <v>39</v>
      </c>
      <c r="K334" s="41" t="s">
        <v>1</v>
      </c>
      <c r="L334" s="41" t="s">
        <v>32</v>
      </c>
      <c r="M334" s="41" t="s">
        <v>33</v>
      </c>
      <c r="N334" s="41" t="s">
        <v>34</v>
      </c>
    </row>
    <row r="335" spans="1:24">
      <c r="A335" s="41" t="s">
        <v>60</v>
      </c>
      <c r="B335" s="41" t="s">
        <v>56</v>
      </c>
      <c r="C335" s="41">
        <v>29</v>
      </c>
      <c r="D335" s="41" t="s">
        <v>655</v>
      </c>
      <c r="E335" s="41">
        <v>43390</v>
      </c>
      <c r="F335" s="41" t="s">
        <v>566</v>
      </c>
      <c r="G335" s="41">
        <v>4</v>
      </c>
      <c r="H335" s="41">
        <v>1</v>
      </c>
      <c r="I335" s="41" t="s">
        <v>81</v>
      </c>
      <c r="J335" s="41" t="s">
        <v>82</v>
      </c>
      <c r="K335" s="41">
        <v>17.059999999999999</v>
      </c>
      <c r="L335" s="41">
        <v>115.35</v>
      </c>
      <c r="M335" s="41">
        <v>115.35</v>
      </c>
      <c r="N335" s="41">
        <v>98.289999999999992</v>
      </c>
    </row>
    <row r="336" spans="1:24">
      <c r="A336" s="41" t="s">
        <v>60</v>
      </c>
      <c r="B336" s="41" t="s">
        <v>56</v>
      </c>
      <c r="C336" s="41">
        <v>30</v>
      </c>
      <c r="D336" s="41" t="s">
        <v>657</v>
      </c>
      <c r="E336" s="41">
        <v>43390</v>
      </c>
      <c r="F336" s="41" t="s">
        <v>566</v>
      </c>
      <c r="G336" s="41">
        <v>4</v>
      </c>
      <c r="H336" s="41">
        <v>2</v>
      </c>
      <c r="I336" s="41" t="s">
        <v>81</v>
      </c>
      <c r="J336" s="41" t="s">
        <v>82</v>
      </c>
      <c r="K336" s="41">
        <v>17.11</v>
      </c>
      <c r="L336" s="41">
        <v>115.74</v>
      </c>
      <c r="M336" s="41">
        <v>115.74</v>
      </c>
      <c r="N336" s="41">
        <v>98.63</v>
      </c>
    </row>
    <row r="337" spans="1:14">
      <c r="A337" s="41" t="s">
        <v>60</v>
      </c>
      <c r="B337" s="41" t="s">
        <v>56</v>
      </c>
      <c r="C337" s="41">
        <v>31</v>
      </c>
      <c r="D337" s="41" t="s">
        <v>675</v>
      </c>
      <c r="E337" s="41">
        <v>43390</v>
      </c>
      <c r="F337" s="41" t="s">
        <v>566</v>
      </c>
      <c r="G337" s="41">
        <v>4</v>
      </c>
      <c r="H337" s="41">
        <v>3</v>
      </c>
      <c r="I337" s="41" t="s">
        <v>81</v>
      </c>
      <c r="J337" s="41" t="s">
        <v>82</v>
      </c>
      <c r="K337" s="41">
        <v>17.010000000000002</v>
      </c>
      <c r="L337" s="41">
        <v>115.59</v>
      </c>
      <c r="M337" s="41">
        <v>115.59</v>
      </c>
      <c r="N337" s="41">
        <v>98.58</v>
      </c>
    </row>
    <row r="338" spans="1:14">
      <c r="A338" s="41" t="s">
        <v>60</v>
      </c>
      <c r="B338" s="41" t="s">
        <v>56</v>
      </c>
      <c r="C338" s="41">
        <v>3</v>
      </c>
      <c r="D338" s="41" t="s">
        <v>618</v>
      </c>
      <c r="E338" s="41">
        <v>43364</v>
      </c>
      <c r="F338" s="41" t="s">
        <v>566</v>
      </c>
      <c r="G338" s="41">
        <v>6</v>
      </c>
      <c r="H338" s="41">
        <v>4</v>
      </c>
      <c r="I338" s="41" t="s">
        <v>83</v>
      </c>
      <c r="J338" s="41" t="s">
        <v>84</v>
      </c>
      <c r="K338" s="41">
        <v>15.53</v>
      </c>
      <c r="L338" s="41">
        <v>113.5</v>
      </c>
      <c r="M338" s="41">
        <v>113.5</v>
      </c>
      <c r="N338" s="41">
        <v>97.97</v>
      </c>
    </row>
    <row r="339" spans="1:14">
      <c r="A339" s="41" t="s">
        <v>60</v>
      </c>
      <c r="B339" s="41" t="s">
        <v>56</v>
      </c>
      <c r="C339" s="41">
        <v>4</v>
      </c>
      <c r="D339" s="41" t="s">
        <v>620</v>
      </c>
      <c r="E339" s="41">
        <v>43364</v>
      </c>
      <c r="F339" s="41" t="s">
        <v>566</v>
      </c>
      <c r="G339" s="41">
        <v>6</v>
      </c>
      <c r="H339" s="41">
        <v>5</v>
      </c>
      <c r="I339" s="41" t="s">
        <v>83</v>
      </c>
      <c r="J339" s="41" t="s">
        <v>84</v>
      </c>
      <c r="K339" s="41">
        <v>15.8</v>
      </c>
      <c r="L339" s="41">
        <v>113.06</v>
      </c>
      <c r="M339" s="41">
        <v>113.06</v>
      </c>
      <c r="N339" s="41">
        <v>97.26</v>
      </c>
    </row>
    <row r="340" spans="1:14">
      <c r="A340" s="41" t="s">
        <v>60</v>
      </c>
      <c r="B340" s="41" t="s">
        <v>56</v>
      </c>
      <c r="C340" s="41">
        <v>5</v>
      </c>
      <c r="D340" s="41" t="s">
        <v>622</v>
      </c>
      <c r="E340" s="41">
        <v>43364</v>
      </c>
      <c r="F340" s="41" t="s">
        <v>566</v>
      </c>
      <c r="G340" s="41">
        <v>6</v>
      </c>
      <c r="H340" s="41">
        <v>6</v>
      </c>
      <c r="I340" s="41" t="s">
        <v>83</v>
      </c>
      <c r="J340" s="41" t="s">
        <v>84</v>
      </c>
      <c r="K340" s="41">
        <v>15.72</v>
      </c>
      <c r="L340" s="41">
        <v>113.94</v>
      </c>
      <c r="M340" s="41">
        <v>113.94</v>
      </c>
      <c r="N340" s="41">
        <v>98.22</v>
      </c>
    </row>
    <row r="341" spans="1:14">
      <c r="A341" s="41" t="s">
        <v>60</v>
      </c>
      <c r="B341" s="41" t="s">
        <v>56</v>
      </c>
      <c r="C341" s="41">
        <v>8</v>
      </c>
      <c r="D341" s="41" t="s">
        <v>660</v>
      </c>
      <c r="E341" s="41">
        <v>43365</v>
      </c>
      <c r="F341" s="41" t="s">
        <v>566</v>
      </c>
      <c r="G341" s="41">
        <v>8</v>
      </c>
      <c r="H341" s="41">
        <v>7</v>
      </c>
      <c r="I341" s="41" t="s">
        <v>85</v>
      </c>
      <c r="J341" s="41" t="s">
        <v>75</v>
      </c>
      <c r="K341" s="41">
        <v>15.53</v>
      </c>
      <c r="L341" s="41">
        <v>114.53</v>
      </c>
      <c r="M341" s="41">
        <v>114.53</v>
      </c>
      <c r="N341" s="41">
        <v>99</v>
      </c>
    </row>
    <row r="342" spans="1:14">
      <c r="A342" s="41" t="s">
        <v>60</v>
      </c>
      <c r="B342" s="41" t="s">
        <v>56</v>
      </c>
      <c r="C342" s="41">
        <v>9</v>
      </c>
      <c r="D342" s="41" t="s">
        <v>662</v>
      </c>
      <c r="E342" s="41">
        <v>43365</v>
      </c>
      <c r="F342" s="41" t="s">
        <v>566</v>
      </c>
      <c r="G342" s="41">
        <v>8</v>
      </c>
      <c r="H342" s="41">
        <v>8</v>
      </c>
      <c r="I342" s="41" t="s">
        <v>85</v>
      </c>
      <c r="J342" s="41" t="s">
        <v>75</v>
      </c>
      <c r="K342" s="41">
        <v>14.98</v>
      </c>
      <c r="L342" s="41">
        <v>114.15</v>
      </c>
      <c r="M342" s="41">
        <v>114.15</v>
      </c>
      <c r="N342" s="41">
        <v>99.17</v>
      </c>
    </row>
    <row r="343" spans="1:14">
      <c r="A343" s="41" t="s">
        <v>60</v>
      </c>
      <c r="B343" s="41" t="s">
        <v>56</v>
      </c>
      <c r="C343" s="41">
        <v>10</v>
      </c>
      <c r="D343" s="41" t="s">
        <v>664</v>
      </c>
      <c r="E343" s="41">
        <v>43365</v>
      </c>
      <c r="F343" s="41" t="s">
        <v>566</v>
      </c>
      <c r="G343" s="41">
        <v>9</v>
      </c>
      <c r="H343" s="41">
        <v>1</v>
      </c>
      <c r="I343" s="41" t="s">
        <v>85</v>
      </c>
      <c r="J343" s="41" t="s">
        <v>75</v>
      </c>
      <c r="K343" s="41">
        <v>15.69</v>
      </c>
      <c r="L343" s="41">
        <v>114.82</v>
      </c>
      <c r="M343" s="41">
        <v>114.82</v>
      </c>
      <c r="N343" s="41">
        <v>99.13</v>
      </c>
    </row>
    <row r="344" spans="1:14">
      <c r="A344" s="41" t="s">
        <v>60</v>
      </c>
      <c r="B344" s="41" t="s">
        <v>56</v>
      </c>
      <c r="C344" s="41">
        <v>11</v>
      </c>
      <c r="D344" s="41" t="s">
        <v>698</v>
      </c>
      <c r="E344" s="41">
        <v>43369</v>
      </c>
      <c r="F344" s="41" t="s">
        <v>566</v>
      </c>
      <c r="G344" s="41">
        <v>11</v>
      </c>
      <c r="H344" s="41">
        <v>2</v>
      </c>
      <c r="I344" s="41" t="s">
        <v>87</v>
      </c>
      <c r="J344" s="41" t="s">
        <v>82</v>
      </c>
      <c r="K344" s="41">
        <v>16.579999999999998</v>
      </c>
      <c r="L344" s="41">
        <v>111.4</v>
      </c>
      <c r="M344" s="41">
        <v>111.4</v>
      </c>
      <c r="N344" s="41">
        <v>94.820000000000007</v>
      </c>
    </row>
    <row r="345" spans="1:14">
      <c r="A345" s="41" t="s">
        <v>60</v>
      </c>
      <c r="B345" s="41" t="s">
        <v>56</v>
      </c>
      <c r="C345" s="41">
        <v>12</v>
      </c>
      <c r="D345" s="41" t="s">
        <v>700</v>
      </c>
      <c r="E345" s="41">
        <v>43369</v>
      </c>
      <c r="F345" s="41" t="s">
        <v>566</v>
      </c>
      <c r="G345" s="41">
        <v>11</v>
      </c>
      <c r="H345" s="41">
        <v>3</v>
      </c>
      <c r="I345" s="41" t="s">
        <v>87</v>
      </c>
      <c r="J345" s="41" t="s">
        <v>82</v>
      </c>
      <c r="K345" s="41">
        <v>17.23</v>
      </c>
      <c r="L345" s="41">
        <v>112.28</v>
      </c>
      <c r="M345" s="41">
        <v>112.28</v>
      </c>
      <c r="N345" s="41">
        <v>95.05</v>
      </c>
    </row>
    <row r="346" spans="1:14">
      <c r="A346" s="41" t="s">
        <v>60</v>
      </c>
      <c r="B346" s="41" t="s">
        <v>56</v>
      </c>
      <c r="C346" s="41">
        <v>13</v>
      </c>
      <c r="D346" s="41" t="s">
        <v>702</v>
      </c>
      <c r="E346" s="41">
        <v>43369</v>
      </c>
      <c r="F346" s="41" t="s">
        <v>566</v>
      </c>
      <c r="G346" s="41">
        <v>11</v>
      </c>
      <c r="H346" s="41">
        <v>4</v>
      </c>
      <c r="I346" s="41" t="s">
        <v>87</v>
      </c>
      <c r="J346" s="41" t="s">
        <v>82</v>
      </c>
      <c r="K346" s="41">
        <v>15.68</v>
      </c>
      <c r="L346" s="41">
        <v>109.88</v>
      </c>
      <c r="M346" s="41">
        <v>109.88</v>
      </c>
      <c r="N346" s="41">
        <v>94.199999999999989</v>
      </c>
    </row>
    <row r="347" spans="1:14">
      <c r="A347" s="41" t="s">
        <v>60</v>
      </c>
      <c r="B347" s="41" t="s">
        <v>56</v>
      </c>
      <c r="C347" s="41">
        <v>14</v>
      </c>
      <c r="D347" s="41" t="s">
        <v>704</v>
      </c>
      <c r="E347" s="41">
        <v>43370</v>
      </c>
      <c r="F347" s="41" t="s">
        <v>567</v>
      </c>
      <c r="G347" s="41">
        <v>2</v>
      </c>
      <c r="H347" s="41">
        <v>5</v>
      </c>
      <c r="I347" s="41" t="s">
        <v>88</v>
      </c>
      <c r="J347" s="41" t="s">
        <v>89</v>
      </c>
      <c r="K347" s="41">
        <v>16.23</v>
      </c>
      <c r="L347" s="41">
        <v>111.16</v>
      </c>
      <c r="M347" s="41">
        <v>111.16</v>
      </c>
      <c r="N347" s="41">
        <v>94.929999999999993</v>
      </c>
    </row>
    <row r="348" spans="1:14">
      <c r="A348" s="41" t="s">
        <v>60</v>
      </c>
      <c r="B348" s="41" t="s">
        <v>56</v>
      </c>
      <c r="C348" s="41">
        <v>15</v>
      </c>
      <c r="D348" s="41" t="s">
        <v>706</v>
      </c>
      <c r="F348" s="41" t="s">
        <v>567</v>
      </c>
      <c r="G348" s="41">
        <v>2</v>
      </c>
      <c r="H348" s="41">
        <v>6</v>
      </c>
    </row>
    <row r="349" spans="1:14">
      <c r="A349" s="41" t="s">
        <v>60</v>
      </c>
      <c r="B349" s="41" t="s">
        <v>56</v>
      </c>
      <c r="C349" s="41">
        <v>16</v>
      </c>
      <c r="D349" s="41" t="s">
        <v>740</v>
      </c>
      <c r="F349" s="41" t="s">
        <v>567</v>
      </c>
      <c r="G349" s="41">
        <v>2</v>
      </c>
      <c r="H349" s="41">
        <v>7</v>
      </c>
    </row>
    <row r="350" spans="1:14">
      <c r="A350" s="41" t="s">
        <v>60</v>
      </c>
      <c r="B350" s="41" t="s">
        <v>56</v>
      </c>
      <c r="C350" s="41">
        <v>17</v>
      </c>
      <c r="D350" s="41" t="s">
        <v>583</v>
      </c>
      <c r="E350" s="41">
        <v>43376</v>
      </c>
      <c r="F350" s="41" t="s">
        <v>567</v>
      </c>
      <c r="G350" s="41">
        <v>4</v>
      </c>
      <c r="H350" s="41">
        <v>8</v>
      </c>
      <c r="I350" s="41" t="s">
        <v>90</v>
      </c>
      <c r="J350" s="41" t="s">
        <v>91</v>
      </c>
      <c r="K350" s="41">
        <v>15.36</v>
      </c>
      <c r="L350" s="41">
        <v>111.85</v>
      </c>
      <c r="M350" s="41">
        <v>111.85</v>
      </c>
      <c r="N350" s="41">
        <v>96.49</v>
      </c>
    </row>
    <row r="351" spans="1:14">
      <c r="A351" s="41" t="s">
        <v>60</v>
      </c>
      <c r="B351" s="41" t="s">
        <v>56</v>
      </c>
      <c r="C351" s="41">
        <v>18</v>
      </c>
      <c r="D351" s="41" t="s">
        <v>585</v>
      </c>
      <c r="E351" s="41">
        <v>43376</v>
      </c>
      <c r="F351" s="41" t="s">
        <v>567</v>
      </c>
      <c r="G351" s="41">
        <v>5</v>
      </c>
      <c r="H351" s="41">
        <v>1</v>
      </c>
      <c r="I351" s="41" t="s">
        <v>90</v>
      </c>
      <c r="J351" s="41" t="s">
        <v>91</v>
      </c>
      <c r="K351" s="41">
        <v>15.68</v>
      </c>
      <c r="L351" s="41">
        <v>111.97</v>
      </c>
      <c r="M351" s="41">
        <v>111.97</v>
      </c>
      <c r="N351" s="41">
        <v>96.289999999999992</v>
      </c>
    </row>
    <row r="352" spans="1:14">
      <c r="A352" s="41" t="s">
        <v>60</v>
      </c>
      <c r="B352" s="41" t="s">
        <v>56</v>
      </c>
      <c r="C352" s="41">
        <v>19</v>
      </c>
      <c r="D352" s="41" t="s">
        <v>587</v>
      </c>
      <c r="E352" s="41">
        <v>43376</v>
      </c>
      <c r="F352" s="41" t="s">
        <v>567</v>
      </c>
      <c r="G352" s="41">
        <v>5</v>
      </c>
      <c r="H352" s="41">
        <v>2</v>
      </c>
      <c r="I352" s="41" t="s">
        <v>90</v>
      </c>
      <c r="J352" s="41" t="s">
        <v>91</v>
      </c>
      <c r="K352" s="41">
        <v>15.33</v>
      </c>
      <c r="L352" s="41">
        <v>111.55</v>
      </c>
      <c r="M352" s="41">
        <v>111.55</v>
      </c>
      <c r="N352" s="41">
        <v>96.22</v>
      </c>
    </row>
    <row r="353" spans="1:15">
      <c r="A353" s="41" t="s">
        <v>60</v>
      </c>
      <c r="B353" s="41" t="s">
        <v>56</v>
      </c>
      <c r="C353" s="41">
        <v>20</v>
      </c>
      <c r="D353" s="41" t="s">
        <v>589</v>
      </c>
      <c r="E353" s="41">
        <v>43377</v>
      </c>
      <c r="F353" s="41" t="s">
        <v>567</v>
      </c>
      <c r="G353" s="41">
        <v>6</v>
      </c>
      <c r="H353" s="41">
        <v>3</v>
      </c>
      <c r="I353" s="41" t="s">
        <v>92</v>
      </c>
      <c r="J353" s="41" t="s">
        <v>93</v>
      </c>
      <c r="K353" s="41">
        <v>15.92</v>
      </c>
      <c r="L353" s="41">
        <v>112.38</v>
      </c>
      <c r="M353" s="41">
        <v>112.38</v>
      </c>
      <c r="N353" s="41">
        <v>96.46</v>
      </c>
    </row>
    <row r="354" spans="1:15">
      <c r="A354" s="41" t="s">
        <v>60</v>
      </c>
      <c r="B354" s="41" t="s">
        <v>56</v>
      </c>
      <c r="C354" s="41">
        <v>21</v>
      </c>
      <c r="D354" s="41" t="s">
        <v>607</v>
      </c>
      <c r="E354" s="41">
        <v>43377</v>
      </c>
      <c r="F354" s="41" t="s">
        <v>567</v>
      </c>
      <c r="G354" s="41">
        <v>6</v>
      </c>
      <c r="H354" s="41">
        <v>4</v>
      </c>
      <c r="I354" s="41" t="s">
        <v>92</v>
      </c>
      <c r="J354" s="41" t="s">
        <v>93</v>
      </c>
      <c r="K354" s="41">
        <v>15.33</v>
      </c>
      <c r="L354" s="41">
        <v>111.81</v>
      </c>
      <c r="M354" s="41">
        <v>111.81</v>
      </c>
      <c r="N354" s="41">
        <v>96.48</v>
      </c>
    </row>
    <row r="355" spans="1:15">
      <c r="A355" s="41" t="s">
        <v>60</v>
      </c>
      <c r="B355" s="41" t="s">
        <v>56</v>
      </c>
      <c r="C355" s="41">
        <v>22</v>
      </c>
      <c r="D355" s="41" t="s">
        <v>609</v>
      </c>
      <c r="E355" s="41">
        <v>43377</v>
      </c>
      <c r="F355" s="41" t="s">
        <v>567</v>
      </c>
      <c r="G355" s="41">
        <v>6</v>
      </c>
      <c r="H355" s="41">
        <v>5</v>
      </c>
      <c r="I355" s="41" t="s">
        <v>92</v>
      </c>
      <c r="J355" s="41" t="s">
        <v>93</v>
      </c>
      <c r="K355" s="41">
        <v>15.65</v>
      </c>
      <c r="L355" s="41">
        <v>112.01</v>
      </c>
      <c r="M355" s="41">
        <v>112.01</v>
      </c>
      <c r="N355" s="41">
        <v>96.36</v>
      </c>
    </row>
    <row r="356" spans="1:15">
      <c r="A356" s="41" t="s">
        <v>60</v>
      </c>
      <c r="B356" s="41" t="s">
        <v>56</v>
      </c>
      <c r="C356" s="41">
        <v>26</v>
      </c>
      <c r="D356" s="41" t="s">
        <v>649</v>
      </c>
      <c r="E356" s="41">
        <v>43384</v>
      </c>
      <c r="F356" s="41" t="s">
        <v>567</v>
      </c>
      <c r="G356" s="41">
        <v>7</v>
      </c>
      <c r="H356" s="41">
        <v>6</v>
      </c>
      <c r="I356" s="41" t="s">
        <v>81</v>
      </c>
      <c r="J356" s="41" t="s">
        <v>82</v>
      </c>
      <c r="K356" s="41">
        <v>15.63</v>
      </c>
      <c r="L356" s="41">
        <v>114.72</v>
      </c>
      <c r="M356" s="41">
        <v>114.72</v>
      </c>
      <c r="N356" s="41">
        <v>99.09</v>
      </c>
    </row>
    <row r="357" spans="1:15">
      <c r="A357" s="41" t="s">
        <v>60</v>
      </c>
      <c r="B357" s="41" t="s">
        <v>56</v>
      </c>
      <c r="C357" s="41">
        <v>27</v>
      </c>
      <c r="D357" s="41" t="s">
        <v>651</v>
      </c>
      <c r="E357" s="41">
        <v>43384</v>
      </c>
      <c r="F357" s="41" t="s">
        <v>567</v>
      </c>
      <c r="G357" s="41">
        <v>7</v>
      </c>
      <c r="H357" s="41">
        <v>7</v>
      </c>
      <c r="I357" s="41" t="s">
        <v>81</v>
      </c>
      <c r="J357" s="41" t="s">
        <v>82</v>
      </c>
      <c r="K357" s="41">
        <v>15.35</v>
      </c>
      <c r="L357" s="41">
        <v>114.25</v>
      </c>
      <c r="M357" s="41">
        <v>114.25</v>
      </c>
      <c r="N357" s="41">
        <v>98.9</v>
      </c>
    </row>
    <row r="358" spans="1:15">
      <c r="A358" s="41" t="s">
        <v>60</v>
      </c>
      <c r="B358" s="41" t="s">
        <v>56</v>
      </c>
      <c r="C358" s="41">
        <v>28</v>
      </c>
      <c r="D358" s="41" t="s">
        <v>653</v>
      </c>
      <c r="E358" s="41">
        <v>43384</v>
      </c>
      <c r="F358" s="41" t="s">
        <v>567</v>
      </c>
      <c r="G358" s="41">
        <v>7</v>
      </c>
      <c r="H358" s="41">
        <v>8</v>
      </c>
      <c r="I358" s="41" t="s">
        <v>81</v>
      </c>
      <c r="J358" s="41" t="s">
        <v>82</v>
      </c>
      <c r="K358" s="41">
        <v>15.34</v>
      </c>
      <c r="L358" s="41">
        <v>114.49</v>
      </c>
      <c r="M358" s="41">
        <v>114.49</v>
      </c>
      <c r="N358" s="41">
        <v>99.149999999999991</v>
      </c>
    </row>
    <row r="359" spans="1:15">
      <c r="A359" s="41" t="s">
        <v>60</v>
      </c>
      <c r="B359" s="41" t="s">
        <v>56</v>
      </c>
      <c r="C359" s="41">
        <v>23</v>
      </c>
      <c r="D359" s="41" t="s">
        <v>611</v>
      </c>
      <c r="E359" s="41">
        <v>43383</v>
      </c>
      <c r="F359" s="41" t="s">
        <v>567</v>
      </c>
      <c r="G359" s="41">
        <v>9</v>
      </c>
      <c r="H359" s="41">
        <v>1</v>
      </c>
      <c r="I359" s="41" t="s">
        <v>81</v>
      </c>
      <c r="J359" s="41" t="s">
        <v>82</v>
      </c>
      <c r="K359" s="41">
        <v>16.079999999999998</v>
      </c>
      <c r="L359" s="41">
        <v>115.11</v>
      </c>
      <c r="M359" s="41">
        <v>115.11</v>
      </c>
      <c r="N359" s="41">
        <v>99.03</v>
      </c>
    </row>
    <row r="360" spans="1:15">
      <c r="A360" s="41" t="s">
        <v>60</v>
      </c>
      <c r="B360" s="41" t="s">
        <v>56</v>
      </c>
      <c r="C360" s="41">
        <v>24</v>
      </c>
      <c r="D360" s="41" t="s">
        <v>613</v>
      </c>
      <c r="E360" s="41">
        <v>43383</v>
      </c>
      <c r="F360" s="41" t="s">
        <v>567</v>
      </c>
      <c r="G360" s="41">
        <v>9</v>
      </c>
      <c r="H360" s="41">
        <v>2</v>
      </c>
      <c r="I360" s="41" t="s">
        <v>81</v>
      </c>
      <c r="J360" s="41" t="s">
        <v>82</v>
      </c>
      <c r="K360" s="41">
        <v>15.6</v>
      </c>
      <c r="L360" s="41">
        <v>114.58</v>
      </c>
      <c r="M360" s="41">
        <v>114.58</v>
      </c>
      <c r="N360" s="41">
        <v>98.98</v>
      </c>
    </row>
    <row r="361" spans="1:15">
      <c r="A361" s="41" t="s">
        <v>60</v>
      </c>
      <c r="B361" s="41" t="s">
        <v>56</v>
      </c>
      <c r="C361" s="41">
        <v>25</v>
      </c>
      <c r="D361" s="41" t="s">
        <v>615</v>
      </c>
      <c r="E361" s="41">
        <v>43383</v>
      </c>
      <c r="F361" s="41" t="s">
        <v>567</v>
      </c>
      <c r="G361" s="41">
        <v>9</v>
      </c>
      <c r="H361" s="41">
        <v>3</v>
      </c>
      <c r="I361" s="41" t="s">
        <v>81</v>
      </c>
      <c r="J361" s="41" t="s">
        <v>82</v>
      </c>
      <c r="K361" s="41">
        <v>17.13</v>
      </c>
      <c r="L361" s="41">
        <v>115.78</v>
      </c>
      <c r="M361" s="41">
        <v>115.78</v>
      </c>
      <c r="N361" s="41">
        <v>98.65</v>
      </c>
    </row>
    <row r="362" spans="1:15">
      <c r="A362" s="41" t="s">
        <v>60</v>
      </c>
      <c r="B362" s="41" t="s">
        <v>56</v>
      </c>
      <c r="C362" s="41">
        <v>32</v>
      </c>
      <c r="D362" s="41" t="s">
        <v>677</v>
      </c>
      <c r="E362" s="41">
        <v>43391</v>
      </c>
      <c r="F362" s="41" t="s">
        <v>567</v>
      </c>
      <c r="G362" s="41">
        <v>9</v>
      </c>
      <c r="H362" s="41">
        <v>7</v>
      </c>
      <c r="I362" s="41" t="s">
        <v>81</v>
      </c>
      <c r="J362" s="41" t="s">
        <v>82</v>
      </c>
      <c r="K362" s="41">
        <v>16.05</v>
      </c>
      <c r="L362" s="41">
        <v>114.28</v>
      </c>
      <c r="M362" s="41">
        <v>114.28</v>
      </c>
      <c r="N362" s="41">
        <v>98.23</v>
      </c>
    </row>
    <row r="363" spans="1:15">
      <c r="A363" s="41" t="s">
        <v>60</v>
      </c>
      <c r="B363" s="41" t="s">
        <v>56</v>
      </c>
      <c r="C363" s="41">
        <v>33</v>
      </c>
      <c r="D363" s="41" t="s">
        <v>679</v>
      </c>
      <c r="E363" s="41">
        <v>43391</v>
      </c>
      <c r="F363" s="41" t="s">
        <v>567</v>
      </c>
      <c r="G363" s="41">
        <v>9</v>
      </c>
      <c r="H363" s="41">
        <v>8</v>
      </c>
      <c r="I363" s="41" t="s">
        <v>81</v>
      </c>
      <c r="J363" s="41" t="s">
        <v>82</v>
      </c>
      <c r="K363" s="41">
        <v>15.17</v>
      </c>
      <c r="L363" s="41">
        <v>113.2</v>
      </c>
      <c r="M363" s="41">
        <v>113.2</v>
      </c>
      <c r="N363" s="41">
        <v>98.03</v>
      </c>
    </row>
    <row r="364" spans="1:15">
      <c r="A364" s="41" t="s">
        <v>60</v>
      </c>
      <c r="B364" s="41" t="s">
        <v>56</v>
      </c>
      <c r="C364" s="41">
        <v>34</v>
      </c>
      <c r="D364" s="41" t="s">
        <v>681</v>
      </c>
      <c r="E364" s="41">
        <v>43391</v>
      </c>
      <c r="F364" s="41" t="s">
        <v>567</v>
      </c>
      <c r="G364" s="41">
        <v>10</v>
      </c>
      <c r="H364" s="41">
        <v>1</v>
      </c>
      <c r="I364" s="41" t="s">
        <v>81</v>
      </c>
      <c r="J364" s="41" t="s">
        <v>82</v>
      </c>
      <c r="K364" s="41">
        <v>15.75</v>
      </c>
      <c r="L364" s="41">
        <v>113.91</v>
      </c>
      <c r="M364" s="41">
        <v>113.91</v>
      </c>
      <c r="N364" s="41">
        <v>98.16</v>
      </c>
    </row>
    <row r="366" spans="1:15">
      <c r="N366" s="41">
        <f>AVERAGE(N335:N364)</f>
        <v>97.563214285714295</v>
      </c>
      <c r="O366" s="45">
        <v>97.563214285714295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X164"/>
  <sheetViews>
    <sheetView zoomScaleNormal="100" zoomScalePageLayoutView="125" workbookViewId="0">
      <selection activeCell="E1" sqref="E1:AX1"/>
    </sheetView>
  </sheetViews>
  <sheetFormatPr baseColWidth="10" defaultColWidth="11.5" defaultRowHeight="14"/>
  <cols>
    <col min="1" max="1" width="5.5" style="23" bestFit="1" customWidth="1"/>
    <col min="2" max="2" width="11.83203125" style="23" bestFit="1" customWidth="1"/>
    <col min="3" max="3" width="5" style="23" bestFit="1" customWidth="1"/>
    <col min="4" max="4" width="13.1640625" style="23" bestFit="1" customWidth="1"/>
    <col min="5" max="5" width="7.5" style="23" bestFit="1" customWidth="1"/>
    <col min="6" max="6" width="6.5" style="23" customWidth="1"/>
    <col min="7" max="7" width="6.33203125" style="217" customWidth="1"/>
    <col min="8" max="8" width="7" style="218" customWidth="1"/>
    <col min="9" max="10" width="6.33203125" style="25" customWidth="1"/>
    <col min="11" max="11" width="6.6640625" style="25" customWidth="1"/>
    <col min="12" max="12" width="7" style="25" customWidth="1"/>
    <col min="13" max="13" width="6.33203125" style="25" customWidth="1"/>
    <col min="14" max="14" width="6.5" style="220" customWidth="1"/>
    <col min="15" max="18" width="4.6640625" style="220" customWidth="1"/>
    <col min="19" max="19" width="4.6640625" style="25" customWidth="1"/>
    <col min="20" max="20" width="5.83203125" style="221" customWidth="1"/>
    <col min="21" max="21" width="7" style="25" customWidth="1"/>
    <col min="22" max="23" width="5.5" style="220" customWidth="1"/>
    <col min="24" max="24" width="9.1640625" style="25" customWidth="1"/>
    <col min="25" max="26" width="5.6640625" style="25" customWidth="1"/>
    <col min="27" max="27" width="8.33203125" style="25" customWidth="1"/>
    <col min="28" max="30" width="5.6640625" style="25" customWidth="1"/>
    <col min="31" max="31" width="5.83203125" style="220" customWidth="1"/>
    <col min="32" max="32" width="6.1640625" style="220" customWidth="1"/>
    <col min="33" max="33" width="6.83203125" style="217" customWidth="1"/>
    <col min="34" max="34" width="8" style="217" customWidth="1"/>
    <col min="35" max="35" width="8.5" style="217" customWidth="1"/>
    <col min="36" max="36" width="6.5" style="217" customWidth="1"/>
    <col min="37" max="37" width="6.33203125" style="25" customWidth="1"/>
    <col min="38" max="38" width="9.33203125" style="222" customWidth="1"/>
    <col min="39" max="39" width="7.6640625" style="222" customWidth="1"/>
    <col min="40" max="40" width="8.5" style="222" customWidth="1"/>
    <col min="41" max="41" width="7.6640625" style="222" customWidth="1"/>
    <col min="42" max="43" width="7.1640625" style="222" customWidth="1"/>
    <col min="44" max="44" width="7.5" style="222" bestFit="1" customWidth="1"/>
    <col min="45" max="45" width="7.83203125" style="222" bestFit="1" customWidth="1"/>
    <col min="46" max="47" width="10.1640625" style="222" bestFit="1" customWidth="1"/>
    <col min="48" max="48" width="10" style="25" customWidth="1"/>
    <col min="49" max="49" width="22" style="25" customWidth="1"/>
    <col min="50" max="16384" width="11.5" style="23"/>
  </cols>
  <sheetData>
    <row r="1" spans="1:50" s="26" customFormat="1" ht="60">
      <c r="A1" s="26" t="s">
        <v>9</v>
      </c>
      <c r="B1" s="26" t="s">
        <v>40</v>
      </c>
      <c r="C1" s="26" t="s">
        <v>59</v>
      </c>
      <c r="D1" s="3" t="s">
        <v>214</v>
      </c>
      <c r="E1" s="26" t="s">
        <v>0</v>
      </c>
      <c r="F1" s="26" t="s">
        <v>400</v>
      </c>
      <c r="G1" s="202" t="s">
        <v>115</v>
      </c>
      <c r="H1" s="203" t="s">
        <v>116</v>
      </c>
      <c r="I1" s="204" t="s">
        <v>117</v>
      </c>
      <c r="J1" s="204" t="s">
        <v>118</v>
      </c>
      <c r="K1" s="204" t="s">
        <v>119</v>
      </c>
      <c r="L1" s="204" t="s">
        <v>120</v>
      </c>
      <c r="M1" s="223" t="s">
        <v>121</v>
      </c>
      <c r="N1" s="205" t="s">
        <v>122</v>
      </c>
      <c r="O1" s="205" t="s">
        <v>123</v>
      </c>
      <c r="P1" s="205" t="s">
        <v>124</v>
      </c>
      <c r="Q1" s="205" t="s">
        <v>125</v>
      </c>
      <c r="R1" s="205" t="s">
        <v>126</v>
      </c>
      <c r="S1" s="223" t="s">
        <v>127</v>
      </c>
      <c r="T1" s="206" t="s">
        <v>128</v>
      </c>
      <c r="U1" s="223" t="s">
        <v>129</v>
      </c>
      <c r="V1" s="205" t="s">
        <v>179</v>
      </c>
      <c r="W1" s="205" t="s">
        <v>130</v>
      </c>
      <c r="X1" s="223" t="s">
        <v>131</v>
      </c>
      <c r="Y1" s="205" t="s">
        <v>207</v>
      </c>
      <c r="Z1" s="205" t="s">
        <v>208</v>
      </c>
      <c r="AA1" s="223" t="s">
        <v>209</v>
      </c>
      <c r="AB1" s="205" t="s">
        <v>180</v>
      </c>
      <c r="AC1" s="205" t="s">
        <v>181</v>
      </c>
      <c r="AD1" s="223" t="s">
        <v>182</v>
      </c>
      <c r="AE1" s="205" t="s">
        <v>132</v>
      </c>
      <c r="AF1" s="205" t="s">
        <v>399</v>
      </c>
      <c r="AG1" s="202" t="s">
        <v>133</v>
      </c>
      <c r="AH1" s="202" t="s">
        <v>134</v>
      </c>
      <c r="AI1" s="202" t="s">
        <v>135</v>
      </c>
      <c r="AJ1" s="224" t="s">
        <v>4</v>
      </c>
      <c r="AK1" s="223" t="s">
        <v>136</v>
      </c>
      <c r="AL1" s="225" t="s">
        <v>137</v>
      </c>
      <c r="AM1" s="225" t="s">
        <v>138</v>
      </c>
      <c r="AN1" s="225" t="s">
        <v>139</v>
      </c>
      <c r="AO1" s="27" t="s">
        <v>140</v>
      </c>
      <c r="AP1" s="225" t="s">
        <v>184</v>
      </c>
      <c r="AQ1" s="27" t="s">
        <v>186</v>
      </c>
      <c r="AR1" s="225" t="s">
        <v>198</v>
      </c>
      <c r="AS1" s="225" t="s">
        <v>199</v>
      </c>
      <c r="AT1" s="225" t="s">
        <v>185</v>
      </c>
      <c r="AU1" s="27" t="s">
        <v>187</v>
      </c>
      <c r="AV1" s="165" t="s">
        <v>1040</v>
      </c>
      <c r="AW1" s="226" t="s">
        <v>1039</v>
      </c>
      <c r="AX1" s="26" t="s">
        <v>1304</v>
      </c>
    </row>
    <row r="2" spans="1:50">
      <c r="A2" s="23" t="s">
        <v>60</v>
      </c>
      <c r="B2" s="5" t="s">
        <v>49</v>
      </c>
      <c r="C2" s="23">
        <v>1</v>
      </c>
      <c r="D2" s="5" t="str">
        <f>_xlfn.CONCAT(B2,"-",C2)</f>
        <v>CCR-ONE-NCD-1</v>
      </c>
      <c r="E2" s="24">
        <v>43446</v>
      </c>
      <c r="F2" s="34">
        <v>1</v>
      </c>
      <c r="G2" s="207">
        <v>39.53</v>
      </c>
      <c r="H2" s="208" t="s">
        <v>145</v>
      </c>
      <c r="I2" s="209" t="s">
        <v>153</v>
      </c>
      <c r="J2" s="209" t="s">
        <v>161</v>
      </c>
      <c r="K2" s="210">
        <v>2</v>
      </c>
      <c r="L2" s="210">
        <v>20</v>
      </c>
      <c r="M2" s="211">
        <f t="shared" ref="M2:M118" si="0">K2+(L2-20)*0.36</f>
        <v>2</v>
      </c>
      <c r="N2" s="212">
        <v>21</v>
      </c>
      <c r="O2" s="212">
        <v>8</v>
      </c>
      <c r="P2" s="212">
        <v>8</v>
      </c>
      <c r="Q2" s="212">
        <v>8</v>
      </c>
      <c r="R2" s="212">
        <v>9</v>
      </c>
      <c r="S2" s="213">
        <f t="shared" ref="S2:S118" si="1">AVERAGE(O2:R2)</f>
        <v>8.25</v>
      </c>
      <c r="T2" s="47">
        <v>0</v>
      </c>
      <c r="U2" s="213">
        <f t="shared" ref="U2:U118" si="2">S2+(N2-20)*0.36</f>
        <v>8.61</v>
      </c>
      <c r="V2" s="210">
        <v>21</v>
      </c>
      <c r="W2" s="212">
        <v>5</v>
      </c>
      <c r="X2" s="213">
        <f t="shared" ref="X2:X25" si="3">W2+(V2-20)*0.36</f>
        <v>5.36</v>
      </c>
      <c r="Y2" s="47" t="s">
        <v>86</v>
      </c>
      <c r="Z2" s="47" t="s">
        <v>86</v>
      </c>
      <c r="AA2" s="47" t="s">
        <v>86</v>
      </c>
      <c r="AB2" s="47">
        <v>21</v>
      </c>
      <c r="AC2" s="47">
        <v>5</v>
      </c>
      <c r="AD2" s="13">
        <f t="shared" ref="AD2:AD118" si="4">AC2+(AB2-20)*0.36</f>
        <v>5.36</v>
      </c>
      <c r="AE2" s="212" t="s">
        <v>183</v>
      </c>
      <c r="AF2" s="210">
        <v>1</v>
      </c>
      <c r="AG2" s="207">
        <v>1.05</v>
      </c>
      <c r="AH2" s="207">
        <v>8.49</v>
      </c>
      <c r="AI2" s="207">
        <v>8.24</v>
      </c>
      <c r="AJ2" s="200">
        <f t="shared" ref="AJ2:AJ118" si="5">AH2-AG2</f>
        <v>7.44</v>
      </c>
      <c r="AK2" s="200">
        <f t="shared" ref="AK2:AK118" si="6">AI2-AG2</f>
        <v>7.19</v>
      </c>
      <c r="AL2" s="167">
        <f t="shared" ref="AL2:AL118" si="7">AK2/AJ2</f>
        <v>0.96639784946236562</v>
      </c>
      <c r="AM2" s="167">
        <f t="shared" ref="AM2:AM118" si="8">G2*AL2</f>
        <v>38.201706989247313</v>
      </c>
      <c r="AN2" s="167">
        <f t="shared" ref="AN2:AN118" si="9">((U2-M2)/AM2)*100</f>
        <v>17.302891731671899</v>
      </c>
      <c r="AO2" s="167">
        <f t="shared" ref="AO2:AO118" si="10">100-AN2</f>
        <v>82.697108268328094</v>
      </c>
      <c r="AP2" s="167">
        <f t="shared" ref="AP2:AP25" si="11">((X2-M2)/AM2)*100</f>
        <v>8.7954184899270196</v>
      </c>
      <c r="AQ2" s="167">
        <f t="shared" ref="AQ2:AQ118" si="12">((AD2-M2)/AM2)*100</f>
        <v>8.7954184899270196</v>
      </c>
      <c r="AR2" s="167">
        <f t="shared" ref="AR2:AR25" si="13">AP2-AQ2</f>
        <v>0</v>
      </c>
      <c r="AS2" s="167">
        <f>(AR2/AP2)*100</f>
        <v>0</v>
      </c>
      <c r="AT2" s="167">
        <f t="shared" ref="AT2:AT25" si="14">AN2-AP2</f>
        <v>8.5074732417448793</v>
      </c>
      <c r="AU2" s="167">
        <f>AN2-AQ2</f>
        <v>8.5074732417448793</v>
      </c>
      <c r="AV2" s="166">
        <v>8.5079999999999902</v>
      </c>
      <c r="AW2" s="166" t="s">
        <v>1023</v>
      </c>
      <c r="AX2" s="34"/>
    </row>
    <row r="3" spans="1:50">
      <c r="A3" s="23" t="s">
        <v>60</v>
      </c>
      <c r="B3" s="5" t="s">
        <v>49</v>
      </c>
      <c r="C3" s="25">
        <v>2</v>
      </c>
      <c r="D3" s="5" t="str">
        <f t="shared" ref="D3:D66" si="15">_xlfn.CONCAT(B3,"-",C3)</f>
        <v>CCR-ONE-NCD-2</v>
      </c>
      <c r="E3" s="24">
        <v>43446</v>
      </c>
      <c r="F3" s="34">
        <v>2</v>
      </c>
      <c r="G3" s="207">
        <v>40.229999999999997</v>
      </c>
      <c r="H3" s="208" t="s">
        <v>146</v>
      </c>
      <c r="I3" s="209" t="s">
        <v>154</v>
      </c>
      <c r="J3" s="209" t="s">
        <v>162</v>
      </c>
      <c r="K3" s="210">
        <v>2</v>
      </c>
      <c r="L3" s="210">
        <v>20</v>
      </c>
      <c r="M3" s="211">
        <f t="shared" si="0"/>
        <v>2</v>
      </c>
      <c r="N3" s="212">
        <v>21</v>
      </c>
      <c r="O3" s="212">
        <v>6</v>
      </c>
      <c r="P3" s="212">
        <v>8</v>
      </c>
      <c r="Q3" s="212">
        <v>6</v>
      </c>
      <c r="R3" s="212">
        <v>7</v>
      </c>
      <c r="S3" s="213">
        <f t="shared" si="1"/>
        <v>6.75</v>
      </c>
      <c r="T3" s="47">
        <v>0</v>
      </c>
      <c r="U3" s="213">
        <f t="shared" si="2"/>
        <v>7.11</v>
      </c>
      <c r="V3" s="210">
        <v>21</v>
      </c>
      <c r="W3" s="212">
        <v>6</v>
      </c>
      <c r="X3" s="213">
        <f t="shared" si="3"/>
        <v>6.36</v>
      </c>
      <c r="Y3" s="47" t="s">
        <v>86</v>
      </c>
      <c r="Z3" s="47" t="s">
        <v>86</v>
      </c>
      <c r="AA3" s="47" t="s">
        <v>86</v>
      </c>
      <c r="AB3" s="47">
        <v>21</v>
      </c>
      <c r="AC3" s="47">
        <v>5</v>
      </c>
      <c r="AD3" s="13">
        <f t="shared" si="4"/>
        <v>5.36</v>
      </c>
      <c r="AE3" s="212" t="s">
        <v>183</v>
      </c>
      <c r="AF3" s="210">
        <v>2</v>
      </c>
      <c r="AG3" s="207">
        <v>1.04</v>
      </c>
      <c r="AH3" s="207">
        <v>8.1300000000000008</v>
      </c>
      <c r="AI3" s="207">
        <v>7.73</v>
      </c>
      <c r="AJ3" s="200">
        <f t="shared" si="5"/>
        <v>7.0900000000000007</v>
      </c>
      <c r="AK3" s="200">
        <f t="shared" si="6"/>
        <v>6.69</v>
      </c>
      <c r="AL3" s="167">
        <f t="shared" si="7"/>
        <v>0.94358251057827924</v>
      </c>
      <c r="AM3" s="167">
        <f t="shared" si="8"/>
        <v>37.960324400564168</v>
      </c>
      <c r="AN3" s="167">
        <f t="shared" si="9"/>
        <v>13.461423422198296</v>
      </c>
      <c r="AO3" s="167">
        <f t="shared" si="10"/>
        <v>86.538576577801706</v>
      </c>
      <c r="AP3" s="167">
        <f t="shared" si="11"/>
        <v>11.485676344576239</v>
      </c>
      <c r="AQ3" s="167">
        <f t="shared" si="12"/>
        <v>8.8513469077468248</v>
      </c>
      <c r="AR3" s="167">
        <f t="shared" si="13"/>
        <v>2.6343294368294146</v>
      </c>
      <c r="AS3" s="167">
        <f t="shared" ref="AS3:AS25" si="16">(AR3/AP3)*100</f>
        <v>22.935779816513776</v>
      </c>
      <c r="AT3" s="167">
        <f t="shared" si="14"/>
        <v>1.9757470776220565</v>
      </c>
      <c r="AU3" s="167">
        <f t="shared" ref="AU3:AU118" si="17">AN3-AQ3</f>
        <v>4.610076514451471</v>
      </c>
      <c r="AV3" s="166">
        <v>4.6099999999999897</v>
      </c>
      <c r="AW3" s="166" t="s">
        <v>1023</v>
      </c>
      <c r="AX3" s="34"/>
    </row>
    <row r="4" spans="1:50">
      <c r="A4" s="23" t="s">
        <v>60</v>
      </c>
      <c r="B4" s="5" t="s">
        <v>49</v>
      </c>
      <c r="C4" s="23">
        <v>3</v>
      </c>
      <c r="D4" s="5" t="str">
        <f t="shared" si="15"/>
        <v>CCR-ONE-NCD-3</v>
      </c>
      <c r="E4" s="24">
        <v>43446</v>
      </c>
      <c r="F4" s="34">
        <v>3</v>
      </c>
      <c r="G4" s="207">
        <v>39.06</v>
      </c>
      <c r="H4" s="208" t="s">
        <v>147</v>
      </c>
      <c r="I4" s="209" t="s">
        <v>155</v>
      </c>
      <c r="J4" s="209" t="s">
        <v>163</v>
      </c>
      <c r="K4" s="210">
        <v>2</v>
      </c>
      <c r="L4" s="210">
        <v>20</v>
      </c>
      <c r="M4" s="211">
        <f t="shared" si="0"/>
        <v>2</v>
      </c>
      <c r="N4" s="212">
        <v>21</v>
      </c>
      <c r="O4" s="212">
        <v>9</v>
      </c>
      <c r="P4" s="212">
        <v>9</v>
      </c>
      <c r="Q4" s="212">
        <v>8</v>
      </c>
      <c r="R4" s="212">
        <v>9</v>
      </c>
      <c r="S4" s="213">
        <f t="shared" si="1"/>
        <v>8.75</v>
      </c>
      <c r="T4" s="47" t="s">
        <v>176</v>
      </c>
      <c r="U4" s="213">
        <f t="shared" si="2"/>
        <v>9.11</v>
      </c>
      <c r="V4" s="210">
        <v>21</v>
      </c>
      <c r="W4" s="212">
        <v>5</v>
      </c>
      <c r="X4" s="213">
        <f t="shared" si="3"/>
        <v>5.36</v>
      </c>
      <c r="Y4" s="47" t="s">
        <v>86</v>
      </c>
      <c r="Z4" s="47" t="s">
        <v>86</v>
      </c>
      <c r="AA4" s="47" t="s">
        <v>86</v>
      </c>
      <c r="AB4" s="47">
        <v>21</v>
      </c>
      <c r="AC4" s="47">
        <v>5</v>
      </c>
      <c r="AD4" s="13">
        <f t="shared" si="4"/>
        <v>5.36</v>
      </c>
      <c r="AE4" s="212" t="s">
        <v>183</v>
      </c>
      <c r="AF4" s="210">
        <v>3</v>
      </c>
      <c r="AG4" s="207">
        <v>0.99</v>
      </c>
      <c r="AH4" s="207">
        <v>8.81</v>
      </c>
      <c r="AI4" s="47">
        <v>8.36</v>
      </c>
      <c r="AJ4" s="200">
        <f t="shared" si="5"/>
        <v>7.82</v>
      </c>
      <c r="AK4" s="200">
        <f t="shared" si="6"/>
        <v>7.3699999999999992</v>
      </c>
      <c r="AL4" s="167">
        <f t="shared" si="7"/>
        <v>0.94245524296675176</v>
      </c>
      <c r="AM4" s="167">
        <f t="shared" si="8"/>
        <v>36.812301790281325</v>
      </c>
      <c r="AN4" s="167">
        <f t="shared" si="9"/>
        <v>19.314195674330488</v>
      </c>
      <c r="AO4" s="167">
        <f t="shared" si="10"/>
        <v>80.685804325669508</v>
      </c>
      <c r="AP4" s="167">
        <f t="shared" si="11"/>
        <v>9.1273836098101881</v>
      </c>
      <c r="AQ4" s="167">
        <f t="shared" si="12"/>
        <v>9.1273836098101881</v>
      </c>
      <c r="AR4" s="167">
        <f t="shared" si="13"/>
        <v>0</v>
      </c>
      <c r="AS4" s="167">
        <f t="shared" si="16"/>
        <v>0</v>
      </c>
      <c r="AT4" s="167">
        <f t="shared" si="14"/>
        <v>10.1868120645203</v>
      </c>
      <c r="AU4" s="167">
        <f t="shared" si="17"/>
        <v>10.1868120645203</v>
      </c>
      <c r="AV4" s="166">
        <v>10.1869999999999</v>
      </c>
      <c r="AW4" s="166" t="s">
        <v>1023</v>
      </c>
      <c r="AX4" s="34"/>
    </row>
    <row r="5" spans="1:50">
      <c r="A5" s="23" t="s">
        <v>60</v>
      </c>
      <c r="B5" s="5" t="s">
        <v>49</v>
      </c>
      <c r="C5" s="23">
        <v>4</v>
      </c>
      <c r="D5" s="5" t="str">
        <f t="shared" si="15"/>
        <v>CCR-ONE-NCD-4</v>
      </c>
      <c r="E5" s="24">
        <v>43446</v>
      </c>
      <c r="F5" s="34">
        <v>4</v>
      </c>
      <c r="G5" s="207">
        <v>40.340000000000003</v>
      </c>
      <c r="H5" s="208" t="s">
        <v>148</v>
      </c>
      <c r="I5" s="209" t="s">
        <v>156</v>
      </c>
      <c r="J5" s="209" t="s">
        <v>164</v>
      </c>
      <c r="K5" s="210">
        <v>2</v>
      </c>
      <c r="L5" s="210">
        <v>21</v>
      </c>
      <c r="M5" s="211">
        <f t="shared" si="0"/>
        <v>2.36</v>
      </c>
      <c r="N5" s="212">
        <v>21</v>
      </c>
      <c r="O5" s="212">
        <v>8</v>
      </c>
      <c r="P5" s="212">
        <v>7</v>
      </c>
      <c r="Q5" s="212">
        <v>8</v>
      </c>
      <c r="R5" s="212">
        <v>8</v>
      </c>
      <c r="S5" s="213">
        <f t="shared" si="1"/>
        <v>7.75</v>
      </c>
      <c r="T5" s="47" t="s">
        <v>176</v>
      </c>
      <c r="U5" s="213">
        <f t="shared" si="2"/>
        <v>8.11</v>
      </c>
      <c r="V5" s="210">
        <v>21</v>
      </c>
      <c r="W5" s="212">
        <v>5.5</v>
      </c>
      <c r="X5" s="213">
        <f t="shared" si="3"/>
        <v>5.86</v>
      </c>
      <c r="Y5" s="47" t="s">
        <v>86</v>
      </c>
      <c r="Z5" s="47" t="s">
        <v>86</v>
      </c>
      <c r="AA5" s="47" t="s">
        <v>86</v>
      </c>
      <c r="AB5" s="47">
        <v>21</v>
      </c>
      <c r="AC5" s="47">
        <v>4</v>
      </c>
      <c r="AD5" s="13">
        <f t="shared" si="4"/>
        <v>4.3600000000000003</v>
      </c>
      <c r="AE5" s="212" t="s">
        <v>183</v>
      </c>
      <c r="AF5" s="210">
        <v>12</v>
      </c>
      <c r="AG5" s="207">
        <v>1.07</v>
      </c>
      <c r="AH5" s="207">
        <v>9.07</v>
      </c>
      <c r="AI5" s="207">
        <v>8.61</v>
      </c>
      <c r="AJ5" s="200">
        <f t="shared" si="5"/>
        <v>8</v>
      </c>
      <c r="AK5" s="200">
        <f t="shared" si="6"/>
        <v>7.5399999999999991</v>
      </c>
      <c r="AL5" s="167">
        <f t="shared" si="7"/>
        <v>0.94249999999999989</v>
      </c>
      <c r="AM5" s="167">
        <f t="shared" si="8"/>
        <v>38.020449999999997</v>
      </c>
      <c r="AN5" s="167">
        <f t="shared" si="9"/>
        <v>15.123440148656842</v>
      </c>
      <c r="AO5" s="167">
        <f t="shared" si="10"/>
        <v>84.87655985134316</v>
      </c>
      <c r="AP5" s="167">
        <f t="shared" si="11"/>
        <v>9.2055722643998177</v>
      </c>
      <c r="AQ5" s="167">
        <f t="shared" si="12"/>
        <v>5.2603270082284679</v>
      </c>
      <c r="AR5" s="167">
        <f t="shared" si="13"/>
        <v>3.9452452561713498</v>
      </c>
      <c r="AS5" s="167">
        <f t="shared" si="16"/>
        <v>42.857142857142847</v>
      </c>
      <c r="AT5" s="167">
        <f t="shared" si="14"/>
        <v>5.9178678842570243</v>
      </c>
      <c r="AU5" s="167">
        <f t="shared" si="17"/>
        <v>9.8631131404283749</v>
      </c>
      <c r="AV5" s="166">
        <v>9.8629999999999995</v>
      </c>
      <c r="AW5" s="166" t="s">
        <v>1023</v>
      </c>
      <c r="AX5" s="34"/>
    </row>
    <row r="6" spans="1:50">
      <c r="A6" s="23" t="s">
        <v>60</v>
      </c>
      <c r="B6" s="5" t="s">
        <v>49</v>
      </c>
      <c r="C6" s="25">
        <v>5</v>
      </c>
      <c r="D6" s="5" t="str">
        <f t="shared" si="15"/>
        <v>CCR-ONE-NCD-5</v>
      </c>
      <c r="E6" s="24">
        <v>43446</v>
      </c>
      <c r="F6" s="34">
        <v>5</v>
      </c>
      <c r="G6" s="207">
        <v>40.81</v>
      </c>
      <c r="H6" s="208" t="s">
        <v>149</v>
      </c>
      <c r="I6" s="209" t="s">
        <v>157</v>
      </c>
      <c r="J6" s="209" t="s">
        <v>165</v>
      </c>
      <c r="K6" s="214" t="s">
        <v>173</v>
      </c>
      <c r="L6" s="214" t="s">
        <v>174</v>
      </c>
      <c r="M6" s="215">
        <f t="shared" si="0"/>
        <v>2.36</v>
      </c>
      <c r="N6" s="212">
        <v>22</v>
      </c>
      <c r="O6" s="212">
        <v>8</v>
      </c>
      <c r="P6" s="212">
        <v>9</v>
      </c>
      <c r="Q6" s="212">
        <v>9</v>
      </c>
      <c r="R6" s="212">
        <v>7</v>
      </c>
      <c r="S6" s="213">
        <f t="shared" si="1"/>
        <v>8.25</v>
      </c>
      <c r="T6" s="47" t="s">
        <v>177</v>
      </c>
      <c r="U6" s="213">
        <f t="shared" si="2"/>
        <v>8.9700000000000006</v>
      </c>
      <c r="V6" s="210">
        <v>21</v>
      </c>
      <c r="W6" s="212">
        <v>5</v>
      </c>
      <c r="X6" s="213">
        <f t="shared" si="3"/>
        <v>5.36</v>
      </c>
      <c r="Y6" s="47" t="s">
        <v>86</v>
      </c>
      <c r="Z6" s="47" t="s">
        <v>86</v>
      </c>
      <c r="AA6" s="47" t="s">
        <v>86</v>
      </c>
      <c r="AB6" s="47">
        <v>21</v>
      </c>
      <c r="AC6" s="47">
        <v>5</v>
      </c>
      <c r="AD6" s="13">
        <f t="shared" si="4"/>
        <v>5.36</v>
      </c>
      <c r="AE6" s="212" t="s">
        <v>183</v>
      </c>
      <c r="AF6" s="210">
        <v>5</v>
      </c>
      <c r="AG6" s="207">
        <v>1.01</v>
      </c>
      <c r="AH6" s="207">
        <v>9.23</v>
      </c>
      <c r="AI6" s="207">
        <v>9.14</v>
      </c>
      <c r="AJ6" s="200">
        <f t="shared" si="5"/>
        <v>8.2200000000000006</v>
      </c>
      <c r="AK6" s="200">
        <f t="shared" si="6"/>
        <v>8.1300000000000008</v>
      </c>
      <c r="AL6" s="167">
        <f t="shared" si="7"/>
        <v>0.98905109489051102</v>
      </c>
      <c r="AM6" s="167">
        <f t="shared" si="8"/>
        <v>40.363175182481754</v>
      </c>
      <c r="AN6" s="167">
        <f t="shared" si="9"/>
        <v>16.376313236300707</v>
      </c>
      <c r="AO6" s="167">
        <f t="shared" si="10"/>
        <v>83.623686763699297</v>
      </c>
      <c r="AP6" s="167">
        <f t="shared" si="11"/>
        <v>7.4325173538429823</v>
      </c>
      <c r="AQ6" s="167">
        <f t="shared" si="12"/>
        <v>7.4325173538429823</v>
      </c>
      <c r="AR6" s="167">
        <f t="shared" si="13"/>
        <v>0</v>
      </c>
      <c r="AS6" s="167">
        <f t="shared" si="16"/>
        <v>0</v>
      </c>
      <c r="AT6" s="167">
        <f t="shared" si="14"/>
        <v>8.9437958824577244</v>
      </c>
      <c r="AU6" s="167">
        <f t="shared" si="17"/>
        <v>8.9437958824577244</v>
      </c>
      <c r="AV6" s="166">
        <v>8.9429999999999996</v>
      </c>
      <c r="AW6" s="166" t="s">
        <v>1023</v>
      </c>
      <c r="AX6" s="34"/>
    </row>
    <row r="7" spans="1:50">
      <c r="A7" s="23" t="s">
        <v>60</v>
      </c>
      <c r="B7" s="5" t="s">
        <v>49</v>
      </c>
      <c r="C7" s="25">
        <v>6</v>
      </c>
      <c r="D7" s="5" t="str">
        <f t="shared" si="15"/>
        <v>CCR-ONE-NCD-6</v>
      </c>
      <c r="E7" s="24">
        <v>43446</v>
      </c>
      <c r="F7" s="34">
        <v>6</v>
      </c>
      <c r="G7" s="207">
        <v>40.49</v>
      </c>
      <c r="H7" s="208" t="s">
        <v>150</v>
      </c>
      <c r="I7" s="209" t="s">
        <v>158</v>
      </c>
      <c r="J7" s="209" t="s">
        <v>166</v>
      </c>
      <c r="K7" s="214" t="s">
        <v>173</v>
      </c>
      <c r="L7" s="214" t="s">
        <v>174</v>
      </c>
      <c r="M7" s="215">
        <f t="shared" si="0"/>
        <v>2.36</v>
      </c>
      <c r="N7" s="212">
        <v>22</v>
      </c>
      <c r="O7" s="212">
        <v>7</v>
      </c>
      <c r="P7" s="212">
        <v>7</v>
      </c>
      <c r="Q7" s="212">
        <v>8</v>
      </c>
      <c r="R7" s="212">
        <v>8</v>
      </c>
      <c r="S7" s="213">
        <f t="shared" si="1"/>
        <v>7.5</v>
      </c>
      <c r="T7" s="47" t="s">
        <v>176</v>
      </c>
      <c r="U7" s="213">
        <f t="shared" si="2"/>
        <v>8.2200000000000006</v>
      </c>
      <c r="V7" s="210">
        <v>21</v>
      </c>
      <c r="W7" s="212">
        <v>5.5</v>
      </c>
      <c r="X7" s="213">
        <f t="shared" si="3"/>
        <v>5.86</v>
      </c>
      <c r="Y7" s="47" t="s">
        <v>86</v>
      </c>
      <c r="Z7" s="47" t="s">
        <v>86</v>
      </c>
      <c r="AA7" s="47" t="s">
        <v>86</v>
      </c>
      <c r="AB7" s="47">
        <v>21</v>
      </c>
      <c r="AC7" s="47">
        <v>5</v>
      </c>
      <c r="AD7" s="13">
        <f t="shared" si="4"/>
        <v>5.36</v>
      </c>
      <c r="AE7" s="212" t="s">
        <v>183</v>
      </c>
      <c r="AF7" s="210">
        <v>6</v>
      </c>
      <c r="AG7" s="207">
        <v>1.03</v>
      </c>
      <c r="AH7" s="207">
        <v>8.15</v>
      </c>
      <c r="AI7" s="207">
        <v>7.98</v>
      </c>
      <c r="AJ7" s="200">
        <f t="shared" si="5"/>
        <v>7.12</v>
      </c>
      <c r="AK7" s="200">
        <f t="shared" si="6"/>
        <v>6.95</v>
      </c>
      <c r="AL7" s="167">
        <f t="shared" si="7"/>
        <v>0.976123595505618</v>
      </c>
      <c r="AM7" s="167">
        <f t="shared" si="8"/>
        <v>39.523244382022476</v>
      </c>
      <c r="AN7" s="167">
        <f t="shared" si="9"/>
        <v>14.826718027899243</v>
      </c>
      <c r="AO7" s="167">
        <f t="shared" si="10"/>
        <v>85.173281972100753</v>
      </c>
      <c r="AP7" s="167">
        <f t="shared" si="11"/>
        <v>8.8555483101787278</v>
      </c>
      <c r="AQ7" s="167">
        <f t="shared" si="12"/>
        <v>7.5904699801531956</v>
      </c>
      <c r="AR7" s="167">
        <f t="shared" si="13"/>
        <v>1.2650783300255322</v>
      </c>
      <c r="AS7" s="167">
        <f t="shared" si="16"/>
        <v>14.285714285714283</v>
      </c>
      <c r="AT7" s="167">
        <f t="shared" si="14"/>
        <v>5.9711697177205156</v>
      </c>
      <c r="AU7" s="167">
        <f t="shared" si="17"/>
        <v>7.2362480477460478</v>
      </c>
      <c r="AV7" s="166">
        <v>7.2369999999999903</v>
      </c>
      <c r="AW7" s="166" t="s">
        <v>1023</v>
      </c>
      <c r="AX7" s="34"/>
    </row>
    <row r="8" spans="1:50" s="25" customFormat="1">
      <c r="A8" s="23" t="s">
        <v>60</v>
      </c>
      <c r="B8" s="5" t="s">
        <v>49</v>
      </c>
      <c r="C8" s="23">
        <v>7</v>
      </c>
      <c r="D8" s="5" t="str">
        <f t="shared" si="15"/>
        <v>CCR-ONE-NCD-7</v>
      </c>
      <c r="E8" s="24">
        <v>43446</v>
      </c>
      <c r="F8" s="34">
        <v>7</v>
      </c>
      <c r="G8" s="207">
        <v>39.909999999999997</v>
      </c>
      <c r="H8" s="208" t="s">
        <v>151</v>
      </c>
      <c r="I8" s="209" t="s">
        <v>159</v>
      </c>
      <c r="J8" s="209" t="s">
        <v>167</v>
      </c>
      <c r="K8" s="214" t="s">
        <v>173</v>
      </c>
      <c r="L8" s="214" t="s">
        <v>174</v>
      </c>
      <c r="M8" s="215">
        <f t="shared" si="0"/>
        <v>2.36</v>
      </c>
      <c r="N8" s="212">
        <v>22</v>
      </c>
      <c r="O8" s="212">
        <v>8</v>
      </c>
      <c r="P8" s="212">
        <v>9</v>
      </c>
      <c r="Q8" s="212">
        <v>10</v>
      </c>
      <c r="R8" s="212">
        <v>10</v>
      </c>
      <c r="S8" s="213">
        <f t="shared" si="1"/>
        <v>9.25</v>
      </c>
      <c r="T8" s="47" t="s">
        <v>178</v>
      </c>
      <c r="U8" s="213">
        <f t="shared" si="2"/>
        <v>9.9700000000000006</v>
      </c>
      <c r="V8" s="210">
        <v>21</v>
      </c>
      <c r="W8" s="212">
        <v>6</v>
      </c>
      <c r="X8" s="213">
        <f t="shared" si="3"/>
        <v>6.36</v>
      </c>
      <c r="Y8" s="47" t="s">
        <v>86</v>
      </c>
      <c r="Z8" s="47" t="s">
        <v>86</v>
      </c>
      <c r="AA8" s="47" t="s">
        <v>86</v>
      </c>
      <c r="AB8" s="47">
        <v>21</v>
      </c>
      <c r="AC8" s="47">
        <v>5</v>
      </c>
      <c r="AD8" s="13">
        <f t="shared" si="4"/>
        <v>5.36</v>
      </c>
      <c r="AE8" s="212" t="s">
        <v>183</v>
      </c>
      <c r="AF8" s="210">
        <v>7</v>
      </c>
      <c r="AG8" s="207">
        <v>0.99</v>
      </c>
      <c r="AH8" s="207">
        <v>8.3800000000000008</v>
      </c>
      <c r="AI8" s="207">
        <v>8.19</v>
      </c>
      <c r="AJ8" s="200">
        <f t="shared" si="5"/>
        <v>7.3900000000000006</v>
      </c>
      <c r="AK8" s="200">
        <f t="shared" si="6"/>
        <v>7.1999999999999993</v>
      </c>
      <c r="AL8" s="167">
        <f t="shared" si="7"/>
        <v>0.97428958051420822</v>
      </c>
      <c r="AM8" s="167">
        <f t="shared" si="8"/>
        <v>38.88389715832205</v>
      </c>
      <c r="AN8" s="167">
        <f t="shared" si="9"/>
        <v>19.571083549096585</v>
      </c>
      <c r="AO8" s="167">
        <f t="shared" si="10"/>
        <v>80.428916450903415</v>
      </c>
      <c r="AP8" s="167">
        <f t="shared" si="11"/>
        <v>10.287034717002145</v>
      </c>
      <c r="AQ8" s="167">
        <f t="shared" si="12"/>
        <v>7.7152760377516101</v>
      </c>
      <c r="AR8" s="167">
        <f t="shared" si="13"/>
        <v>2.5717586792505349</v>
      </c>
      <c r="AS8" s="167">
        <f t="shared" si="16"/>
        <v>24.999999999999986</v>
      </c>
      <c r="AT8" s="167">
        <f t="shared" si="14"/>
        <v>9.2840488320944399</v>
      </c>
      <c r="AU8" s="167">
        <f t="shared" si="17"/>
        <v>11.855807511344974</v>
      </c>
      <c r="AV8" s="166">
        <v>11.8559999999999</v>
      </c>
      <c r="AW8" s="166" t="s">
        <v>1023</v>
      </c>
      <c r="AX8" s="34"/>
    </row>
    <row r="9" spans="1:50">
      <c r="A9" s="23" t="s">
        <v>60</v>
      </c>
      <c r="B9" s="5" t="s">
        <v>49</v>
      </c>
      <c r="C9" s="25">
        <v>8</v>
      </c>
      <c r="D9" s="5" t="str">
        <f t="shared" si="15"/>
        <v>CCR-ONE-NCD-8</v>
      </c>
      <c r="E9" s="24">
        <v>43446</v>
      </c>
      <c r="F9" s="34">
        <v>8</v>
      </c>
      <c r="G9" s="207">
        <v>40.03</v>
      </c>
      <c r="H9" s="208" t="s">
        <v>152</v>
      </c>
      <c r="I9" s="209" t="s">
        <v>160</v>
      </c>
      <c r="J9" s="209" t="s">
        <v>168</v>
      </c>
      <c r="K9" s="47">
        <v>2</v>
      </c>
      <c r="L9" s="214" t="s">
        <v>175</v>
      </c>
      <c r="M9" s="13">
        <f t="shared" si="0"/>
        <v>2</v>
      </c>
      <c r="N9" s="212">
        <v>22</v>
      </c>
      <c r="O9" s="212">
        <v>8</v>
      </c>
      <c r="P9" s="212">
        <v>8</v>
      </c>
      <c r="Q9" s="212">
        <v>8</v>
      </c>
      <c r="R9" s="212">
        <v>9</v>
      </c>
      <c r="S9" s="213">
        <f t="shared" si="1"/>
        <v>8.25</v>
      </c>
      <c r="T9" s="47" t="s">
        <v>173</v>
      </c>
      <c r="U9" s="213">
        <f t="shared" si="2"/>
        <v>8.9700000000000006</v>
      </c>
      <c r="V9" s="210">
        <v>21</v>
      </c>
      <c r="W9" s="212">
        <v>6</v>
      </c>
      <c r="X9" s="213">
        <f t="shared" si="3"/>
        <v>6.36</v>
      </c>
      <c r="Y9" s="47" t="s">
        <v>86</v>
      </c>
      <c r="Z9" s="47" t="s">
        <v>86</v>
      </c>
      <c r="AA9" s="47" t="s">
        <v>86</v>
      </c>
      <c r="AB9" s="47">
        <v>21</v>
      </c>
      <c r="AC9" s="47">
        <v>5.5</v>
      </c>
      <c r="AD9" s="13">
        <f t="shared" si="4"/>
        <v>5.86</v>
      </c>
      <c r="AE9" s="212" t="s">
        <v>183</v>
      </c>
      <c r="AF9" s="210">
        <v>8</v>
      </c>
      <c r="AG9" s="207">
        <v>1.03</v>
      </c>
      <c r="AH9" s="207">
        <v>8.17</v>
      </c>
      <c r="AI9" s="207">
        <v>7.94</v>
      </c>
      <c r="AJ9" s="200">
        <f t="shared" si="5"/>
        <v>7.14</v>
      </c>
      <c r="AK9" s="200">
        <f t="shared" si="6"/>
        <v>6.91</v>
      </c>
      <c r="AL9" s="167">
        <f t="shared" si="7"/>
        <v>0.96778711484593849</v>
      </c>
      <c r="AM9" s="167">
        <f t="shared" si="8"/>
        <v>38.740518207282918</v>
      </c>
      <c r="AN9" s="167">
        <f t="shared" si="9"/>
        <v>17.991499139755167</v>
      </c>
      <c r="AO9" s="167">
        <f t="shared" si="10"/>
        <v>82.008500860244837</v>
      </c>
      <c r="AP9" s="167">
        <f t="shared" si="11"/>
        <v>11.254366750262918</v>
      </c>
      <c r="AQ9" s="167">
        <f t="shared" si="12"/>
        <v>9.9637283614712988</v>
      </c>
      <c r="AR9" s="167">
        <f t="shared" si="13"/>
        <v>1.2906383887916189</v>
      </c>
      <c r="AS9" s="167">
        <f t="shared" si="16"/>
        <v>11.467889908256881</v>
      </c>
      <c r="AT9" s="167">
        <f t="shared" si="14"/>
        <v>6.737132389492249</v>
      </c>
      <c r="AU9" s="167">
        <f t="shared" si="17"/>
        <v>8.0277707782838679</v>
      </c>
      <c r="AV9" s="166">
        <v>8.0269999999999992</v>
      </c>
      <c r="AW9" s="166" t="s">
        <v>1023</v>
      </c>
      <c r="AX9" s="34"/>
    </row>
    <row r="10" spans="1:50" s="25" customFormat="1">
      <c r="A10" s="23" t="s">
        <v>60</v>
      </c>
      <c r="B10" s="5" t="s">
        <v>45</v>
      </c>
      <c r="C10" s="23">
        <v>1</v>
      </c>
      <c r="D10" s="5" t="str">
        <f t="shared" si="15"/>
        <v>CGF-MON-PRO-1</v>
      </c>
      <c r="E10" s="24">
        <v>43447</v>
      </c>
      <c r="F10" s="34">
        <v>1</v>
      </c>
      <c r="G10" s="207">
        <v>40.31</v>
      </c>
      <c r="H10" s="208" t="s">
        <v>145</v>
      </c>
      <c r="I10" s="209" t="s">
        <v>153</v>
      </c>
      <c r="J10" s="209" t="s">
        <v>154</v>
      </c>
      <c r="K10" s="210">
        <v>4</v>
      </c>
      <c r="L10" s="210">
        <v>21</v>
      </c>
      <c r="M10" s="211">
        <f t="shared" si="0"/>
        <v>4.3600000000000003</v>
      </c>
      <c r="N10" s="212">
        <v>21</v>
      </c>
      <c r="O10" s="212">
        <v>23</v>
      </c>
      <c r="P10" s="212">
        <v>25</v>
      </c>
      <c r="Q10" s="212">
        <v>27</v>
      </c>
      <c r="R10" s="212">
        <v>28</v>
      </c>
      <c r="S10" s="213">
        <f t="shared" si="1"/>
        <v>25.75</v>
      </c>
      <c r="T10" s="47" t="s">
        <v>176</v>
      </c>
      <c r="U10" s="213">
        <f t="shared" si="2"/>
        <v>26.11</v>
      </c>
      <c r="V10" s="210">
        <v>21</v>
      </c>
      <c r="W10" s="212">
        <v>23</v>
      </c>
      <c r="X10" s="213">
        <f t="shared" si="3"/>
        <v>23.36</v>
      </c>
      <c r="Y10" s="47" t="s">
        <v>86</v>
      </c>
      <c r="Z10" s="47" t="s">
        <v>86</v>
      </c>
      <c r="AA10" s="47" t="s">
        <v>86</v>
      </c>
      <c r="AB10" s="47">
        <v>21</v>
      </c>
      <c r="AC10" s="47">
        <v>20</v>
      </c>
      <c r="AD10" s="13">
        <f t="shared" si="4"/>
        <v>20.36</v>
      </c>
      <c r="AE10" s="212" t="s">
        <v>183</v>
      </c>
      <c r="AF10" s="210">
        <v>1</v>
      </c>
      <c r="AG10" s="207">
        <v>1.04</v>
      </c>
      <c r="AH10" s="207">
        <v>9.6300000000000008</v>
      </c>
      <c r="AI10" s="207">
        <v>8.59</v>
      </c>
      <c r="AJ10" s="200">
        <f t="shared" si="5"/>
        <v>8.59</v>
      </c>
      <c r="AK10" s="200">
        <f t="shared" si="6"/>
        <v>7.55</v>
      </c>
      <c r="AL10" s="167">
        <f t="shared" si="7"/>
        <v>0.87892898719441215</v>
      </c>
      <c r="AM10" s="167">
        <f t="shared" si="8"/>
        <v>35.429627473806754</v>
      </c>
      <c r="AN10" s="167">
        <f t="shared" si="9"/>
        <v>61.389299156701128</v>
      </c>
      <c r="AO10" s="167">
        <f t="shared" si="10"/>
        <v>38.610700843298872</v>
      </c>
      <c r="AP10" s="167">
        <f t="shared" si="11"/>
        <v>53.627433746083739</v>
      </c>
      <c r="AQ10" s="167">
        <f t="shared" si="12"/>
        <v>45.159944207228413</v>
      </c>
      <c r="AR10" s="167">
        <f t="shared" si="13"/>
        <v>8.4674895388553253</v>
      </c>
      <c r="AS10" s="167">
        <f t="shared" si="16"/>
        <v>15.789473684210522</v>
      </c>
      <c r="AT10" s="167">
        <f t="shared" si="14"/>
        <v>7.7618654106173892</v>
      </c>
      <c r="AU10" s="167">
        <f t="shared" si="17"/>
        <v>16.229354949472715</v>
      </c>
      <c r="AV10" s="166">
        <v>16.228999999999999</v>
      </c>
      <c r="AW10" s="166" t="s">
        <v>1024</v>
      </c>
      <c r="AX10" s="34"/>
    </row>
    <row r="11" spans="1:50">
      <c r="A11" s="23" t="s">
        <v>60</v>
      </c>
      <c r="B11" s="5" t="s">
        <v>45</v>
      </c>
      <c r="C11" s="25">
        <v>2</v>
      </c>
      <c r="D11" s="5" t="str">
        <f t="shared" si="15"/>
        <v>CGF-MON-PRO-2</v>
      </c>
      <c r="E11" s="24">
        <v>43447</v>
      </c>
      <c r="F11" s="34">
        <v>2</v>
      </c>
      <c r="G11" s="207">
        <v>39.33</v>
      </c>
      <c r="H11" s="208" t="s">
        <v>146</v>
      </c>
      <c r="I11" s="47" t="s">
        <v>234</v>
      </c>
      <c r="J11" s="209" t="s">
        <v>169</v>
      </c>
      <c r="K11" s="210">
        <v>4</v>
      </c>
      <c r="L11" s="210">
        <v>21</v>
      </c>
      <c r="M11" s="211">
        <f t="shared" si="0"/>
        <v>4.3600000000000003</v>
      </c>
      <c r="N11" s="212">
        <v>21</v>
      </c>
      <c r="O11" s="212">
        <v>20</v>
      </c>
      <c r="P11" s="212">
        <v>21</v>
      </c>
      <c r="Q11" s="212">
        <v>21</v>
      </c>
      <c r="R11" s="212">
        <v>22</v>
      </c>
      <c r="S11" s="213">
        <f t="shared" si="1"/>
        <v>21</v>
      </c>
      <c r="T11" s="47" t="s">
        <v>178</v>
      </c>
      <c r="U11" s="213">
        <f t="shared" si="2"/>
        <v>21.36</v>
      </c>
      <c r="V11" s="210">
        <v>21</v>
      </c>
      <c r="W11" s="212">
        <v>15</v>
      </c>
      <c r="X11" s="213">
        <f t="shared" si="3"/>
        <v>15.36</v>
      </c>
      <c r="Y11" s="47" t="s">
        <v>86</v>
      </c>
      <c r="Z11" s="47" t="s">
        <v>86</v>
      </c>
      <c r="AA11" s="47" t="s">
        <v>86</v>
      </c>
      <c r="AB11" s="47">
        <v>21</v>
      </c>
      <c r="AC11" s="47">
        <v>13</v>
      </c>
      <c r="AD11" s="13">
        <f t="shared" si="4"/>
        <v>13.36</v>
      </c>
      <c r="AE11" s="212" t="s">
        <v>183</v>
      </c>
      <c r="AF11" s="210">
        <v>2</v>
      </c>
      <c r="AG11" s="207">
        <v>1.03</v>
      </c>
      <c r="AH11" s="207">
        <v>8.36</v>
      </c>
      <c r="AI11" s="207">
        <v>7.36</v>
      </c>
      <c r="AJ11" s="200">
        <f t="shared" si="5"/>
        <v>7.3299999999999992</v>
      </c>
      <c r="AK11" s="200">
        <f t="shared" si="6"/>
        <v>6.33</v>
      </c>
      <c r="AL11" s="167">
        <f t="shared" si="7"/>
        <v>0.86357435197817201</v>
      </c>
      <c r="AM11" s="167">
        <f t="shared" si="8"/>
        <v>33.964379263301502</v>
      </c>
      <c r="AN11" s="167">
        <f t="shared" si="9"/>
        <v>50.052438374366204</v>
      </c>
      <c r="AO11" s="167">
        <f t="shared" si="10"/>
        <v>49.947561625633796</v>
      </c>
      <c r="AP11" s="167">
        <f t="shared" si="11"/>
        <v>32.386871889295783</v>
      </c>
      <c r="AQ11" s="167">
        <f t="shared" si="12"/>
        <v>26.498349727605643</v>
      </c>
      <c r="AR11" s="167">
        <f t="shared" si="13"/>
        <v>5.8885221616901404</v>
      </c>
      <c r="AS11" s="167">
        <f t="shared" si="16"/>
        <v>18.181818181818176</v>
      </c>
      <c r="AT11" s="167">
        <f t="shared" si="14"/>
        <v>17.665566485070421</v>
      </c>
      <c r="AU11" s="167">
        <f t="shared" si="17"/>
        <v>23.554088646760562</v>
      </c>
      <c r="AV11" s="166">
        <v>23.553999999999998</v>
      </c>
      <c r="AW11" s="166" t="s">
        <v>1025</v>
      </c>
      <c r="AX11" s="34" t="s">
        <v>1026</v>
      </c>
    </row>
    <row r="12" spans="1:50">
      <c r="A12" s="23" t="s">
        <v>60</v>
      </c>
      <c r="B12" s="5" t="s">
        <v>45</v>
      </c>
      <c r="C12" s="23">
        <v>3</v>
      </c>
      <c r="D12" s="5" t="str">
        <f t="shared" si="15"/>
        <v>CGF-MON-PRO-3</v>
      </c>
      <c r="E12" s="24">
        <v>43447</v>
      </c>
      <c r="F12" s="34">
        <v>3</v>
      </c>
      <c r="G12" s="207">
        <v>40.39</v>
      </c>
      <c r="H12" s="208" t="s">
        <v>147</v>
      </c>
      <c r="I12" s="47" t="s">
        <v>1027</v>
      </c>
      <c r="J12" s="209" t="s">
        <v>170</v>
      </c>
      <c r="K12" s="210">
        <v>4</v>
      </c>
      <c r="L12" s="210">
        <v>21</v>
      </c>
      <c r="M12" s="211">
        <f t="shared" si="0"/>
        <v>4.3600000000000003</v>
      </c>
      <c r="N12" s="212">
        <v>21</v>
      </c>
      <c r="O12" s="212">
        <v>20</v>
      </c>
      <c r="P12" s="212">
        <v>21</v>
      </c>
      <c r="Q12" s="212">
        <v>24</v>
      </c>
      <c r="R12" s="212">
        <v>24</v>
      </c>
      <c r="S12" s="213">
        <f t="shared" si="1"/>
        <v>22.25</v>
      </c>
      <c r="T12" s="47" t="s">
        <v>178</v>
      </c>
      <c r="U12" s="213">
        <f t="shared" si="2"/>
        <v>22.61</v>
      </c>
      <c r="V12" s="210">
        <v>21</v>
      </c>
      <c r="W12" s="212">
        <v>17</v>
      </c>
      <c r="X12" s="213">
        <f t="shared" si="3"/>
        <v>17.36</v>
      </c>
      <c r="Y12" s="47" t="s">
        <v>86</v>
      </c>
      <c r="Z12" s="47" t="s">
        <v>86</v>
      </c>
      <c r="AA12" s="47" t="s">
        <v>86</v>
      </c>
      <c r="AB12" s="47">
        <v>21</v>
      </c>
      <c r="AC12" s="47">
        <v>16</v>
      </c>
      <c r="AD12" s="13">
        <f t="shared" si="4"/>
        <v>16.36</v>
      </c>
      <c r="AE12" s="212" t="s">
        <v>183</v>
      </c>
      <c r="AF12" s="210">
        <v>3</v>
      </c>
      <c r="AG12" s="207">
        <v>1</v>
      </c>
      <c r="AH12" s="207">
        <v>8.41</v>
      </c>
      <c r="AI12" s="207">
        <v>7.06</v>
      </c>
      <c r="AJ12" s="200">
        <f t="shared" si="5"/>
        <v>7.41</v>
      </c>
      <c r="AK12" s="200">
        <f t="shared" si="6"/>
        <v>6.06</v>
      </c>
      <c r="AL12" s="167">
        <f t="shared" si="7"/>
        <v>0.81781376518218618</v>
      </c>
      <c r="AM12" s="167">
        <f t="shared" si="8"/>
        <v>33.031497975708497</v>
      </c>
      <c r="AN12" s="167">
        <f t="shared" si="9"/>
        <v>55.250294774463839</v>
      </c>
      <c r="AO12" s="167">
        <f t="shared" si="10"/>
        <v>44.749705225536161</v>
      </c>
      <c r="AP12" s="167">
        <f t="shared" si="11"/>
        <v>39.356374359892051</v>
      </c>
      <c r="AQ12" s="167">
        <f t="shared" si="12"/>
        <v>36.328960947592662</v>
      </c>
      <c r="AR12" s="167">
        <f t="shared" si="13"/>
        <v>3.0274134122993885</v>
      </c>
      <c r="AS12" s="167">
        <f t="shared" si="16"/>
        <v>7.6923076923076925</v>
      </c>
      <c r="AT12" s="167">
        <f t="shared" si="14"/>
        <v>15.893920414571788</v>
      </c>
      <c r="AU12" s="167">
        <f t="shared" si="17"/>
        <v>18.921333826871177</v>
      </c>
      <c r="AV12" s="166">
        <v>18.920999999999999</v>
      </c>
      <c r="AW12" s="166" t="s">
        <v>1028</v>
      </c>
      <c r="AX12" s="34" t="s">
        <v>1029</v>
      </c>
    </row>
    <row r="13" spans="1:50">
      <c r="A13" s="23" t="s">
        <v>60</v>
      </c>
      <c r="B13" s="5" t="s">
        <v>45</v>
      </c>
      <c r="C13" s="23">
        <v>4</v>
      </c>
      <c r="D13" s="5" t="str">
        <f t="shared" si="15"/>
        <v>CGF-MON-PRO-4</v>
      </c>
      <c r="E13" s="24">
        <v>43447</v>
      </c>
      <c r="F13" s="34">
        <v>4</v>
      </c>
      <c r="G13" s="207">
        <v>40.03</v>
      </c>
      <c r="H13" s="208" t="s">
        <v>148</v>
      </c>
      <c r="I13" s="209" t="s">
        <v>156</v>
      </c>
      <c r="J13" s="209" t="s">
        <v>171</v>
      </c>
      <c r="K13" s="210">
        <v>4</v>
      </c>
      <c r="L13" s="210">
        <v>21</v>
      </c>
      <c r="M13" s="211">
        <f t="shared" si="0"/>
        <v>4.3600000000000003</v>
      </c>
      <c r="N13" s="212">
        <v>21</v>
      </c>
      <c r="O13" s="212">
        <v>19</v>
      </c>
      <c r="P13" s="212">
        <v>22</v>
      </c>
      <c r="Q13" s="212">
        <v>24</v>
      </c>
      <c r="R13" s="212">
        <v>26</v>
      </c>
      <c r="S13" s="213">
        <f t="shared" si="1"/>
        <v>22.75</v>
      </c>
      <c r="T13" s="47" t="s">
        <v>173</v>
      </c>
      <c r="U13" s="213">
        <f t="shared" si="2"/>
        <v>23.11</v>
      </c>
      <c r="V13" s="210">
        <v>21</v>
      </c>
      <c r="W13" s="212">
        <v>18</v>
      </c>
      <c r="X13" s="213">
        <f t="shared" si="3"/>
        <v>18.36</v>
      </c>
      <c r="Y13" s="47" t="s">
        <v>86</v>
      </c>
      <c r="Z13" s="47" t="s">
        <v>86</v>
      </c>
      <c r="AA13" s="47" t="s">
        <v>86</v>
      </c>
      <c r="AB13" s="47">
        <v>21</v>
      </c>
      <c r="AC13" s="47">
        <v>17</v>
      </c>
      <c r="AD13" s="13">
        <f t="shared" si="4"/>
        <v>17.36</v>
      </c>
      <c r="AE13" s="212" t="s">
        <v>183</v>
      </c>
      <c r="AF13" s="210">
        <v>12</v>
      </c>
      <c r="AG13" s="207">
        <v>1.07</v>
      </c>
      <c r="AH13" s="207">
        <v>8.8000000000000007</v>
      </c>
      <c r="AI13" s="207">
        <v>7.47</v>
      </c>
      <c r="AJ13" s="200">
        <f t="shared" si="5"/>
        <v>7.73</v>
      </c>
      <c r="AK13" s="200">
        <f t="shared" si="6"/>
        <v>6.3999999999999995</v>
      </c>
      <c r="AL13" s="167">
        <f t="shared" si="7"/>
        <v>0.82794307891332464</v>
      </c>
      <c r="AM13" s="167">
        <f t="shared" si="8"/>
        <v>33.142561448900388</v>
      </c>
      <c r="AN13" s="167">
        <f t="shared" si="9"/>
        <v>56.573780602048465</v>
      </c>
      <c r="AO13" s="167">
        <f t="shared" si="10"/>
        <v>43.426219397951535</v>
      </c>
      <c r="AP13" s="167">
        <f t="shared" si="11"/>
        <v>42.241756182862858</v>
      </c>
      <c r="AQ13" s="167">
        <f t="shared" si="12"/>
        <v>39.224487884086933</v>
      </c>
      <c r="AR13" s="167">
        <f t="shared" si="13"/>
        <v>3.0172682987759245</v>
      </c>
      <c r="AS13" s="167">
        <f t="shared" si="16"/>
        <v>7.1428571428571574</v>
      </c>
      <c r="AT13" s="167">
        <f t="shared" si="14"/>
        <v>14.332024419185608</v>
      </c>
      <c r="AU13" s="167">
        <f t="shared" si="17"/>
        <v>17.349292717961532</v>
      </c>
      <c r="AV13" s="166">
        <v>17.350000000000001</v>
      </c>
      <c r="AW13" s="166" t="s">
        <v>1028</v>
      </c>
      <c r="AX13" s="34"/>
    </row>
    <row r="14" spans="1:50">
      <c r="A14" s="23" t="s">
        <v>60</v>
      </c>
      <c r="B14" s="5" t="s">
        <v>45</v>
      </c>
      <c r="C14" s="25">
        <v>5</v>
      </c>
      <c r="D14" s="5" t="str">
        <f t="shared" si="15"/>
        <v>CGF-MON-PRO-5</v>
      </c>
      <c r="E14" s="24">
        <v>43447</v>
      </c>
      <c r="F14" s="34">
        <v>5</v>
      </c>
      <c r="G14" s="207">
        <v>39.46</v>
      </c>
      <c r="H14" s="208" t="s">
        <v>149</v>
      </c>
      <c r="I14" s="209" t="s">
        <v>157</v>
      </c>
      <c r="J14" s="209" t="s">
        <v>165</v>
      </c>
      <c r="K14" s="210">
        <v>4</v>
      </c>
      <c r="L14" s="210">
        <v>21</v>
      </c>
      <c r="M14" s="211">
        <f t="shared" si="0"/>
        <v>4.3600000000000003</v>
      </c>
      <c r="N14" s="212">
        <v>21</v>
      </c>
      <c r="O14" s="212">
        <v>18</v>
      </c>
      <c r="P14" s="212">
        <v>22</v>
      </c>
      <c r="Q14" s="212">
        <v>25</v>
      </c>
      <c r="R14" s="212">
        <v>25</v>
      </c>
      <c r="S14" s="213">
        <f t="shared" si="1"/>
        <v>22.5</v>
      </c>
      <c r="T14" s="47" t="s">
        <v>178</v>
      </c>
      <c r="U14" s="213">
        <f t="shared" si="2"/>
        <v>22.86</v>
      </c>
      <c r="V14" s="210">
        <v>21</v>
      </c>
      <c r="W14" s="212">
        <v>17</v>
      </c>
      <c r="X14" s="213">
        <f t="shared" si="3"/>
        <v>17.36</v>
      </c>
      <c r="Y14" s="47" t="s">
        <v>86</v>
      </c>
      <c r="Z14" s="47" t="s">
        <v>86</v>
      </c>
      <c r="AA14" s="47" t="s">
        <v>86</v>
      </c>
      <c r="AB14" s="47">
        <v>21</v>
      </c>
      <c r="AC14" s="47">
        <v>16</v>
      </c>
      <c r="AD14" s="13">
        <f t="shared" si="4"/>
        <v>16.36</v>
      </c>
      <c r="AE14" s="212" t="s">
        <v>183</v>
      </c>
      <c r="AF14" s="210">
        <v>5</v>
      </c>
      <c r="AG14" s="207">
        <v>1</v>
      </c>
      <c r="AH14" s="207">
        <v>8.4700000000000006</v>
      </c>
      <c r="AI14" s="207">
        <v>7.14</v>
      </c>
      <c r="AJ14" s="200">
        <f t="shared" si="5"/>
        <v>7.4700000000000006</v>
      </c>
      <c r="AK14" s="200">
        <f t="shared" si="6"/>
        <v>6.14</v>
      </c>
      <c r="AL14" s="167">
        <f t="shared" si="7"/>
        <v>0.82195448460508691</v>
      </c>
      <c r="AM14" s="167">
        <f t="shared" si="8"/>
        <v>32.434323962516729</v>
      </c>
      <c r="AN14" s="167">
        <f t="shared" si="9"/>
        <v>57.038340066467356</v>
      </c>
      <c r="AO14" s="167">
        <f t="shared" si="10"/>
        <v>42.961659933532644</v>
      </c>
      <c r="AP14" s="167">
        <f t="shared" si="11"/>
        <v>40.080995722382461</v>
      </c>
      <c r="AQ14" s="167">
        <f t="shared" si="12"/>
        <v>36.997842205276122</v>
      </c>
      <c r="AR14" s="167">
        <f t="shared" si="13"/>
        <v>3.0831535171063393</v>
      </c>
      <c r="AS14" s="167">
        <f t="shared" si="16"/>
        <v>7.6923076923076827</v>
      </c>
      <c r="AT14" s="167">
        <f t="shared" si="14"/>
        <v>16.957344344084895</v>
      </c>
      <c r="AU14" s="167">
        <f t="shared" si="17"/>
        <v>20.040497861191234</v>
      </c>
      <c r="AV14" s="166">
        <v>20.04</v>
      </c>
      <c r="AW14" s="166" t="s">
        <v>1028</v>
      </c>
      <c r="AX14" s="34"/>
    </row>
    <row r="15" spans="1:50">
      <c r="A15" s="23" t="s">
        <v>60</v>
      </c>
      <c r="B15" s="5" t="s">
        <v>45</v>
      </c>
      <c r="C15" s="25">
        <v>6</v>
      </c>
      <c r="D15" s="5" t="str">
        <f t="shared" si="15"/>
        <v>CGF-MON-PRO-6</v>
      </c>
      <c r="E15" s="24">
        <v>43447</v>
      </c>
      <c r="F15" s="34">
        <v>6</v>
      </c>
      <c r="G15" s="207">
        <v>39.57</v>
      </c>
      <c r="H15" s="208" t="s">
        <v>150</v>
      </c>
      <c r="I15" s="209" t="s">
        <v>158</v>
      </c>
      <c r="J15" s="209" t="s">
        <v>166</v>
      </c>
      <c r="K15" s="210">
        <v>4</v>
      </c>
      <c r="L15" s="210">
        <v>21</v>
      </c>
      <c r="M15" s="211">
        <f t="shared" si="0"/>
        <v>4.3600000000000003</v>
      </c>
      <c r="N15" s="212">
        <v>21</v>
      </c>
      <c r="O15" s="212">
        <v>14</v>
      </c>
      <c r="P15" s="212">
        <v>17</v>
      </c>
      <c r="Q15" s="212">
        <v>19</v>
      </c>
      <c r="R15" s="212">
        <v>20</v>
      </c>
      <c r="S15" s="213">
        <f t="shared" si="1"/>
        <v>17.5</v>
      </c>
      <c r="T15" s="47" t="s">
        <v>178</v>
      </c>
      <c r="U15" s="213">
        <f t="shared" si="2"/>
        <v>17.86</v>
      </c>
      <c r="V15" s="210">
        <v>21</v>
      </c>
      <c r="W15" s="212">
        <v>13</v>
      </c>
      <c r="X15" s="213">
        <f t="shared" si="3"/>
        <v>13.36</v>
      </c>
      <c r="Y15" s="47" t="s">
        <v>86</v>
      </c>
      <c r="Z15" s="47" t="s">
        <v>86</v>
      </c>
      <c r="AA15" s="47" t="s">
        <v>86</v>
      </c>
      <c r="AB15" s="47">
        <v>21</v>
      </c>
      <c r="AC15" s="47">
        <v>15</v>
      </c>
      <c r="AD15" s="13">
        <f t="shared" si="4"/>
        <v>15.36</v>
      </c>
      <c r="AE15" s="212" t="s">
        <v>183</v>
      </c>
      <c r="AF15" s="210">
        <v>6</v>
      </c>
      <c r="AG15" s="207">
        <v>1.03</v>
      </c>
      <c r="AH15" s="207">
        <v>7.65</v>
      </c>
      <c r="AI15" s="207">
        <v>6.37</v>
      </c>
      <c r="AJ15" s="200">
        <f t="shared" si="5"/>
        <v>6.62</v>
      </c>
      <c r="AK15" s="200">
        <f t="shared" si="6"/>
        <v>5.34</v>
      </c>
      <c r="AL15" s="167">
        <f t="shared" si="7"/>
        <v>0.80664652567975825</v>
      </c>
      <c r="AM15" s="167">
        <f t="shared" si="8"/>
        <v>31.919003021148033</v>
      </c>
      <c r="AN15" s="167">
        <f t="shared" si="9"/>
        <v>42.294554096992108</v>
      </c>
      <c r="AO15" s="167">
        <f t="shared" si="10"/>
        <v>57.705445903007892</v>
      </c>
      <c r="AP15" s="167">
        <f t="shared" si="11"/>
        <v>28.196369397994737</v>
      </c>
      <c r="AQ15" s="167">
        <f t="shared" si="12"/>
        <v>34.462229264215793</v>
      </c>
      <c r="AR15" s="167">
        <f t="shared" si="13"/>
        <v>-6.2658598662210565</v>
      </c>
      <c r="AS15" s="167">
        <f t="shared" si="16"/>
        <v>-22.222222222222236</v>
      </c>
      <c r="AT15" s="167">
        <f t="shared" si="14"/>
        <v>14.098184698997372</v>
      </c>
      <c r="AU15" s="167">
        <f t="shared" si="17"/>
        <v>7.8323248327763153</v>
      </c>
      <c r="AV15" s="166">
        <v>7.8329999999999904</v>
      </c>
      <c r="AW15" s="166" t="s">
        <v>1025</v>
      </c>
      <c r="AX15" s="34" t="s">
        <v>197</v>
      </c>
    </row>
    <row r="16" spans="1:50">
      <c r="A16" s="23" t="s">
        <v>60</v>
      </c>
      <c r="B16" s="5" t="s">
        <v>45</v>
      </c>
      <c r="C16" s="23">
        <v>7</v>
      </c>
      <c r="D16" s="5" t="str">
        <f t="shared" si="15"/>
        <v>CGF-MON-PRO-7</v>
      </c>
      <c r="E16" s="24">
        <v>43447</v>
      </c>
      <c r="F16" s="34">
        <v>7</v>
      </c>
      <c r="G16" s="207">
        <v>40.33</v>
      </c>
      <c r="H16" s="208" t="s">
        <v>151</v>
      </c>
      <c r="I16" s="209" t="s">
        <v>159</v>
      </c>
      <c r="J16" s="209" t="s">
        <v>167</v>
      </c>
      <c r="K16" s="210">
        <v>4</v>
      </c>
      <c r="L16" s="210">
        <v>21</v>
      </c>
      <c r="M16" s="211">
        <f t="shared" si="0"/>
        <v>4.3600000000000003</v>
      </c>
      <c r="N16" s="212">
        <v>21</v>
      </c>
      <c r="O16" s="212">
        <v>23</v>
      </c>
      <c r="P16" s="212">
        <v>26</v>
      </c>
      <c r="Q16" s="212">
        <v>26</v>
      </c>
      <c r="R16" s="212">
        <v>26</v>
      </c>
      <c r="S16" s="213">
        <f t="shared" si="1"/>
        <v>25.25</v>
      </c>
      <c r="T16" s="47" t="s">
        <v>178</v>
      </c>
      <c r="U16" s="213">
        <f t="shared" si="2"/>
        <v>25.61</v>
      </c>
      <c r="V16" s="210">
        <v>21</v>
      </c>
      <c r="W16" s="212">
        <v>17</v>
      </c>
      <c r="X16" s="213">
        <f t="shared" si="3"/>
        <v>17.36</v>
      </c>
      <c r="Y16" s="47" t="s">
        <v>86</v>
      </c>
      <c r="Z16" s="47" t="s">
        <v>86</v>
      </c>
      <c r="AA16" s="47" t="s">
        <v>86</v>
      </c>
      <c r="AB16" s="47">
        <v>21</v>
      </c>
      <c r="AC16" s="47">
        <v>15</v>
      </c>
      <c r="AD16" s="13">
        <f t="shared" si="4"/>
        <v>15.36</v>
      </c>
      <c r="AE16" s="212" t="s">
        <v>183</v>
      </c>
      <c r="AF16" s="210">
        <v>7</v>
      </c>
      <c r="AG16" s="207">
        <v>1</v>
      </c>
      <c r="AH16" s="207">
        <v>7.78</v>
      </c>
      <c r="AI16" s="207">
        <v>7.02</v>
      </c>
      <c r="AJ16" s="200">
        <f t="shared" si="5"/>
        <v>6.78</v>
      </c>
      <c r="AK16" s="200">
        <f t="shared" si="6"/>
        <v>6.02</v>
      </c>
      <c r="AL16" s="167">
        <f t="shared" si="7"/>
        <v>0.88790560471976387</v>
      </c>
      <c r="AM16" s="167">
        <f t="shared" si="8"/>
        <v>35.809233038348076</v>
      </c>
      <c r="AN16" s="167">
        <f t="shared" si="9"/>
        <v>59.342237174539306</v>
      </c>
      <c r="AO16" s="167">
        <f t="shared" si="10"/>
        <v>40.657762825460694</v>
      </c>
      <c r="AP16" s="167">
        <f t="shared" si="11"/>
        <v>36.303486271482868</v>
      </c>
      <c r="AQ16" s="167">
        <f t="shared" si="12"/>
        <v>30.718334537408577</v>
      </c>
      <c r="AR16" s="167">
        <f t="shared" si="13"/>
        <v>5.5851517340742909</v>
      </c>
      <c r="AS16" s="167">
        <f t="shared" si="16"/>
        <v>15.384615384615394</v>
      </c>
      <c r="AT16" s="167">
        <f t="shared" si="14"/>
        <v>23.038750903056439</v>
      </c>
      <c r="AU16" s="167">
        <f t="shared" si="17"/>
        <v>28.62390263713073</v>
      </c>
      <c r="AV16" s="166">
        <v>28.623999999999999</v>
      </c>
      <c r="AW16" s="166" t="s">
        <v>1028</v>
      </c>
      <c r="AX16" s="34"/>
    </row>
    <row r="17" spans="1:50">
      <c r="A17" s="23" t="s">
        <v>60</v>
      </c>
      <c r="B17" s="5" t="s">
        <v>45</v>
      </c>
      <c r="C17" s="25">
        <v>8</v>
      </c>
      <c r="D17" s="5" t="str">
        <f t="shared" si="15"/>
        <v>CGF-MON-PRO-8</v>
      </c>
      <c r="E17" s="24">
        <v>43447</v>
      </c>
      <c r="F17" s="34">
        <v>8</v>
      </c>
      <c r="G17" s="207">
        <v>41</v>
      </c>
      <c r="H17" s="208" t="s">
        <v>152</v>
      </c>
      <c r="I17" s="209" t="s">
        <v>160</v>
      </c>
      <c r="J17" s="209" t="s">
        <v>172</v>
      </c>
      <c r="K17" s="210">
        <v>4</v>
      </c>
      <c r="L17" s="210">
        <v>21</v>
      </c>
      <c r="M17" s="211">
        <f t="shared" si="0"/>
        <v>4.3600000000000003</v>
      </c>
      <c r="N17" s="212">
        <v>21</v>
      </c>
      <c r="O17" s="212">
        <v>18</v>
      </c>
      <c r="P17" s="212">
        <v>21</v>
      </c>
      <c r="Q17" s="212">
        <v>21</v>
      </c>
      <c r="R17" s="212">
        <v>22</v>
      </c>
      <c r="S17" s="213">
        <f t="shared" si="1"/>
        <v>20.5</v>
      </c>
      <c r="T17" s="47" t="s">
        <v>178</v>
      </c>
      <c r="U17" s="213">
        <f t="shared" si="2"/>
        <v>20.86</v>
      </c>
      <c r="V17" s="210">
        <v>21</v>
      </c>
      <c r="W17" s="212">
        <v>12</v>
      </c>
      <c r="X17" s="213">
        <f t="shared" si="3"/>
        <v>12.36</v>
      </c>
      <c r="Y17" s="47" t="s">
        <v>86</v>
      </c>
      <c r="Z17" s="47" t="s">
        <v>86</v>
      </c>
      <c r="AA17" s="47" t="s">
        <v>86</v>
      </c>
      <c r="AB17" s="47">
        <v>21</v>
      </c>
      <c r="AC17" s="47">
        <v>10</v>
      </c>
      <c r="AD17" s="13">
        <f t="shared" si="4"/>
        <v>10.36</v>
      </c>
      <c r="AE17" s="212" t="s">
        <v>183</v>
      </c>
      <c r="AF17" s="210">
        <v>8</v>
      </c>
      <c r="AG17" s="207">
        <v>1.02</v>
      </c>
      <c r="AH17" s="207">
        <v>8.19</v>
      </c>
      <c r="AI17" s="207">
        <v>7.31</v>
      </c>
      <c r="AJ17" s="200">
        <f t="shared" si="5"/>
        <v>7.17</v>
      </c>
      <c r="AK17" s="200">
        <f t="shared" si="6"/>
        <v>6.2899999999999991</v>
      </c>
      <c r="AL17" s="167">
        <f t="shared" si="7"/>
        <v>0.87726638772663867</v>
      </c>
      <c r="AM17" s="167">
        <f t="shared" si="8"/>
        <v>35.967921896792184</v>
      </c>
      <c r="AN17" s="167">
        <f t="shared" si="9"/>
        <v>45.87420993446819</v>
      </c>
      <c r="AO17" s="167">
        <f t="shared" si="10"/>
        <v>54.12579006553181</v>
      </c>
      <c r="AP17" s="167">
        <f t="shared" si="11"/>
        <v>22.242041180348213</v>
      </c>
      <c r="AQ17" s="167">
        <f t="shared" si="12"/>
        <v>16.681530885261157</v>
      </c>
      <c r="AR17" s="167">
        <f t="shared" si="13"/>
        <v>5.560510295087056</v>
      </c>
      <c r="AS17" s="167">
        <f t="shared" si="16"/>
        <v>25.000000000000011</v>
      </c>
      <c r="AT17" s="167">
        <f t="shared" si="14"/>
        <v>23.632168754119977</v>
      </c>
      <c r="AU17" s="167">
        <f t="shared" si="17"/>
        <v>29.192679049207033</v>
      </c>
      <c r="AV17" s="166">
        <v>29.192</v>
      </c>
      <c r="AW17" s="166" t="s">
        <v>1030</v>
      </c>
      <c r="AX17" s="34"/>
    </row>
    <row r="18" spans="1:50">
      <c r="A18" s="23" t="s">
        <v>60</v>
      </c>
      <c r="B18" s="5" t="s">
        <v>47</v>
      </c>
      <c r="C18" s="23">
        <v>1</v>
      </c>
      <c r="D18" s="5" t="str">
        <f t="shared" si="15"/>
        <v>OTO-MON-NCD-1</v>
      </c>
      <c r="E18" s="24">
        <v>43451</v>
      </c>
      <c r="F18" s="34">
        <v>1</v>
      </c>
      <c r="G18" s="207">
        <v>40.270000000000003</v>
      </c>
      <c r="H18" s="208" t="s">
        <v>146</v>
      </c>
      <c r="I18" s="209" t="s">
        <v>154</v>
      </c>
      <c r="J18" s="209" t="s">
        <v>192</v>
      </c>
      <c r="K18" s="210">
        <v>0</v>
      </c>
      <c r="L18" s="210">
        <v>21</v>
      </c>
      <c r="M18" s="211">
        <f t="shared" si="0"/>
        <v>0.36</v>
      </c>
      <c r="N18" s="212">
        <v>21</v>
      </c>
      <c r="O18" s="212">
        <v>14</v>
      </c>
      <c r="P18" s="212">
        <v>13</v>
      </c>
      <c r="Q18" s="212">
        <v>14</v>
      </c>
      <c r="R18" s="212">
        <v>14</v>
      </c>
      <c r="S18" s="213">
        <f t="shared" si="1"/>
        <v>13.75</v>
      </c>
      <c r="T18" s="47" t="s">
        <v>176</v>
      </c>
      <c r="U18" s="213">
        <f t="shared" si="2"/>
        <v>14.11</v>
      </c>
      <c r="V18" s="210">
        <v>21</v>
      </c>
      <c r="W18" s="212">
        <v>8</v>
      </c>
      <c r="X18" s="213">
        <f t="shared" si="3"/>
        <v>8.36</v>
      </c>
      <c r="Y18" s="47" t="s">
        <v>86</v>
      </c>
      <c r="Z18" s="47" t="s">
        <v>86</v>
      </c>
      <c r="AA18" s="47" t="s">
        <v>86</v>
      </c>
      <c r="AB18" s="47">
        <v>21</v>
      </c>
      <c r="AC18" s="47">
        <v>6.5</v>
      </c>
      <c r="AD18" s="13">
        <f t="shared" si="4"/>
        <v>6.86</v>
      </c>
      <c r="AE18" s="212" t="s">
        <v>183</v>
      </c>
      <c r="AF18" s="210">
        <v>1</v>
      </c>
      <c r="AG18" s="207">
        <v>1.04</v>
      </c>
      <c r="AH18" s="207">
        <v>7.43</v>
      </c>
      <c r="AI18" s="207">
        <v>7.2</v>
      </c>
      <c r="AJ18" s="200">
        <f t="shared" si="5"/>
        <v>6.39</v>
      </c>
      <c r="AK18" s="200">
        <f t="shared" si="6"/>
        <v>6.16</v>
      </c>
      <c r="AL18" s="167">
        <f t="shared" si="7"/>
        <v>0.9640062597809077</v>
      </c>
      <c r="AM18" s="167">
        <f t="shared" si="8"/>
        <v>38.820532081377159</v>
      </c>
      <c r="AN18" s="167">
        <f t="shared" si="9"/>
        <v>35.419401184859332</v>
      </c>
      <c r="AO18" s="167">
        <f t="shared" si="10"/>
        <v>64.580598815140661</v>
      </c>
      <c r="AP18" s="167">
        <f t="shared" si="11"/>
        <v>20.607651598463612</v>
      </c>
      <c r="AQ18" s="167">
        <f t="shared" si="12"/>
        <v>16.743716923751688</v>
      </c>
      <c r="AR18" s="167">
        <f t="shared" si="13"/>
        <v>3.8639346747119241</v>
      </c>
      <c r="AS18" s="167">
        <f t="shared" si="16"/>
        <v>18.749999999999986</v>
      </c>
      <c r="AT18" s="167">
        <f t="shared" si="14"/>
        <v>14.81174958639572</v>
      </c>
      <c r="AU18" s="167">
        <f t="shared" si="17"/>
        <v>18.675684261107644</v>
      </c>
      <c r="AV18" s="166">
        <v>18.674999999999901</v>
      </c>
      <c r="AW18" s="166" t="s">
        <v>1030</v>
      </c>
      <c r="AX18" s="34"/>
    </row>
    <row r="19" spans="1:50">
      <c r="A19" s="23" t="s">
        <v>60</v>
      </c>
      <c r="B19" s="5" t="s">
        <v>47</v>
      </c>
      <c r="C19" s="25">
        <v>2</v>
      </c>
      <c r="D19" s="5" t="str">
        <f t="shared" si="15"/>
        <v>OTO-MON-NCD-2</v>
      </c>
      <c r="E19" s="24">
        <v>43451</v>
      </c>
      <c r="F19" s="34">
        <v>2</v>
      </c>
      <c r="G19" s="207">
        <v>39.53</v>
      </c>
      <c r="H19" s="208" t="s">
        <v>147</v>
      </c>
      <c r="I19" s="209" t="s">
        <v>155</v>
      </c>
      <c r="J19" s="209" t="s">
        <v>156</v>
      </c>
      <c r="K19" s="210">
        <v>0</v>
      </c>
      <c r="L19" s="210">
        <v>21</v>
      </c>
      <c r="M19" s="211">
        <f t="shared" si="0"/>
        <v>0.36</v>
      </c>
      <c r="N19" s="212">
        <v>21</v>
      </c>
      <c r="O19" s="212">
        <v>12.5</v>
      </c>
      <c r="P19" s="212">
        <v>13</v>
      </c>
      <c r="Q19" s="212">
        <v>14</v>
      </c>
      <c r="R19" s="212">
        <v>12.5</v>
      </c>
      <c r="S19" s="213">
        <f t="shared" si="1"/>
        <v>13</v>
      </c>
      <c r="T19" s="47" t="s">
        <v>178</v>
      </c>
      <c r="U19" s="213">
        <f t="shared" si="2"/>
        <v>13.36</v>
      </c>
      <c r="V19" s="210">
        <v>21</v>
      </c>
      <c r="W19" s="212">
        <v>7</v>
      </c>
      <c r="X19" s="213">
        <f t="shared" si="3"/>
        <v>7.36</v>
      </c>
      <c r="Y19" s="47" t="s">
        <v>86</v>
      </c>
      <c r="Z19" s="47" t="s">
        <v>86</v>
      </c>
      <c r="AA19" s="47" t="s">
        <v>86</v>
      </c>
      <c r="AB19" s="47">
        <v>21</v>
      </c>
      <c r="AC19" s="47">
        <v>6</v>
      </c>
      <c r="AD19" s="13">
        <f t="shared" si="4"/>
        <v>6.36</v>
      </c>
      <c r="AE19" s="212" t="s">
        <v>183</v>
      </c>
      <c r="AF19" s="210">
        <v>2</v>
      </c>
      <c r="AG19" s="207">
        <v>1.03</v>
      </c>
      <c r="AH19" s="207">
        <v>8.6300000000000008</v>
      </c>
      <c r="AI19" s="207">
        <v>8.11</v>
      </c>
      <c r="AJ19" s="200">
        <f t="shared" si="5"/>
        <v>7.6000000000000005</v>
      </c>
      <c r="AK19" s="200">
        <f t="shared" si="6"/>
        <v>7.0799999999999992</v>
      </c>
      <c r="AL19" s="167">
        <f t="shared" si="7"/>
        <v>0.93157894736842084</v>
      </c>
      <c r="AM19" s="167">
        <f t="shared" si="8"/>
        <v>36.825315789473677</v>
      </c>
      <c r="AN19" s="167">
        <f t="shared" si="9"/>
        <v>35.301801821115632</v>
      </c>
      <c r="AO19" s="167">
        <f t="shared" si="10"/>
        <v>64.698198178884368</v>
      </c>
      <c r="AP19" s="167">
        <f t="shared" si="11"/>
        <v>19.008662519062263</v>
      </c>
      <c r="AQ19" s="167">
        <f t="shared" si="12"/>
        <v>16.293139302053365</v>
      </c>
      <c r="AR19" s="167">
        <f t="shared" si="13"/>
        <v>2.7155232170088972</v>
      </c>
      <c r="AS19" s="167">
        <f t="shared" si="16"/>
        <v>14.285714285714299</v>
      </c>
      <c r="AT19" s="167">
        <f t="shared" si="14"/>
        <v>16.293139302053369</v>
      </c>
      <c r="AU19" s="167">
        <f t="shared" si="17"/>
        <v>19.008662519062266</v>
      </c>
      <c r="AV19" s="166">
        <v>19.009</v>
      </c>
      <c r="AW19" s="166" t="s">
        <v>1030</v>
      </c>
      <c r="AX19" s="34" t="s">
        <v>196</v>
      </c>
    </row>
    <row r="20" spans="1:50">
      <c r="A20" s="23" t="s">
        <v>60</v>
      </c>
      <c r="B20" s="5" t="s">
        <v>47</v>
      </c>
      <c r="C20" s="23">
        <v>3</v>
      </c>
      <c r="D20" s="5" t="str">
        <f t="shared" si="15"/>
        <v>OTO-MON-NCD-3</v>
      </c>
      <c r="E20" s="24">
        <v>43451</v>
      </c>
      <c r="F20" s="34">
        <v>3</v>
      </c>
      <c r="G20" s="207">
        <v>40.71</v>
      </c>
      <c r="H20" s="208" t="s">
        <v>148</v>
      </c>
      <c r="I20" s="209" t="s">
        <v>189</v>
      </c>
      <c r="J20" s="209" t="s">
        <v>157</v>
      </c>
      <c r="K20" s="210">
        <v>0</v>
      </c>
      <c r="L20" s="210">
        <v>21</v>
      </c>
      <c r="M20" s="211">
        <f t="shared" si="0"/>
        <v>0.36</v>
      </c>
      <c r="N20" s="212">
        <v>21</v>
      </c>
      <c r="O20" s="212">
        <v>12.5</v>
      </c>
      <c r="P20" s="212">
        <v>13</v>
      </c>
      <c r="Q20" s="212">
        <v>14</v>
      </c>
      <c r="R20" s="212">
        <v>15</v>
      </c>
      <c r="S20" s="213">
        <f t="shared" si="1"/>
        <v>13.625</v>
      </c>
      <c r="T20" s="47" t="s">
        <v>178</v>
      </c>
      <c r="U20" s="213">
        <f t="shared" si="2"/>
        <v>13.984999999999999</v>
      </c>
      <c r="V20" s="210">
        <v>21</v>
      </c>
      <c r="W20" s="212">
        <v>8</v>
      </c>
      <c r="X20" s="213">
        <f t="shared" si="3"/>
        <v>8.36</v>
      </c>
      <c r="Y20" s="47" t="s">
        <v>86</v>
      </c>
      <c r="Z20" s="47" t="s">
        <v>86</v>
      </c>
      <c r="AA20" s="47" t="s">
        <v>86</v>
      </c>
      <c r="AB20" s="47">
        <v>21</v>
      </c>
      <c r="AC20" s="47">
        <v>7</v>
      </c>
      <c r="AD20" s="13">
        <f t="shared" si="4"/>
        <v>7.36</v>
      </c>
      <c r="AE20" s="212" t="s">
        <v>183</v>
      </c>
      <c r="AF20" s="210">
        <v>3</v>
      </c>
      <c r="AG20" s="207">
        <v>1.01</v>
      </c>
      <c r="AH20" s="207">
        <v>8.0399999999999991</v>
      </c>
      <c r="AI20" s="207">
        <v>7.61</v>
      </c>
      <c r="AJ20" s="200">
        <f t="shared" si="5"/>
        <v>7.0299999999999994</v>
      </c>
      <c r="AK20" s="200">
        <f t="shared" si="6"/>
        <v>6.6000000000000005</v>
      </c>
      <c r="AL20" s="167">
        <f t="shared" si="7"/>
        <v>0.93883357041251791</v>
      </c>
      <c r="AM20" s="167">
        <f t="shared" si="8"/>
        <v>38.219914651493603</v>
      </c>
      <c r="AN20" s="167">
        <f t="shared" si="9"/>
        <v>35.648954541732728</v>
      </c>
      <c r="AO20" s="167">
        <f t="shared" si="10"/>
        <v>64.351045458267265</v>
      </c>
      <c r="AP20" s="167">
        <f t="shared" si="11"/>
        <v>20.931496244687104</v>
      </c>
      <c r="AQ20" s="167">
        <f t="shared" si="12"/>
        <v>18.315059214101218</v>
      </c>
      <c r="AR20" s="167">
        <f t="shared" si="13"/>
        <v>2.6164370305858853</v>
      </c>
      <c r="AS20" s="167">
        <f t="shared" si="16"/>
        <v>12.499999999999988</v>
      </c>
      <c r="AT20" s="167">
        <f t="shared" si="14"/>
        <v>14.717458297045624</v>
      </c>
      <c r="AU20" s="167">
        <f t="shared" si="17"/>
        <v>17.33389532763151</v>
      </c>
      <c r="AV20" s="166">
        <v>17.334</v>
      </c>
      <c r="AW20" s="166" t="s">
        <v>1030</v>
      </c>
      <c r="AX20" s="34"/>
    </row>
    <row r="21" spans="1:50">
      <c r="A21" s="23" t="s">
        <v>60</v>
      </c>
      <c r="B21" s="5" t="s">
        <v>47</v>
      </c>
      <c r="C21" s="23">
        <v>4</v>
      </c>
      <c r="D21" s="5" t="str">
        <f t="shared" si="15"/>
        <v>OTO-MON-NCD-4</v>
      </c>
      <c r="E21" s="24">
        <v>43451</v>
      </c>
      <c r="F21" s="34">
        <v>4</v>
      </c>
      <c r="G21" s="207">
        <v>40.32</v>
      </c>
      <c r="H21" s="208" t="s">
        <v>149</v>
      </c>
      <c r="I21" s="47" t="s">
        <v>190</v>
      </c>
      <c r="J21" s="209" t="s">
        <v>193</v>
      </c>
      <c r="K21" s="210">
        <v>0</v>
      </c>
      <c r="L21" s="210">
        <v>21</v>
      </c>
      <c r="M21" s="211">
        <f t="shared" si="0"/>
        <v>0.36</v>
      </c>
      <c r="N21" s="212">
        <v>21</v>
      </c>
      <c r="O21" s="212">
        <v>13</v>
      </c>
      <c r="P21" s="212">
        <v>13</v>
      </c>
      <c r="Q21" s="212">
        <v>13.5</v>
      </c>
      <c r="R21" s="212">
        <v>14</v>
      </c>
      <c r="S21" s="213">
        <f t="shared" si="1"/>
        <v>13.375</v>
      </c>
      <c r="T21" s="47" t="s">
        <v>177</v>
      </c>
      <c r="U21" s="213">
        <f t="shared" si="2"/>
        <v>13.734999999999999</v>
      </c>
      <c r="V21" s="210">
        <v>21</v>
      </c>
      <c r="W21" s="212">
        <v>8</v>
      </c>
      <c r="X21" s="213">
        <f t="shared" si="3"/>
        <v>8.36</v>
      </c>
      <c r="Y21" s="47" t="s">
        <v>86</v>
      </c>
      <c r="Z21" s="47" t="s">
        <v>86</v>
      </c>
      <c r="AA21" s="47" t="s">
        <v>86</v>
      </c>
      <c r="AB21" s="47">
        <v>21</v>
      </c>
      <c r="AC21" s="47">
        <v>6.5</v>
      </c>
      <c r="AD21" s="13">
        <f t="shared" si="4"/>
        <v>6.86</v>
      </c>
      <c r="AE21" s="212" t="s">
        <v>183</v>
      </c>
      <c r="AF21" s="210">
        <v>12</v>
      </c>
      <c r="AG21" s="207">
        <v>1.08</v>
      </c>
      <c r="AH21" s="207">
        <v>7.69</v>
      </c>
      <c r="AI21" s="207">
        <v>7.12</v>
      </c>
      <c r="AJ21" s="200">
        <f t="shared" si="5"/>
        <v>6.61</v>
      </c>
      <c r="AK21" s="200">
        <f t="shared" si="6"/>
        <v>6.04</v>
      </c>
      <c r="AL21" s="167">
        <f t="shared" si="7"/>
        <v>0.91376701966717089</v>
      </c>
      <c r="AM21" s="167">
        <f t="shared" si="8"/>
        <v>36.843086232980333</v>
      </c>
      <c r="AN21" s="167">
        <f t="shared" si="9"/>
        <v>36.302604823662357</v>
      </c>
      <c r="AO21" s="167">
        <f t="shared" si="10"/>
        <v>63.697395176337643</v>
      </c>
      <c r="AP21" s="167">
        <f t="shared" si="11"/>
        <v>21.713707558078415</v>
      </c>
      <c r="AQ21" s="167">
        <f t="shared" si="12"/>
        <v>17.642387390938715</v>
      </c>
      <c r="AR21" s="167">
        <f t="shared" si="13"/>
        <v>4.0713201671396995</v>
      </c>
      <c r="AS21" s="167">
        <f t="shared" si="16"/>
        <v>18.749999999999982</v>
      </c>
      <c r="AT21" s="167">
        <f t="shared" si="14"/>
        <v>14.588897265583942</v>
      </c>
      <c r="AU21" s="167">
        <f t="shared" si="17"/>
        <v>18.660217432723641</v>
      </c>
      <c r="AV21" s="166">
        <v>18.660999999999898</v>
      </c>
      <c r="AW21" s="166" t="s">
        <v>1030</v>
      </c>
      <c r="AX21" s="34" t="s">
        <v>1031</v>
      </c>
    </row>
    <row r="22" spans="1:50">
      <c r="A22" s="23" t="s">
        <v>60</v>
      </c>
      <c r="B22" s="5" t="s">
        <v>47</v>
      </c>
      <c r="C22" s="25">
        <v>5</v>
      </c>
      <c r="D22" s="5" t="str">
        <f t="shared" si="15"/>
        <v>OTO-MON-NCD-5</v>
      </c>
      <c r="E22" s="24">
        <v>43451</v>
      </c>
      <c r="F22" s="34">
        <v>5</v>
      </c>
      <c r="G22" s="207">
        <v>40.22</v>
      </c>
      <c r="H22" s="208" t="s">
        <v>150</v>
      </c>
      <c r="I22" s="209" t="s">
        <v>158</v>
      </c>
      <c r="J22" s="209" t="s">
        <v>194</v>
      </c>
      <c r="K22" s="210">
        <v>0</v>
      </c>
      <c r="L22" s="210">
        <v>21</v>
      </c>
      <c r="M22" s="211">
        <f t="shared" si="0"/>
        <v>0.36</v>
      </c>
      <c r="N22" s="212">
        <v>21</v>
      </c>
      <c r="O22" s="212">
        <v>12.5</v>
      </c>
      <c r="P22" s="212">
        <v>12</v>
      </c>
      <c r="Q22" s="212">
        <v>12</v>
      </c>
      <c r="R22" s="212">
        <v>12.5</v>
      </c>
      <c r="S22" s="213">
        <f t="shared" si="1"/>
        <v>12.25</v>
      </c>
      <c r="T22" s="47" t="s">
        <v>178</v>
      </c>
      <c r="U22" s="213">
        <f t="shared" si="2"/>
        <v>12.61</v>
      </c>
      <c r="V22" s="210">
        <v>21</v>
      </c>
      <c r="W22" s="212">
        <v>7</v>
      </c>
      <c r="X22" s="213">
        <f t="shared" si="3"/>
        <v>7.36</v>
      </c>
      <c r="Y22" s="47" t="s">
        <v>86</v>
      </c>
      <c r="Z22" s="47" t="s">
        <v>86</v>
      </c>
      <c r="AA22" s="47" t="s">
        <v>86</v>
      </c>
      <c r="AB22" s="47">
        <v>21</v>
      </c>
      <c r="AC22" s="47">
        <v>6</v>
      </c>
      <c r="AD22" s="13">
        <f t="shared" si="4"/>
        <v>6.36</v>
      </c>
      <c r="AE22" s="212" t="s">
        <v>183</v>
      </c>
      <c r="AF22" s="210">
        <v>5</v>
      </c>
      <c r="AG22" s="207">
        <v>0.99</v>
      </c>
      <c r="AH22" s="207">
        <v>7.82</v>
      </c>
      <c r="AI22" s="207">
        <v>7.33</v>
      </c>
      <c r="AJ22" s="200">
        <f t="shared" si="5"/>
        <v>6.83</v>
      </c>
      <c r="AK22" s="200">
        <f t="shared" si="6"/>
        <v>6.34</v>
      </c>
      <c r="AL22" s="167">
        <f t="shared" si="7"/>
        <v>0.9282576866764275</v>
      </c>
      <c r="AM22" s="167">
        <f t="shared" si="8"/>
        <v>37.334524158125916</v>
      </c>
      <c r="AN22" s="167">
        <f t="shared" si="9"/>
        <v>32.811453410030325</v>
      </c>
      <c r="AO22" s="167">
        <f t="shared" si="10"/>
        <v>67.188546589969675</v>
      </c>
      <c r="AP22" s="167">
        <f t="shared" si="11"/>
        <v>18.749401948588755</v>
      </c>
      <c r="AQ22" s="167">
        <f t="shared" si="12"/>
        <v>16.070915955933216</v>
      </c>
      <c r="AR22" s="167">
        <f t="shared" si="13"/>
        <v>2.6784859926555384</v>
      </c>
      <c r="AS22" s="167">
        <f t="shared" si="16"/>
        <v>14.285714285714295</v>
      </c>
      <c r="AT22" s="167">
        <f t="shared" si="14"/>
        <v>14.06205146144157</v>
      </c>
      <c r="AU22" s="167">
        <f t="shared" si="17"/>
        <v>16.740537454097108</v>
      </c>
      <c r="AV22" s="166">
        <v>16.739999999999998</v>
      </c>
      <c r="AW22" s="166" t="s">
        <v>1030</v>
      </c>
      <c r="AX22" s="34"/>
    </row>
    <row r="23" spans="1:50">
      <c r="A23" s="23" t="s">
        <v>60</v>
      </c>
      <c r="B23" s="5" t="s">
        <v>47</v>
      </c>
      <c r="C23" s="25">
        <v>6</v>
      </c>
      <c r="D23" s="5" t="str">
        <f t="shared" si="15"/>
        <v>OTO-MON-NCD-6</v>
      </c>
      <c r="E23" s="24">
        <v>43451</v>
      </c>
      <c r="F23" s="34">
        <v>6</v>
      </c>
      <c r="G23" s="207">
        <v>40.39</v>
      </c>
      <c r="H23" s="208" t="s">
        <v>151</v>
      </c>
      <c r="I23" s="209" t="s">
        <v>159</v>
      </c>
      <c r="J23" s="209" t="s">
        <v>167</v>
      </c>
      <c r="K23" s="210">
        <v>0</v>
      </c>
      <c r="L23" s="210">
        <v>21</v>
      </c>
      <c r="M23" s="211">
        <f t="shared" si="0"/>
        <v>0.36</v>
      </c>
      <c r="N23" s="212">
        <v>21</v>
      </c>
      <c r="O23" s="212">
        <v>11.5</v>
      </c>
      <c r="P23" s="212">
        <v>11</v>
      </c>
      <c r="Q23" s="212">
        <v>12</v>
      </c>
      <c r="R23" s="212">
        <v>11</v>
      </c>
      <c r="S23" s="213">
        <f t="shared" si="1"/>
        <v>11.375</v>
      </c>
      <c r="T23" s="47">
        <v>0</v>
      </c>
      <c r="U23" s="213">
        <f t="shared" si="2"/>
        <v>11.734999999999999</v>
      </c>
      <c r="V23" s="210">
        <v>21</v>
      </c>
      <c r="W23" s="212">
        <v>7.5</v>
      </c>
      <c r="X23" s="213">
        <f t="shared" si="3"/>
        <v>7.86</v>
      </c>
      <c r="Y23" s="47" t="s">
        <v>86</v>
      </c>
      <c r="Z23" s="47" t="s">
        <v>86</v>
      </c>
      <c r="AA23" s="47" t="s">
        <v>86</v>
      </c>
      <c r="AB23" s="47">
        <v>21</v>
      </c>
      <c r="AC23" s="47">
        <v>6.5</v>
      </c>
      <c r="AD23" s="13">
        <f t="shared" si="4"/>
        <v>6.86</v>
      </c>
      <c r="AE23" s="212" t="s">
        <v>183</v>
      </c>
      <c r="AF23" s="210">
        <v>6</v>
      </c>
      <c r="AG23" s="207">
        <v>1.03</v>
      </c>
      <c r="AH23" s="207">
        <v>8.57</v>
      </c>
      <c r="AI23" s="207">
        <v>8.17</v>
      </c>
      <c r="AJ23" s="200">
        <f t="shared" si="5"/>
        <v>7.54</v>
      </c>
      <c r="AK23" s="200">
        <f t="shared" si="6"/>
        <v>7.14</v>
      </c>
      <c r="AL23" s="167">
        <f t="shared" si="7"/>
        <v>0.94694960212201584</v>
      </c>
      <c r="AM23" s="167">
        <f t="shared" si="8"/>
        <v>38.247294429708219</v>
      </c>
      <c r="AN23" s="167">
        <f t="shared" si="9"/>
        <v>29.740665763705831</v>
      </c>
      <c r="AO23" s="167">
        <f t="shared" si="10"/>
        <v>70.259334236294166</v>
      </c>
      <c r="AP23" s="167">
        <f t="shared" si="11"/>
        <v>19.609230173871978</v>
      </c>
      <c r="AQ23" s="167">
        <f t="shared" si="12"/>
        <v>16.994666150689046</v>
      </c>
      <c r="AR23" s="167">
        <f t="shared" si="13"/>
        <v>2.6145640231829326</v>
      </c>
      <c r="AS23" s="167">
        <f t="shared" si="16"/>
        <v>13.333333333333345</v>
      </c>
      <c r="AT23" s="167">
        <f t="shared" si="14"/>
        <v>10.131435589833853</v>
      </c>
      <c r="AU23" s="167">
        <f t="shared" si="17"/>
        <v>12.745999613016785</v>
      </c>
      <c r="AV23" s="166">
        <v>12.745999999999899</v>
      </c>
      <c r="AW23" s="166" t="s">
        <v>1030</v>
      </c>
      <c r="AX23" s="34"/>
    </row>
    <row r="24" spans="1:50">
      <c r="A24" s="23" t="s">
        <v>60</v>
      </c>
      <c r="B24" s="5" t="s">
        <v>47</v>
      </c>
      <c r="C24" s="23">
        <v>7</v>
      </c>
      <c r="D24" s="5" t="str">
        <f t="shared" si="15"/>
        <v>OTO-MON-NCD-7</v>
      </c>
      <c r="E24" s="24">
        <v>43451</v>
      </c>
      <c r="F24" s="34">
        <v>7</v>
      </c>
      <c r="G24" s="207">
        <v>41</v>
      </c>
      <c r="H24" s="208" t="s">
        <v>152</v>
      </c>
      <c r="I24" s="209" t="s">
        <v>160</v>
      </c>
      <c r="J24" s="209" t="s">
        <v>172</v>
      </c>
      <c r="K24" s="210">
        <v>0</v>
      </c>
      <c r="L24" s="210">
        <v>21</v>
      </c>
      <c r="M24" s="211">
        <f t="shared" si="0"/>
        <v>0.36</v>
      </c>
      <c r="N24" s="212">
        <v>21</v>
      </c>
      <c r="O24" s="212">
        <v>10</v>
      </c>
      <c r="P24" s="212">
        <v>11</v>
      </c>
      <c r="Q24" s="212">
        <v>12</v>
      </c>
      <c r="R24" s="212">
        <v>11</v>
      </c>
      <c r="S24" s="213">
        <f t="shared" si="1"/>
        <v>11</v>
      </c>
      <c r="T24" s="47" t="s">
        <v>173</v>
      </c>
      <c r="U24" s="213">
        <f t="shared" si="2"/>
        <v>11.36</v>
      </c>
      <c r="V24" s="210">
        <v>21</v>
      </c>
      <c r="W24" s="212">
        <v>6</v>
      </c>
      <c r="X24" s="213">
        <f t="shared" si="3"/>
        <v>6.36</v>
      </c>
      <c r="Y24" s="47" t="s">
        <v>86</v>
      </c>
      <c r="Z24" s="47" t="s">
        <v>86</v>
      </c>
      <c r="AA24" s="47" t="s">
        <v>86</v>
      </c>
      <c r="AB24" s="47">
        <v>21</v>
      </c>
      <c r="AC24" s="47">
        <v>5</v>
      </c>
      <c r="AD24" s="13">
        <f t="shared" si="4"/>
        <v>5.36</v>
      </c>
      <c r="AE24" s="212" t="s">
        <v>183</v>
      </c>
      <c r="AF24" s="210">
        <v>7</v>
      </c>
      <c r="AG24" s="207">
        <v>0.99</v>
      </c>
      <c r="AH24" s="207">
        <v>7.86</v>
      </c>
      <c r="AI24" s="207">
        <v>7.37</v>
      </c>
      <c r="AJ24" s="200">
        <f t="shared" si="5"/>
        <v>6.87</v>
      </c>
      <c r="AK24" s="200">
        <f t="shared" si="6"/>
        <v>6.38</v>
      </c>
      <c r="AL24" s="167">
        <f t="shared" si="7"/>
        <v>0.92867540029112083</v>
      </c>
      <c r="AM24" s="167">
        <f t="shared" si="8"/>
        <v>38.075691411935956</v>
      </c>
      <c r="AN24" s="167">
        <f t="shared" si="9"/>
        <v>28.889823380992429</v>
      </c>
      <c r="AO24" s="167">
        <f t="shared" si="10"/>
        <v>71.110176619007575</v>
      </c>
      <c r="AP24" s="167">
        <f t="shared" si="11"/>
        <v>15.758085480541325</v>
      </c>
      <c r="AQ24" s="167">
        <f t="shared" si="12"/>
        <v>13.131737900451105</v>
      </c>
      <c r="AR24" s="167">
        <f t="shared" si="13"/>
        <v>2.6263475800902203</v>
      </c>
      <c r="AS24" s="167">
        <f t="shared" si="16"/>
        <v>16.666666666666664</v>
      </c>
      <c r="AT24" s="167">
        <f t="shared" si="14"/>
        <v>13.131737900451103</v>
      </c>
      <c r="AU24" s="167">
        <f t="shared" si="17"/>
        <v>15.758085480541324</v>
      </c>
      <c r="AV24" s="166">
        <v>15.757999999999999</v>
      </c>
      <c r="AW24" s="166" t="s">
        <v>1030</v>
      </c>
      <c r="AX24" s="34"/>
    </row>
    <row r="25" spans="1:50">
      <c r="A25" s="23" t="s">
        <v>60</v>
      </c>
      <c r="B25" s="5" t="s">
        <v>47</v>
      </c>
      <c r="C25" s="25">
        <v>8</v>
      </c>
      <c r="D25" s="5" t="str">
        <f t="shared" si="15"/>
        <v>OTO-MON-NCD-8</v>
      </c>
      <c r="E25" s="24">
        <v>43451</v>
      </c>
      <c r="F25" s="34">
        <v>8</v>
      </c>
      <c r="G25" s="207">
        <v>40.32</v>
      </c>
      <c r="H25" s="208" t="s">
        <v>188</v>
      </c>
      <c r="I25" s="209" t="s">
        <v>191</v>
      </c>
      <c r="J25" s="209" t="s">
        <v>195</v>
      </c>
      <c r="K25" s="210">
        <v>0</v>
      </c>
      <c r="L25" s="210">
        <v>21</v>
      </c>
      <c r="M25" s="211">
        <f t="shared" si="0"/>
        <v>0.36</v>
      </c>
      <c r="N25" s="212">
        <v>21</v>
      </c>
      <c r="O25" s="212">
        <v>10</v>
      </c>
      <c r="P25" s="212">
        <v>12</v>
      </c>
      <c r="Q25" s="212">
        <v>12</v>
      </c>
      <c r="R25" s="212">
        <v>12</v>
      </c>
      <c r="S25" s="213">
        <f t="shared" si="1"/>
        <v>11.5</v>
      </c>
      <c r="T25" s="47">
        <v>4</v>
      </c>
      <c r="U25" s="213">
        <f t="shared" si="2"/>
        <v>11.86</v>
      </c>
      <c r="V25" s="210">
        <v>21</v>
      </c>
      <c r="W25" s="212">
        <v>6</v>
      </c>
      <c r="X25" s="213">
        <f t="shared" si="3"/>
        <v>6.36</v>
      </c>
      <c r="Y25" s="47" t="s">
        <v>86</v>
      </c>
      <c r="Z25" s="47" t="s">
        <v>86</v>
      </c>
      <c r="AA25" s="47" t="s">
        <v>86</v>
      </c>
      <c r="AB25" s="47">
        <v>21</v>
      </c>
      <c r="AC25" s="47">
        <v>5</v>
      </c>
      <c r="AD25" s="13">
        <f t="shared" si="4"/>
        <v>5.36</v>
      </c>
      <c r="AE25" s="212" t="s">
        <v>183</v>
      </c>
      <c r="AF25" s="210">
        <v>8</v>
      </c>
      <c r="AG25" s="207">
        <v>1.03</v>
      </c>
      <c r="AH25" s="207">
        <v>8.98</v>
      </c>
      <c r="AI25" s="207">
        <v>8.11</v>
      </c>
      <c r="AJ25" s="200">
        <f t="shared" si="5"/>
        <v>7.95</v>
      </c>
      <c r="AK25" s="200">
        <f t="shared" si="6"/>
        <v>7.0799999999999992</v>
      </c>
      <c r="AL25" s="167">
        <f t="shared" si="7"/>
        <v>0.89056603773584897</v>
      </c>
      <c r="AM25" s="167">
        <f t="shared" si="8"/>
        <v>35.907622641509434</v>
      </c>
      <c r="AN25" s="167">
        <f t="shared" si="9"/>
        <v>32.026625975248855</v>
      </c>
      <c r="AO25" s="167">
        <f t="shared" si="10"/>
        <v>67.973374024751138</v>
      </c>
      <c r="AP25" s="167">
        <f t="shared" si="11"/>
        <v>16.709543987086359</v>
      </c>
      <c r="AQ25" s="167">
        <f t="shared" si="12"/>
        <v>13.924619989238634</v>
      </c>
      <c r="AR25" s="167">
        <f t="shared" si="13"/>
        <v>2.7849239978477254</v>
      </c>
      <c r="AS25" s="167">
        <f t="shared" si="16"/>
        <v>16.666666666666661</v>
      </c>
      <c r="AT25" s="167">
        <f t="shared" si="14"/>
        <v>15.317081988162496</v>
      </c>
      <c r="AU25" s="167">
        <f t="shared" si="17"/>
        <v>18.102005986010219</v>
      </c>
      <c r="AV25" s="166">
        <v>18.102</v>
      </c>
      <c r="AW25" s="166" t="s">
        <v>1030</v>
      </c>
      <c r="AX25" s="34"/>
    </row>
    <row r="26" spans="1:50">
      <c r="A26" s="23" t="s">
        <v>60</v>
      </c>
      <c r="B26" s="23" t="s">
        <v>46</v>
      </c>
      <c r="C26" s="23">
        <v>1</v>
      </c>
      <c r="D26" s="5" t="str">
        <f t="shared" si="15"/>
        <v>CGF-MXG-PRO-1</v>
      </c>
      <c r="E26" s="24">
        <v>43453</v>
      </c>
      <c r="F26" s="34">
        <v>1</v>
      </c>
      <c r="G26" s="207">
        <v>40.57</v>
      </c>
      <c r="H26" s="208" t="s">
        <v>200</v>
      </c>
      <c r="I26" s="209" t="s">
        <v>156</v>
      </c>
      <c r="J26" s="209" t="s">
        <v>171</v>
      </c>
      <c r="K26" s="47">
        <v>0</v>
      </c>
      <c r="L26" s="47">
        <v>21</v>
      </c>
      <c r="M26" s="13">
        <f t="shared" si="0"/>
        <v>0.36</v>
      </c>
      <c r="N26" s="212">
        <v>21</v>
      </c>
      <c r="O26" s="212">
        <v>25</v>
      </c>
      <c r="P26" s="212">
        <v>26</v>
      </c>
      <c r="Q26" s="212">
        <v>28</v>
      </c>
      <c r="R26" s="212">
        <v>29</v>
      </c>
      <c r="S26" s="213">
        <f t="shared" si="1"/>
        <v>27</v>
      </c>
      <c r="T26" s="47">
        <v>4</v>
      </c>
      <c r="U26" s="213">
        <f t="shared" si="2"/>
        <v>27.36</v>
      </c>
      <c r="V26" s="212" t="s">
        <v>86</v>
      </c>
      <c r="W26" s="212" t="s">
        <v>86</v>
      </c>
      <c r="X26" s="212" t="s">
        <v>86</v>
      </c>
      <c r="Y26" s="47">
        <v>22</v>
      </c>
      <c r="Z26" s="47">
        <v>8.5</v>
      </c>
      <c r="AA26" s="13">
        <f t="shared" ref="AA26:AA41" si="18">Z26+(Y26-20)*0.36</f>
        <v>9.2200000000000006</v>
      </c>
      <c r="AB26" s="47">
        <v>22</v>
      </c>
      <c r="AC26" s="47">
        <v>8</v>
      </c>
      <c r="AD26" s="13">
        <f t="shared" si="4"/>
        <v>8.7200000000000006</v>
      </c>
      <c r="AE26" s="212" t="s">
        <v>183</v>
      </c>
      <c r="AF26" s="210">
        <v>1</v>
      </c>
      <c r="AG26" s="207">
        <v>1.04</v>
      </c>
      <c r="AH26" s="207">
        <v>7.54</v>
      </c>
      <c r="AI26" s="207">
        <v>6.81</v>
      </c>
      <c r="AJ26" s="200">
        <f t="shared" si="5"/>
        <v>6.5</v>
      </c>
      <c r="AK26" s="200">
        <f t="shared" si="6"/>
        <v>5.77</v>
      </c>
      <c r="AL26" s="167">
        <f t="shared" si="7"/>
        <v>0.88769230769230767</v>
      </c>
      <c r="AM26" s="167">
        <f t="shared" si="8"/>
        <v>36.013676923076922</v>
      </c>
      <c r="AN26" s="167">
        <f t="shared" si="9"/>
        <v>74.971517231274106</v>
      </c>
      <c r="AO26" s="167">
        <f t="shared" si="10"/>
        <v>25.028482768725894</v>
      </c>
      <c r="AP26" s="167" t="s">
        <v>86</v>
      </c>
      <c r="AQ26" s="167">
        <f t="shared" si="12"/>
        <v>23.213403113090799</v>
      </c>
      <c r="AR26" s="167" t="s">
        <v>86</v>
      </c>
      <c r="AS26" s="167" t="s">
        <v>86</v>
      </c>
      <c r="AT26" s="167" t="s">
        <v>86</v>
      </c>
      <c r="AU26" s="167">
        <f t="shared" si="17"/>
        <v>51.758114118183308</v>
      </c>
      <c r="AV26" s="166">
        <v>51.759</v>
      </c>
      <c r="AW26" s="166" t="s">
        <v>1032</v>
      </c>
      <c r="AX26" s="34"/>
    </row>
    <row r="27" spans="1:50">
      <c r="A27" s="23" t="s">
        <v>60</v>
      </c>
      <c r="B27" s="23" t="s">
        <v>46</v>
      </c>
      <c r="C27" s="23">
        <v>2</v>
      </c>
      <c r="D27" s="5" t="str">
        <f t="shared" si="15"/>
        <v>CGF-MXG-PRO-2</v>
      </c>
      <c r="E27" s="24">
        <v>43453</v>
      </c>
      <c r="F27" s="34">
        <v>2</v>
      </c>
      <c r="G27" s="207">
        <v>40.46</v>
      </c>
      <c r="H27" s="208" t="s">
        <v>149</v>
      </c>
      <c r="I27" s="209" t="s">
        <v>157</v>
      </c>
      <c r="J27" s="209" t="s">
        <v>165</v>
      </c>
      <c r="K27" s="47">
        <v>0</v>
      </c>
      <c r="L27" s="47">
        <v>21</v>
      </c>
      <c r="M27" s="13">
        <f t="shared" si="0"/>
        <v>0.36</v>
      </c>
      <c r="N27" s="212">
        <v>21</v>
      </c>
      <c r="O27" s="212">
        <v>25</v>
      </c>
      <c r="P27" s="212">
        <v>25</v>
      </c>
      <c r="Q27" s="212">
        <v>25</v>
      </c>
      <c r="R27" s="212">
        <v>25.5</v>
      </c>
      <c r="S27" s="213">
        <f t="shared" si="1"/>
        <v>25.125</v>
      </c>
      <c r="T27" s="47">
        <v>4</v>
      </c>
      <c r="U27" s="213">
        <f t="shared" si="2"/>
        <v>25.484999999999999</v>
      </c>
      <c r="V27" s="212" t="s">
        <v>86</v>
      </c>
      <c r="W27" s="212" t="s">
        <v>86</v>
      </c>
      <c r="X27" s="212" t="s">
        <v>86</v>
      </c>
      <c r="Y27" s="47">
        <v>22</v>
      </c>
      <c r="Z27" s="47">
        <v>8.5</v>
      </c>
      <c r="AA27" s="13">
        <f t="shared" si="18"/>
        <v>9.2200000000000006</v>
      </c>
      <c r="AB27" s="47">
        <v>22</v>
      </c>
      <c r="AC27" s="47">
        <v>8</v>
      </c>
      <c r="AD27" s="13">
        <f t="shared" si="4"/>
        <v>8.7200000000000006</v>
      </c>
      <c r="AE27" s="212" t="s">
        <v>183</v>
      </c>
      <c r="AF27" s="210">
        <v>2</v>
      </c>
      <c r="AG27" s="207">
        <v>1.03</v>
      </c>
      <c r="AH27" s="207">
        <v>8.67</v>
      </c>
      <c r="AI27" s="207">
        <v>7.63</v>
      </c>
      <c r="AJ27" s="200">
        <f t="shared" si="5"/>
        <v>7.64</v>
      </c>
      <c r="AK27" s="200">
        <f t="shared" si="6"/>
        <v>6.6</v>
      </c>
      <c r="AL27" s="167">
        <f t="shared" si="7"/>
        <v>0.86387434554973819</v>
      </c>
      <c r="AM27" s="167">
        <f t="shared" si="8"/>
        <v>34.95235602094241</v>
      </c>
      <c r="AN27" s="167">
        <f t="shared" si="9"/>
        <v>71.883566260728884</v>
      </c>
      <c r="AO27" s="167">
        <f t="shared" si="10"/>
        <v>28.116433739271116</v>
      </c>
      <c r="AP27" s="167" t="s">
        <v>86</v>
      </c>
      <c r="AQ27" s="167">
        <f t="shared" si="12"/>
        <v>23.918273191629595</v>
      </c>
      <c r="AR27" s="167" t="s">
        <v>86</v>
      </c>
      <c r="AS27" s="167" t="s">
        <v>86</v>
      </c>
      <c r="AT27" s="167" t="s">
        <v>86</v>
      </c>
      <c r="AU27" s="167">
        <f t="shared" si="17"/>
        <v>47.965293069099289</v>
      </c>
      <c r="AV27" s="166">
        <v>47.966000000000001</v>
      </c>
      <c r="AW27" s="166" t="s">
        <v>1033</v>
      </c>
      <c r="AX27" s="34"/>
    </row>
    <row r="28" spans="1:50">
      <c r="A28" s="23" t="s">
        <v>60</v>
      </c>
      <c r="B28" s="23" t="s">
        <v>46</v>
      </c>
      <c r="C28" s="23">
        <v>3</v>
      </c>
      <c r="D28" s="5" t="str">
        <f t="shared" si="15"/>
        <v>CGF-MXG-PRO-3</v>
      </c>
      <c r="E28" s="24">
        <v>43453</v>
      </c>
      <c r="F28" s="34">
        <v>3</v>
      </c>
      <c r="G28" s="207">
        <v>40.729999999999997</v>
      </c>
      <c r="H28" s="208" t="s">
        <v>150</v>
      </c>
      <c r="I28" s="209" t="s">
        <v>158</v>
      </c>
      <c r="J28" s="209" t="s">
        <v>194</v>
      </c>
      <c r="K28" s="47">
        <v>0</v>
      </c>
      <c r="L28" s="47">
        <v>21</v>
      </c>
      <c r="M28" s="13">
        <f t="shared" si="0"/>
        <v>0.36</v>
      </c>
      <c r="N28" s="212">
        <v>21</v>
      </c>
      <c r="O28" s="212">
        <v>23</v>
      </c>
      <c r="P28" s="212">
        <v>24</v>
      </c>
      <c r="Q28" s="212">
        <v>25</v>
      </c>
      <c r="R28" s="212">
        <v>25.5</v>
      </c>
      <c r="S28" s="213">
        <f t="shared" si="1"/>
        <v>24.375</v>
      </c>
      <c r="T28" s="47">
        <v>4</v>
      </c>
      <c r="U28" s="213">
        <f t="shared" si="2"/>
        <v>24.734999999999999</v>
      </c>
      <c r="V28" s="212" t="s">
        <v>86</v>
      </c>
      <c r="W28" s="212" t="s">
        <v>86</v>
      </c>
      <c r="X28" s="212" t="s">
        <v>86</v>
      </c>
      <c r="Y28" s="47">
        <v>22</v>
      </c>
      <c r="Z28" s="47">
        <v>8</v>
      </c>
      <c r="AA28" s="13">
        <f t="shared" si="18"/>
        <v>8.7200000000000006</v>
      </c>
      <c r="AB28" s="47">
        <v>22</v>
      </c>
      <c r="AC28" s="47">
        <v>7.5</v>
      </c>
      <c r="AD28" s="13">
        <f t="shared" si="4"/>
        <v>8.2200000000000006</v>
      </c>
      <c r="AE28" s="212" t="s">
        <v>183</v>
      </c>
      <c r="AF28" s="210">
        <v>3</v>
      </c>
      <c r="AG28" s="207">
        <v>0.99</v>
      </c>
      <c r="AH28" s="207">
        <v>7.2</v>
      </c>
      <c r="AI28" s="207">
        <v>6.57</v>
      </c>
      <c r="AJ28" s="200">
        <f t="shared" si="5"/>
        <v>6.21</v>
      </c>
      <c r="AK28" s="200">
        <f t="shared" si="6"/>
        <v>5.58</v>
      </c>
      <c r="AL28" s="167">
        <f t="shared" si="7"/>
        <v>0.89855072463768115</v>
      </c>
      <c r="AM28" s="167">
        <f t="shared" si="8"/>
        <v>36.597971014492749</v>
      </c>
      <c r="AN28" s="167">
        <f t="shared" si="9"/>
        <v>66.602052857923539</v>
      </c>
      <c r="AO28" s="167">
        <f t="shared" si="10"/>
        <v>33.397947142076461</v>
      </c>
      <c r="AP28" s="167" t="s">
        <v>86</v>
      </c>
      <c r="AQ28" s="167">
        <f t="shared" si="12"/>
        <v>21.476600429262731</v>
      </c>
      <c r="AR28" s="167" t="s">
        <v>86</v>
      </c>
      <c r="AS28" s="167" t="s">
        <v>86</v>
      </c>
      <c r="AT28" s="167" t="s">
        <v>86</v>
      </c>
      <c r="AU28" s="167">
        <f t="shared" si="17"/>
        <v>45.125452428660807</v>
      </c>
      <c r="AV28" s="166">
        <v>45.125</v>
      </c>
      <c r="AW28" s="166" t="s">
        <v>1033</v>
      </c>
      <c r="AX28" s="34"/>
    </row>
    <row r="29" spans="1:50">
      <c r="A29" s="23" t="s">
        <v>60</v>
      </c>
      <c r="B29" s="23" t="s">
        <v>46</v>
      </c>
      <c r="C29" s="23">
        <v>4</v>
      </c>
      <c r="D29" s="5" t="str">
        <f t="shared" si="15"/>
        <v>CGF-MXG-PRO-4</v>
      </c>
      <c r="E29" s="24">
        <v>43453</v>
      </c>
      <c r="F29" s="34">
        <v>4</v>
      </c>
      <c r="G29" s="207">
        <v>39.619999999999997</v>
      </c>
      <c r="H29" s="208" t="s">
        <v>151</v>
      </c>
      <c r="I29" s="209" t="s">
        <v>159</v>
      </c>
      <c r="J29" s="209" t="s">
        <v>167</v>
      </c>
      <c r="K29" s="47">
        <v>0</v>
      </c>
      <c r="L29" s="47">
        <v>21</v>
      </c>
      <c r="M29" s="13">
        <f t="shared" si="0"/>
        <v>0.36</v>
      </c>
      <c r="N29" s="212">
        <v>21</v>
      </c>
      <c r="O29" s="212">
        <v>26</v>
      </c>
      <c r="P29" s="212">
        <v>27.5</v>
      </c>
      <c r="Q29" s="212">
        <v>27.5</v>
      </c>
      <c r="R29" s="212">
        <v>28</v>
      </c>
      <c r="S29" s="213">
        <f t="shared" si="1"/>
        <v>27.25</v>
      </c>
      <c r="T29" s="47">
        <v>4</v>
      </c>
      <c r="U29" s="213">
        <f t="shared" si="2"/>
        <v>27.61</v>
      </c>
      <c r="V29" s="212" t="s">
        <v>86</v>
      </c>
      <c r="W29" s="212" t="s">
        <v>86</v>
      </c>
      <c r="X29" s="212" t="s">
        <v>86</v>
      </c>
      <c r="Y29" s="47">
        <v>22</v>
      </c>
      <c r="Z29" s="47">
        <v>9</v>
      </c>
      <c r="AA29" s="13">
        <f t="shared" si="18"/>
        <v>9.7200000000000006</v>
      </c>
      <c r="AB29" s="47">
        <v>22</v>
      </c>
      <c r="AC29" s="47">
        <v>8.5</v>
      </c>
      <c r="AD29" s="13">
        <f t="shared" si="4"/>
        <v>9.2200000000000006</v>
      </c>
      <c r="AE29" s="212" t="s">
        <v>183</v>
      </c>
      <c r="AF29" s="210">
        <v>12</v>
      </c>
      <c r="AG29" s="207">
        <v>1.07</v>
      </c>
      <c r="AH29" s="207">
        <v>7.11</v>
      </c>
      <c r="AI29" s="207">
        <v>6.54</v>
      </c>
      <c r="AJ29" s="200">
        <f t="shared" si="5"/>
        <v>6.04</v>
      </c>
      <c r="AK29" s="200">
        <f t="shared" si="6"/>
        <v>5.47</v>
      </c>
      <c r="AL29" s="167">
        <f t="shared" si="7"/>
        <v>0.90562913907284759</v>
      </c>
      <c r="AM29" s="167">
        <f t="shared" si="8"/>
        <v>35.881026490066219</v>
      </c>
      <c r="AN29" s="167">
        <f t="shared" si="9"/>
        <v>75.945430400505003</v>
      </c>
      <c r="AO29" s="167">
        <f t="shared" si="10"/>
        <v>24.054569599494997</v>
      </c>
      <c r="AP29" s="167" t="s">
        <v>86</v>
      </c>
      <c r="AQ29" s="167">
        <f t="shared" si="12"/>
        <v>24.692716086182546</v>
      </c>
      <c r="AR29" s="167" t="s">
        <v>86</v>
      </c>
      <c r="AS29" s="167" t="s">
        <v>86</v>
      </c>
      <c r="AT29" s="167" t="s">
        <v>86</v>
      </c>
      <c r="AU29" s="167">
        <f t="shared" si="17"/>
        <v>51.252714314322461</v>
      </c>
      <c r="AV29" s="166">
        <v>51.251999999999903</v>
      </c>
      <c r="AW29" s="166" t="s">
        <v>1032</v>
      </c>
      <c r="AX29" s="34"/>
    </row>
    <row r="30" spans="1:50">
      <c r="A30" s="23" t="s">
        <v>60</v>
      </c>
      <c r="B30" s="23" t="s">
        <v>46</v>
      </c>
      <c r="C30" s="23">
        <v>5</v>
      </c>
      <c r="D30" s="5" t="str">
        <f t="shared" si="15"/>
        <v>CGF-MXG-PRO-5</v>
      </c>
      <c r="E30" s="24">
        <v>43453</v>
      </c>
      <c r="F30" s="34">
        <v>5</v>
      </c>
      <c r="G30" s="207">
        <v>40.229999999999997</v>
      </c>
      <c r="H30" s="208" t="s">
        <v>152</v>
      </c>
      <c r="I30" s="209" t="s">
        <v>160</v>
      </c>
      <c r="J30" s="209" t="s">
        <v>172</v>
      </c>
      <c r="K30" s="47">
        <v>0</v>
      </c>
      <c r="L30" s="47">
        <v>21</v>
      </c>
      <c r="M30" s="13">
        <f t="shared" si="0"/>
        <v>0.36</v>
      </c>
      <c r="N30" s="212">
        <v>21</v>
      </c>
      <c r="O30" s="212">
        <v>23</v>
      </c>
      <c r="P30" s="212">
        <v>25</v>
      </c>
      <c r="Q30" s="212">
        <v>25.5</v>
      </c>
      <c r="R30" s="212">
        <v>25</v>
      </c>
      <c r="S30" s="213">
        <f t="shared" si="1"/>
        <v>24.625</v>
      </c>
      <c r="T30" s="47">
        <v>4</v>
      </c>
      <c r="U30" s="213">
        <f t="shared" si="2"/>
        <v>24.984999999999999</v>
      </c>
      <c r="V30" s="212" t="s">
        <v>86</v>
      </c>
      <c r="W30" s="212" t="s">
        <v>86</v>
      </c>
      <c r="X30" s="212" t="s">
        <v>86</v>
      </c>
      <c r="Y30" s="47">
        <v>22</v>
      </c>
      <c r="Z30" s="47">
        <v>8</v>
      </c>
      <c r="AA30" s="13">
        <f t="shared" si="18"/>
        <v>8.7200000000000006</v>
      </c>
      <c r="AB30" s="47">
        <v>22</v>
      </c>
      <c r="AC30" s="47">
        <v>7.5</v>
      </c>
      <c r="AD30" s="13">
        <f t="shared" si="4"/>
        <v>8.2200000000000006</v>
      </c>
      <c r="AE30" s="212" t="s">
        <v>183</v>
      </c>
      <c r="AF30" s="210">
        <v>5</v>
      </c>
      <c r="AG30" s="207">
        <v>0.99</v>
      </c>
      <c r="AH30" s="207">
        <v>7.23</v>
      </c>
      <c r="AI30" s="207">
        <v>6.66</v>
      </c>
      <c r="AJ30" s="200">
        <f t="shared" si="5"/>
        <v>6.24</v>
      </c>
      <c r="AK30" s="200">
        <f t="shared" si="6"/>
        <v>5.67</v>
      </c>
      <c r="AL30" s="167">
        <f t="shared" si="7"/>
        <v>0.90865384615384615</v>
      </c>
      <c r="AM30" s="167">
        <f t="shared" si="8"/>
        <v>36.55514423076923</v>
      </c>
      <c r="AN30" s="167">
        <f t="shared" si="9"/>
        <v>67.363979867086996</v>
      </c>
      <c r="AO30" s="167">
        <f t="shared" si="10"/>
        <v>32.636020132913004</v>
      </c>
      <c r="AP30" s="167" t="s">
        <v>86</v>
      </c>
      <c r="AQ30" s="167">
        <f t="shared" si="12"/>
        <v>21.501761695646856</v>
      </c>
      <c r="AR30" s="167" t="s">
        <v>86</v>
      </c>
      <c r="AS30" s="167" t="s">
        <v>86</v>
      </c>
      <c r="AT30" s="167" t="s">
        <v>86</v>
      </c>
      <c r="AU30" s="167">
        <f t="shared" si="17"/>
        <v>45.862218171440141</v>
      </c>
      <c r="AV30" s="166">
        <v>45.862000000000002</v>
      </c>
      <c r="AW30" s="166" t="s">
        <v>1033</v>
      </c>
      <c r="AX30" s="34" t="s">
        <v>210</v>
      </c>
    </row>
    <row r="31" spans="1:50">
      <c r="A31" s="23" t="s">
        <v>60</v>
      </c>
      <c r="B31" s="23" t="s">
        <v>46</v>
      </c>
      <c r="C31" s="23">
        <v>6</v>
      </c>
      <c r="D31" s="5" t="str">
        <f t="shared" si="15"/>
        <v>CGF-MXG-PRO-6</v>
      </c>
      <c r="E31" s="24">
        <v>43453</v>
      </c>
      <c r="F31" s="34">
        <v>6</v>
      </c>
      <c r="G31" s="207">
        <v>39.75</v>
      </c>
      <c r="H31" s="208" t="s">
        <v>188</v>
      </c>
      <c r="I31" s="209" t="s">
        <v>191</v>
      </c>
      <c r="J31" s="209" t="s">
        <v>195</v>
      </c>
      <c r="K31" s="47">
        <v>0</v>
      </c>
      <c r="L31" s="47">
        <v>21</v>
      </c>
      <c r="M31" s="13">
        <f t="shared" si="0"/>
        <v>0.36</v>
      </c>
      <c r="N31" s="212">
        <v>21</v>
      </c>
      <c r="O31" s="212">
        <v>27</v>
      </c>
      <c r="P31" s="212">
        <v>27</v>
      </c>
      <c r="Q31" s="212">
        <v>27.5</v>
      </c>
      <c r="R31" s="212">
        <v>28</v>
      </c>
      <c r="S31" s="213">
        <f t="shared" si="1"/>
        <v>27.375</v>
      </c>
      <c r="T31" s="47">
        <v>4</v>
      </c>
      <c r="U31" s="213">
        <f t="shared" si="2"/>
        <v>27.734999999999999</v>
      </c>
      <c r="V31" s="212" t="s">
        <v>86</v>
      </c>
      <c r="W31" s="212" t="s">
        <v>86</v>
      </c>
      <c r="X31" s="212" t="s">
        <v>86</v>
      </c>
      <c r="Y31" s="47">
        <v>22</v>
      </c>
      <c r="Z31" s="47">
        <v>9.5</v>
      </c>
      <c r="AA31" s="13">
        <f t="shared" si="18"/>
        <v>10.220000000000001</v>
      </c>
      <c r="AB31" s="47">
        <v>22</v>
      </c>
      <c r="AC31" s="47">
        <v>9</v>
      </c>
      <c r="AD31" s="13">
        <f t="shared" si="4"/>
        <v>9.7200000000000006</v>
      </c>
      <c r="AE31" s="212" t="s">
        <v>183</v>
      </c>
      <c r="AF31" s="210">
        <v>6</v>
      </c>
      <c r="AG31" s="207">
        <v>1.03</v>
      </c>
      <c r="AH31" s="207">
        <v>8.52</v>
      </c>
      <c r="AI31" s="207">
        <v>7.77</v>
      </c>
      <c r="AJ31" s="200">
        <f t="shared" si="5"/>
        <v>7.4899999999999993</v>
      </c>
      <c r="AK31" s="200">
        <f t="shared" si="6"/>
        <v>6.7399999999999993</v>
      </c>
      <c r="AL31" s="167">
        <f t="shared" si="7"/>
        <v>0.8998664886515354</v>
      </c>
      <c r="AM31" s="167">
        <f t="shared" si="8"/>
        <v>35.769692923898532</v>
      </c>
      <c r="AN31" s="167">
        <f t="shared" si="9"/>
        <v>76.531269245842893</v>
      </c>
      <c r="AO31" s="167">
        <f t="shared" si="10"/>
        <v>23.468730754157107</v>
      </c>
      <c r="AP31" s="167" t="s">
        <v>86</v>
      </c>
      <c r="AQ31" s="167">
        <f t="shared" si="12"/>
        <v>26.167403840770397</v>
      </c>
      <c r="AR31" s="167" t="s">
        <v>86</v>
      </c>
      <c r="AS31" s="167" t="s">
        <v>86</v>
      </c>
      <c r="AT31" s="167" t="s">
        <v>86</v>
      </c>
      <c r="AU31" s="167">
        <f t="shared" si="17"/>
        <v>50.363865405072495</v>
      </c>
      <c r="AV31" s="166">
        <v>50.363999999999997</v>
      </c>
      <c r="AW31" s="166" t="s">
        <v>1034</v>
      </c>
      <c r="AX31" s="34"/>
    </row>
    <row r="32" spans="1:50">
      <c r="A32" s="23" t="s">
        <v>60</v>
      </c>
      <c r="B32" s="23" t="s">
        <v>46</v>
      </c>
      <c r="C32" s="23">
        <v>7</v>
      </c>
      <c r="D32" s="5" t="str">
        <f t="shared" si="15"/>
        <v>CGF-MXG-PRO-7</v>
      </c>
      <c r="E32" s="24">
        <v>43453</v>
      </c>
      <c r="F32" s="34">
        <v>7</v>
      </c>
      <c r="G32" s="207">
        <v>39.4</v>
      </c>
      <c r="H32" s="208" t="s">
        <v>201</v>
      </c>
      <c r="I32" s="209" t="s">
        <v>203</v>
      </c>
      <c r="J32" s="209" t="s">
        <v>205</v>
      </c>
      <c r="K32" s="47">
        <v>0</v>
      </c>
      <c r="L32" s="47">
        <v>21</v>
      </c>
      <c r="M32" s="13">
        <f t="shared" si="0"/>
        <v>0.36</v>
      </c>
      <c r="N32" s="212">
        <v>21</v>
      </c>
      <c r="O32" s="212">
        <v>21.5</v>
      </c>
      <c r="P32" s="212">
        <v>23</v>
      </c>
      <c r="Q32" s="212">
        <v>23</v>
      </c>
      <c r="R32" s="212">
        <v>23</v>
      </c>
      <c r="S32" s="213">
        <f t="shared" si="1"/>
        <v>22.625</v>
      </c>
      <c r="T32" s="47">
        <v>4</v>
      </c>
      <c r="U32" s="213">
        <f t="shared" si="2"/>
        <v>22.984999999999999</v>
      </c>
      <c r="V32" s="212" t="s">
        <v>86</v>
      </c>
      <c r="W32" s="212" t="s">
        <v>86</v>
      </c>
      <c r="X32" s="212" t="s">
        <v>86</v>
      </c>
      <c r="Y32" s="47">
        <v>22</v>
      </c>
      <c r="Z32" s="47">
        <v>8</v>
      </c>
      <c r="AA32" s="13">
        <f t="shared" si="18"/>
        <v>8.7200000000000006</v>
      </c>
      <c r="AB32" s="47">
        <v>22</v>
      </c>
      <c r="AC32" s="47">
        <v>7.5</v>
      </c>
      <c r="AD32" s="13">
        <f t="shared" si="4"/>
        <v>8.2200000000000006</v>
      </c>
      <c r="AE32" s="212" t="s">
        <v>183</v>
      </c>
      <c r="AF32" s="210">
        <v>7</v>
      </c>
      <c r="AG32" s="207">
        <v>0.99</v>
      </c>
      <c r="AH32" s="207">
        <v>8.9</v>
      </c>
      <c r="AI32" s="207">
        <v>7.72</v>
      </c>
      <c r="AJ32" s="200">
        <f t="shared" si="5"/>
        <v>7.91</v>
      </c>
      <c r="AK32" s="200">
        <f t="shared" si="6"/>
        <v>6.7299999999999995</v>
      </c>
      <c r="AL32" s="167">
        <f t="shared" si="7"/>
        <v>0.85082174462705429</v>
      </c>
      <c r="AM32" s="167">
        <f t="shared" si="8"/>
        <v>33.522376738305937</v>
      </c>
      <c r="AN32" s="167">
        <f t="shared" si="9"/>
        <v>67.49223116434483</v>
      </c>
      <c r="AO32" s="167">
        <f t="shared" si="10"/>
        <v>32.50776883565517</v>
      </c>
      <c r="AP32" s="167" t="s">
        <v>86</v>
      </c>
      <c r="AQ32" s="167">
        <f t="shared" si="12"/>
        <v>23.447024837646424</v>
      </c>
      <c r="AR32" s="167" t="s">
        <v>86</v>
      </c>
      <c r="AS32" s="167" t="s">
        <v>86</v>
      </c>
      <c r="AT32" s="167" t="s">
        <v>86</v>
      </c>
      <c r="AU32" s="167">
        <f t="shared" si="17"/>
        <v>44.045206326698406</v>
      </c>
      <c r="AV32" s="166">
        <v>44.044999999999902</v>
      </c>
      <c r="AW32" s="166" t="s">
        <v>1033</v>
      </c>
      <c r="AX32" s="34"/>
    </row>
    <row r="33" spans="1:50">
      <c r="A33" s="23" t="s">
        <v>60</v>
      </c>
      <c r="B33" s="23" t="s">
        <v>46</v>
      </c>
      <c r="C33" s="23">
        <v>8</v>
      </c>
      <c r="D33" s="5" t="str">
        <f t="shared" si="15"/>
        <v>CGF-MXG-PRO-8</v>
      </c>
      <c r="E33" s="24">
        <v>43453</v>
      </c>
      <c r="F33" s="34">
        <v>8</v>
      </c>
      <c r="G33" s="207">
        <v>39.72</v>
      </c>
      <c r="H33" s="208" t="s">
        <v>202</v>
      </c>
      <c r="I33" s="209" t="s">
        <v>204</v>
      </c>
      <c r="J33" s="209" t="s">
        <v>206</v>
      </c>
      <c r="K33" s="47">
        <v>0</v>
      </c>
      <c r="L33" s="47">
        <v>21</v>
      </c>
      <c r="M33" s="13">
        <f t="shared" si="0"/>
        <v>0.36</v>
      </c>
      <c r="N33" s="212">
        <v>21</v>
      </c>
      <c r="O33" s="212">
        <v>19.5</v>
      </c>
      <c r="P33" s="212">
        <v>21</v>
      </c>
      <c r="Q33" s="212">
        <v>21.5</v>
      </c>
      <c r="R33" s="212">
        <v>21</v>
      </c>
      <c r="S33" s="213">
        <f t="shared" si="1"/>
        <v>20.75</v>
      </c>
      <c r="T33" s="47">
        <v>4</v>
      </c>
      <c r="U33" s="213">
        <f t="shared" si="2"/>
        <v>21.11</v>
      </c>
      <c r="V33" s="212" t="s">
        <v>86</v>
      </c>
      <c r="W33" s="212" t="s">
        <v>86</v>
      </c>
      <c r="X33" s="212" t="s">
        <v>86</v>
      </c>
      <c r="Y33" s="47">
        <v>22</v>
      </c>
      <c r="Z33" s="47">
        <v>7</v>
      </c>
      <c r="AA33" s="13">
        <f t="shared" si="18"/>
        <v>7.72</v>
      </c>
      <c r="AB33" s="47">
        <v>22</v>
      </c>
      <c r="AC33" s="47">
        <v>7</v>
      </c>
      <c r="AD33" s="13">
        <f t="shared" si="4"/>
        <v>7.72</v>
      </c>
      <c r="AE33" s="212" t="s">
        <v>183</v>
      </c>
      <c r="AF33" s="210">
        <v>8</v>
      </c>
      <c r="AG33" s="207">
        <v>1.02</v>
      </c>
      <c r="AH33" s="207">
        <v>7.42</v>
      </c>
      <c r="AI33" s="207">
        <v>6.52</v>
      </c>
      <c r="AJ33" s="200">
        <f t="shared" si="5"/>
        <v>6.4</v>
      </c>
      <c r="AK33" s="200">
        <f t="shared" si="6"/>
        <v>5.5</v>
      </c>
      <c r="AL33" s="167">
        <f t="shared" si="7"/>
        <v>0.859375</v>
      </c>
      <c r="AM33" s="167">
        <f t="shared" si="8"/>
        <v>34.134374999999999</v>
      </c>
      <c r="AN33" s="167">
        <f t="shared" si="9"/>
        <v>60.789160487045692</v>
      </c>
      <c r="AO33" s="167">
        <f t="shared" si="10"/>
        <v>39.210839512954308</v>
      </c>
      <c r="AP33" s="167" t="s">
        <v>86</v>
      </c>
      <c r="AQ33" s="167">
        <f t="shared" si="12"/>
        <v>21.561841984802712</v>
      </c>
      <c r="AR33" s="167" t="s">
        <v>86</v>
      </c>
      <c r="AS33" s="167" t="s">
        <v>86</v>
      </c>
      <c r="AT33" s="167" t="s">
        <v>86</v>
      </c>
      <c r="AU33" s="167">
        <f t="shared" si="17"/>
        <v>39.22731850224298</v>
      </c>
      <c r="AV33" s="166">
        <v>39.226999999999997</v>
      </c>
      <c r="AW33" s="166" t="s">
        <v>1033</v>
      </c>
      <c r="AX33" s="34"/>
    </row>
    <row r="34" spans="1:50">
      <c r="A34" s="23" t="s">
        <v>60</v>
      </c>
      <c r="B34" s="23" t="s">
        <v>43</v>
      </c>
      <c r="C34" s="23">
        <v>1</v>
      </c>
      <c r="D34" s="5" t="str">
        <f t="shared" si="15"/>
        <v>MHC-ONE-NCD-1</v>
      </c>
      <c r="E34" s="24">
        <v>43454</v>
      </c>
      <c r="F34" s="34">
        <v>1</v>
      </c>
      <c r="G34" s="207">
        <v>40.96</v>
      </c>
      <c r="H34" s="208" t="s">
        <v>146</v>
      </c>
      <c r="I34" s="209" t="s">
        <v>154</v>
      </c>
      <c r="J34" s="209" t="s">
        <v>192</v>
      </c>
      <c r="K34" s="47">
        <v>0</v>
      </c>
      <c r="L34" s="47">
        <v>21.5</v>
      </c>
      <c r="M34" s="13">
        <f t="shared" si="0"/>
        <v>0.54</v>
      </c>
      <c r="N34" s="212">
        <v>22</v>
      </c>
      <c r="O34" s="212">
        <v>16</v>
      </c>
      <c r="P34" s="212">
        <v>17</v>
      </c>
      <c r="Q34" s="212">
        <v>17</v>
      </c>
      <c r="R34" s="212">
        <v>17.5</v>
      </c>
      <c r="S34" s="213">
        <f t="shared" si="1"/>
        <v>16.875</v>
      </c>
      <c r="T34" s="47">
        <v>0</v>
      </c>
      <c r="U34" s="213">
        <f t="shared" si="2"/>
        <v>17.594999999999999</v>
      </c>
      <c r="V34" s="212" t="s">
        <v>86</v>
      </c>
      <c r="W34" s="212" t="s">
        <v>86</v>
      </c>
      <c r="X34" s="212" t="s">
        <v>86</v>
      </c>
      <c r="Y34" s="47">
        <v>23</v>
      </c>
      <c r="Z34" s="47">
        <v>8.5</v>
      </c>
      <c r="AA34" s="13">
        <f t="shared" si="18"/>
        <v>9.58</v>
      </c>
      <c r="AB34" s="47">
        <v>23</v>
      </c>
      <c r="AC34" s="47">
        <v>8.5</v>
      </c>
      <c r="AD34" s="13">
        <f t="shared" si="4"/>
        <v>9.58</v>
      </c>
      <c r="AE34" s="212" t="s">
        <v>183</v>
      </c>
      <c r="AF34" s="210">
        <v>1</v>
      </c>
      <c r="AG34" s="207">
        <v>1.06</v>
      </c>
      <c r="AH34" s="207">
        <v>9.0299999999999994</v>
      </c>
      <c r="AI34" s="207">
        <v>8.52</v>
      </c>
      <c r="AJ34" s="200">
        <f t="shared" si="5"/>
        <v>7.9699999999999989</v>
      </c>
      <c r="AK34" s="200">
        <f t="shared" si="6"/>
        <v>7.4599999999999991</v>
      </c>
      <c r="AL34" s="167">
        <f t="shared" si="7"/>
        <v>0.93601003764115431</v>
      </c>
      <c r="AM34" s="167">
        <f t="shared" si="8"/>
        <v>38.338971141781684</v>
      </c>
      <c r="AN34" s="167">
        <f t="shared" si="9"/>
        <v>44.484761828711456</v>
      </c>
      <c r="AO34" s="167">
        <f t="shared" si="10"/>
        <v>55.515238171288544</v>
      </c>
      <c r="AP34" s="167" t="s">
        <v>86</v>
      </c>
      <c r="AQ34" s="167">
        <f t="shared" si="12"/>
        <v>23.579140834450399</v>
      </c>
      <c r="AR34" s="167" t="s">
        <v>86</v>
      </c>
      <c r="AS34" s="167" t="s">
        <v>86</v>
      </c>
      <c r="AT34" s="167" t="s">
        <v>86</v>
      </c>
      <c r="AU34" s="167">
        <f t="shared" si="17"/>
        <v>20.905620994261056</v>
      </c>
      <c r="AV34" s="166">
        <v>20.905999999999999</v>
      </c>
      <c r="AW34" s="166" t="s">
        <v>1025</v>
      </c>
      <c r="AX34" s="34"/>
    </row>
    <row r="35" spans="1:50">
      <c r="A35" s="23" t="s">
        <v>60</v>
      </c>
      <c r="B35" s="23" t="s">
        <v>43</v>
      </c>
      <c r="C35" s="23">
        <v>2</v>
      </c>
      <c r="D35" s="5" t="str">
        <f t="shared" si="15"/>
        <v>MHC-ONE-NCD-2</v>
      </c>
      <c r="E35" s="24">
        <v>43454</v>
      </c>
      <c r="F35" s="34">
        <v>2</v>
      </c>
      <c r="G35" s="207">
        <v>40.159999999999997</v>
      </c>
      <c r="H35" s="208" t="s">
        <v>147</v>
      </c>
      <c r="I35" s="209" t="s">
        <v>155</v>
      </c>
      <c r="J35" s="209" t="s">
        <v>211</v>
      </c>
      <c r="K35" s="47">
        <v>0</v>
      </c>
      <c r="L35" s="47">
        <v>21.5</v>
      </c>
      <c r="M35" s="13">
        <f t="shared" si="0"/>
        <v>0.54</v>
      </c>
      <c r="N35" s="212">
        <v>22</v>
      </c>
      <c r="O35" s="212">
        <v>12.5</v>
      </c>
      <c r="P35" s="212">
        <v>12.5</v>
      </c>
      <c r="Q35" s="212">
        <v>13.5</v>
      </c>
      <c r="R35" s="212">
        <v>14</v>
      </c>
      <c r="S35" s="213">
        <f t="shared" si="1"/>
        <v>13.125</v>
      </c>
      <c r="T35" s="47">
        <v>3</v>
      </c>
      <c r="U35" s="213">
        <f t="shared" si="2"/>
        <v>13.845000000000001</v>
      </c>
      <c r="V35" s="212" t="s">
        <v>86</v>
      </c>
      <c r="W35" s="212" t="s">
        <v>86</v>
      </c>
      <c r="X35" s="212" t="s">
        <v>86</v>
      </c>
      <c r="Y35" s="47">
        <v>23</v>
      </c>
      <c r="Z35" s="47">
        <v>5.5</v>
      </c>
      <c r="AA35" s="13">
        <f t="shared" si="18"/>
        <v>6.58</v>
      </c>
      <c r="AB35" s="47">
        <v>23</v>
      </c>
      <c r="AC35" s="47">
        <v>6</v>
      </c>
      <c r="AD35" s="13">
        <f t="shared" si="4"/>
        <v>7.08</v>
      </c>
      <c r="AE35" s="212" t="s">
        <v>183</v>
      </c>
      <c r="AF35" s="210">
        <v>2</v>
      </c>
      <c r="AG35" s="207">
        <v>1.03</v>
      </c>
      <c r="AH35" s="207">
        <v>8.2899999999999991</v>
      </c>
      <c r="AI35" s="207">
        <v>7.92</v>
      </c>
      <c r="AJ35" s="200">
        <f t="shared" si="5"/>
        <v>7.2599999999999989</v>
      </c>
      <c r="AK35" s="200">
        <f t="shared" si="6"/>
        <v>6.89</v>
      </c>
      <c r="AL35" s="167">
        <f t="shared" si="7"/>
        <v>0.9490358126721764</v>
      </c>
      <c r="AM35" s="167">
        <f t="shared" si="8"/>
        <v>38.113278236914603</v>
      </c>
      <c r="AN35" s="167">
        <f t="shared" si="9"/>
        <v>34.9090936688659</v>
      </c>
      <c r="AO35" s="167">
        <f t="shared" si="10"/>
        <v>65.090906331134107</v>
      </c>
      <c r="AP35" s="167" t="s">
        <v>86</v>
      </c>
      <c r="AQ35" s="167">
        <f t="shared" si="12"/>
        <v>17.159374114572191</v>
      </c>
      <c r="AR35" s="167" t="s">
        <v>86</v>
      </c>
      <c r="AS35" s="167" t="s">
        <v>86</v>
      </c>
      <c r="AT35" s="167" t="s">
        <v>86</v>
      </c>
      <c r="AU35" s="167">
        <f t="shared" si="17"/>
        <v>17.749719554293709</v>
      </c>
      <c r="AV35" s="166">
        <v>17.75</v>
      </c>
      <c r="AW35" s="166" t="s">
        <v>1030</v>
      </c>
      <c r="AX35" s="34"/>
    </row>
    <row r="36" spans="1:50">
      <c r="A36" s="23" t="s">
        <v>60</v>
      </c>
      <c r="B36" s="23" t="s">
        <v>43</v>
      </c>
      <c r="C36" s="23">
        <v>3</v>
      </c>
      <c r="D36" s="5" t="str">
        <f t="shared" si="15"/>
        <v>MHC-ONE-NCD-3</v>
      </c>
      <c r="E36" s="24">
        <v>43454</v>
      </c>
      <c r="F36" s="34">
        <v>3</v>
      </c>
      <c r="G36" s="207">
        <v>39.64</v>
      </c>
      <c r="H36" s="208" t="s">
        <v>148</v>
      </c>
      <c r="I36" s="209" t="s">
        <v>156</v>
      </c>
      <c r="J36" s="209" t="s">
        <v>171</v>
      </c>
      <c r="K36" s="47">
        <v>0</v>
      </c>
      <c r="L36" s="47">
        <v>21.5</v>
      </c>
      <c r="M36" s="13">
        <f t="shared" si="0"/>
        <v>0.54</v>
      </c>
      <c r="N36" s="212">
        <v>22</v>
      </c>
      <c r="O36" s="212">
        <v>16</v>
      </c>
      <c r="P36" s="212">
        <v>17.5</v>
      </c>
      <c r="Q36" s="212">
        <v>18</v>
      </c>
      <c r="R36" s="212">
        <v>18</v>
      </c>
      <c r="S36" s="213">
        <f t="shared" si="1"/>
        <v>17.375</v>
      </c>
      <c r="T36" s="47">
        <v>4</v>
      </c>
      <c r="U36" s="213">
        <f t="shared" si="2"/>
        <v>18.094999999999999</v>
      </c>
      <c r="V36" s="212" t="s">
        <v>86</v>
      </c>
      <c r="W36" s="212" t="s">
        <v>86</v>
      </c>
      <c r="X36" s="212" t="s">
        <v>86</v>
      </c>
      <c r="Y36" s="47">
        <v>23</v>
      </c>
      <c r="Z36" s="47">
        <v>8.5</v>
      </c>
      <c r="AA36" s="13">
        <f t="shared" si="18"/>
        <v>9.58</v>
      </c>
      <c r="AB36" s="47">
        <v>23</v>
      </c>
      <c r="AC36" s="47">
        <v>7.5</v>
      </c>
      <c r="AD36" s="13">
        <f t="shared" si="4"/>
        <v>8.58</v>
      </c>
      <c r="AE36" s="212" t="s">
        <v>183</v>
      </c>
      <c r="AF36" s="210">
        <v>3</v>
      </c>
      <c r="AG36" s="207">
        <v>1.01</v>
      </c>
      <c r="AH36" s="207">
        <v>7.33</v>
      </c>
      <c r="AI36" s="207">
        <v>6.75</v>
      </c>
      <c r="AJ36" s="200">
        <f t="shared" si="5"/>
        <v>6.32</v>
      </c>
      <c r="AK36" s="200">
        <f t="shared" si="6"/>
        <v>5.74</v>
      </c>
      <c r="AL36" s="167">
        <f t="shared" si="7"/>
        <v>0.90822784810126578</v>
      </c>
      <c r="AM36" s="167">
        <f t="shared" si="8"/>
        <v>36.002151898734176</v>
      </c>
      <c r="AN36" s="167">
        <f t="shared" si="9"/>
        <v>48.760974203370402</v>
      </c>
      <c r="AO36" s="167">
        <f t="shared" si="10"/>
        <v>51.239025796629598</v>
      </c>
      <c r="AP36" s="167" t="s">
        <v>86</v>
      </c>
      <c r="AQ36" s="167">
        <f t="shared" si="12"/>
        <v>22.331998438911878</v>
      </c>
      <c r="AR36" s="167" t="s">
        <v>86</v>
      </c>
      <c r="AS36" s="167" t="s">
        <v>86</v>
      </c>
      <c r="AT36" s="167" t="s">
        <v>86</v>
      </c>
      <c r="AU36" s="167">
        <f t="shared" si="17"/>
        <v>26.428975764458524</v>
      </c>
      <c r="AV36" s="166">
        <v>26.428999999999998</v>
      </c>
      <c r="AW36" s="166" t="s">
        <v>1025</v>
      </c>
      <c r="AX36" s="34"/>
    </row>
    <row r="37" spans="1:50">
      <c r="A37" s="23" t="s">
        <v>60</v>
      </c>
      <c r="B37" s="23" t="s">
        <v>43</v>
      </c>
      <c r="C37" s="23">
        <v>4</v>
      </c>
      <c r="D37" s="5" t="str">
        <f t="shared" si="15"/>
        <v>MHC-ONE-NCD-4</v>
      </c>
      <c r="E37" s="24">
        <v>43454</v>
      </c>
      <c r="F37" s="34">
        <v>4</v>
      </c>
      <c r="G37" s="207">
        <v>40.51</v>
      </c>
      <c r="H37" s="208" t="s">
        <v>149</v>
      </c>
      <c r="I37" s="209" t="s">
        <v>157</v>
      </c>
      <c r="J37" s="209" t="s">
        <v>193</v>
      </c>
      <c r="K37" s="47">
        <v>0</v>
      </c>
      <c r="L37" s="47">
        <v>21.5</v>
      </c>
      <c r="M37" s="13">
        <f t="shared" si="0"/>
        <v>0.54</v>
      </c>
      <c r="N37" s="212">
        <v>22</v>
      </c>
      <c r="O37" s="212">
        <v>19</v>
      </c>
      <c r="P37" s="212">
        <v>19.5</v>
      </c>
      <c r="Q37" s="212">
        <v>20.5</v>
      </c>
      <c r="R37" s="212">
        <v>21</v>
      </c>
      <c r="S37" s="213">
        <f t="shared" si="1"/>
        <v>20</v>
      </c>
      <c r="T37" s="47">
        <v>4</v>
      </c>
      <c r="U37" s="213">
        <f t="shared" si="2"/>
        <v>20.72</v>
      </c>
      <c r="V37" s="212" t="s">
        <v>86</v>
      </c>
      <c r="W37" s="212" t="s">
        <v>86</v>
      </c>
      <c r="X37" s="212" t="s">
        <v>86</v>
      </c>
      <c r="Y37" s="47">
        <v>23</v>
      </c>
      <c r="Z37" s="47">
        <v>9</v>
      </c>
      <c r="AA37" s="13">
        <f t="shared" si="18"/>
        <v>10.08</v>
      </c>
      <c r="AB37" s="47">
        <v>23</v>
      </c>
      <c r="AC37" s="47">
        <v>9</v>
      </c>
      <c r="AD37" s="13">
        <f t="shared" si="4"/>
        <v>10.08</v>
      </c>
      <c r="AE37" s="212" t="s">
        <v>183</v>
      </c>
      <c r="AF37" s="210">
        <v>12</v>
      </c>
      <c r="AG37" s="207">
        <v>1.08</v>
      </c>
      <c r="AH37" s="207">
        <v>7.58</v>
      </c>
      <c r="AI37" s="207">
        <v>7.22</v>
      </c>
      <c r="AJ37" s="200">
        <f t="shared" si="5"/>
        <v>6.5</v>
      </c>
      <c r="AK37" s="200">
        <f t="shared" si="6"/>
        <v>6.14</v>
      </c>
      <c r="AL37" s="167">
        <f t="shared" si="7"/>
        <v>0.94461538461538452</v>
      </c>
      <c r="AM37" s="167">
        <f t="shared" si="8"/>
        <v>38.266369230769229</v>
      </c>
      <c r="AN37" s="167">
        <f t="shared" si="9"/>
        <v>52.735601536436491</v>
      </c>
      <c r="AO37" s="167">
        <f t="shared" si="10"/>
        <v>47.264398463563509</v>
      </c>
      <c r="AP37" s="167" t="s">
        <v>86</v>
      </c>
      <c r="AQ37" s="167">
        <f t="shared" si="12"/>
        <v>24.930507366580979</v>
      </c>
      <c r="AR37" s="167" t="s">
        <v>86</v>
      </c>
      <c r="AS37" s="167" t="s">
        <v>86</v>
      </c>
      <c r="AT37" s="167" t="s">
        <v>86</v>
      </c>
      <c r="AU37" s="167">
        <f t="shared" si="17"/>
        <v>27.805094169855511</v>
      </c>
      <c r="AV37" s="166">
        <v>27.8049999999999</v>
      </c>
      <c r="AW37" s="166" t="s">
        <v>1025</v>
      </c>
      <c r="AX37" s="34"/>
    </row>
    <row r="38" spans="1:50">
      <c r="A38" s="23" t="s">
        <v>60</v>
      </c>
      <c r="B38" s="23" t="s">
        <v>43</v>
      </c>
      <c r="C38" s="23">
        <v>5</v>
      </c>
      <c r="D38" s="5" t="str">
        <f t="shared" si="15"/>
        <v>MHC-ONE-NCD-5</v>
      </c>
      <c r="E38" s="24">
        <v>43454</v>
      </c>
      <c r="F38" s="34">
        <v>5</v>
      </c>
      <c r="G38" s="207">
        <v>39.83</v>
      </c>
      <c r="H38" s="208" t="s">
        <v>150</v>
      </c>
      <c r="I38" s="209" t="s">
        <v>158</v>
      </c>
      <c r="J38" s="209" t="s">
        <v>212</v>
      </c>
      <c r="K38" s="47">
        <v>0</v>
      </c>
      <c r="L38" s="47">
        <v>21.5</v>
      </c>
      <c r="M38" s="13">
        <f t="shared" si="0"/>
        <v>0.54</v>
      </c>
      <c r="N38" s="212">
        <v>22</v>
      </c>
      <c r="O38" s="212">
        <v>17</v>
      </c>
      <c r="P38" s="212">
        <v>18.5</v>
      </c>
      <c r="Q38" s="212">
        <v>18</v>
      </c>
      <c r="R38" s="212">
        <v>18.5</v>
      </c>
      <c r="S38" s="213">
        <f t="shared" si="1"/>
        <v>18</v>
      </c>
      <c r="T38" s="47">
        <v>0</v>
      </c>
      <c r="U38" s="213">
        <f t="shared" si="2"/>
        <v>18.72</v>
      </c>
      <c r="V38" s="212" t="s">
        <v>86</v>
      </c>
      <c r="W38" s="212" t="s">
        <v>86</v>
      </c>
      <c r="X38" s="212" t="s">
        <v>86</v>
      </c>
      <c r="Y38" s="47">
        <v>23</v>
      </c>
      <c r="Z38" s="47">
        <v>9.5</v>
      </c>
      <c r="AA38" s="13">
        <f t="shared" si="18"/>
        <v>10.58</v>
      </c>
      <c r="AB38" s="47">
        <v>23</v>
      </c>
      <c r="AC38" s="47">
        <v>9</v>
      </c>
      <c r="AD38" s="13">
        <f t="shared" si="4"/>
        <v>10.08</v>
      </c>
      <c r="AE38" s="212" t="s">
        <v>183</v>
      </c>
      <c r="AF38" s="210">
        <v>5</v>
      </c>
      <c r="AG38" s="207">
        <v>1</v>
      </c>
      <c r="AH38" s="207">
        <v>7</v>
      </c>
      <c r="AI38" s="207">
        <v>6.3540000000000001</v>
      </c>
      <c r="AJ38" s="200">
        <f t="shared" si="5"/>
        <v>6</v>
      </c>
      <c r="AK38" s="200">
        <f t="shared" si="6"/>
        <v>5.3540000000000001</v>
      </c>
      <c r="AL38" s="167">
        <f t="shared" si="7"/>
        <v>0.89233333333333331</v>
      </c>
      <c r="AM38" s="167">
        <f t="shared" si="8"/>
        <v>35.541636666666662</v>
      </c>
      <c r="AN38" s="167">
        <f t="shared" si="9"/>
        <v>51.151274125342759</v>
      </c>
      <c r="AO38" s="167">
        <f t="shared" si="10"/>
        <v>48.848725874657241</v>
      </c>
      <c r="AP38" s="167" t="s">
        <v>86</v>
      </c>
      <c r="AQ38" s="167">
        <f t="shared" si="12"/>
        <v>26.841757709338275</v>
      </c>
      <c r="AR38" s="167" t="s">
        <v>86</v>
      </c>
      <c r="AS38" s="167" t="s">
        <v>86</v>
      </c>
      <c r="AT38" s="167" t="s">
        <v>86</v>
      </c>
      <c r="AU38" s="167">
        <f t="shared" si="17"/>
        <v>24.309516416004485</v>
      </c>
      <c r="AV38" s="166">
        <v>24.309000000000001</v>
      </c>
      <c r="AW38" s="166" t="s">
        <v>1025</v>
      </c>
      <c r="AX38" s="34"/>
    </row>
    <row r="39" spans="1:50">
      <c r="A39" s="23" t="s">
        <v>60</v>
      </c>
      <c r="B39" s="23" t="s">
        <v>43</v>
      </c>
      <c r="C39" s="23">
        <v>6</v>
      </c>
      <c r="D39" s="5" t="str">
        <f t="shared" si="15"/>
        <v>MHC-ONE-NCD-6</v>
      </c>
      <c r="E39" s="24">
        <v>43454</v>
      </c>
      <c r="F39" s="34">
        <v>6</v>
      </c>
      <c r="G39" s="207">
        <v>40.28</v>
      </c>
      <c r="H39" s="208" t="s">
        <v>151</v>
      </c>
      <c r="I39" s="209" t="s">
        <v>159</v>
      </c>
      <c r="J39" s="209" t="s">
        <v>167</v>
      </c>
      <c r="K39" s="47">
        <v>0</v>
      </c>
      <c r="L39" s="47">
        <v>21.5</v>
      </c>
      <c r="M39" s="13">
        <f t="shared" si="0"/>
        <v>0.54</v>
      </c>
      <c r="N39" s="212">
        <v>22</v>
      </c>
      <c r="O39" s="212">
        <v>17</v>
      </c>
      <c r="P39" s="212">
        <v>18</v>
      </c>
      <c r="Q39" s="212">
        <v>19</v>
      </c>
      <c r="R39" s="212">
        <v>19</v>
      </c>
      <c r="S39" s="213">
        <f t="shared" si="1"/>
        <v>18.25</v>
      </c>
      <c r="T39" s="47">
        <v>4</v>
      </c>
      <c r="U39" s="213">
        <f t="shared" si="2"/>
        <v>18.97</v>
      </c>
      <c r="V39" s="212" t="s">
        <v>86</v>
      </c>
      <c r="W39" s="212" t="s">
        <v>86</v>
      </c>
      <c r="X39" s="212" t="s">
        <v>86</v>
      </c>
      <c r="Y39" s="47">
        <v>23</v>
      </c>
      <c r="Z39" s="47">
        <v>8</v>
      </c>
      <c r="AA39" s="13">
        <f t="shared" si="18"/>
        <v>9.08</v>
      </c>
      <c r="AB39" s="47">
        <v>23</v>
      </c>
      <c r="AC39" s="47">
        <v>8</v>
      </c>
      <c r="AD39" s="13">
        <f t="shared" si="4"/>
        <v>9.08</v>
      </c>
      <c r="AE39" s="212" t="s">
        <v>183</v>
      </c>
      <c r="AF39" s="210">
        <v>6</v>
      </c>
      <c r="AG39" s="207">
        <v>1.04</v>
      </c>
      <c r="AH39" s="207">
        <v>7.92</v>
      </c>
      <c r="AI39" s="207">
        <v>7.11</v>
      </c>
      <c r="AJ39" s="200">
        <f t="shared" si="5"/>
        <v>6.88</v>
      </c>
      <c r="AK39" s="200">
        <f t="shared" si="6"/>
        <v>6.07</v>
      </c>
      <c r="AL39" s="167">
        <f t="shared" si="7"/>
        <v>0.88226744186046513</v>
      </c>
      <c r="AM39" s="167">
        <f t="shared" si="8"/>
        <v>35.537732558139538</v>
      </c>
      <c r="AN39" s="167">
        <f t="shared" si="9"/>
        <v>51.860371141711468</v>
      </c>
      <c r="AO39" s="167">
        <f t="shared" si="10"/>
        <v>48.139628858288532</v>
      </c>
      <c r="AP39" s="167" t="s">
        <v>86</v>
      </c>
      <c r="AQ39" s="167">
        <f t="shared" si="12"/>
        <v>24.030795960402386</v>
      </c>
      <c r="AR39" s="167" t="s">
        <v>86</v>
      </c>
      <c r="AS39" s="167" t="s">
        <v>86</v>
      </c>
      <c r="AT39" s="167" t="s">
        <v>86</v>
      </c>
      <c r="AU39" s="167">
        <f t="shared" si="17"/>
        <v>27.829575181309082</v>
      </c>
      <c r="AV39" s="166">
        <v>27.829000000000001</v>
      </c>
      <c r="AW39" s="166" t="s">
        <v>1025</v>
      </c>
      <c r="AX39" s="34"/>
    </row>
    <row r="40" spans="1:50">
      <c r="A40" s="23" t="s">
        <v>60</v>
      </c>
      <c r="B40" s="23" t="s">
        <v>43</v>
      </c>
      <c r="C40" s="23">
        <v>7</v>
      </c>
      <c r="D40" s="5" t="str">
        <f t="shared" si="15"/>
        <v>MHC-ONE-NCD-7</v>
      </c>
      <c r="E40" s="24">
        <v>43454</v>
      </c>
      <c r="F40" s="34">
        <v>7</v>
      </c>
      <c r="G40" s="207">
        <v>39.08</v>
      </c>
      <c r="H40" s="208" t="s">
        <v>152</v>
      </c>
      <c r="I40" s="209" t="s">
        <v>160</v>
      </c>
      <c r="J40" s="209" t="s">
        <v>168</v>
      </c>
      <c r="K40" s="47">
        <v>0</v>
      </c>
      <c r="L40" s="47">
        <v>21.5</v>
      </c>
      <c r="M40" s="13">
        <f t="shared" si="0"/>
        <v>0.54</v>
      </c>
      <c r="N40" s="212">
        <v>22</v>
      </c>
      <c r="O40" s="212">
        <v>15</v>
      </c>
      <c r="P40" s="212">
        <v>16.5</v>
      </c>
      <c r="Q40" s="212">
        <v>17</v>
      </c>
      <c r="R40" s="212">
        <v>17.5</v>
      </c>
      <c r="S40" s="213">
        <f t="shared" si="1"/>
        <v>16.5</v>
      </c>
      <c r="T40" s="47">
        <v>4</v>
      </c>
      <c r="U40" s="213">
        <f t="shared" si="2"/>
        <v>17.22</v>
      </c>
      <c r="V40" s="212" t="s">
        <v>86</v>
      </c>
      <c r="W40" s="212" t="s">
        <v>86</v>
      </c>
      <c r="X40" s="212" t="s">
        <v>86</v>
      </c>
      <c r="Y40" s="47">
        <v>23</v>
      </c>
      <c r="Z40" s="47">
        <v>8</v>
      </c>
      <c r="AA40" s="13">
        <f t="shared" si="18"/>
        <v>9.08</v>
      </c>
      <c r="AB40" s="47">
        <v>23</v>
      </c>
      <c r="AC40" s="47">
        <v>7.5</v>
      </c>
      <c r="AD40" s="13">
        <f t="shared" si="4"/>
        <v>8.58</v>
      </c>
      <c r="AE40" s="212" t="s">
        <v>183</v>
      </c>
      <c r="AF40" s="210">
        <v>7</v>
      </c>
      <c r="AG40" s="207">
        <v>0.99</v>
      </c>
      <c r="AH40" s="207">
        <v>7.31</v>
      </c>
      <c r="AI40" s="207">
        <v>6.67</v>
      </c>
      <c r="AJ40" s="200">
        <f t="shared" si="5"/>
        <v>6.3199999999999994</v>
      </c>
      <c r="AK40" s="200">
        <f t="shared" si="6"/>
        <v>5.68</v>
      </c>
      <c r="AL40" s="167">
        <f t="shared" si="7"/>
        <v>0.89873417721518989</v>
      </c>
      <c r="AM40" s="167">
        <f t="shared" si="8"/>
        <v>35.122531645569616</v>
      </c>
      <c r="AN40" s="167">
        <f t="shared" si="9"/>
        <v>47.490881831418399</v>
      </c>
      <c r="AO40" s="167">
        <f t="shared" si="10"/>
        <v>52.509118168581601</v>
      </c>
      <c r="AP40" s="167" t="s">
        <v>86</v>
      </c>
      <c r="AQ40" s="167">
        <f t="shared" si="12"/>
        <v>22.891288364784408</v>
      </c>
      <c r="AR40" s="167" t="s">
        <v>86</v>
      </c>
      <c r="AS40" s="167" t="s">
        <v>86</v>
      </c>
      <c r="AT40" s="167" t="s">
        <v>86</v>
      </c>
      <c r="AU40" s="167">
        <f t="shared" si="17"/>
        <v>24.599593466633991</v>
      </c>
      <c r="AV40" s="166">
        <v>24.6</v>
      </c>
      <c r="AW40" s="166" t="s">
        <v>1025</v>
      </c>
      <c r="AX40" s="34"/>
    </row>
    <row r="41" spans="1:50">
      <c r="A41" s="23" t="s">
        <v>60</v>
      </c>
      <c r="B41" s="23" t="s">
        <v>43</v>
      </c>
      <c r="C41" s="23">
        <v>8</v>
      </c>
      <c r="D41" s="5" t="str">
        <f t="shared" si="15"/>
        <v>MHC-ONE-NCD-8</v>
      </c>
      <c r="E41" s="24">
        <v>43454</v>
      </c>
      <c r="F41" s="34">
        <v>8</v>
      </c>
      <c r="G41" s="207">
        <v>40.799999999999997</v>
      </c>
      <c r="H41" s="208" t="s">
        <v>188</v>
      </c>
      <c r="I41" s="209" t="s">
        <v>191</v>
      </c>
      <c r="J41" s="209" t="s">
        <v>213</v>
      </c>
      <c r="K41" s="47">
        <v>0</v>
      </c>
      <c r="L41" s="47">
        <v>21.5</v>
      </c>
      <c r="M41" s="13">
        <f t="shared" si="0"/>
        <v>0.54</v>
      </c>
      <c r="N41" s="212">
        <v>22</v>
      </c>
      <c r="O41" s="212">
        <v>16</v>
      </c>
      <c r="P41" s="212">
        <v>17.5</v>
      </c>
      <c r="Q41" s="212">
        <v>18</v>
      </c>
      <c r="R41" s="212">
        <v>19</v>
      </c>
      <c r="S41" s="213">
        <f t="shared" si="1"/>
        <v>17.625</v>
      </c>
      <c r="T41" s="47">
        <v>4</v>
      </c>
      <c r="U41" s="213">
        <f t="shared" si="2"/>
        <v>18.344999999999999</v>
      </c>
      <c r="V41" s="212" t="s">
        <v>86</v>
      </c>
      <c r="W41" s="212" t="s">
        <v>86</v>
      </c>
      <c r="X41" s="212" t="s">
        <v>86</v>
      </c>
      <c r="Y41" s="47">
        <v>23</v>
      </c>
      <c r="Z41" s="47">
        <v>7</v>
      </c>
      <c r="AA41" s="13">
        <f t="shared" si="18"/>
        <v>8.08</v>
      </c>
      <c r="AB41" s="47">
        <v>23</v>
      </c>
      <c r="AC41" s="47">
        <v>7</v>
      </c>
      <c r="AD41" s="13">
        <f t="shared" si="4"/>
        <v>8.08</v>
      </c>
      <c r="AE41" s="212" t="s">
        <v>183</v>
      </c>
      <c r="AF41" s="210">
        <v>8</v>
      </c>
      <c r="AG41" s="207">
        <v>1.04</v>
      </c>
      <c r="AH41" s="207">
        <v>8.06</v>
      </c>
      <c r="AI41" s="207">
        <v>7.28</v>
      </c>
      <c r="AJ41" s="200">
        <f t="shared" si="5"/>
        <v>7.0200000000000005</v>
      </c>
      <c r="AK41" s="200">
        <f t="shared" si="6"/>
        <v>6.24</v>
      </c>
      <c r="AL41" s="167">
        <f t="shared" si="7"/>
        <v>0.88888888888888884</v>
      </c>
      <c r="AM41" s="167">
        <f t="shared" si="8"/>
        <v>36.266666666666659</v>
      </c>
      <c r="AN41" s="167">
        <f t="shared" si="9"/>
        <v>49.094669117647065</v>
      </c>
      <c r="AO41" s="167">
        <f t="shared" si="10"/>
        <v>50.905330882352935</v>
      </c>
      <c r="AP41" s="167" t="s">
        <v>86</v>
      </c>
      <c r="AQ41" s="167">
        <f t="shared" si="12"/>
        <v>20.790441176470591</v>
      </c>
      <c r="AR41" s="167" t="s">
        <v>86</v>
      </c>
      <c r="AS41" s="167" t="s">
        <v>86</v>
      </c>
      <c r="AT41" s="167" t="s">
        <v>86</v>
      </c>
      <c r="AU41" s="167">
        <f t="shared" si="17"/>
        <v>28.304227941176475</v>
      </c>
      <c r="AV41" s="166">
        <v>28.305</v>
      </c>
      <c r="AW41" s="166" t="s">
        <v>1033</v>
      </c>
      <c r="AX41" s="34"/>
    </row>
    <row r="42" spans="1:50">
      <c r="A42" s="23" t="s">
        <v>60</v>
      </c>
      <c r="B42" s="23" t="s">
        <v>54</v>
      </c>
      <c r="C42" s="23">
        <v>1</v>
      </c>
      <c r="D42" s="23" t="str">
        <f t="shared" si="15"/>
        <v>LCO-MXT-COM-1</v>
      </c>
      <c r="E42" s="24">
        <v>43506</v>
      </c>
      <c r="F42" s="34">
        <v>1</v>
      </c>
      <c r="G42" s="207">
        <v>39.08</v>
      </c>
      <c r="H42" s="208" t="s">
        <v>224</v>
      </c>
      <c r="I42" s="209" t="s">
        <v>154</v>
      </c>
      <c r="J42" s="209" t="s">
        <v>155</v>
      </c>
      <c r="K42" s="47">
        <v>4.5</v>
      </c>
      <c r="L42" s="47">
        <v>21</v>
      </c>
      <c r="M42" s="13">
        <f t="shared" si="0"/>
        <v>4.8600000000000003</v>
      </c>
      <c r="N42" s="212">
        <v>21</v>
      </c>
      <c r="O42" s="212">
        <v>21</v>
      </c>
      <c r="P42" s="212">
        <v>22</v>
      </c>
      <c r="Q42" s="212">
        <v>21</v>
      </c>
      <c r="R42" s="212">
        <v>21.5</v>
      </c>
      <c r="S42" s="213">
        <f t="shared" si="1"/>
        <v>21.375</v>
      </c>
      <c r="T42" s="47">
        <v>12</v>
      </c>
      <c r="U42" s="213">
        <f t="shared" si="2"/>
        <v>21.734999999999999</v>
      </c>
      <c r="V42" s="212" t="s">
        <v>86</v>
      </c>
      <c r="W42" s="212" t="s">
        <v>86</v>
      </c>
      <c r="X42" s="212" t="s">
        <v>86</v>
      </c>
      <c r="Y42" s="212" t="s">
        <v>86</v>
      </c>
      <c r="Z42" s="212" t="s">
        <v>86</v>
      </c>
      <c r="AA42" s="212" t="s">
        <v>86</v>
      </c>
      <c r="AB42" s="47">
        <v>22</v>
      </c>
      <c r="AC42" s="47">
        <v>6.5</v>
      </c>
      <c r="AD42" s="13">
        <f t="shared" si="4"/>
        <v>7.22</v>
      </c>
      <c r="AE42" s="212" t="s">
        <v>183</v>
      </c>
      <c r="AF42" s="210">
        <v>1</v>
      </c>
      <c r="AG42" s="207">
        <v>1.04</v>
      </c>
      <c r="AH42" s="207">
        <v>7.57</v>
      </c>
      <c r="AI42" s="207">
        <v>7.22</v>
      </c>
      <c r="AJ42" s="200">
        <f t="shared" si="5"/>
        <v>6.53</v>
      </c>
      <c r="AK42" s="200">
        <f t="shared" si="6"/>
        <v>6.18</v>
      </c>
      <c r="AL42" s="167">
        <f t="shared" si="7"/>
        <v>0.94640122511485447</v>
      </c>
      <c r="AM42" s="167">
        <f t="shared" si="8"/>
        <v>36.985359877488513</v>
      </c>
      <c r="AN42" s="167">
        <f t="shared" si="9"/>
        <v>45.626161421430773</v>
      </c>
      <c r="AO42" s="167">
        <f t="shared" si="10"/>
        <v>54.373838578569227</v>
      </c>
      <c r="AP42" s="167" t="s">
        <v>86</v>
      </c>
      <c r="AQ42" s="167">
        <f t="shared" si="12"/>
        <v>6.3809031676786132</v>
      </c>
      <c r="AR42" s="167" t="s">
        <v>86</v>
      </c>
      <c r="AS42" s="167" t="s">
        <v>86</v>
      </c>
      <c r="AT42" s="167" t="s">
        <v>86</v>
      </c>
      <c r="AU42" s="167">
        <f t="shared" si="17"/>
        <v>39.245258253752162</v>
      </c>
      <c r="AV42" s="166">
        <v>39.244999999999997</v>
      </c>
      <c r="AW42" s="166" t="s">
        <v>1030</v>
      </c>
      <c r="AX42" s="34"/>
    </row>
    <row r="43" spans="1:50">
      <c r="A43" s="23" t="s">
        <v>60</v>
      </c>
      <c r="B43" s="23" t="s">
        <v>54</v>
      </c>
      <c r="C43" s="23">
        <v>2</v>
      </c>
      <c r="D43" s="23" t="str">
        <f t="shared" si="15"/>
        <v>LCO-MXT-COM-2</v>
      </c>
      <c r="E43" s="24">
        <v>43506</v>
      </c>
      <c r="F43" s="34">
        <v>2</v>
      </c>
      <c r="G43" s="207">
        <v>40.36</v>
      </c>
      <c r="H43" s="208" t="s">
        <v>224</v>
      </c>
      <c r="I43" s="209" t="s">
        <v>154</v>
      </c>
      <c r="J43" s="209" t="s">
        <v>225</v>
      </c>
      <c r="K43" s="47">
        <v>4.5</v>
      </c>
      <c r="L43" s="47">
        <v>21</v>
      </c>
      <c r="M43" s="13">
        <f t="shared" si="0"/>
        <v>4.8600000000000003</v>
      </c>
      <c r="N43" s="212">
        <v>21</v>
      </c>
      <c r="O43" s="212">
        <v>15</v>
      </c>
      <c r="P43" s="212">
        <v>16</v>
      </c>
      <c r="Q43" s="212">
        <v>17</v>
      </c>
      <c r="R43" s="212">
        <v>17</v>
      </c>
      <c r="S43" s="213">
        <f t="shared" si="1"/>
        <v>16.25</v>
      </c>
      <c r="T43" s="47">
        <v>7</v>
      </c>
      <c r="U43" s="213">
        <f t="shared" si="2"/>
        <v>16.61</v>
      </c>
      <c r="V43" s="212" t="s">
        <v>86</v>
      </c>
      <c r="W43" s="212" t="s">
        <v>86</v>
      </c>
      <c r="X43" s="212" t="s">
        <v>86</v>
      </c>
      <c r="Y43" s="212" t="s">
        <v>86</v>
      </c>
      <c r="Z43" s="212" t="s">
        <v>86</v>
      </c>
      <c r="AA43" s="212" t="s">
        <v>86</v>
      </c>
      <c r="AB43" s="47">
        <v>21.5</v>
      </c>
      <c r="AC43" s="47">
        <v>6</v>
      </c>
      <c r="AD43" s="13">
        <f t="shared" si="4"/>
        <v>6.54</v>
      </c>
      <c r="AE43" s="212" t="s">
        <v>230</v>
      </c>
      <c r="AF43" s="210">
        <v>2</v>
      </c>
      <c r="AG43" s="207">
        <v>1.04</v>
      </c>
      <c r="AH43" s="207">
        <v>7.85</v>
      </c>
      <c r="AI43" s="207">
        <v>7.14</v>
      </c>
      <c r="AJ43" s="200">
        <f t="shared" si="5"/>
        <v>6.81</v>
      </c>
      <c r="AK43" s="200">
        <f t="shared" si="6"/>
        <v>6.1</v>
      </c>
      <c r="AL43" s="167">
        <f t="shared" si="7"/>
        <v>0.89574155653450804</v>
      </c>
      <c r="AM43" s="167">
        <f t="shared" si="8"/>
        <v>36.152129221732743</v>
      </c>
      <c r="AN43" s="167">
        <f t="shared" si="9"/>
        <v>32.501543485678077</v>
      </c>
      <c r="AO43" s="167">
        <f t="shared" si="10"/>
        <v>67.49845651432193</v>
      </c>
      <c r="AP43" s="167" t="s">
        <v>86</v>
      </c>
      <c r="AQ43" s="167">
        <f t="shared" si="12"/>
        <v>4.6470291962501413</v>
      </c>
      <c r="AR43" s="167" t="s">
        <v>86</v>
      </c>
      <c r="AS43" s="167" t="s">
        <v>86</v>
      </c>
      <c r="AT43" s="167" t="s">
        <v>86</v>
      </c>
      <c r="AU43" s="167">
        <f t="shared" si="17"/>
        <v>27.854514289427936</v>
      </c>
      <c r="AV43" s="166">
        <v>27.854999999999901</v>
      </c>
      <c r="AW43" s="166" t="s">
        <v>1030</v>
      </c>
      <c r="AX43" s="34" t="s">
        <v>231</v>
      </c>
    </row>
    <row r="44" spans="1:50">
      <c r="A44" s="23" t="s">
        <v>60</v>
      </c>
      <c r="B44" s="23" t="s">
        <v>54</v>
      </c>
      <c r="C44" s="23">
        <v>3</v>
      </c>
      <c r="D44" s="23" t="str">
        <f t="shared" si="15"/>
        <v>LCO-MXT-COM-3</v>
      </c>
      <c r="E44" s="24">
        <v>43506</v>
      </c>
      <c r="F44" s="34">
        <v>3</v>
      </c>
      <c r="G44" s="207">
        <v>40.33</v>
      </c>
      <c r="H44" s="208" t="s">
        <v>224</v>
      </c>
      <c r="I44" s="209" t="s">
        <v>155</v>
      </c>
      <c r="J44" s="209" t="s">
        <v>226</v>
      </c>
      <c r="K44" s="47">
        <v>4</v>
      </c>
      <c r="L44" s="47">
        <v>21</v>
      </c>
      <c r="M44" s="13">
        <f t="shared" si="0"/>
        <v>4.3600000000000003</v>
      </c>
      <c r="N44" s="212">
        <v>21</v>
      </c>
      <c r="O44" s="212">
        <v>19.5</v>
      </c>
      <c r="P44" s="212">
        <v>21</v>
      </c>
      <c r="Q44" s="212">
        <v>20.5</v>
      </c>
      <c r="R44" s="212">
        <v>21.5</v>
      </c>
      <c r="S44" s="213">
        <f t="shared" si="1"/>
        <v>20.625</v>
      </c>
      <c r="T44" s="47">
        <v>7</v>
      </c>
      <c r="U44" s="213">
        <f t="shared" si="2"/>
        <v>20.984999999999999</v>
      </c>
      <c r="V44" s="212" t="s">
        <v>86</v>
      </c>
      <c r="W44" s="212" t="s">
        <v>86</v>
      </c>
      <c r="X44" s="212" t="s">
        <v>86</v>
      </c>
      <c r="Y44" s="212" t="s">
        <v>86</v>
      </c>
      <c r="Z44" s="212" t="s">
        <v>86</v>
      </c>
      <c r="AA44" s="212" t="s">
        <v>86</v>
      </c>
      <c r="AB44" s="47">
        <v>21.5</v>
      </c>
      <c r="AC44" s="47">
        <v>7</v>
      </c>
      <c r="AD44" s="13">
        <f t="shared" si="4"/>
        <v>7.54</v>
      </c>
      <c r="AE44" s="212" t="s">
        <v>183</v>
      </c>
      <c r="AF44" s="210">
        <v>3</v>
      </c>
      <c r="AG44" s="207">
        <v>1</v>
      </c>
      <c r="AH44" s="207">
        <v>7.22</v>
      </c>
      <c r="AI44" s="207">
        <v>6.44</v>
      </c>
      <c r="AJ44" s="200">
        <f t="shared" si="5"/>
        <v>6.22</v>
      </c>
      <c r="AK44" s="200">
        <f t="shared" si="6"/>
        <v>5.44</v>
      </c>
      <c r="AL44" s="167">
        <f t="shared" si="7"/>
        <v>0.87459807073954998</v>
      </c>
      <c r="AM44" s="167">
        <f t="shared" si="8"/>
        <v>35.272540192926051</v>
      </c>
      <c r="AN44" s="167">
        <f t="shared" si="9"/>
        <v>47.132981943087174</v>
      </c>
      <c r="AO44" s="167">
        <f t="shared" si="10"/>
        <v>52.867018056912826</v>
      </c>
      <c r="AP44" s="167" t="s">
        <v>86</v>
      </c>
      <c r="AQ44" s="167">
        <f t="shared" si="12"/>
        <v>9.0155117340762221</v>
      </c>
      <c r="AR44" s="167" t="s">
        <v>86</v>
      </c>
      <c r="AS44" s="167" t="s">
        <v>86</v>
      </c>
      <c r="AT44" s="167" t="s">
        <v>86</v>
      </c>
      <c r="AU44" s="167">
        <f t="shared" si="17"/>
        <v>38.117470209010953</v>
      </c>
      <c r="AV44" s="166">
        <v>38.116999999999997</v>
      </c>
      <c r="AW44" s="166" t="s">
        <v>1030</v>
      </c>
      <c r="AX44" s="34" t="s">
        <v>1041</v>
      </c>
    </row>
    <row r="45" spans="1:50">
      <c r="A45" s="23" t="s">
        <v>60</v>
      </c>
      <c r="B45" s="23" t="s">
        <v>54</v>
      </c>
      <c r="C45" s="23">
        <v>4</v>
      </c>
      <c r="D45" s="23" t="str">
        <f t="shared" si="15"/>
        <v>LCO-MXT-COM-4</v>
      </c>
      <c r="E45" s="24">
        <v>43506</v>
      </c>
      <c r="F45" s="34">
        <v>4</v>
      </c>
      <c r="G45" s="207">
        <v>40.31</v>
      </c>
      <c r="H45" s="208" t="s">
        <v>224</v>
      </c>
      <c r="I45" s="209" t="s">
        <v>155</v>
      </c>
      <c r="J45" s="209" t="s">
        <v>227</v>
      </c>
      <c r="K45" s="47">
        <v>4</v>
      </c>
      <c r="L45" s="47">
        <v>21</v>
      </c>
      <c r="M45" s="13">
        <f t="shared" si="0"/>
        <v>4.3600000000000003</v>
      </c>
      <c r="N45" s="212">
        <v>21</v>
      </c>
      <c r="O45" s="212">
        <v>20</v>
      </c>
      <c r="P45" s="212">
        <v>20</v>
      </c>
      <c r="Q45" s="212">
        <v>21</v>
      </c>
      <c r="R45" s="212">
        <v>20</v>
      </c>
      <c r="S45" s="213">
        <f t="shared" si="1"/>
        <v>20.25</v>
      </c>
      <c r="T45" s="47">
        <v>7</v>
      </c>
      <c r="U45" s="213">
        <f t="shared" si="2"/>
        <v>20.61</v>
      </c>
      <c r="V45" s="212" t="s">
        <v>86</v>
      </c>
      <c r="W45" s="212" t="s">
        <v>86</v>
      </c>
      <c r="X45" s="212" t="s">
        <v>86</v>
      </c>
      <c r="Y45" s="212" t="s">
        <v>86</v>
      </c>
      <c r="Z45" s="212" t="s">
        <v>86</v>
      </c>
      <c r="AA45" s="212" t="s">
        <v>86</v>
      </c>
      <c r="AB45" s="47">
        <v>21.5</v>
      </c>
      <c r="AC45" s="47">
        <v>8</v>
      </c>
      <c r="AD45" s="13">
        <f t="shared" si="4"/>
        <v>8.5399999999999991</v>
      </c>
      <c r="AE45" s="212" t="s">
        <v>230</v>
      </c>
      <c r="AF45" s="210">
        <v>12</v>
      </c>
      <c r="AG45" s="207">
        <v>1.08</v>
      </c>
      <c r="AH45" s="207">
        <v>7.6</v>
      </c>
      <c r="AI45" s="207">
        <v>6.68</v>
      </c>
      <c r="AJ45" s="200">
        <f t="shared" si="5"/>
        <v>6.52</v>
      </c>
      <c r="AK45" s="200">
        <f t="shared" si="6"/>
        <v>5.6</v>
      </c>
      <c r="AL45" s="167">
        <f t="shared" si="7"/>
        <v>0.85889570552147243</v>
      </c>
      <c r="AM45" s="167">
        <f t="shared" si="8"/>
        <v>34.622085889570556</v>
      </c>
      <c r="AN45" s="167">
        <f t="shared" si="9"/>
        <v>46.935358117446924</v>
      </c>
      <c r="AO45" s="167">
        <f t="shared" si="10"/>
        <v>53.064641882553076</v>
      </c>
      <c r="AP45" s="167" t="s">
        <v>86</v>
      </c>
      <c r="AQ45" s="167">
        <f t="shared" si="12"/>
        <v>12.073218272672499</v>
      </c>
      <c r="AR45" s="167" t="s">
        <v>86</v>
      </c>
      <c r="AS45" s="167" t="s">
        <v>86</v>
      </c>
      <c r="AT45" s="167" t="s">
        <v>86</v>
      </c>
      <c r="AU45" s="167">
        <f t="shared" si="17"/>
        <v>34.862139844774426</v>
      </c>
      <c r="AV45" s="166">
        <v>34.862000000000002</v>
      </c>
      <c r="AW45" s="166" t="s">
        <v>1030</v>
      </c>
      <c r="AX45" s="34"/>
    </row>
    <row r="46" spans="1:50">
      <c r="A46" s="23" t="s">
        <v>60</v>
      </c>
      <c r="B46" s="23" t="s">
        <v>54</v>
      </c>
      <c r="C46" s="23">
        <v>5</v>
      </c>
      <c r="D46" s="23" t="str">
        <f t="shared" si="15"/>
        <v>LCO-MXT-COM-5</v>
      </c>
      <c r="E46" s="24">
        <v>43506</v>
      </c>
      <c r="F46" s="34">
        <v>5</v>
      </c>
      <c r="G46" s="207">
        <v>39.51</v>
      </c>
      <c r="H46" s="208" t="s">
        <v>224</v>
      </c>
      <c r="I46" s="209" t="s">
        <v>156</v>
      </c>
      <c r="J46" s="209" t="s">
        <v>228</v>
      </c>
      <c r="K46" s="47">
        <v>4</v>
      </c>
      <c r="L46" s="47">
        <v>21</v>
      </c>
      <c r="M46" s="13">
        <f t="shared" si="0"/>
        <v>4.3600000000000003</v>
      </c>
      <c r="N46" s="212">
        <v>21</v>
      </c>
      <c r="O46" s="212">
        <v>18</v>
      </c>
      <c r="P46" s="212">
        <v>18</v>
      </c>
      <c r="Q46" s="212">
        <v>19</v>
      </c>
      <c r="R46" s="212">
        <v>19.5</v>
      </c>
      <c r="S46" s="213">
        <f t="shared" si="1"/>
        <v>18.625</v>
      </c>
      <c r="T46" s="47">
        <v>7</v>
      </c>
      <c r="U46" s="213">
        <f t="shared" si="2"/>
        <v>18.984999999999999</v>
      </c>
      <c r="V46" s="212" t="s">
        <v>86</v>
      </c>
      <c r="W46" s="212" t="s">
        <v>86</v>
      </c>
      <c r="X46" s="212" t="s">
        <v>86</v>
      </c>
      <c r="Y46" s="212" t="s">
        <v>86</v>
      </c>
      <c r="Z46" s="212" t="s">
        <v>86</v>
      </c>
      <c r="AA46" s="212" t="s">
        <v>86</v>
      </c>
      <c r="AB46" s="47">
        <v>21.5</v>
      </c>
      <c r="AC46" s="47">
        <v>7</v>
      </c>
      <c r="AD46" s="13">
        <f t="shared" si="4"/>
        <v>7.54</v>
      </c>
      <c r="AE46" s="212" t="s">
        <v>183</v>
      </c>
      <c r="AF46" s="210">
        <v>5</v>
      </c>
      <c r="AG46" s="207">
        <v>0.99</v>
      </c>
      <c r="AH46" s="207">
        <v>7.46</v>
      </c>
      <c r="AI46" s="207">
        <v>6.64</v>
      </c>
      <c r="AJ46" s="200">
        <f t="shared" si="5"/>
        <v>6.47</v>
      </c>
      <c r="AK46" s="200">
        <f t="shared" si="6"/>
        <v>5.6499999999999995</v>
      </c>
      <c r="AL46" s="167">
        <f t="shared" si="7"/>
        <v>0.87326120556414211</v>
      </c>
      <c r="AM46" s="167">
        <f t="shared" si="8"/>
        <v>34.502550231839251</v>
      </c>
      <c r="AN46" s="167">
        <f t="shared" si="9"/>
        <v>42.388171024250617</v>
      </c>
      <c r="AO46" s="167">
        <f t="shared" si="10"/>
        <v>57.611828975749383</v>
      </c>
      <c r="AP46" s="167" t="s">
        <v>86</v>
      </c>
      <c r="AQ46" s="167">
        <f t="shared" si="12"/>
        <v>9.2167100073242363</v>
      </c>
      <c r="AR46" s="167" t="s">
        <v>86</v>
      </c>
      <c r="AS46" s="167" t="s">
        <v>86</v>
      </c>
      <c r="AT46" s="167" t="s">
        <v>86</v>
      </c>
      <c r="AU46" s="167">
        <f t="shared" si="17"/>
        <v>33.171461016926379</v>
      </c>
      <c r="AV46" s="166">
        <v>33.170999999999999</v>
      </c>
      <c r="AW46" s="166" t="s">
        <v>1030</v>
      </c>
      <c r="AX46" s="34"/>
    </row>
    <row r="47" spans="1:50">
      <c r="A47" s="23" t="s">
        <v>60</v>
      </c>
      <c r="B47" s="23" t="s">
        <v>54</v>
      </c>
      <c r="C47" s="23">
        <v>6</v>
      </c>
      <c r="D47" s="23" t="str">
        <f t="shared" si="15"/>
        <v>LCO-MXT-COM-6</v>
      </c>
      <c r="E47" s="24">
        <v>43506</v>
      </c>
      <c r="F47" s="34">
        <v>6</v>
      </c>
      <c r="G47" s="207">
        <v>40.61</v>
      </c>
      <c r="H47" s="208" t="s">
        <v>224</v>
      </c>
      <c r="I47" s="209" t="s">
        <v>156</v>
      </c>
      <c r="J47" s="209" t="s">
        <v>229</v>
      </c>
      <c r="K47" s="47">
        <v>4</v>
      </c>
      <c r="L47" s="47">
        <v>21</v>
      </c>
      <c r="M47" s="13">
        <f t="shared" si="0"/>
        <v>4.3600000000000003</v>
      </c>
      <c r="N47" s="212">
        <v>21</v>
      </c>
      <c r="O47" s="212">
        <v>22.5</v>
      </c>
      <c r="P47" s="212">
        <v>23</v>
      </c>
      <c r="Q47" s="212">
        <v>22.5</v>
      </c>
      <c r="R47" s="212">
        <v>23</v>
      </c>
      <c r="S47" s="213">
        <f t="shared" si="1"/>
        <v>22.75</v>
      </c>
      <c r="T47" s="47">
        <v>6</v>
      </c>
      <c r="U47" s="213">
        <f t="shared" si="2"/>
        <v>23.11</v>
      </c>
      <c r="V47" s="212" t="s">
        <v>86</v>
      </c>
      <c r="W47" s="212" t="s">
        <v>86</v>
      </c>
      <c r="X47" s="212" t="s">
        <v>86</v>
      </c>
      <c r="Y47" s="212" t="s">
        <v>86</v>
      </c>
      <c r="Z47" s="212" t="s">
        <v>86</v>
      </c>
      <c r="AA47" s="212" t="s">
        <v>86</v>
      </c>
      <c r="AB47" s="47">
        <v>21.5</v>
      </c>
      <c r="AC47" s="47">
        <v>10</v>
      </c>
      <c r="AD47" s="13">
        <f t="shared" si="4"/>
        <v>10.54</v>
      </c>
      <c r="AE47" s="212" t="s">
        <v>230</v>
      </c>
      <c r="AF47" s="210">
        <v>6</v>
      </c>
      <c r="AG47" s="207">
        <v>1.04</v>
      </c>
      <c r="AH47" s="207">
        <v>7.13</v>
      </c>
      <c r="AI47" s="207">
        <v>6.42</v>
      </c>
      <c r="AJ47" s="200">
        <f t="shared" si="5"/>
        <v>6.09</v>
      </c>
      <c r="AK47" s="200">
        <f t="shared" si="6"/>
        <v>5.38</v>
      </c>
      <c r="AL47" s="167">
        <f t="shared" si="7"/>
        <v>0.8834154351395731</v>
      </c>
      <c r="AM47" s="167">
        <f t="shared" si="8"/>
        <v>35.875500821018065</v>
      </c>
      <c r="AN47" s="167">
        <f t="shared" si="9"/>
        <v>52.264078747062683</v>
      </c>
      <c r="AO47" s="167">
        <f t="shared" si="10"/>
        <v>47.735921252937317</v>
      </c>
      <c r="AP47" s="167" t="s">
        <v>86</v>
      </c>
      <c r="AQ47" s="167">
        <f t="shared" si="12"/>
        <v>17.226240355031859</v>
      </c>
      <c r="AR47" s="167" t="s">
        <v>86</v>
      </c>
      <c r="AS47" s="167" t="s">
        <v>86</v>
      </c>
      <c r="AT47" s="167" t="s">
        <v>86</v>
      </c>
      <c r="AU47" s="167">
        <f t="shared" si="17"/>
        <v>35.037838392030821</v>
      </c>
      <c r="AV47" s="166">
        <v>35.037999999999997</v>
      </c>
      <c r="AW47" s="166" t="s">
        <v>1033</v>
      </c>
      <c r="AX47" s="34"/>
    </row>
    <row r="48" spans="1:50">
      <c r="A48" s="23" t="s">
        <v>60</v>
      </c>
      <c r="B48" s="23" t="s">
        <v>54</v>
      </c>
      <c r="C48" s="23">
        <v>7</v>
      </c>
      <c r="D48" s="23" t="str">
        <f t="shared" si="15"/>
        <v>LCO-MXT-COM-7</v>
      </c>
      <c r="E48" s="24">
        <v>43506</v>
      </c>
      <c r="F48" s="34">
        <v>7</v>
      </c>
      <c r="G48" s="207">
        <v>39.119999999999997</v>
      </c>
      <c r="H48" s="208" t="s">
        <v>224</v>
      </c>
      <c r="I48" s="209" t="s">
        <v>157</v>
      </c>
      <c r="J48" s="209" t="s">
        <v>191</v>
      </c>
      <c r="K48" s="47">
        <v>4</v>
      </c>
      <c r="L48" s="47">
        <v>21</v>
      </c>
      <c r="M48" s="13">
        <f t="shared" si="0"/>
        <v>4.3600000000000003</v>
      </c>
      <c r="N48" s="212">
        <v>21</v>
      </c>
      <c r="O48" s="212">
        <v>24.5</v>
      </c>
      <c r="P48" s="212">
        <v>25</v>
      </c>
      <c r="Q48" s="212">
        <v>24</v>
      </c>
      <c r="R48" s="212">
        <v>25</v>
      </c>
      <c r="S48" s="213">
        <f t="shared" si="1"/>
        <v>24.625</v>
      </c>
      <c r="T48" s="47">
        <v>10</v>
      </c>
      <c r="U48" s="213">
        <f t="shared" si="2"/>
        <v>24.984999999999999</v>
      </c>
      <c r="V48" s="212" t="s">
        <v>86</v>
      </c>
      <c r="W48" s="212" t="s">
        <v>86</v>
      </c>
      <c r="X48" s="212" t="s">
        <v>86</v>
      </c>
      <c r="Y48" s="212" t="s">
        <v>86</v>
      </c>
      <c r="Z48" s="212" t="s">
        <v>86</v>
      </c>
      <c r="AA48" s="212" t="s">
        <v>86</v>
      </c>
      <c r="AB48" s="47">
        <v>21</v>
      </c>
      <c r="AC48" s="47">
        <v>11.5</v>
      </c>
      <c r="AD48" s="13">
        <f t="shared" si="4"/>
        <v>11.86</v>
      </c>
      <c r="AE48" s="212" t="s">
        <v>183</v>
      </c>
      <c r="AF48" s="210">
        <v>7</v>
      </c>
      <c r="AG48" s="207">
        <v>0.99</v>
      </c>
      <c r="AH48" s="207">
        <v>9.01</v>
      </c>
      <c r="AI48" s="207">
        <v>8.6199999999999992</v>
      </c>
      <c r="AJ48" s="200">
        <f t="shared" si="5"/>
        <v>8.02</v>
      </c>
      <c r="AK48" s="200">
        <f t="shared" si="6"/>
        <v>7.629999999999999</v>
      </c>
      <c r="AL48" s="167">
        <f t="shared" si="7"/>
        <v>0.95137157107231918</v>
      </c>
      <c r="AM48" s="167">
        <f t="shared" si="8"/>
        <v>37.217655860349126</v>
      </c>
      <c r="AN48" s="167">
        <f t="shared" si="9"/>
        <v>55.417246259116013</v>
      </c>
      <c r="AO48" s="167">
        <f t="shared" si="10"/>
        <v>44.582753740883987</v>
      </c>
      <c r="AP48" s="167" t="s">
        <v>86</v>
      </c>
      <c r="AQ48" s="167">
        <f t="shared" si="12"/>
        <v>20.151725912405823</v>
      </c>
      <c r="AR48" s="167" t="s">
        <v>86</v>
      </c>
      <c r="AS48" s="167" t="s">
        <v>86</v>
      </c>
      <c r="AT48" s="167" t="s">
        <v>86</v>
      </c>
      <c r="AU48" s="167">
        <f t="shared" si="17"/>
        <v>35.26552034671019</v>
      </c>
      <c r="AV48" s="166">
        <v>35.265000000000001</v>
      </c>
      <c r="AW48" s="166" t="s">
        <v>1033</v>
      </c>
      <c r="AX48" s="34"/>
    </row>
    <row r="49" spans="1:50">
      <c r="A49" s="23" t="s">
        <v>60</v>
      </c>
      <c r="B49" s="23" t="s">
        <v>54</v>
      </c>
      <c r="C49" s="23">
        <v>8</v>
      </c>
      <c r="D49" s="23" t="str">
        <f t="shared" si="15"/>
        <v>LCO-MXT-COM-8</v>
      </c>
      <c r="E49" s="24">
        <v>43506</v>
      </c>
      <c r="F49" s="34">
        <v>8</v>
      </c>
      <c r="G49" s="207">
        <v>40.520000000000003</v>
      </c>
      <c r="H49" s="208" t="s">
        <v>224</v>
      </c>
      <c r="I49" s="209" t="s">
        <v>157</v>
      </c>
      <c r="J49" s="209">
        <v>0.47847222222222219</v>
      </c>
      <c r="K49" s="47">
        <v>4</v>
      </c>
      <c r="L49" s="47">
        <v>21</v>
      </c>
      <c r="M49" s="13">
        <f t="shared" si="0"/>
        <v>4.3600000000000003</v>
      </c>
      <c r="N49" s="212">
        <v>21</v>
      </c>
      <c r="O49" s="212">
        <v>21</v>
      </c>
      <c r="P49" s="212">
        <v>20.5</v>
      </c>
      <c r="Q49" s="212">
        <v>20.5</v>
      </c>
      <c r="R49" s="212">
        <v>21.5</v>
      </c>
      <c r="S49" s="213">
        <f t="shared" si="1"/>
        <v>20.875</v>
      </c>
      <c r="T49" s="47">
        <v>9</v>
      </c>
      <c r="U49" s="213">
        <f t="shared" si="2"/>
        <v>21.234999999999999</v>
      </c>
      <c r="V49" s="212" t="s">
        <v>86</v>
      </c>
      <c r="W49" s="212" t="s">
        <v>86</v>
      </c>
      <c r="X49" s="212" t="s">
        <v>86</v>
      </c>
      <c r="Y49" s="212" t="s">
        <v>86</v>
      </c>
      <c r="Z49" s="212" t="s">
        <v>86</v>
      </c>
      <c r="AA49" s="212" t="s">
        <v>86</v>
      </c>
      <c r="AB49" s="47">
        <v>21</v>
      </c>
      <c r="AC49" s="47">
        <v>8</v>
      </c>
      <c r="AD49" s="13">
        <f t="shared" si="4"/>
        <v>8.36</v>
      </c>
      <c r="AE49" s="212" t="s">
        <v>230</v>
      </c>
      <c r="AF49" s="210">
        <v>8</v>
      </c>
      <c r="AG49" s="207">
        <v>1.03</v>
      </c>
      <c r="AH49" s="207">
        <v>8.08</v>
      </c>
      <c r="AI49" s="207">
        <v>7.74</v>
      </c>
      <c r="AJ49" s="200">
        <f t="shared" si="5"/>
        <v>7.05</v>
      </c>
      <c r="AK49" s="200">
        <f t="shared" si="6"/>
        <v>6.71</v>
      </c>
      <c r="AL49" s="167">
        <f t="shared" si="7"/>
        <v>0.95177304964539011</v>
      </c>
      <c r="AM49" s="167">
        <f t="shared" si="8"/>
        <v>38.56584397163121</v>
      </c>
      <c r="AN49" s="167">
        <f t="shared" si="9"/>
        <v>43.756335301291841</v>
      </c>
      <c r="AO49" s="167">
        <f t="shared" si="10"/>
        <v>56.243664698708159</v>
      </c>
      <c r="AP49" s="167" t="s">
        <v>86</v>
      </c>
      <c r="AQ49" s="167">
        <f t="shared" si="12"/>
        <v>10.371872071417323</v>
      </c>
      <c r="AR49" s="167" t="s">
        <v>86</v>
      </c>
      <c r="AS49" s="167" t="s">
        <v>86</v>
      </c>
      <c r="AT49" s="167" t="s">
        <v>86</v>
      </c>
      <c r="AU49" s="167">
        <f t="shared" si="17"/>
        <v>33.38446322987452</v>
      </c>
      <c r="AV49" s="166">
        <v>33.384</v>
      </c>
      <c r="AW49" s="166" t="s">
        <v>1030</v>
      </c>
      <c r="AX49" s="34"/>
    </row>
    <row r="50" spans="1:50">
      <c r="A50" s="23" t="s">
        <v>60</v>
      </c>
      <c r="B50" s="5" t="s">
        <v>42</v>
      </c>
      <c r="C50" s="23">
        <v>1</v>
      </c>
      <c r="D50" s="23" t="str">
        <f t="shared" si="15"/>
        <v>LWR-BHO-NCS-1</v>
      </c>
      <c r="E50" s="24">
        <v>43507</v>
      </c>
      <c r="F50" s="34">
        <v>1</v>
      </c>
      <c r="G50" s="207">
        <v>40.299999999999997</v>
      </c>
      <c r="H50" s="208" t="s">
        <v>152</v>
      </c>
      <c r="I50" s="209" t="s">
        <v>153</v>
      </c>
      <c r="J50" s="209" t="s">
        <v>232</v>
      </c>
      <c r="K50" s="47">
        <v>4</v>
      </c>
      <c r="L50" s="47">
        <v>22</v>
      </c>
      <c r="M50" s="13">
        <f t="shared" si="0"/>
        <v>4.72</v>
      </c>
      <c r="N50" s="212">
        <v>22</v>
      </c>
      <c r="O50" s="212">
        <v>17</v>
      </c>
      <c r="P50" s="212">
        <v>17.5</v>
      </c>
      <c r="Q50" s="212">
        <v>17</v>
      </c>
      <c r="R50" s="212">
        <v>17.5</v>
      </c>
      <c r="S50" s="213">
        <f t="shared" si="1"/>
        <v>17.25</v>
      </c>
      <c r="T50" s="47">
        <v>8</v>
      </c>
      <c r="U50" s="213">
        <f t="shared" si="2"/>
        <v>17.97</v>
      </c>
      <c r="V50" s="212" t="s">
        <v>86</v>
      </c>
      <c r="W50" s="212" t="s">
        <v>86</v>
      </c>
      <c r="X50" s="212" t="s">
        <v>86</v>
      </c>
      <c r="Y50" s="212" t="s">
        <v>86</v>
      </c>
      <c r="Z50" s="212" t="s">
        <v>86</v>
      </c>
      <c r="AA50" s="212" t="s">
        <v>86</v>
      </c>
      <c r="AB50" s="47">
        <v>22</v>
      </c>
      <c r="AC50" s="47">
        <v>7</v>
      </c>
      <c r="AD50" s="13">
        <f t="shared" si="4"/>
        <v>7.72</v>
      </c>
      <c r="AE50" s="212" t="s">
        <v>183</v>
      </c>
      <c r="AF50" s="210">
        <v>1</v>
      </c>
      <c r="AG50" s="207">
        <v>1.04</v>
      </c>
      <c r="AH50" s="207">
        <v>7.68</v>
      </c>
      <c r="AI50" s="207">
        <v>7.26</v>
      </c>
      <c r="AJ50" s="200">
        <f t="shared" si="5"/>
        <v>6.64</v>
      </c>
      <c r="AK50" s="200">
        <f t="shared" si="6"/>
        <v>6.22</v>
      </c>
      <c r="AL50" s="167">
        <f t="shared" si="7"/>
        <v>0.93674698795180722</v>
      </c>
      <c r="AM50" s="167">
        <f t="shared" si="8"/>
        <v>37.750903614457826</v>
      </c>
      <c r="AN50" s="167">
        <f t="shared" si="9"/>
        <v>35.098497602387248</v>
      </c>
      <c r="AO50" s="167">
        <f t="shared" si="10"/>
        <v>64.901502397612745</v>
      </c>
      <c r="AP50" s="167" t="s">
        <v>86</v>
      </c>
      <c r="AQ50" s="167">
        <f t="shared" si="12"/>
        <v>7.9468296458235272</v>
      </c>
      <c r="AR50" s="167" t="s">
        <v>86</v>
      </c>
      <c r="AS50" s="167" t="s">
        <v>86</v>
      </c>
      <c r="AT50" s="167" t="s">
        <v>86</v>
      </c>
      <c r="AU50" s="167">
        <f t="shared" si="17"/>
        <v>27.15166795656372</v>
      </c>
      <c r="AV50" s="166">
        <v>27.151</v>
      </c>
      <c r="AW50" s="166" t="s">
        <v>1030</v>
      </c>
      <c r="AX50" s="34"/>
    </row>
    <row r="51" spans="1:50">
      <c r="A51" s="23" t="s">
        <v>60</v>
      </c>
      <c r="B51" s="5" t="s">
        <v>42</v>
      </c>
      <c r="C51" s="23">
        <v>2</v>
      </c>
      <c r="D51" s="23" t="str">
        <f t="shared" si="15"/>
        <v>LWR-BHO-NCS-2</v>
      </c>
      <c r="E51" s="24">
        <v>43507</v>
      </c>
      <c r="F51" s="34">
        <v>2</v>
      </c>
      <c r="G51" s="207">
        <v>39.65</v>
      </c>
      <c r="H51" s="208" t="s">
        <v>188</v>
      </c>
      <c r="I51" s="209" t="s">
        <v>154</v>
      </c>
      <c r="J51" s="209" t="s">
        <v>192</v>
      </c>
      <c r="K51" s="47">
        <v>4</v>
      </c>
      <c r="L51" s="47">
        <v>22</v>
      </c>
      <c r="M51" s="13">
        <f t="shared" si="0"/>
        <v>4.72</v>
      </c>
      <c r="N51" s="212">
        <v>22</v>
      </c>
      <c r="O51" s="212">
        <v>16</v>
      </c>
      <c r="P51" s="212">
        <v>17</v>
      </c>
      <c r="Q51" s="212">
        <v>17</v>
      </c>
      <c r="R51" s="212">
        <v>16.5</v>
      </c>
      <c r="S51" s="213">
        <f t="shared" si="1"/>
        <v>16.625</v>
      </c>
      <c r="T51" s="47">
        <v>8</v>
      </c>
      <c r="U51" s="213">
        <f t="shared" si="2"/>
        <v>17.344999999999999</v>
      </c>
      <c r="V51" s="212" t="s">
        <v>86</v>
      </c>
      <c r="W51" s="212" t="s">
        <v>86</v>
      </c>
      <c r="X51" s="212" t="s">
        <v>86</v>
      </c>
      <c r="Y51" s="212" t="s">
        <v>86</v>
      </c>
      <c r="Z51" s="212" t="s">
        <v>86</v>
      </c>
      <c r="AA51" s="212" t="s">
        <v>86</v>
      </c>
      <c r="AB51" s="47">
        <v>22</v>
      </c>
      <c r="AC51" s="47">
        <v>7</v>
      </c>
      <c r="AD51" s="13">
        <f t="shared" si="4"/>
        <v>7.72</v>
      </c>
      <c r="AE51" s="212" t="s">
        <v>183</v>
      </c>
      <c r="AF51" s="210">
        <v>2</v>
      </c>
      <c r="AG51" s="207">
        <v>1.03</v>
      </c>
      <c r="AH51" s="207">
        <v>7.52</v>
      </c>
      <c r="AI51" s="207">
        <v>7.02</v>
      </c>
      <c r="AJ51" s="200">
        <f t="shared" si="5"/>
        <v>6.4899999999999993</v>
      </c>
      <c r="AK51" s="200">
        <f t="shared" si="6"/>
        <v>5.9899999999999993</v>
      </c>
      <c r="AL51" s="167">
        <f t="shared" si="7"/>
        <v>0.92295839753466868</v>
      </c>
      <c r="AM51" s="167">
        <f t="shared" si="8"/>
        <v>36.595300462249611</v>
      </c>
      <c r="AN51" s="167">
        <f t="shared" si="9"/>
        <v>34.49896527840643</v>
      </c>
      <c r="AO51" s="167">
        <f t="shared" si="10"/>
        <v>65.50103472159357</v>
      </c>
      <c r="AP51" s="167" t="s">
        <v>86</v>
      </c>
      <c r="AQ51" s="167">
        <f t="shared" si="12"/>
        <v>8.1977739275421211</v>
      </c>
      <c r="AR51" s="167" t="s">
        <v>86</v>
      </c>
      <c r="AS51" s="167" t="s">
        <v>86</v>
      </c>
      <c r="AT51" s="167" t="s">
        <v>86</v>
      </c>
      <c r="AU51" s="167">
        <f t="shared" si="17"/>
        <v>26.301191350864308</v>
      </c>
      <c r="AV51" s="166">
        <v>26.300999999999899</v>
      </c>
      <c r="AW51" s="166" t="s">
        <v>1030</v>
      </c>
      <c r="AX51" s="34"/>
    </row>
    <row r="52" spans="1:50">
      <c r="A52" s="23" t="s">
        <v>60</v>
      </c>
      <c r="B52" s="5" t="s">
        <v>42</v>
      </c>
      <c r="C52" s="23">
        <v>3</v>
      </c>
      <c r="D52" s="23" t="str">
        <f t="shared" si="15"/>
        <v>LWR-BHO-NCS-3</v>
      </c>
      <c r="E52" s="24">
        <v>43507</v>
      </c>
      <c r="F52" s="34">
        <v>3</v>
      </c>
      <c r="G52" s="207">
        <v>40.33</v>
      </c>
      <c r="H52" s="208" t="s">
        <v>201</v>
      </c>
      <c r="I52" s="209" t="s">
        <v>155</v>
      </c>
      <c r="J52" s="209" t="s">
        <v>163</v>
      </c>
      <c r="K52" s="47">
        <v>4</v>
      </c>
      <c r="L52" s="47">
        <v>22</v>
      </c>
      <c r="M52" s="13">
        <f t="shared" si="0"/>
        <v>4.72</v>
      </c>
      <c r="N52" s="212">
        <v>22</v>
      </c>
      <c r="O52" s="212">
        <v>15</v>
      </c>
      <c r="P52" s="212">
        <v>15</v>
      </c>
      <c r="Q52" s="212">
        <v>15</v>
      </c>
      <c r="R52" s="212">
        <v>15</v>
      </c>
      <c r="S52" s="213">
        <f t="shared" si="1"/>
        <v>15</v>
      </c>
      <c r="T52" s="47">
        <v>9</v>
      </c>
      <c r="U52" s="213">
        <f t="shared" si="2"/>
        <v>15.72</v>
      </c>
      <c r="V52" s="212" t="s">
        <v>86</v>
      </c>
      <c r="W52" s="212" t="s">
        <v>86</v>
      </c>
      <c r="X52" s="212" t="s">
        <v>86</v>
      </c>
      <c r="Y52" s="212" t="s">
        <v>86</v>
      </c>
      <c r="Z52" s="212" t="s">
        <v>86</v>
      </c>
      <c r="AA52" s="212" t="s">
        <v>86</v>
      </c>
      <c r="AB52" s="47">
        <v>21.5</v>
      </c>
      <c r="AC52" s="47">
        <v>6</v>
      </c>
      <c r="AD52" s="13">
        <f t="shared" si="4"/>
        <v>6.54</v>
      </c>
      <c r="AE52" s="212" t="s">
        <v>183</v>
      </c>
      <c r="AF52" s="210">
        <v>3</v>
      </c>
      <c r="AG52" s="207">
        <v>0.99</v>
      </c>
      <c r="AH52" s="207">
        <v>8.93</v>
      </c>
      <c r="AI52" s="207">
        <v>8.56</v>
      </c>
      <c r="AJ52" s="200">
        <f t="shared" si="5"/>
        <v>7.9399999999999995</v>
      </c>
      <c r="AK52" s="200">
        <f t="shared" si="6"/>
        <v>7.57</v>
      </c>
      <c r="AL52" s="167">
        <f t="shared" si="7"/>
        <v>0.95340050377833763</v>
      </c>
      <c r="AM52" s="167">
        <f t="shared" si="8"/>
        <v>38.450642317380357</v>
      </c>
      <c r="AN52" s="167">
        <f t="shared" si="9"/>
        <v>28.608104668846607</v>
      </c>
      <c r="AO52" s="167">
        <f t="shared" si="10"/>
        <v>71.391895331153393</v>
      </c>
      <c r="AP52" s="167" t="s">
        <v>86</v>
      </c>
      <c r="AQ52" s="167">
        <f t="shared" si="12"/>
        <v>4.7333409543000764</v>
      </c>
      <c r="AR52" s="167" t="s">
        <v>86</v>
      </c>
      <c r="AS52" s="167" t="s">
        <v>86</v>
      </c>
      <c r="AT52" s="167" t="s">
        <v>86</v>
      </c>
      <c r="AU52" s="167">
        <f t="shared" si="17"/>
        <v>23.874763714546532</v>
      </c>
      <c r="AV52" s="166">
        <v>23.875</v>
      </c>
      <c r="AW52" s="166" t="s">
        <v>1030</v>
      </c>
      <c r="AX52" s="34"/>
    </row>
    <row r="53" spans="1:50">
      <c r="A53" s="23" t="s">
        <v>60</v>
      </c>
      <c r="B53" s="5" t="s">
        <v>42</v>
      </c>
      <c r="C53" s="23">
        <v>4</v>
      </c>
      <c r="D53" s="23" t="str">
        <f t="shared" si="15"/>
        <v>LWR-BHO-NCS-4</v>
      </c>
      <c r="E53" s="24">
        <v>43507</v>
      </c>
      <c r="F53" s="34">
        <v>4</v>
      </c>
      <c r="G53" s="207">
        <v>39.9</v>
      </c>
      <c r="H53" s="208" t="s">
        <v>202</v>
      </c>
      <c r="I53" s="209" t="s">
        <v>156</v>
      </c>
      <c r="J53" s="209" t="s">
        <v>233</v>
      </c>
      <c r="K53" s="47">
        <v>4</v>
      </c>
      <c r="L53" s="47">
        <v>22</v>
      </c>
      <c r="M53" s="13">
        <f t="shared" si="0"/>
        <v>4.72</v>
      </c>
      <c r="N53" s="212">
        <v>22</v>
      </c>
      <c r="O53" s="212">
        <v>15.5</v>
      </c>
      <c r="P53" s="212">
        <v>16</v>
      </c>
      <c r="Q53" s="212">
        <v>16</v>
      </c>
      <c r="R53" s="212">
        <v>16</v>
      </c>
      <c r="S53" s="213">
        <f t="shared" si="1"/>
        <v>15.875</v>
      </c>
      <c r="T53" s="47">
        <v>8</v>
      </c>
      <c r="U53" s="213">
        <f t="shared" si="2"/>
        <v>16.594999999999999</v>
      </c>
      <c r="V53" s="212" t="s">
        <v>86</v>
      </c>
      <c r="W53" s="212" t="s">
        <v>86</v>
      </c>
      <c r="X53" s="212" t="s">
        <v>86</v>
      </c>
      <c r="Y53" s="212" t="s">
        <v>86</v>
      </c>
      <c r="Z53" s="212" t="s">
        <v>86</v>
      </c>
      <c r="AA53" s="212" t="s">
        <v>86</v>
      </c>
      <c r="AB53" s="47">
        <v>22</v>
      </c>
      <c r="AC53" s="47">
        <v>6</v>
      </c>
      <c r="AD53" s="13">
        <f t="shared" si="4"/>
        <v>6.72</v>
      </c>
      <c r="AE53" s="212" t="s">
        <v>183</v>
      </c>
      <c r="AF53" s="210">
        <v>12</v>
      </c>
      <c r="AG53" s="207">
        <v>0.99</v>
      </c>
      <c r="AH53" s="207">
        <v>9.16</v>
      </c>
      <c r="AI53" s="207">
        <v>8.76</v>
      </c>
      <c r="AJ53" s="200">
        <f t="shared" si="5"/>
        <v>8.17</v>
      </c>
      <c r="AK53" s="200">
        <f t="shared" si="6"/>
        <v>7.77</v>
      </c>
      <c r="AL53" s="167">
        <f t="shared" si="7"/>
        <v>0.95104039167686649</v>
      </c>
      <c r="AM53" s="167">
        <f t="shared" si="8"/>
        <v>37.946511627906972</v>
      </c>
      <c r="AN53" s="167">
        <f t="shared" si="9"/>
        <v>31.294049151192009</v>
      </c>
      <c r="AO53" s="167">
        <f t="shared" si="10"/>
        <v>68.705950848807987</v>
      </c>
      <c r="AP53" s="167" t="s">
        <v>86</v>
      </c>
      <c r="AQ53" s="167">
        <f t="shared" si="12"/>
        <v>5.2705766991481289</v>
      </c>
      <c r="AR53" s="167" t="s">
        <v>86</v>
      </c>
      <c r="AS53" s="167" t="s">
        <v>86</v>
      </c>
      <c r="AT53" s="167" t="s">
        <v>86</v>
      </c>
      <c r="AU53" s="167">
        <f t="shared" si="17"/>
        <v>26.02347245204388</v>
      </c>
      <c r="AV53" s="166">
        <v>26.0229999999999</v>
      </c>
      <c r="AW53" s="166" t="s">
        <v>1030</v>
      </c>
      <c r="AX53" s="34"/>
    </row>
    <row r="54" spans="1:50">
      <c r="A54" s="23" t="s">
        <v>260</v>
      </c>
      <c r="B54" s="5" t="s">
        <v>42</v>
      </c>
      <c r="C54" s="23">
        <v>5</v>
      </c>
      <c r="D54" s="23" t="str">
        <f t="shared" si="15"/>
        <v>LWR-BHO-NCS-5</v>
      </c>
      <c r="E54" s="24">
        <v>43507</v>
      </c>
      <c r="F54" s="34">
        <v>5</v>
      </c>
      <c r="G54" s="207">
        <v>40.409999999999997</v>
      </c>
      <c r="H54" s="208" t="s">
        <v>152</v>
      </c>
      <c r="I54" s="209" t="s">
        <v>153</v>
      </c>
      <c r="J54" s="209" t="s">
        <v>234</v>
      </c>
      <c r="K54" s="47">
        <v>5</v>
      </c>
      <c r="L54" s="47">
        <v>22</v>
      </c>
      <c r="M54" s="13">
        <f t="shared" si="0"/>
        <v>5.72</v>
      </c>
      <c r="N54" s="212">
        <v>21</v>
      </c>
      <c r="O54" s="212">
        <v>16</v>
      </c>
      <c r="P54" s="212">
        <v>16</v>
      </c>
      <c r="Q54" s="212">
        <v>16</v>
      </c>
      <c r="R54" s="212">
        <v>16.5</v>
      </c>
      <c r="S54" s="213">
        <f t="shared" si="1"/>
        <v>16.125</v>
      </c>
      <c r="T54" s="47">
        <v>9</v>
      </c>
      <c r="U54" s="213">
        <f t="shared" si="2"/>
        <v>16.484999999999999</v>
      </c>
      <c r="V54" s="212" t="s">
        <v>86</v>
      </c>
      <c r="W54" s="212" t="s">
        <v>86</v>
      </c>
      <c r="X54" s="212" t="s">
        <v>86</v>
      </c>
      <c r="Y54" s="212" t="s">
        <v>86</v>
      </c>
      <c r="Z54" s="212" t="s">
        <v>86</v>
      </c>
      <c r="AA54" s="212" t="s">
        <v>86</v>
      </c>
      <c r="AB54" s="47">
        <v>22</v>
      </c>
      <c r="AC54" s="47">
        <v>9</v>
      </c>
      <c r="AD54" s="13">
        <f t="shared" si="4"/>
        <v>9.7200000000000006</v>
      </c>
      <c r="AE54" s="212" t="s">
        <v>230</v>
      </c>
      <c r="AF54" s="210">
        <v>5</v>
      </c>
      <c r="AG54" s="207">
        <v>1.07</v>
      </c>
      <c r="AH54" s="207">
        <v>7.98</v>
      </c>
      <c r="AI54" s="207">
        <v>7.53</v>
      </c>
      <c r="AJ54" s="200">
        <f t="shared" si="5"/>
        <v>6.91</v>
      </c>
      <c r="AK54" s="200">
        <f t="shared" si="6"/>
        <v>6.46</v>
      </c>
      <c r="AL54" s="167">
        <f t="shared" si="7"/>
        <v>0.93487698986975398</v>
      </c>
      <c r="AM54" s="167">
        <f t="shared" si="8"/>
        <v>37.778379160636753</v>
      </c>
      <c r="AN54" s="167">
        <f t="shared" si="9"/>
        <v>28.495134622441959</v>
      </c>
      <c r="AO54" s="167">
        <f t="shared" si="10"/>
        <v>71.504865377558048</v>
      </c>
      <c r="AP54" s="167" t="s">
        <v>86</v>
      </c>
      <c r="AQ54" s="167">
        <f t="shared" si="12"/>
        <v>10.588066743127529</v>
      </c>
      <c r="AR54" s="167" t="s">
        <v>86</v>
      </c>
      <c r="AS54" s="167" t="s">
        <v>86</v>
      </c>
      <c r="AT54" s="167" t="s">
        <v>86</v>
      </c>
      <c r="AU54" s="167">
        <f t="shared" si="17"/>
        <v>17.907067879314432</v>
      </c>
      <c r="AV54" s="166">
        <v>17.907</v>
      </c>
      <c r="AW54" s="166" t="s">
        <v>1030</v>
      </c>
      <c r="AX54" s="34"/>
    </row>
    <row r="55" spans="1:50">
      <c r="A55" s="23" t="s">
        <v>260</v>
      </c>
      <c r="B55" s="5" t="s">
        <v>42</v>
      </c>
      <c r="C55" s="23">
        <v>6</v>
      </c>
      <c r="D55" s="23" t="str">
        <f t="shared" si="15"/>
        <v>LWR-BHO-NCS-6</v>
      </c>
      <c r="E55" s="24">
        <v>43507</v>
      </c>
      <c r="F55" s="34">
        <v>6</v>
      </c>
      <c r="G55" s="207">
        <v>39.200000000000003</v>
      </c>
      <c r="H55" s="208" t="s">
        <v>188</v>
      </c>
      <c r="I55" s="47" t="s">
        <v>234</v>
      </c>
      <c r="J55" s="209" t="s">
        <v>235</v>
      </c>
      <c r="K55" s="47">
        <v>5</v>
      </c>
      <c r="L55" s="47">
        <v>22</v>
      </c>
      <c r="M55" s="13">
        <f t="shared" si="0"/>
        <v>5.72</v>
      </c>
      <c r="N55" s="212">
        <v>22</v>
      </c>
      <c r="O55" s="212">
        <v>12</v>
      </c>
      <c r="P55" s="212">
        <v>13</v>
      </c>
      <c r="Q55" s="212">
        <v>14</v>
      </c>
      <c r="R55" s="212">
        <v>14</v>
      </c>
      <c r="S55" s="213">
        <f t="shared" si="1"/>
        <v>13.25</v>
      </c>
      <c r="T55" s="47">
        <v>7</v>
      </c>
      <c r="U55" s="213">
        <f t="shared" si="2"/>
        <v>13.97</v>
      </c>
      <c r="V55" s="212" t="s">
        <v>86</v>
      </c>
      <c r="W55" s="212" t="s">
        <v>86</v>
      </c>
      <c r="X55" s="212" t="s">
        <v>86</v>
      </c>
      <c r="Y55" s="212" t="s">
        <v>86</v>
      </c>
      <c r="Z55" s="212" t="s">
        <v>86</v>
      </c>
      <c r="AA55" s="212" t="s">
        <v>86</v>
      </c>
      <c r="AB55" s="47">
        <v>22</v>
      </c>
      <c r="AC55" s="47">
        <v>8</v>
      </c>
      <c r="AD55" s="13">
        <f t="shared" si="4"/>
        <v>8.7200000000000006</v>
      </c>
      <c r="AE55" s="212" t="s">
        <v>230</v>
      </c>
      <c r="AF55" s="210">
        <v>6</v>
      </c>
      <c r="AG55" s="207">
        <v>1.04</v>
      </c>
      <c r="AH55" s="207">
        <v>7.74</v>
      </c>
      <c r="AI55" s="207">
        <v>6.69</v>
      </c>
      <c r="AJ55" s="200">
        <f t="shared" si="5"/>
        <v>6.7</v>
      </c>
      <c r="AK55" s="200">
        <f t="shared" si="6"/>
        <v>5.65</v>
      </c>
      <c r="AL55" s="167">
        <f t="shared" si="7"/>
        <v>0.84328358208955223</v>
      </c>
      <c r="AM55" s="167">
        <f t="shared" si="8"/>
        <v>33.056716417910451</v>
      </c>
      <c r="AN55" s="167">
        <f t="shared" si="9"/>
        <v>24.957106736499906</v>
      </c>
      <c r="AO55" s="167">
        <f t="shared" si="10"/>
        <v>75.04289326350009</v>
      </c>
      <c r="AP55" s="167" t="s">
        <v>86</v>
      </c>
      <c r="AQ55" s="167">
        <f t="shared" si="12"/>
        <v>9.0753115405454228</v>
      </c>
      <c r="AR55" s="167" t="s">
        <v>86</v>
      </c>
      <c r="AS55" s="167" t="s">
        <v>86</v>
      </c>
      <c r="AT55" s="167" t="s">
        <v>86</v>
      </c>
      <c r="AU55" s="167">
        <f t="shared" si="17"/>
        <v>15.881795195954483</v>
      </c>
      <c r="AV55" s="166">
        <v>15.8819999999999</v>
      </c>
      <c r="AW55" s="166" t="s">
        <v>1030</v>
      </c>
      <c r="AX55" s="34" t="s">
        <v>1042</v>
      </c>
    </row>
    <row r="56" spans="1:50">
      <c r="A56" s="23" t="s">
        <v>260</v>
      </c>
      <c r="B56" s="5" t="s">
        <v>42</v>
      </c>
      <c r="C56" s="23">
        <v>7</v>
      </c>
      <c r="D56" s="23" t="str">
        <f t="shared" si="15"/>
        <v>LWR-BHO-NCS-7</v>
      </c>
      <c r="E56" s="24">
        <v>43507</v>
      </c>
      <c r="F56" s="34">
        <v>7</v>
      </c>
      <c r="G56" s="207">
        <v>40.9</v>
      </c>
      <c r="H56" s="208" t="s">
        <v>201</v>
      </c>
      <c r="I56" s="209" t="s">
        <v>155</v>
      </c>
      <c r="J56" s="47" t="s">
        <v>236</v>
      </c>
      <c r="K56" s="47">
        <v>5</v>
      </c>
      <c r="L56" s="47">
        <v>22</v>
      </c>
      <c r="M56" s="13">
        <f t="shared" si="0"/>
        <v>5.72</v>
      </c>
      <c r="N56" s="212">
        <v>22</v>
      </c>
      <c r="O56" s="212">
        <v>14</v>
      </c>
      <c r="P56" s="212">
        <v>15</v>
      </c>
      <c r="Q56" s="212">
        <v>15</v>
      </c>
      <c r="R56" s="212">
        <v>15</v>
      </c>
      <c r="S56" s="213">
        <f t="shared" si="1"/>
        <v>14.75</v>
      </c>
      <c r="T56" s="47">
        <v>7</v>
      </c>
      <c r="U56" s="213">
        <f t="shared" si="2"/>
        <v>15.47</v>
      </c>
      <c r="V56" s="212" t="s">
        <v>86</v>
      </c>
      <c r="W56" s="212" t="s">
        <v>86</v>
      </c>
      <c r="X56" s="212" t="s">
        <v>86</v>
      </c>
      <c r="Y56" s="212" t="s">
        <v>86</v>
      </c>
      <c r="Z56" s="212" t="s">
        <v>86</v>
      </c>
      <c r="AA56" s="212" t="s">
        <v>86</v>
      </c>
      <c r="AB56" s="47">
        <v>21</v>
      </c>
      <c r="AC56" s="47">
        <v>8.5</v>
      </c>
      <c r="AD56" s="13">
        <f t="shared" si="4"/>
        <v>8.86</v>
      </c>
      <c r="AE56" s="212" t="s">
        <v>230</v>
      </c>
      <c r="AF56" s="210">
        <v>7</v>
      </c>
      <c r="AG56" s="207">
        <v>0.99</v>
      </c>
      <c r="AH56" s="207">
        <v>7.6</v>
      </c>
      <c r="AI56" s="207">
        <v>7.05</v>
      </c>
      <c r="AJ56" s="200">
        <f t="shared" si="5"/>
        <v>6.6099999999999994</v>
      </c>
      <c r="AK56" s="200">
        <f t="shared" si="6"/>
        <v>6.06</v>
      </c>
      <c r="AL56" s="167">
        <f t="shared" si="7"/>
        <v>0.91679273827534047</v>
      </c>
      <c r="AM56" s="167">
        <f t="shared" si="8"/>
        <v>37.496822995461422</v>
      </c>
      <c r="AN56" s="167">
        <f t="shared" si="9"/>
        <v>26.002202909777534</v>
      </c>
      <c r="AO56" s="167">
        <f t="shared" si="10"/>
        <v>73.997797090222463</v>
      </c>
      <c r="AP56" s="167" t="s">
        <v>86</v>
      </c>
      <c r="AQ56" s="167">
        <f t="shared" si="12"/>
        <v>8.3740427832514293</v>
      </c>
      <c r="AR56" s="167" t="s">
        <v>86</v>
      </c>
      <c r="AS56" s="167" t="s">
        <v>86</v>
      </c>
      <c r="AT56" s="167" t="s">
        <v>86</v>
      </c>
      <c r="AU56" s="167">
        <f t="shared" si="17"/>
        <v>17.628160126526105</v>
      </c>
      <c r="AV56" s="166">
        <v>17.627999999999901</v>
      </c>
      <c r="AW56" s="166" t="s">
        <v>1030</v>
      </c>
      <c r="AX56" s="34" t="s">
        <v>1043</v>
      </c>
    </row>
    <row r="57" spans="1:50">
      <c r="A57" s="23" t="s">
        <v>260</v>
      </c>
      <c r="B57" s="5" t="s">
        <v>42</v>
      </c>
      <c r="C57" s="23">
        <v>8</v>
      </c>
      <c r="D57" s="23" t="str">
        <f t="shared" si="15"/>
        <v>LWR-BHO-NCS-8</v>
      </c>
      <c r="E57" s="24">
        <v>43507</v>
      </c>
      <c r="F57" s="34">
        <v>8</v>
      </c>
      <c r="G57" s="207">
        <v>40.75</v>
      </c>
      <c r="H57" s="208" t="s">
        <v>202</v>
      </c>
      <c r="I57" s="209" t="s">
        <v>156</v>
      </c>
      <c r="J57" s="47" t="s">
        <v>237</v>
      </c>
      <c r="K57" s="47">
        <v>5</v>
      </c>
      <c r="L57" s="47">
        <v>22</v>
      </c>
      <c r="M57" s="13">
        <f t="shared" si="0"/>
        <v>5.72</v>
      </c>
      <c r="N57" s="212">
        <v>22</v>
      </c>
      <c r="O57" s="212">
        <v>16</v>
      </c>
      <c r="P57" s="212">
        <v>16.5</v>
      </c>
      <c r="Q57" s="212">
        <v>16.5</v>
      </c>
      <c r="R57" s="212">
        <v>17</v>
      </c>
      <c r="S57" s="213">
        <f t="shared" si="1"/>
        <v>16.5</v>
      </c>
      <c r="T57" s="47">
        <v>7</v>
      </c>
      <c r="U57" s="213">
        <f t="shared" si="2"/>
        <v>17.22</v>
      </c>
      <c r="V57" s="212" t="s">
        <v>86</v>
      </c>
      <c r="W57" s="212" t="s">
        <v>86</v>
      </c>
      <c r="X57" s="212" t="s">
        <v>86</v>
      </c>
      <c r="Y57" s="212" t="s">
        <v>86</v>
      </c>
      <c r="Z57" s="212" t="s">
        <v>86</v>
      </c>
      <c r="AA57" s="212" t="s">
        <v>86</v>
      </c>
      <c r="AB57" s="47">
        <v>22</v>
      </c>
      <c r="AC57" s="47">
        <v>9</v>
      </c>
      <c r="AD57" s="13">
        <f t="shared" si="4"/>
        <v>9.7200000000000006</v>
      </c>
      <c r="AE57" s="212" t="s">
        <v>230</v>
      </c>
      <c r="AF57" s="210">
        <v>8</v>
      </c>
      <c r="AG57" s="207">
        <v>1.03</v>
      </c>
      <c r="AH57" s="207">
        <v>8.09</v>
      </c>
      <c r="AI57" s="207">
        <v>7.89</v>
      </c>
      <c r="AJ57" s="200">
        <f t="shared" si="5"/>
        <v>7.06</v>
      </c>
      <c r="AK57" s="200">
        <f t="shared" si="6"/>
        <v>6.8599999999999994</v>
      </c>
      <c r="AL57" s="167">
        <f t="shared" si="7"/>
        <v>0.97167138810198295</v>
      </c>
      <c r="AM57" s="167">
        <f t="shared" si="8"/>
        <v>39.595609065155806</v>
      </c>
      <c r="AN57" s="167">
        <f t="shared" si="9"/>
        <v>29.043624461177984</v>
      </c>
      <c r="AO57" s="167">
        <f t="shared" si="10"/>
        <v>70.956375538822016</v>
      </c>
      <c r="AP57" s="167" t="s">
        <v>86</v>
      </c>
      <c r="AQ57" s="167">
        <f t="shared" si="12"/>
        <v>10.102130247366258</v>
      </c>
      <c r="AR57" s="167" t="s">
        <v>86</v>
      </c>
      <c r="AS57" s="167" t="s">
        <v>86</v>
      </c>
      <c r="AT57" s="167" t="s">
        <v>86</v>
      </c>
      <c r="AU57" s="167">
        <f t="shared" si="17"/>
        <v>18.941494213811726</v>
      </c>
      <c r="AV57" s="166">
        <v>18.941999999999901</v>
      </c>
      <c r="AW57" s="166" t="s">
        <v>1030</v>
      </c>
      <c r="AX57" s="34" t="s">
        <v>1043</v>
      </c>
    </row>
    <row r="58" spans="1:50">
      <c r="A58" s="23" t="s">
        <v>60</v>
      </c>
      <c r="B58" s="5" t="s">
        <v>50</v>
      </c>
      <c r="C58" s="23">
        <v>1</v>
      </c>
      <c r="D58" s="23" t="str">
        <f t="shared" si="15"/>
        <v>CRE-MXT-NCD-1</v>
      </c>
      <c r="E58" s="24">
        <v>43513</v>
      </c>
      <c r="F58" s="34">
        <v>1</v>
      </c>
      <c r="G58" s="207">
        <v>39.450000000000003</v>
      </c>
      <c r="H58" s="208" t="s">
        <v>188</v>
      </c>
      <c r="I58" s="209" t="s">
        <v>154</v>
      </c>
      <c r="J58" s="47" t="s">
        <v>192</v>
      </c>
      <c r="K58" s="47">
        <v>1</v>
      </c>
      <c r="L58" s="47">
        <v>22</v>
      </c>
      <c r="M58" s="13">
        <f t="shared" si="0"/>
        <v>1.72</v>
      </c>
      <c r="N58" s="212">
        <v>22</v>
      </c>
      <c r="O58" s="212">
        <v>11</v>
      </c>
      <c r="P58" s="212">
        <v>11</v>
      </c>
      <c r="Q58" s="212">
        <v>11</v>
      </c>
      <c r="R58" s="212">
        <v>12</v>
      </c>
      <c r="S58" s="213">
        <f t="shared" si="1"/>
        <v>11.25</v>
      </c>
      <c r="T58" s="47">
        <v>2</v>
      </c>
      <c r="U58" s="213">
        <f t="shared" si="2"/>
        <v>11.97</v>
      </c>
      <c r="V58" s="212" t="s">
        <v>86</v>
      </c>
      <c r="W58" s="212" t="s">
        <v>86</v>
      </c>
      <c r="X58" s="212" t="s">
        <v>86</v>
      </c>
      <c r="Y58" s="212" t="s">
        <v>86</v>
      </c>
      <c r="Z58" s="212" t="s">
        <v>86</v>
      </c>
      <c r="AA58" s="212" t="s">
        <v>86</v>
      </c>
      <c r="AB58" s="47">
        <v>22</v>
      </c>
      <c r="AC58" s="47">
        <v>5.5</v>
      </c>
      <c r="AD58" s="13">
        <f t="shared" si="4"/>
        <v>6.22</v>
      </c>
      <c r="AE58" s="212" t="s">
        <v>183</v>
      </c>
      <c r="AF58" s="210">
        <v>1</v>
      </c>
      <c r="AG58" s="207">
        <v>1.05</v>
      </c>
      <c r="AH58" s="207">
        <v>8.31</v>
      </c>
      <c r="AI58" s="207">
        <v>8.1999999999999993</v>
      </c>
      <c r="AJ58" s="200">
        <f t="shared" si="5"/>
        <v>7.2600000000000007</v>
      </c>
      <c r="AK58" s="200">
        <f t="shared" si="6"/>
        <v>7.1499999999999995</v>
      </c>
      <c r="AL58" s="167">
        <f t="shared" si="7"/>
        <v>0.98484848484848464</v>
      </c>
      <c r="AM58" s="167">
        <f t="shared" si="8"/>
        <v>38.85227272727272</v>
      </c>
      <c r="AN58" s="167">
        <f t="shared" si="9"/>
        <v>26.381983035975438</v>
      </c>
      <c r="AO58" s="167">
        <f t="shared" si="10"/>
        <v>73.618016964024562</v>
      </c>
      <c r="AP58" s="167" t="s">
        <v>86</v>
      </c>
      <c r="AQ58" s="167">
        <f t="shared" si="12"/>
        <v>11.582334015794093</v>
      </c>
      <c r="AR58" s="167" t="s">
        <v>86</v>
      </c>
      <c r="AS58" s="167" t="s">
        <v>86</v>
      </c>
      <c r="AT58" s="167" t="s">
        <v>86</v>
      </c>
      <c r="AU58" s="167">
        <f t="shared" si="17"/>
        <v>14.799649020181345</v>
      </c>
      <c r="AV58" s="166">
        <v>14.8</v>
      </c>
      <c r="AW58" s="166" t="s">
        <v>1030</v>
      </c>
      <c r="AX58" s="34"/>
    </row>
    <row r="59" spans="1:50">
      <c r="A59" s="23" t="s">
        <v>60</v>
      </c>
      <c r="B59" s="5" t="s">
        <v>50</v>
      </c>
      <c r="C59" s="23">
        <v>2</v>
      </c>
      <c r="D59" s="23" t="str">
        <f t="shared" si="15"/>
        <v>CRE-MXT-NCD-2</v>
      </c>
      <c r="E59" s="24">
        <v>43513</v>
      </c>
      <c r="F59" s="34">
        <v>2</v>
      </c>
      <c r="G59" s="207">
        <v>40.82</v>
      </c>
      <c r="H59" s="208" t="s">
        <v>201</v>
      </c>
      <c r="I59" s="47" t="s">
        <v>155</v>
      </c>
      <c r="J59" s="47" t="s">
        <v>163</v>
      </c>
      <c r="K59" s="47">
        <v>1</v>
      </c>
      <c r="L59" s="47">
        <v>22</v>
      </c>
      <c r="M59" s="13">
        <f t="shared" si="0"/>
        <v>1.72</v>
      </c>
      <c r="N59" s="212">
        <v>22</v>
      </c>
      <c r="O59" s="212">
        <v>12</v>
      </c>
      <c r="P59" s="212">
        <v>12</v>
      </c>
      <c r="Q59" s="212">
        <v>13</v>
      </c>
      <c r="R59" s="212">
        <v>12.5</v>
      </c>
      <c r="S59" s="213">
        <f t="shared" si="1"/>
        <v>12.375</v>
      </c>
      <c r="T59" s="47">
        <v>7</v>
      </c>
      <c r="U59" s="213">
        <f t="shared" si="2"/>
        <v>13.095000000000001</v>
      </c>
      <c r="V59" s="212" t="s">
        <v>86</v>
      </c>
      <c r="W59" s="212" t="s">
        <v>86</v>
      </c>
      <c r="X59" s="212" t="s">
        <v>86</v>
      </c>
      <c r="Y59" s="212" t="s">
        <v>86</v>
      </c>
      <c r="Z59" s="212" t="s">
        <v>86</v>
      </c>
      <c r="AA59" s="212" t="s">
        <v>86</v>
      </c>
      <c r="AB59" s="47">
        <v>21.5</v>
      </c>
      <c r="AC59" s="47">
        <v>6</v>
      </c>
      <c r="AD59" s="13">
        <f t="shared" si="4"/>
        <v>6.54</v>
      </c>
      <c r="AE59" s="212" t="s">
        <v>183</v>
      </c>
      <c r="AF59" s="210">
        <v>2</v>
      </c>
      <c r="AG59" s="207">
        <v>1.04</v>
      </c>
      <c r="AH59" s="207">
        <v>8.6199999999999992</v>
      </c>
      <c r="AI59" s="207">
        <v>8.5500000000000007</v>
      </c>
      <c r="AJ59" s="200">
        <f t="shared" si="5"/>
        <v>7.5799999999999992</v>
      </c>
      <c r="AK59" s="200">
        <f t="shared" si="6"/>
        <v>7.5100000000000007</v>
      </c>
      <c r="AL59" s="167">
        <f t="shared" si="7"/>
        <v>0.99076517150395793</v>
      </c>
      <c r="AM59" s="167">
        <f t="shared" si="8"/>
        <v>40.44303430079156</v>
      </c>
      <c r="AN59" s="167">
        <f t="shared" si="9"/>
        <v>28.125980645763182</v>
      </c>
      <c r="AO59" s="167">
        <f t="shared" si="10"/>
        <v>71.874019354236822</v>
      </c>
      <c r="AP59" s="167" t="s">
        <v>86</v>
      </c>
      <c r="AQ59" s="167">
        <f t="shared" si="12"/>
        <v>11.917997952754158</v>
      </c>
      <c r="AR59" s="167" t="s">
        <v>86</v>
      </c>
      <c r="AS59" s="167" t="s">
        <v>86</v>
      </c>
      <c r="AT59" s="167" t="s">
        <v>86</v>
      </c>
      <c r="AU59" s="167">
        <f t="shared" si="17"/>
        <v>16.207982693009022</v>
      </c>
      <c r="AV59" s="166">
        <v>16.207999999999998</v>
      </c>
      <c r="AW59" s="166" t="s">
        <v>1030</v>
      </c>
      <c r="AX59" s="34"/>
    </row>
    <row r="60" spans="1:50">
      <c r="A60" s="23" t="s">
        <v>60</v>
      </c>
      <c r="B60" s="5" t="s">
        <v>50</v>
      </c>
      <c r="C60" s="23">
        <v>3</v>
      </c>
      <c r="D60" s="23" t="str">
        <f t="shared" si="15"/>
        <v>CRE-MXT-NCD-3</v>
      </c>
      <c r="E60" s="24">
        <v>43513</v>
      </c>
      <c r="F60" s="34">
        <v>3</v>
      </c>
      <c r="G60" s="207">
        <v>39.76</v>
      </c>
      <c r="H60" s="208" t="s">
        <v>202</v>
      </c>
      <c r="I60" s="47" t="s">
        <v>156</v>
      </c>
      <c r="J60" s="47" t="s">
        <v>233</v>
      </c>
      <c r="K60" s="47">
        <v>1</v>
      </c>
      <c r="L60" s="47">
        <v>22</v>
      </c>
      <c r="M60" s="13">
        <f t="shared" si="0"/>
        <v>1.72</v>
      </c>
      <c r="N60" s="212">
        <v>22</v>
      </c>
      <c r="O60" s="212">
        <v>9</v>
      </c>
      <c r="P60" s="212">
        <v>10.5</v>
      </c>
      <c r="Q60" s="212">
        <v>9.5</v>
      </c>
      <c r="R60" s="212">
        <v>10</v>
      </c>
      <c r="S60" s="213">
        <f t="shared" si="1"/>
        <v>9.75</v>
      </c>
      <c r="T60" s="47">
        <v>6</v>
      </c>
      <c r="U60" s="213">
        <f t="shared" si="2"/>
        <v>10.47</v>
      </c>
      <c r="V60" s="212" t="s">
        <v>86</v>
      </c>
      <c r="W60" s="212" t="s">
        <v>86</v>
      </c>
      <c r="X60" s="212" t="s">
        <v>86</v>
      </c>
      <c r="Y60" s="212" t="s">
        <v>86</v>
      </c>
      <c r="Z60" s="212" t="s">
        <v>86</v>
      </c>
      <c r="AA60" s="212" t="s">
        <v>86</v>
      </c>
      <c r="AB60" s="47">
        <v>22</v>
      </c>
      <c r="AC60" s="47">
        <v>5.5</v>
      </c>
      <c r="AD60" s="13">
        <f t="shared" si="4"/>
        <v>6.22</v>
      </c>
      <c r="AE60" s="212" t="s">
        <v>183</v>
      </c>
      <c r="AF60" s="210">
        <v>3</v>
      </c>
      <c r="AG60" s="207">
        <v>1.01</v>
      </c>
      <c r="AH60" s="207">
        <v>7.93</v>
      </c>
      <c r="AI60" s="207">
        <v>7.85</v>
      </c>
      <c r="AJ60" s="200">
        <f t="shared" si="5"/>
        <v>6.92</v>
      </c>
      <c r="AK60" s="200">
        <f t="shared" si="6"/>
        <v>6.84</v>
      </c>
      <c r="AL60" s="167">
        <f t="shared" si="7"/>
        <v>0.98843930635838151</v>
      </c>
      <c r="AM60" s="167">
        <f t="shared" si="8"/>
        <v>39.300346820809246</v>
      </c>
      <c r="AN60" s="167">
        <f t="shared" si="9"/>
        <v>22.264434560579854</v>
      </c>
      <c r="AO60" s="167">
        <f t="shared" si="10"/>
        <v>77.735565439420142</v>
      </c>
      <c r="AP60" s="167" t="s">
        <v>86</v>
      </c>
      <c r="AQ60" s="167">
        <f t="shared" si="12"/>
        <v>11.450280631155355</v>
      </c>
      <c r="AR60" s="167" t="s">
        <v>86</v>
      </c>
      <c r="AS60" s="167" t="s">
        <v>86</v>
      </c>
      <c r="AT60" s="167" t="s">
        <v>86</v>
      </c>
      <c r="AU60" s="167">
        <f t="shared" si="17"/>
        <v>10.814153929424499</v>
      </c>
      <c r="AV60" s="166">
        <v>10.813999999999901</v>
      </c>
      <c r="AW60" s="166" t="s">
        <v>1030</v>
      </c>
      <c r="AX60" s="34"/>
    </row>
    <row r="61" spans="1:50">
      <c r="A61" s="23" t="s">
        <v>60</v>
      </c>
      <c r="B61" s="5" t="s">
        <v>50</v>
      </c>
      <c r="C61" s="23">
        <v>4</v>
      </c>
      <c r="D61" s="23" t="str">
        <f t="shared" si="15"/>
        <v>CRE-MXT-NCD-4</v>
      </c>
      <c r="E61" s="24">
        <v>43513</v>
      </c>
      <c r="F61" s="34">
        <v>4</v>
      </c>
      <c r="G61" s="207">
        <v>40.03</v>
      </c>
      <c r="H61" s="208" t="s">
        <v>238</v>
      </c>
      <c r="I61" s="47" t="s">
        <v>157</v>
      </c>
      <c r="J61" s="47" t="s">
        <v>165</v>
      </c>
      <c r="K61" s="47">
        <v>1</v>
      </c>
      <c r="L61" s="47">
        <v>22</v>
      </c>
      <c r="M61" s="13">
        <f t="shared" si="0"/>
        <v>1.72</v>
      </c>
      <c r="N61" s="212">
        <v>22</v>
      </c>
      <c r="O61" s="212">
        <v>9.5</v>
      </c>
      <c r="P61" s="212">
        <v>9.5</v>
      </c>
      <c r="Q61" s="212">
        <v>10</v>
      </c>
      <c r="R61" s="212">
        <v>9.5</v>
      </c>
      <c r="S61" s="213">
        <f t="shared" si="1"/>
        <v>9.625</v>
      </c>
      <c r="T61" s="47">
        <v>10</v>
      </c>
      <c r="U61" s="213">
        <f t="shared" si="2"/>
        <v>10.345000000000001</v>
      </c>
      <c r="V61" s="212" t="s">
        <v>86</v>
      </c>
      <c r="W61" s="212" t="s">
        <v>86</v>
      </c>
      <c r="X61" s="212" t="s">
        <v>86</v>
      </c>
      <c r="Y61" s="212" t="s">
        <v>86</v>
      </c>
      <c r="Z61" s="212" t="s">
        <v>86</v>
      </c>
      <c r="AA61" s="212" t="s">
        <v>86</v>
      </c>
      <c r="AB61" s="47">
        <v>22</v>
      </c>
      <c r="AC61" s="47">
        <v>5</v>
      </c>
      <c r="AD61" s="13">
        <f t="shared" si="4"/>
        <v>5.72</v>
      </c>
      <c r="AE61" s="212" t="s">
        <v>183</v>
      </c>
      <c r="AF61" s="210">
        <v>12</v>
      </c>
      <c r="AG61" s="207">
        <v>1.07</v>
      </c>
      <c r="AH61" s="207">
        <v>7.67</v>
      </c>
      <c r="AI61" s="207">
        <v>7.61</v>
      </c>
      <c r="AJ61" s="200">
        <f t="shared" si="5"/>
        <v>6.6</v>
      </c>
      <c r="AK61" s="200">
        <f t="shared" si="6"/>
        <v>6.54</v>
      </c>
      <c r="AL61" s="167">
        <f t="shared" si="7"/>
        <v>0.99090909090909096</v>
      </c>
      <c r="AM61" s="167">
        <f t="shared" si="8"/>
        <v>39.666090909090912</v>
      </c>
      <c r="AN61" s="167">
        <f t="shared" si="9"/>
        <v>21.744013091099106</v>
      </c>
      <c r="AO61" s="167">
        <f t="shared" si="10"/>
        <v>78.255986908900894</v>
      </c>
      <c r="AP61" s="167" t="s">
        <v>86</v>
      </c>
      <c r="AQ61" s="167">
        <f t="shared" si="12"/>
        <v>10.084179984277846</v>
      </c>
      <c r="AR61" s="167" t="s">
        <v>86</v>
      </c>
      <c r="AS61" s="167" t="s">
        <v>86</v>
      </c>
      <c r="AT61" s="167" t="s">
        <v>86</v>
      </c>
      <c r="AU61" s="167">
        <f t="shared" si="17"/>
        <v>11.65983310682126</v>
      </c>
      <c r="AV61" s="166">
        <v>11.66</v>
      </c>
      <c r="AW61" s="166" t="s">
        <v>1030</v>
      </c>
      <c r="AX61" s="34"/>
    </row>
    <row r="62" spans="1:50">
      <c r="A62" s="23" t="s">
        <v>260</v>
      </c>
      <c r="B62" s="5" t="s">
        <v>50</v>
      </c>
      <c r="C62" s="23">
        <v>5</v>
      </c>
      <c r="D62" s="23" t="str">
        <f t="shared" si="15"/>
        <v>CRE-MXT-NCD-5</v>
      </c>
      <c r="E62" s="24">
        <v>43513</v>
      </c>
      <c r="F62" s="34">
        <v>5</v>
      </c>
      <c r="G62" s="207">
        <v>40.340000000000003</v>
      </c>
      <c r="H62" s="208" t="s">
        <v>188</v>
      </c>
      <c r="I62" s="209" t="s">
        <v>154</v>
      </c>
      <c r="J62" s="47" t="s">
        <v>235</v>
      </c>
      <c r="K62" s="47">
        <v>1</v>
      </c>
      <c r="L62" s="47">
        <v>22</v>
      </c>
      <c r="M62" s="13">
        <f t="shared" si="0"/>
        <v>1.72</v>
      </c>
      <c r="N62" s="212">
        <v>22</v>
      </c>
      <c r="O62" s="212">
        <v>14.5</v>
      </c>
      <c r="P62" s="212">
        <v>14</v>
      </c>
      <c r="Q62" s="212">
        <v>14</v>
      </c>
      <c r="R62" s="212">
        <v>14</v>
      </c>
      <c r="S62" s="213">
        <f t="shared" si="1"/>
        <v>14.125</v>
      </c>
      <c r="T62" s="47">
        <v>7</v>
      </c>
      <c r="U62" s="213">
        <f t="shared" si="2"/>
        <v>14.845000000000001</v>
      </c>
      <c r="V62" s="212" t="s">
        <v>86</v>
      </c>
      <c r="W62" s="212" t="s">
        <v>86</v>
      </c>
      <c r="X62" s="212" t="s">
        <v>86</v>
      </c>
      <c r="Y62" s="212" t="s">
        <v>86</v>
      </c>
      <c r="Z62" s="212" t="s">
        <v>86</v>
      </c>
      <c r="AA62" s="212" t="s">
        <v>86</v>
      </c>
      <c r="AB62" s="47">
        <v>22</v>
      </c>
      <c r="AC62" s="47">
        <v>7</v>
      </c>
      <c r="AD62" s="13">
        <f t="shared" si="4"/>
        <v>7.72</v>
      </c>
      <c r="AE62" s="212" t="s">
        <v>230</v>
      </c>
      <c r="AF62" s="210">
        <v>5</v>
      </c>
      <c r="AG62" s="207">
        <v>0.99</v>
      </c>
      <c r="AH62" s="207">
        <v>7.17</v>
      </c>
      <c r="AI62" s="207">
        <v>6.98</v>
      </c>
      <c r="AJ62" s="200">
        <f t="shared" si="5"/>
        <v>6.18</v>
      </c>
      <c r="AK62" s="200">
        <f t="shared" si="6"/>
        <v>5.99</v>
      </c>
      <c r="AL62" s="167">
        <f t="shared" si="7"/>
        <v>0.9692556634304208</v>
      </c>
      <c r="AM62" s="167">
        <f t="shared" si="8"/>
        <v>39.099773462783176</v>
      </c>
      <c r="AN62" s="167">
        <f t="shared" si="9"/>
        <v>33.567969421850826</v>
      </c>
      <c r="AO62" s="167">
        <f t="shared" si="10"/>
        <v>66.432030578149181</v>
      </c>
      <c r="AP62" s="167" t="s">
        <v>86</v>
      </c>
      <c r="AQ62" s="167">
        <f t="shared" si="12"/>
        <v>15.345357449988947</v>
      </c>
      <c r="AR62" s="167" t="s">
        <v>86</v>
      </c>
      <c r="AS62" s="167" t="s">
        <v>86</v>
      </c>
      <c r="AT62" s="167" t="s">
        <v>86</v>
      </c>
      <c r="AU62" s="167">
        <f t="shared" si="17"/>
        <v>18.22261197186188</v>
      </c>
      <c r="AV62" s="166">
        <v>18.222999999999999</v>
      </c>
      <c r="AW62" s="166" t="s">
        <v>1030</v>
      </c>
      <c r="AX62" s="34"/>
    </row>
    <row r="63" spans="1:50">
      <c r="A63" s="23" t="s">
        <v>260</v>
      </c>
      <c r="B63" s="5" t="s">
        <v>50</v>
      </c>
      <c r="C63" s="23">
        <v>6</v>
      </c>
      <c r="D63" s="23" t="str">
        <f t="shared" si="15"/>
        <v>CRE-MXT-NCD-6</v>
      </c>
      <c r="E63" s="24">
        <v>43513</v>
      </c>
      <c r="F63" s="34">
        <v>6</v>
      </c>
      <c r="G63" s="207">
        <v>39.29</v>
      </c>
      <c r="H63" s="208" t="s">
        <v>201</v>
      </c>
      <c r="I63" s="47" t="s">
        <v>155</v>
      </c>
      <c r="J63" s="47" t="s">
        <v>170</v>
      </c>
      <c r="K63" s="47">
        <v>1</v>
      </c>
      <c r="L63" s="47">
        <v>22</v>
      </c>
      <c r="M63" s="13">
        <f t="shared" si="0"/>
        <v>1.72</v>
      </c>
      <c r="N63" s="212">
        <v>22</v>
      </c>
      <c r="O63" s="212">
        <v>13</v>
      </c>
      <c r="P63" s="212">
        <v>13</v>
      </c>
      <c r="Q63" s="212">
        <v>14</v>
      </c>
      <c r="R63" s="212">
        <v>13</v>
      </c>
      <c r="S63" s="213">
        <f t="shared" si="1"/>
        <v>13.25</v>
      </c>
      <c r="T63" s="47">
        <v>5</v>
      </c>
      <c r="U63" s="213">
        <f t="shared" si="2"/>
        <v>13.97</v>
      </c>
      <c r="V63" s="212" t="s">
        <v>86</v>
      </c>
      <c r="W63" s="212" t="s">
        <v>86</v>
      </c>
      <c r="X63" s="212" t="s">
        <v>86</v>
      </c>
      <c r="Y63" s="212" t="s">
        <v>86</v>
      </c>
      <c r="Z63" s="212" t="s">
        <v>86</v>
      </c>
      <c r="AA63" s="212" t="s">
        <v>86</v>
      </c>
      <c r="AB63" s="47">
        <v>21.5</v>
      </c>
      <c r="AC63" s="47">
        <v>7</v>
      </c>
      <c r="AD63" s="13">
        <f t="shared" si="4"/>
        <v>7.54</v>
      </c>
      <c r="AE63" s="212" t="s">
        <v>230</v>
      </c>
      <c r="AF63" s="210">
        <v>6</v>
      </c>
      <c r="AG63" s="207">
        <v>1.03</v>
      </c>
      <c r="AH63" s="207">
        <v>8.08</v>
      </c>
      <c r="AI63" s="207">
        <v>7.81</v>
      </c>
      <c r="AJ63" s="200">
        <f t="shared" si="5"/>
        <v>7.05</v>
      </c>
      <c r="AK63" s="200">
        <f t="shared" si="6"/>
        <v>6.7799999999999994</v>
      </c>
      <c r="AL63" s="167">
        <f t="shared" si="7"/>
        <v>0.96170212765957441</v>
      </c>
      <c r="AM63" s="167">
        <f t="shared" si="8"/>
        <v>37.785276595744676</v>
      </c>
      <c r="AN63" s="167">
        <f t="shared" si="9"/>
        <v>32.420035272097429</v>
      </c>
      <c r="AO63" s="167">
        <f t="shared" si="10"/>
        <v>67.579964727902563</v>
      </c>
      <c r="AP63" s="167" t="s">
        <v>86</v>
      </c>
      <c r="AQ63" s="167">
        <f t="shared" si="12"/>
        <v>15.402824921110781</v>
      </c>
      <c r="AR63" s="167" t="s">
        <v>86</v>
      </c>
      <c r="AS63" s="167" t="s">
        <v>86</v>
      </c>
      <c r="AT63" s="167" t="s">
        <v>86</v>
      </c>
      <c r="AU63" s="167">
        <f t="shared" si="17"/>
        <v>17.017210350986648</v>
      </c>
      <c r="AV63" s="166">
        <v>17.016999999999999</v>
      </c>
      <c r="AW63" s="166" t="s">
        <v>1030</v>
      </c>
      <c r="AX63" s="34"/>
    </row>
    <row r="64" spans="1:50">
      <c r="A64" s="23" t="s">
        <v>260</v>
      </c>
      <c r="B64" s="5" t="s">
        <v>50</v>
      </c>
      <c r="C64" s="23">
        <v>7</v>
      </c>
      <c r="D64" s="23" t="str">
        <f t="shared" si="15"/>
        <v>CRE-MXT-NCD-7</v>
      </c>
      <c r="E64" s="24">
        <v>43513</v>
      </c>
      <c r="F64" s="34">
        <v>7</v>
      </c>
      <c r="G64" s="207">
        <v>39.14</v>
      </c>
      <c r="H64" s="208" t="s">
        <v>202</v>
      </c>
      <c r="I64" s="47" t="s">
        <v>156</v>
      </c>
      <c r="J64" s="47" t="s">
        <v>239</v>
      </c>
      <c r="K64" s="47">
        <v>1</v>
      </c>
      <c r="L64" s="47">
        <v>22</v>
      </c>
      <c r="M64" s="13">
        <f t="shared" si="0"/>
        <v>1.72</v>
      </c>
      <c r="N64" s="212">
        <v>22.5</v>
      </c>
      <c r="O64" s="212">
        <v>10</v>
      </c>
      <c r="P64" s="212">
        <v>9.5</v>
      </c>
      <c r="Q64" s="212">
        <v>10</v>
      </c>
      <c r="R64" s="212">
        <v>10</v>
      </c>
      <c r="S64" s="213">
        <f t="shared" si="1"/>
        <v>9.875</v>
      </c>
      <c r="T64" s="47">
        <v>7</v>
      </c>
      <c r="U64" s="213">
        <f t="shared" si="2"/>
        <v>10.775</v>
      </c>
      <c r="V64" s="212" t="s">
        <v>86</v>
      </c>
      <c r="W64" s="212" t="s">
        <v>86</v>
      </c>
      <c r="X64" s="212" t="s">
        <v>86</v>
      </c>
      <c r="Y64" s="212" t="s">
        <v>86</v>
      </c>
      <c r="Z64" s="212" t="s">
        <v>86</v>
      </c>
      <c r="AA64" s="212" t="s">
        <v>86</v>
      </c>
      <c r="AB64" s="47">
        <v>21.5</v>
      </c>
      <c r="AC64" s="47">
        <v>5.5</v>
      </c>
      <c r="AD64" s="13">
        <f t="shared" si="4"/>
        <v>6.04</v>
      </c>
      <c r="AE64" s="212" t="s">
        <v>230</v>
      </c>
      <c r="AF64" s="210">
        <v>7</v>
      </c>
      <c r="AG64" s="207">
        <v>0.99</v>
      </c>
      <c r="AH64" s="207">
        <v>8.83</v>
      </c>
      <c r="AI64" s="207">
        <v>8.75</v>
      </c>
      <c r="AJ64" s="200">
        <f t="shared" si="5"/>
        <v>7.84</v>
      </c>
      <c r="AK64" s="200">
        <f t="shared" si="6"/>
        <v>7.76</v>
      </c>
      <c r="AL64" s="167">
        <f t="shared" si="7"/>
        <v>0.98979591836734693</v>
      </c>
      <c r="AM64" s="167">
        <f t="shared" si="8"/>
        <v>38.74061224489796</v>
      </c>
      <c r="AN64" s="167">
        <f t="shared" si="9"/>
        <v>23.37340448508921</v>
      </c>
      <c r="AO64" s="167">
        <f t="shared" si="10"/>
        <v>76.62659551491079</v>
      </c>
      <c r="AP64" s="167" t="s">
        <v>86</v>
      </c>
      <c r="AQ64" s="167">
        <f t="shared" si="12"/>
        <v>11.151088611329143</v>
      </c>
      <c r="AR64" s="167" t="s">
        <v>86</v>
      </c>
      <c r="AS64" s="167" t="s">
        <v>86</v>
      </c>
      <c r="AT64" s="167" t="s">
        <v>86</v>
      </c>
      <c r="AU64" s="167">
        <f t="shared" si="17"/>
        <v>12.222315873760067</v>
      </c>
      <c r="AV64" s="167">
        <v>12.222</v>
      </c>
      <c r="AW64" s="166" t="s">
        <v>1030</v>
      </c>
      <c r="AX64" s="34"/>
    </row>
    <row r="65" spans="1:50">
      <c r="A65" s="23" t="s">
        <v>260</v>
      </c>
      <c r="B65" s="5" t="s">
        <v>50</v>
      </c>
      <c r="C65" s="23">
        <v>8</v>
      </c>
      <c r="D65" s="23" t="str">
        <f t="shared" si="15"/>
        <v>CRE-MXT-NCD-8</v>
      </c>
      <c r="E65" s="24">
        <v>43513</v>
      </c>
      <c r="F65" s="34">
        <v>8</v>
      </c>
      <c r="G65" s="207">
        <v>40.61</v>
      </c>
      <c r="H65" s="208" t="s">
        <v>238</v>
      </c>
      <c r="I65" s="47" t="s">
        <v>157</v>
      </c>
      <c r="J65" s="47" t="s">
        <v>240</v>
      </c>
      <c r="K65" s="47">
        <v>1</v>
      </c>
      <c r="L65" s="47">
        <v>22</v>
      </c>
      <c r="M65" s="13">
        <f t="shared" si="0"/>
        <v>1.72</v>
      </c>
      <c r="N65" s="212">
        <v>22</v>
      </c>
      <c r="O65" s="212">
        <v>10.5</v>
      </c>
      <c r="P65" s="212">
        <v>11</v>
      </c>
      <c r="Q65" s="212">
        <v>10.5</v>
      </c>
      <c r="R65" s="212">
        <v>10.5</v>
      </c>
      <c r="S65" s="213">
        <f t="shared" si="1"/>
        <v>10.625</v>
      </c>
      <c r="T65" s="47">
        <v>8</v>
      </c>
      <c r="U65" s="213">
        <f t="shared" si="2"/>
        <v>11.345000000000001</v>
      </c>
      <c r="V65" s="212" t="s">
        <v>86</v>
      </c>
      <c r="W65" s="212" t="s">
        <v>86</v>
      </c>
      <c r="X65" s="212" t="s">
        <v>86</v>
      </c>
      <c r="Y65" s="212" t="s">
        <v>86</v>
      </c>
      <c r="Z65" s="212" t="s">
        <v>86</v>
      </c>
      <c r="AA65" s="212" t="s">
        <v>86</v>
      </c>
      <c r="AB65" s="47">
        <v>21.5</v>
      </c>
      <c r="AC65" s="47">
        <v>6</v>
      </c>
      <c r="AD65" s="13">
        <f t="shared" si="4"/>
        <v>6.54</v>
      </c>
      <c r="AE65" s="212" t="s">
        <v>230</v>
      </c>
      <c r="AF65" s="210">
        <v>8</v>
      </c>
      <c r="AG65" s="207">
        <v>1.03</v>
      </c>
      <c r="AH65" s="207">
        <v>9.4</v>
      </c>
      <c r="AI65" s="207">
        <v>9.31</v>
      </c>
      <c r="AJ65" s="200">
        <f t="shared" si="5"/>
        <v>8.370000000000001</v>
      </c>
      <c r="AK65" s="200">
        <f t="shared" si="6"/>
        <v>8.2800000000000011</v>
      </c>
      <c r="AL65" s="167">
        <f t="shared" si="7"/>
        <v>0.989247311827957</v>
      </c>
      <c r="AM65" s="167">
        <f t="shared" si="8"/>
        <v>40.173333333333332</v>
      </c>
      <c r="AN65" s="167">
        <f t="shared" si="9"/>
        <v>23.958679057417857</v>
      </c>
      <c r="AO65" s="167">
        <f t="shared" si="10"/>
        <v>76.041320942582146</v>
      </c>
      <c r="AP65" s="167" t="s">
        <v>86</v>
      </c>
      <c r="AQ65" s="167">
        <f t="shared" si="12"/>
        <v>11.998008629273151</v>
      </c>
      <c r="AR65" s="167" t="s">
        <v>86</v>
      </c>
      <c r="AS65" s="167" t="s">
        <v>86</v>
      </c>
      <c r="AT65" s="167" t="s">
        <v>86</v>
      </c>
      <c r="AU65" s="167">
        <f t="shared" si="17"/>
        <v>11.960670428144706</v>
      </c>
      <c r="AV65" s="166">
        <v>11.961</v>
      </c>
      <c r="AW65" s="166" t="s">
        <v>1030</v>
      </c>
      <c r="AX65" s="34"/>
    </row>
    <row r="66" spans="1:50">
      <c r="A66" s="23" t="s">
        <v>60</v>
      </c>
      <c r="B66" s="23" t="s">
        <v>48</v>
      </c>
      <c r="C66" s="23">
        <v>1</v>
      </c>
      <c r="D66" s="23" t="str">
        <f t="shared" si="15"/>
        <v>OTO-MXT-NCD-1</v>
      </c>
      <c r="E66" s="24">
        <v>43514</v>
      </c>
      <c r="F66" s="34">
        <v>1</v>
      </c>
      <c r="G66" s="207">
        <v>39.89</v>
      </c>
      <c r="H66" s="208" t="s">
        <v>188</v>
      </c>
      <c r="I66" s="47" t="s">
        <v>153</v>
      </c>
      <c r="J66" s="47" t="s">
        <v>154</v>
      </c>
      <c r="K66" s="47">
        <v>0</v>
      </c>
      <c r="L66" s="47">
        <v>21</v>
      </c>
      <c r="M66" s="13">
        <f t="shared" si="0"/>
        <v>0.36</v>
      </c>
      <c r="N66" s="212">
        <v>21.5</v>
      </c>
      <c r="O66" s="212">
        <v>16</v>
      </c>
      <c r="P66" s="212">
        <v>16</v>
      </c>
      <c r="Q66" s="212">
        <v>15.5</v>
      </c>
      <c r="R66" s="212">
        <v>16</v>
      </c>
      <c r="S66" s="213">
        <f t="shared" si="1"/>
        <v>15.875</v>
      </c>
      <c r="T66" s="47">
        <v>7</v>
      </c>
      <c r="U66" s="213">
        <f t="shared" si="2"/>
        <v>16.414999999999999</v>
      </c>
      <c r="V66" s="212" t="s">
        <v>86</v>
      </c>
      <c r="W66" s="212" t="s">
        <v>86</v>
      </c>
      <c r="X66" s="212" t="s">
        <v>86</v>
      </c>
      <c r="Y66" s="212" t="s">
        <v>86</v>
      </c>
      <c r="Z66" s="212" t="s">
        <v>86</v>
      </c>
      <c r="AA66" s="212" t="s">
        <v>86</v>
      </c>
      <c r="AB66" s="47">
        <v>21</v>
      </c>
      <c r="AC66" s="47">
        <v>7</v>
      </c>
      <c r="AD66" s="13">
        <f t="shared" si="4"/>
        <v>7.36</v>
      </c>
      <c r="AE66" s="212" t="s">
        <v>183</v>
      </c>
      <c r="AF66" s="210">
        <v>1</v>
      </c>
      <c r="AG66" s="207">
        <v>1.04</v>
      </c>
      <c r="AH66" s="207">
        <v>9.01</v>
      </c>
      <c r="AI66" s="207">
        <v>8.7799999999999994</v>
      </c>
      <c r="AJ66" s="200">
        <f t="shared" si="5"/>
        <v>7.97</v>
      </c>
      <c r="AK66" s="200">
        <f t="shared" si="6"/>
        <v>7.7399999999999993</v>
      </c>
      <c r="AL66" s="167">
        <f t="shared" si="7"/>
        <v>0.97114178168130483</v>
      </c>
      <c r="AM66" s="167">
        <f t="shared" si="8"/>
        <v>38.738845671267249</v>
      </c>
      <c r="AN66" s="167">
        <f t="shared" si="9"/>
        <v>41.444187925062657</v>
      </c>
      <c r="AO66" s="167">
        <f t="shared" si="10"/>
        <v>58.555812074937343</v>
      </c>
      <c r="AP66" s="167" t="s">
        <v>86</v>
      </c>
      <c r="AQ66" s="167">
        <f t="shared" si="12"/>
        <v>18.069717563091785</v>
      </c>
      <c r="AR66" s="167" t="s">
        <v>86</v>
      </c>
      <c r="AS66" s="167" t="s">
        <v>86</v>
      </c>
      <c r="AT66" s="167" t="s">
        <v>86</v>
      </c>
      <c r="AU66" s="167">
        <f t="shared" si="17"/>
        <v>23.374470361970872</v>
      </c>
      <c r="AV66" s="166">
        <v>23.373999999999999</v>
      </c>
      <c r="AW66" s="166" t="s">
        <v>1030</v>
      </c>
      <c r="AX66" s="34"/>
    </row>
    <row r="67" spans="1:50">
      <c r="A67" s="23" t="s">
        <v>60</v>
      </c>
      <c r="B67" s="23" t="s">
        <v>48</v>
      </c>
      <c r="C67" s="23">
        <v>2</v>
      </c>
      <c r="D67" s="23" t="str">
        <f t="shared" ref="D67:D118" si="19">_xlfn.CONCAT(B67,"-",C67)</f>
        <v>OTO-MXT-NCD-2</v>
      </c>
      <c r="E67" s="24">
        <v>43514</v>
      </c>
      <c r="F67" s="34">
        <v>2</v>
      </c>
      <c r="G67" s="207">
        <v>40.380000000000003</v>
      </c>
      <c r="H67" s="208" t="s">
        <v>201</v>
      </c>
      <c r="I67" s="47" t="s">
        <v>154</v>
      </c>
      <c r="J67" s="47" t="s">
        <v>241</v>
      </c>
      <c r="K67" s="47">
        <v>0</v>
      </c>
      <c r="L67" s="47">
        <v>21</v>
      </c>
      <c r="M67" s="13">
        <f t="shared" si="0"/>
        <v>0.36</v>
      </c>
      <c r="N67" s="212">
        <v>22</v>
      </c>
      <c r="O67" s="212">
        <v>15</v>
      </c>
      <c r="P67" s="212">
        <v>15</v>
      </c>
      <c r="Q67" s="212">
        <v>15</v>
      </c>
      <c r="R67" s="212">
        <v>15</v>
      </c>
      <c r="S67" s="213">
        <f t="shared" si="1"/>
        <v>15</v>
      </c>
      <c r="T67" s="47">
        <v>8</v>
      </c>
      <c r="U67" s="213">
        <f t="shared" si="2"/>
        <v>15.72</v>
      </c>
      <c r="V67" s="212" t="s">
        <v>86</v>
      </c>
      <c r="W67" s="212" t="s">
        <v>86</v>
      </c>
      <c r="X67" s="212" t="s">
        <v>86</v>
      </c>
      <c r="Y67" s="212" t="s">
        <v>86</v>
      </c>
      <c r="Z67" s="212" t="s">
        <v>86</v>
      </c>
      <c r="AA67" s="212" t="s">
        <v>86</v>
      </c>
      <c r="AB67" s="47">
        <v>21</v>
      </c>
      <c r="AC67" s="47">
        <v>7</v>
      </c>
      <c r="AD67" s="13">
        <f t="shared" si="4"/>
        <v>7.36</v>
      </c>
      <c r="AE67" s="212" t="s">
        <v>183</v>
      </c>
      <c r="AF67" s="210">
        <v>2</v>
      </c>
      <c r="AG67" s="207">
        <v>1.04</v>
      </c>
      <c r="AH67" s="207">
        <v>8.61</v>
      </c>
      <c r="AI67" s="207">
        <v>8.42</v>
      </c>
      <c r="AJ67" s="200">
        <f t="shared" si="5"/>
        <v>7.5699999999999994</v>
      </c>
      <c r="AK67" s="200">
        <f t="shared" si="6"/>
        <v>7.38</v>
      </c>
      <c r="AL67" s="167">
        <f t="shared" si="7"/>
        <v>0.97490092470277412</v>
      </c>
      <c r="AM67" s="167">
        <f t="shared" si="8"/>
        <v>39.36649933949802</v>
      </c>
      <c r="AN67" s="167">
        <f t="shared" si="9"/>
        <v>39.017947386011755</v>
      </c>
      <c r="AO67" s="167">
        <f t="shared" si="10"/>
        <v>60.982052613988245</v>
      </c>
      <c r="AP67" s="167" t="s">
        <v>86</v>
      </c>
      <c r="AQ67" s="167">
        <f t="shared" si="12"/>
        <v>17.78161664727098</v>
      </c>
      <c r="AR67" s="167" t="s">
        <v>86</v>
      </c>
      <c r="AS67" s="167" t="s">
        <v>86</v>
      </c>
      <c r="AT67" s="167" t="s">
        <v>86</v>
      </c>
      <c r="AU67" s="167">
        <f t="shared" si="17"/>
        <v>21.236330738740776</v>
      </c>
      <c r="AV67" s="166">
        <v>21.236000000000001</v>
      </c>
      <c r="AW67" s="166" t="s">
        <v>1030</v>
      </c>
      <c r="AX67" s="34"/>
    </row>
    <row r="68" spans="1:50">
      <c r="A68" s="23" t="s">
        <v>60</v>
      </c>
      <c r="B68" s="23" t="s">
        <v>48</v>
      </c>
      <c r="C68" s="23">
        <v>3</v>
      </c>
      <c r="D68" s="23" t="str">
        <f t="shared" si="19"/>
        <v>OTO-MXT-NCD-3</v>
      </c>
      <c r="E68" s="24">
        <v>43514</v>
      </c>
      <c r="F68" s="34">
        <v>3</v>
      </c>
      <c r="G68" s="207">
        <v>39.01</v>
      </c>
      <c r="H68" s="208" t="s">
        <v>202</v>
      </c>
      <c r="I68" s="47" t="s">
        <v>155</v>
      </c>
      <c r="J68" s="47" t="s">
        <v>211</v>
      </c>
      <c r="K68" s="47">
        <v>0</v>
      </c>
      <c r="L68" s="47">
        <v>21</v>
      </c>
      <c r="M68" s="13">
        <f t="shared" si="0"/>
        <v>0.36</v>
      </c>
      <c r="N68" s="212">
        <v>22</v>
      </c>
      <c r="O68" s="212">
        <v>12</v>
      </c>
      <c r="P68" s="212">
        <v>11.5</v>
      </c>
      <c r="Q68" s="212">
        <v>13</v>
      </c>
      <c r="R68" s="212">
        <v>13</v>
      </c>
      <c r="S68" s="213">
        <f t="shared" si="1"/>
        <v>12.375</v>
      </c>
      <c r="T68" s="47">
        <v>6</v>
      </c>
      <c r="U68" s="213">
        <f t="shared" si="2"/>
        <v>13.095000000000001</v>
      </c>
      <c r="V68" s="212" t="s">
        <v>86</v>
      </c>
      <c r="W68" s="212" t="s">
        <v>86</v>
      </c>
      <c r="X68" s="212" t="s">
        <v>86</v>
      </c>
      <c r="Y68" s="212" t="s">
        <v>86</v>
      </c>
      <c r="Z68" s="212" t="s">
        <v>86</v>
      </c>
      <c r="AA68" s="212" t="s">
        <v>86</v>
      </c>
      <c r="AB68" s="47">
        <v>21</v>
      </c>
      <c r="AC68" s="47">
        <v>6</v>
      </c>
      <c r="AD68" s="13">
        <f t="shared" si="4"/>
        <v>6.36</v>
      </c>
      <c r="AE68" s="212" t="s">
        <v>183</v>
      </c>
      <c r="AF68" s="210">
        <v>3</v>
      </c>
      <c r="AG68" s="207">
        <v>0.98</v>
      </c>
      <c r="AH68" s="207">
        <v>7.86</v>
      </c>
      <c r="AI68" s="207">
        <v>7.6</v>
      </c>
      <c r="AJ68" s="200">
        <f t="shared" si="5"/>
        <v>6.8800000000000008</v>
      </c>
      <c r="AK68" s="200">
        <f t="shared" si="6"/>
        <v>6.6199999999999992</v>
      </c>
      <c r="AL68" s="167">
        <f t="shared" si="7"/>
        <v>0.96220930232558122</v>
      </c>
      <c r="AM68" s="167">
        <f t="shared" si="8"/>
        <v>37.535784883720922</v>
      </c>
      <c r="AN68" s="167">
        <f t="shared" si="9"/>
        <v>33.927624104439886</v>
      </c>
      <c r="AO68" s="167">
        <f t="shared" si="10"/>
        <v>66.072375895560114</v>
      </c>
      <c r="AP68" s="167" t="s">
        <v>86</v>
      </c>
      <c r="AQ68" s="167">
        <f t="shared" si="12"/>
        <v>15.984746338958718</v>
      </c>
      <c r="AR68" s="167" t="s">
        <v>86</v>
      </c>
      <c r="AS68" s="167" t="s">
        <v>86</v>
      </c>
      <c r="AT68" s="167" t="s">
        <v>86</v>
      </c>
      <c r="AU68" s="167">
        <f t="shared" si="17"/>
        <v>17.942877765481168</v>
      </c>
      <c r="AV68" s="166">
        <v>17.942999999999898</v>
      </c>
      <c r="AW68" s="166" t="s">
        <v>1030</v>
      </c>
      <c r="AX68" s="34"/>
    </row>
    <row r="69" spans="1:50">
      <c r="A69" s="23" t="s">
        <v>60</v>
      </c>
      <c r="B69" s="23" t="s">
        <v>48</v>
      </c>
      <c r="C69" s="23">
        <v>4</v>
      </c>
      <c r="D69" s="23" t="str">
        <f t="shared" si="19"/>
        <v>OTO-MXT-NCD-4</v>
      </c>
      <c r="E69" s="24">
        <v>43514</v>
      </c>
      <c r="F69" s="34">
        <v>4</v>
      </c>
      <c r="G69" s="207">
        <v>40.47</v>
      </c>
      <c r="H69" s="208" t="s">
        <v>238</v>
      </c>
      <c r="I69" s="47" t="s">
        <v>156</v>
      </c>
      <c r="J69" s="47" t="s">
        <v>233</v>
      </c>
      <c r="K69" s="47">
        <v>0</v>
      </c>
      <c r="L69" s="47">
        <v>21</v>
      </c>
      <c r="M69" s="13">
        <f t="shared" si="0"/>
        <v>0.36</v>
      </c>
      <c r="N69" s="212">
        <v>22</v>
      </c>
      <c r="O69" s="212">
        <v>13</v>
      </c>
      <c r="P69" s="212">
        <v>13</v>
      </c>
      <c r="Q69" s="212">
        <v>13</v>
      </c>
      <c r="R69" s="212">
        <v>12</v>
      </c>
      <c r="S69" s="213">
        <f t="shared" si="1"/>
        <v>12.75</v>
      </c>
      <c r="T69" s="47">
        <v>10</v>
      </c>
      <c r="U69" s="213">
        <f t="shared" si="2"/>
        <v>13.47</v>
      </c>
      <c r="V69" s="212" t="s">
        <v>86</v>
      </c>
      <c r="W69" s="212" t="s">
        <v>86</v>
      </c>
      <c r="X69" s="212" t="s">
        <v>86</v>
      </c>
      <c r="Y69" s="212" t="s">
        <v>86</v>
      </c>
      <c r="Z69" s="212" t="s">
        <v>86</v>
      </c>
      <c r="AA69" s="212" t="s">
        <v>86</v>
      </c>
      <c r="AB69" s="47">
        <v>21</v>
      </c>
      <c r="AC69" s="47">
        <v>5.5</v>
      </c>
      <c r="AD69" s="13">
        <f t="shared" si="4"/>
        <v>5.86</v>
      </c>
      <c r="AE69" s="212" t="s">
        <v>183</v>
      </c>
      <c r="AF69" s="210">
        <v>12</v>
      </c>
      <c r="AG69" s="207">
        <v>1.07</v>
      </c>
      <c r="AH69" s="207">
        <v>7.54</v>
      </c>
      <c r="AI69" s="207">
        <v>7.44</v>
      </c>
      <c r="AJ69" s="200">
        <f t="shared" si="5"/>
        <v>6.47</v>
      </c>
      <c r="AK69" s="200">
        <f t="shared" si="6"/>
        <v>6.37</v>
      </c>
      <c r="AL69" s="167">
        <f t="shared" si="7"/>
        <v>0.98454404945904184</v>
      </c>
      <c r="AM69" s="167">
        <f t="shared" si="8"/>
        <v>39.844497681607422</v>
      </c>
      <c r="AN69" s="167">
        <f t="shared" si="9"/>
        <v>32.902911977358656</v>
      </c>
      <c r="AO69" s="167">
        <f t="shared" si="10"/>
        <v>67.097088022641344</v>
      </c>
      <c r="AP69" s="167" t="s">
        <v>86</v>
      </c>
      <c r="AQ69" s="167">
        <f t="shared" si="12"/>
        <v>13.803662538174875</v>
      </c>
      <c r="AR69" s="167" t="s">
        <v>86</v>
      </c>
      <c r="AS69" s="167" t="s">
        <v>86</v>
      </c>
      <c r="AT69" s="167" t="s">
        <v>86</v>
      </c>
      <c r="AU69" s="167">
        <f t="shared" si="17"/>
        <v>19.099249439183779</v>
      </c>
      <c r="AV69" s="166">
        <v>19.099</v>
      </c>
      <c r="AW69" s="166" t="s">
        <v>1030</v>
      </c>
      <c r="AX69" s="34"/>
    </row>
    <row r="70" spans="1:50">
      <c r="A70" s="23" t="s">
        <v>260</v>
      </c>
      <c r="B70" s="23" t="s">
        <v>48</v>
      </c>
      <c r="C70" s="23">
        <v>5</v>
      </c>
      <c r="D70" s="23" t="str">
        <f t="shared" si="19"/>
        <v>OTO-MXT-NCD-5</v>
      </c>
      <c r="E70" s="24">
        <v>43514</v>
      </c>
      <c r="F70" s="34">
        <v>5</v>
      </c>
      <c r="G70" s="207">
        <v>40.520000000000003</v>
      </c>
      <c r="H70" s="208" t="s">
        <v>188</v>
      </c>
      <c r="I70" s="47" t="s">
        <v>153</v>
      </c>
      <c r="J70" s="47" t="s">
        <v>234</v>
      </c>
      <c r="K70" s="47">
        <v>0</v>
      </c>
      <c r="L70" s="47">
        <v>21</v>
      </c>
      <c r="M70" s="13">
        <f t="shared" si="0"/>
        <v>0.36</v>
      </c>
      <c r="N70" s="212">
        <v>22</v>
      </c>
      <c r="O70" s="212">
        <v>13.5</v>
      </c>
      <c r="P70" s="212">
        <v>13</v>
      </c>
      <c r="Q70" s="212">
        <v>13</v>
      </c>
      <c r="R70" s="212">
        <v>13</v>
      </c>
      <c r="S70" s="213">
        <f t="shared" si="1"/>
        <v>13.125</v>
      </c>
      <c r="T70" s="47">
        <v>9</v>
      </c>
      <c r="U70" s="213">
        <f t="shared" si="2"/>
        <v>13.845000000000001</v>
      </c>
      <c r="V70" s="212" t="s">
        <v>86</v>
      </c>
      <c r="W70" s="212" t="s">
        <v>86</v>
      </c>
      <c r="X70" s="212" t="s">
        <v>86</v>
      </c>
      <c r="Y70" s="212" t="s">
        <v>86</v>
      </c>
      <c r="Z70" s="212" t="s">
        <v>86</v>
      </c>
      <c r="AA70" s="212" t="s">
        <v>86</v>
      </c>
      <c r="AB70" s="47">
        <v>21.5</v>
      </c>
      <c r="AC70" s="47">
        <v>6</v>
      </c>
      <c r="AD70" s="13">
        <f t="shared" si="4"/>
        <v>6.54</v>
      </c>
      <c r="AE70" s="212" t="s">
        <v>230</v>
      </c>
      <c r="AF70" s="210">
        <v>5</v>
      </c>
      <c r="AG70" s="207">
        <v>1</v>
      </c>
      <c r="AH70" s="207">
        <v>8.59</v>
      </c>
      <c r="AI70" s="207">
        <v>8.56</v>
      </c>
      <c r="AJ70" s="200">
        <f t="shared" si="5"/>
        <v>7.59</v>
      </c>
      <c r="AK70" s="200">
        <f t="shared" si="6"/>
        <v>7.5600000000000005</v>
      </c>
      <c r="AL70" s="167">
        <f t="shared" si="7"/>
        <v>0.99604743083003966</v>
      </c>
      <c r="AM70" s="167">
        <f t="shared" si="8"/>
        <v>40.35984189723321</v>
      </c>
      <c r="AN70" s="167">
        <f t="shared" si="9"/>
        <v>33.411924740281101</v>
      </c>
      <c r="AO70" s="167">
        <f t="shared" si="10"/>
        <v>66.588075259718892</v>
      </c>
      <c r="AP70" s="167" t="s">
        <v>86</v>
      </c>
      <c r="AQ70" s="167">
        <f t="shared" si="12"/>
        <v>15.312250270295676</v>
      </c>
      <c r="AR70" s="167" t="s">
        <v>86</v>
      </c>
      <c r="AS70" s="167" t="s">
        <v>86</v>
      </c>
      <c r="AT70" s="167" t="s">
        <v>86</v>
      </c>
      <c r="AU70" s="167">
        <f t="shared" si="17"/>
        <v>18.099674469985423</v>
      </c>
      <c r="AV70" s="166">
        <v>18.100000000000001</v>
      </c>
      <c r="AW70" s="166" t="s">
        <v>1030</v>
      </c>
      <c r="AX70" s="34"/>
    </row>
    <row r="71" spans="1:50">
      <c r="A71" s="23" t="s">
        <v>260</v>
      </c>
      <c r="B71" s="23" t="s">
        <v>48</v>
      </c>
      <c r="C71" s="23">
        <v>6</v>
      </c>
      <c r="D71" s="23" t="str">
        <f t="shared" si="19"/>
        <v>OTO-MXT-NCD-6</v>
      </c>
      <c r="E71" s="24">
        <v>43514</v>
      </c>
      <c r="F71" s="34">
        <v>6</v>
      </c>
      <c r="G71" s="207">
        <v>40.200000000000003</v>
      </c>
      <c r="H71" s="208" t="s">
        <v>201</v>
      </c>
      <c r="I71" s="47" t="s">
        <v>1035</v>
      </c>
      <c r="J71" s="47" t="s">
        <v>235</v>
      </c>
      <c r="K71" s="47">
        <v>0</v>
      </c>
      <c r="L71" s="47">
        <v>21</v>
      </c>
      <c r="M71" s="13">
        <f t="shared" si="0"/>
        <v>0.36</v>
      </c>
      <c r="N71" s="212">
        <v>22.5</v>
      </c>
      <c r="O71" s="212">
        <v>14</v>
      </c>
      <c r="P71" s="212">
        <v>14</v>
      </c>
      <c r="Q71" s="212">
        <v>14</v>
      </c>
      <c r="R71" s="212">
        <v>14</v>
      </c>
      <c r="S71" s="213">
        <f t="shared" si="1"/>
        <v>14</v>
      </c>
      <c r="T71" s="47">
        <v>8</v>
      </c>
      <c r="U71" s="213">
        <f t="shared" si="2"/>
        <v>14.9</v>
      </c>
      <c r="V71" s="212" t="s">
        <v>86</v>
      </c>
      <c r="W71" s="212" t="s">
        <v>86</v>
      </c>
      <c r="X71" s="212" t="s">
        <v>86</v>
      </c>
      <c r="Y71" s="212" t="s">
        <v>86</v>
      </c>
      <c r="Z71" s="212" t="s">
        <v>86</v>
      </c>
      <c r="AA71" s="212" t="s">
        <v>86</v>
      </c>
      <c r="AB71" s="47">
        <v>21.5</v>
      </c>
      <c r="AC71" s="47">
        <v>7</v>
      </c>
      <c r="AD71" s="13">
        <f t="shared" si="4"/>
        <v>7.54</v>
      </c>
      <c r="AE71" s="212" t="s">
        <v>230</v>
      </c>
      <c r="AF71" s="210">
        <v>6</v>
      </c>
      <c r="AG71" s="207">
        <v>1.05</v>
      </c>
      <c r="AH71" s="207">
        <v>8.6300000000000008</v>
      </c>
      <c r="AI71" s="207">
        <v>8.5500000000000007</v>
      </c>
      <c r="AJ71" s="200">
        <f t="shared" si="5"/>
        <v>7.580000000000001</v>
      </c>
      <c r="AK71" s="200">
        <f t="shared" si="6"/>
        <v>7.5000000000000009</v>
      </c>
      <c r="AL71" s="167">
        <f t="shared" si="7"/>
        <v>0.98944591029023743</v>
      </c>
      <c r="AM71" s="167">
        <f t="shared" si="8"/>
        <v>39.775725593667545</v>
      </c>
      <c r="AN71" s="167">
        <f t="shared" si="9"/>
        <v>36.554958540630182</v>
      </c>
      <c r="AO71" s="167">
        <f t="shared" si="10"/>
        <v>63.445041459369818</v>
      </c>
      <c r="AP71" s="167" t="s">
        <v>86</v>
      </c>
      <c r="AQ71" s="167">
        <f t="shared" si="12"/>
        <v>18.051210613598673</v>
      </c>
      <c r="AR71" s="167" t="s">
        <v>86</v>
      </c>
      <c r="AS71" s="167" t="s">
        <v>86</v>
      </c>
      <c r="AT71" s="167" t="s">
        <v>86</v>
      </c>
      <c r="AU71" s="167">
        <f t="shared" si="17"/>
        <v>18.503747927031508</v>
      </c>
      <c r="AV71" s="166">
        <v>18.504000000000001</v>
      </c>
      <c r="AW71" s="166" t="s">
        <v>1030</v>
      </c>
      <c r="AX71" s="34" t="s">
        <v>1036</v>
      </c>
    </row>
    <row r="72" spans="1:50">
      <c r="A72" s="23" t="s">
        <v>260</v>
      </c>
      <c r="B72" s="23" t="s">
        <v>48</v>
      </c>
      <c r="C72" s="23">
        <v>7</v>
      </c>
      <c r="D72" s="23" t="str">
        <f t="shared" si="19"/>
        <v>OTO-MXT-NCD-7</v>
      </c>
      <c r="E72" s="24">
        <v>43514</v>
      </c>
      <c r="F72" s="34">
        <v>7</v>
      </c>
      <c r="G72" s="207">
        <v>40.32</v>
      </c>
      <c r="H72" s="208" t="s">
        <v>202</v>
      </c>
      <c r="I72" s="47" t="s">
        <v>155</v>
      </c>
      <c r="J72" s="47" t="s">
        <v>170</v>
      </c>
      <c r="K72" s="47">
        <v>0</v>
      </c>
      <c r="L72" s="47">
        <v>21</v>
      </c>
      <c r="M72" s="13">
        <f t="shared" si="0"/>
        <v>0.36</v>
      </c>
      <c r="N72" s="212">
        <v>22.5</v>
      </c>
      <c r="O72" s="212">
        <v>13</v>
      </c>
      <c r="P72" s="212">
        <v>14</v>
      </c>
      <c r="Q72" s="212">
        <v>13.5</v>
      </c>
      <c r="R72" s="212">
        <v>14</v>
      </c>
      <c r="S72" s="213">
        <f t="shared" si="1"/>
        <v>13.625</v>
      </c>
      <c r="T72" s="47">
        <v>7</v>
      </c>
      <c r="U72" s="213">
        <f t="shared" si="2"/>
        <v>14.525</v>
      </c>
      <c r="V72" s="212" t="s">
        <v>86</v>
      </c>
      <c r="W72" s="212" t="s">
        <v>86</v>
      </c>
      <c r="X72" s="212" t="s">
        <v>86</v>
      </c>
      <c r="Y72" s="212" t="s">
        <v>86</v>
      </c>
      <c r="Z72" s="212" t="s">
        <v>86</v>
      </c>
      <c r="AA72" s="212" t="s">
        <v>86</v>
      </c>
      <c r="AB72" s="47">
        <v>21.5</v>
      </c>
      <c r="AC72" s="47">
        <v>8</v>
      </c>
      <c r="AD72" s="13">
        <f t="shared" si="4"/>
        <v>8.5399999999999991</v>
      </c>
      <c r="AE72" s="212" t="s">
        <v>230</v>
      </c>
      <c r="AF72" s="210">
        <v>7</v>
      </c>
      <c r="AG72" s="207">
        <v>1</v>
      </c>
      <c r="AH72" s="207">
        <v>10.130000000000001</v>
      </c>
      <c r="AI72" s="207">
        <v>9.83</v>
      </c>
      <c r="AJ72" s="200">
        <f t="shared" si="5"/>
        <v>9.1300000000000008</v>
      </c>
      <c r="AK72" s="200">
        <f t="shared" si="6"/>
        <v>8.83</v>
      </c>
      <c r="AL72" s="167">
        <f t="shared" si="7"/>
        <v>0.96714129244249714</v>
      </c>
      <c r="AM72" s="167">
        <f t="shared" si="8"/>
        <v>38.995136911281485</v>
      </c>
      <c r="AN72" s="167">
        <f t="shared" si="9"/>
        <v>36.325042356504703</v>
      </c>
      <c r="AO72" s="167">
        <f t="shared" si="10"/>
        <v>63.674957643495297</v>
      </c>
      <c r="AP72" s="167" t="s">
        <v>86</v>
      </c>
      <c r="AQ72" s="167">
        <f t="shared" si="12"/>
        <v>20.976974689460533</v>
      </c>
      <c r="AR72" s="167" t="s">
        <v>86</v>
      </c>
      <c r="AS72" s="167" t="s">
        <v>86</v>
      </c>
      <c r="AT72" s="167" t="s">
        <v>86</v>
      </c>
      <c r="AU72" s="167">
        <f t="shared" si="17"/>
        <v>15.34806766704417</v>
      </c>
      <c r="AV72" s="166">
        <v>15.348000000000001</v>
      </c>
      <c r="AW72" s="166" t="s">
        <v>1025</v>
      </c>
      <c r="AX72" s="34"/>
    </row>
    <row r="73" spans="1:50">
      <c r="A73" s="23" t="s">
        <v>260</v>
      </c>
      <c r="B73" s="23" t="s">
        <v>48</v>
      </c>
      <c r="C73" s="23">
        <v>8</v>
      </c>
      <c r="D73" s="23" t="str">
        <f t="shared" si="19"/>
        <v>OTO-MXT-NCD-8</v>
      </c>
      <c r="E73" s="24">
        <v>43514</v>
      </c>
      <c r="F73" s="34">
        <v>8</v>
      </c>
      <c r="G73" s="207">
        <v>39.78</v>
      </c>
      <c r="H73" s="208" t="s">
        <v>238</v>
      </c>
      <c r="I73" s="47" t="s">
        <v>156</v>
      </c>
      <c r="J73" s="47" t="s">
        <v>237</v>
      </c>
      <c r="K73" s="47">
        <v>0</v>
      </c>
      <c r="L73" s="47">
        <v>21</v>
      </c>
      <c r="M73" s="13">
        <f t="shared" si="0"/>
        <v>0.36</v>
      </c>
      <c r="N73" s="212">
        <v>22.5</v>
      </c>
      <c r="O73" s="212">
        <v>12.5</v>
      </c>
      <c r="P73" s="212">
        <v>12.5</v>
      </c>
      <c r="Q73" s="212">
        <v>12</v>
      </c>
      <c r="R73" s="212">
        <v>12.5</v>
      </c>
      <c r="S73" s="213">
        <f t="shared" si="1"/>
        <v>12.375</v>
      </c>
      <c r="T73" s="47">
        <v>7</v>
      </c>
      <c r="U73" s="213">
        <f t="shared" si="2"/>
        <v>13.275</v>
      </c>
      <c r="V73" s="212" t="s">
        <v>86</v>
      </c>
      <c r="W73" s="212" t="s">
        <v>86</v>
      </c>
      <c r="X73" s="212" t="s">
        <v>86</v>
      </c>
      <c r="Y73" s="212" t="s">
        <v>86</v>
      </c>
      <c r="Z73" s="212" t="s">
        <v>86</v>
      </c>
      <c r="AA73" s="212" t="s">
        <v>86</v>
      </c>
      <c r="AB73" s="47">
        <v>21.5</v>
      </c>
      <c r="AC73" s="47">
        <v>6.5</v>
      </c>
      <c r="AD73" s="13">
        <f t="shared" si="4"/>
        <v>7.04</v>
      </c>
      <c r="AE73" s="212" t="s">
        <v>230</v>
      </c>
      <c r="AF73" s="210">
        <v>8</v>
      </c>
      <c r="AG73" s="207">
        <v>1.02</v>
      </c>
      <c r="AH73" s="207">
        <v>7.41</v>
      </c>
      <c r="AI73" s="207">
        <v>7.21</v>
      </c>
      <c r="AJ73" s="200">
        <f t="shared" si="5"/>
        <v>6.3900000000000006</v>
      </c>
      <c r="AK73" s="200">
        <f t="shared" si="6"/>
        <v>6.1899999999999995</v>
      </c>
      <c r="AL73" s="167">
        <f t="shared" si="7"/>
        <v>0.96870109546165872</v>
      </c>
      <c r="AM73" s="167">
        <f t="shared" si="8"/>
        <v>38.534929577464787</v>
      </c>
      <c r="AN73" s="167">
        <f t="shared" si="9"/>
        <v>33.515047624617146</v>
      </c>
      <c r="AO73" s="167">
        <f t="shared" si="10"/>
        <v>66.484952375382846</v>
      </c>
      <c r="AP73" s="167" t="s">
        <v>86</v>
      </c>
      <c r="AQ73" s="167">
        <f t="shared" si="12"/>
        <v>17.334922038903795</v>
      </c>
      <c r="AR73" s="167" t="s">
        <v>86</v>
      </c>
      <c r="AS73" s="167" t="s">
        <v>86</v>
      </c>
      <c r="AT73" s="167" t="s">
        <v>86</v>
      </c>
      <c r="AU73" s="167">
        <f t="shared" si="17"/>
        <v>16.180125585713352</v>
      </c>
      <c r="AV73" s="166">
        <v>16.18</v>
      </c>
      <c r="AW73" s="166" t="s">
        <v>1030</v>
      </c>
      <c r="AX73" s="34"/>
    </row>
    <row r="74" spans="1:50">
      <c r="A74" s="23" t="s">
        <v>60</v>
      </c>
      <c r="B74" s="23" t="s">
        <v>53</v>
      </c>
      <c r="C74" s="23">
        <v>1</v>
      </c>
      <c r="D74" s="23" t="str">
        <f t="shared" si="19"/>
        <v>WBI-NRT-NCS-1</v>
      </c>
      <c r="E74" s="24">
        <v>43525</v>
      </c>
      <c r="F74" s="34">
        <v>1</v>
      </c>
      <c r="G74" s="207">
        <v>39.51</v>
      </c>
      <c r="H74" s="208" t="s">
        <v>152</v>
      </c>
      <c r="I74" s="47" t="s">
        <v>242</v>
      </c>
      <c r="J74" s="47" t="s">
        <v>245</v>
      </c>
      <c r="K74" s="47">
        <v>4</v>
      </c>
      <c r="L74" s="47">
        <v>22</v>
      </c>
      <c r="M74" s="13">
        <f t="shared" si="0"/>
        <v>4.72</v>
      </c>
      <c r="N74" s="212">
        <v>22</v>
      </c>
      <c r="O74" s="212">
        <v>12</v>
      </c>
      <c r="P74" s="212">
        <v>13</v>
      </c>
      <c r="Q74" s="212">
        <v>12</v>
      </c>
      <c r="R74" s="212">
        <v>13</v>
      </c>
      <c r="S74" s="213">
        <f t="shared" si="1"/>
        <v>12.5</v>
      </c>
      <c r="T74" s="47">
        <v>7</v>
      </c>
      <c r="U74" s="213">
        <f t="shared" si="2"/>
        <v>13.22</v>
      </c>
      <c r="V74" s="212" t="s">
        <v>86</v>
      </c>
      <c r="W74" s="212" t="s">
        <v>86</v>
      </c>
      <c r="X74" s="212" t="s">
        <v>86</v>
      </c>
      <c r="Y74" s="212" t="s">
        <v>86</v>
      </c>
      <c r="Z74" s="212" t="s">
        <v>86</v>
      </c>
      <c r="AA74" s="212" t="s">
        <v>86</v>
      </c>
      <c r="AB74" s="47">
        <v>21.5</v>
      </c>
      <c r="AC74" s="47">
        <v>5</v>
      </c>
      <c r="AD74" s="13">
        <f t="shared" si="4"/>
        <v>5.54</v>
      </c>
      <c r="AE74" s="212" t="s">
        <v>183</v>
      </c>
      <c r="AF74" s="210">
        <v>1</v>
      </c>
      <c r="AG74" s="207">
        <v>1.04</v>
      </c>
      <c r="AH74" s="207">
        <v>10.33</v>
      </c>
      <c r="AI74" s="207">
        <v>10.25</v>
      </c>
      <c r="AJ74" s="200">
        <f t="shared" si="5"/>
        <v>9.2899999999999991</v>
      </c>
      <c r="AK74" s="200">
        <f t="shared" si="6"/>
        <v>9.2100000000000009</v>
      </c>
      <c r="AL74" s="167">
        <f t="shared" si="7"/>
        <v>0.99138858988159329</v>
      </c>
      <c r="AM74" s="167">
        <f t="shared" si="8"/>
        <v>39.169763186221751</v>
      </c>
      <c r="AN74" s="167">
        <f t="shared" si="9"/>
        <v>21.700412023399561</v>
      </c>
      <c r="AO74" s="167">
        <f t="shared" si="10"/>
        <v>78.299587976600435</v>
      </c>
      <c r="AP74" s="167" t="s">
        <v>86</v>
      </c>
      <c r="AQ74" s="167">
        <f t="shared" si="12"/>
        <v>2.0934515128456055</v>
      </c>
      <c r="AR74" s="167" t="s">
        <v>86</v>
      </c>
      <c r="AS74" s="167" t="s">
        <v>86</v>
      </c>
      <c r="AT74" s="167" t="s">
        <v>86</v>
      </c>
      <c r="AU74" s="167">
        <f t="shared" si="17"/>
        <v>19.606960510553957</v>
      </c>
      <c r="AV74" s="166">
        <v>19.606999999999999</v>
      </c>
      <c r="AW74" s="166" t="s">
        <v>1023</v>
      </c>
      <c r="AX74" s="34" t="s">
        <v>1044</v>
      </c>
    </row>
    <row r="75" spans="1:50">
      <c r="A75" s="23" t="s">
        <v>60</v>
      </c>
      <c r="B75" s="23" t="s">
        <v>53</v>
      </c>
      <c r="C75" s="23">
        <v>2</v>
      </c>
      <c r="D75" s="23" t="str">
        <f t="shared" si="19"/>
        <v>WBI-NRT-NCS-2</v>
      </c>
      <c r="E75" s="24">
        <v>43525</v>
      </c>
      <c r="F75" s="34">
        <v>2</v>
      </c>
      <c r="G75" s="207">
        <v>40.96</v>
      </c>
      <c r="H75" s="208" t="s">
        <v>152</v>
      </c>
      <c r="I75" s="47" t="s">
        <v>243</v>
      </c>
      <c r="J75" s="47" t="s">
        <v>161</v>
      </c>
      <c r="K75" s="47">
        <v>4</v>
      </c>
      <c r="L75" s="47">
        <v>22</v>
      </c>
      <c r="M75" s="13">
        <f t="shared" si="0"/>
        <v>4.72</v>
      </c>
      <c r="N75" s="212">
        <v>22</v>
      </c>
      <c r="O75" s="212">
        <v>11.5</v>
      </c>
      <c r="P75" s="212">
        <v>13</v>
      </c>
      <c r="Q75" s="212">
        <v>14</v>
      </c>
      <c r="R75" s="212">
        <v>12</v>
      </c>
      <c r="S75" s="213">
        <f t="shared" si="1"/>
        <v>12.625</v>
      </c>
      <c r="T75" s="47">
        <v>6</v>
      </c>
      <c r="U75" s="213">
        <f t="shared" si="2"/>
        <v>13.345000000000001</v>
      </c>
      <c r="V75" s="212" t="s">
        <v>86</v>
      </c>
      <c r="W75" s="212" t="s">
        <v>86</v>
      </c>
      <c r="X75" s="212" t="s">
        <v>86</v>
      </c>
      <c r="Y75" s="212" t="s">
        <v>86</v>
      </c>
      <c r="Z75" s="212" t="s">
        <v>86</v>
      </c>
      <c r="AA75" s="212" t="s">
        <v>86</v>
      </c>
      <c r="AB75" s="47">
        <v>21.5</v>
      </c>
      <c r="AC75" s="47">
        <v>5.5</v>
      </c>
      <c r="AD75" s="13">
        <f t="shared" si="4"/>
        <v>6.04</v>
      </c>
      <c r="AE75" s="212" t="s">
        <v>183</v>
      </c>
      <c r="AF75" s="210">
        <v>2</v>
      </c>
      <c r="AG75" s="207">
        <v>1.04</v>
      </c>
      <c r="AH75" s="207">
        <v>10.67</v>
      </c>
      <c r="AI75" s="207">
        <v>10.55</v>
      </c>
      <c r="AJ75" s="200">
        <f t="shared" si="5"/>
        <v>9.629999999999999</v>
      </c>
      <c r="AK75" s="200">
        <f t="shared" si="6"/>
        <v>9.5100000000000016</v>
      </c>
      <c r="AL75" s="167">
        <f t="shared" si="7"/>
        <v>0.98753894080996907</v>
      </c>
      <c r="AM75" s="167">
        <f t="shared" si="8"/>
        <v>40.449595015576335</v>
      </c>
      <c r="AN75" s="167">
        <f t="shared" si="9"/>
        <v>21.322834002858826</v>
      </c>
      <c r="AO75" s="167">
        <f t="shared" si="10"/>
        <v>78.677165997141174</v>
      </c>
      <c r="AP75" s="167" t="s">
        <v>86</v>
      </c>
      <c r="AQ75" s="167">
        <f t="shared" si="12"/>
        <v>3.2633206821766563</v>
      </c>
      <c r="AR75" s="167" t="s">
        <v>86</v>
      </c>
      <c r="AS75" s="167" t="s">
        <v>86</v>
      </c>
      <c r="AT75" s="167" t="s">
        <v>86</v>
      </c>
      <c r="AU75" s="167">
        <f t="shared" si="17"/>
        <v>18.059513320682171</v>
      </c>
      <c r="AV75" s="166">
        <v>18.059999999999899</v>
      </c>
      <c r="AW75" s="166" t="s">
        <v>1023</v>
      </c>
      <c r="AX75" s="34" t="s">
        <v>1044</v>
      </c>
    </row>
    <row r="76" spans="1:50">
      <c r="A76" s="23" t="s">
        <v>60</v>
      </c>
      <c r="B76" s="23" t="s">
        <v>53</v>
      </c>
      <c r="C76" s="23">
        <v>3</v>
      </c>
      <c r="D76" s="23" t="str">
        <f t="shared" si="19"/>
        <v>WBI-NRT-NCS-3</v>
      </c>
      <c r="E76" s="24">
        <v>43525</v>
      </c>
      <c r="F76" s="34">
        <v>3</v>
      </c>
      <c r="G76" s="207">
        <v>39.25</v>
      </c>
      <c r="H76" s="208" t="s">
        <v>152</v>
      </c>
      <c r="I76" s="47" t="s">
        <v>244</v>
      </c>
      <c r="J76" s="47" t="s">
        <v>86</v>
      </c>
      <c r="K76" s="47">
        <v>4</v>
      </c>
      <c r="L76" s="47">
        <v>22</v>
      </c>
      <c r="M76" s="13">
        <f t="shared" si="0"/>
        <v>4.72</v>
      </c>
      <c r="N76" s="212" t="s">
        <v>86</v>
      </c>
      <c r="O76" s="212">
        <v>12</v>
      </c>
      <c r="P76" s="212">
        <v>13</v>
      </c>
      <c r="Q76" s="212" t="s">
        <v>86</v>
      </c>
      <c r="R76" s="212" t="s">
        <v>86</v>
      </c>
      <c r="S76" s="213">
        <f t="shared" si="1"/>
        <v>12.5</v>
      </c>
      <c r="T76" s="47">
        <v>4</v>
      </c>
      <c r="U76" s="213" t="s">
        <v>86</v>
      </c>
      <c r="V76" s="212" t="s">
        <v>86</v>
      </c>
      <c r="W76" s="212" t="s">
        <v>86</v>
      </c>
      <c r="X76" s="212" t="s">
        <v>86</v>
      </c>
      <c r="Y76" s="212" t="s">
        <v>86</v>
      </c>
      <c r="Z76" s="212" t="s">
        <v>86</v>
      </c>
      <c r="AA76" s="212" t="s">
        <v>86</v>
      </c>
      <c r="AB76" s="47" t="s">
        <v>86</v>
      </c>
      <c r="AC76" s="47" t="s">
        <v>86</v>
      </c>
      <c r="AD76" s="13" t="s">
        <v>86</v>
      </c>
      <c r="AE76" s="212" t="s">
        <v>183</v>
      </c>
      <c r="AF76" s="210">
        <v>3</v>
      </c>
      <c r="AG76" s="207">
        <v>0.99</v>
      </c>
      <c r="AH76" s="207">
        <v>9.67</v>
      </c>
      <c r="AI76" s="207">
        <v>9.6199999999999992</v>
      </c>
      <c r="AJ76" s="200">
        <f t="shared" si="5"/>
        <v>8.68</v>
      </c>
      <c r="AK76" s="200">
        <f t="shared" si="6"/>
        <v>8.629999999999999</v>
      </c>
      <c r="AL76" s="167">
        <f t="shared" si="7"/>
        <v>0.99423963133640547</v>
      </c>
      <c r="AM76" s="167">
        <f t="shared" si="8"/>
        <v>39.023905529953915</v>
      </c>
      <c r="AN76" s="167" t="s">
        <v>86</v>
      </c>
      <c r="AO76" s="167" t="s">
        <v>86</v>
      </c>
      <c r="AP76" s="167" t="s">
        <v>86</v>
      </c>
      <c r="AQ76" s="167" t="s">
        <v>86</v>
      </c>
      <c r="AR76" s="167" t="s">
        <v>86</v>
      </c>
      <c r="AS76" s="167" t="s">
        <v>86</v>
      </c>
      <c r="AT76" s="167" t="s">
        <v>86</v>
      </c>
      <c r="AU76" s="167" t="s">
        <v>86</v>
      </c>
      <c r="AV76" s="166" t="s">
        <v>86</v>
      </c>
      <c r="AW76" s="166" t="s">
        <v>86</v>
      </c>
      <c r="AX76" s="34" t="s">
        <v>251</v>
      </c>
    </row>
    <row r="77" spans="1:50">
      <c r="A77" s="23" t="s">
        <v>60</v>
      </c>
      <c r="B77" s="23" t="s">
        <v>53</v>
      </c>
      <c r="C77" s="23">
        <v>4</v>
      </c>
      <c r="D77" s="23" t="str">
        <f t="shared" si="19"/>
        <v>WBI-NRT-NCS-4</v>
      </c>
      <c r="E77" s="24">
        <v>43525</v>
      </c>
      <c r="F77" s="34">
        <v>4</v>
      </c>
      <c r="G77" s="207">
        <v>39.68</v>
      </c>
      <c r="H77" s="208" t="s">
        <v>152</v>
      </c>
      <c r="I77" s="47" t="s">
        <v>162</v>
      </c>
      <c r="J77" s="47" t="s">
        <v>246</v>
      </c>
      <c r="K77" s="47">
        <v>4</v>
      </c>
      <c r="L77" s="47">
        <v>22</v>
      </c>
      <c r="M77" s="13">
        <f t="shared" si="0"/>
        <v>4.72</v>
      </c>
      <c r="N77" s="212">
        <v>23</v>
      </c>
      <c r="O77" s="212">
        <v>15</v>
      </c>
      <c r="P77" s="212">
        <v>15</v>
      </c>
      <c r="Q77" s="212">
        <v>14</v>
      </c>
      <c r="R77" s="212">
        <v>15</v>
      </c>
      <c r="S77" s="213">
        <f t="shared" si="1"/>
        <v>14.75</v>
      </c>
      <c r="T77" s="47">
        <v>5</v>
      </c>
      <c r="U77" s="213">
        <f t="shared" si="2"/>
        <v>15.83</v>
      </c>
      <c r="V77" s="212" t="s">
        <v>86</v>
      </c>
      <c r="W77" s="212" t="s">
        <v>86</v>
      </c>
      <c r="X77" s="212" t="s">
        <v>86</v>
      </c>
      <c r="Y77" s="212" t="s">
        <v>86</v>
      </c>
      <c r="Z77" s="212" t="s">
        <v>86</v>
      </c>
      <c r="AA77" s="212" t="s">
        <v>86</v>
      </c>
      <c r="AB77" s="47">
        <v>21.5</v>
      </c>
      <c r="AC77" s="47">
        <v>5</v>
      </c>
      <c r="AD77" s="13">
        <f t="shared" si="4"/>
        <v>5.54</v>
      </c>
      <c r="AE77" s="212" t="s">
        <v>183</v>
      </c>
      <c r="AF77" s="210">
        <v>4</v>
      </c>
      <c r="AG77" s="207">
        <v>1.3</v>
      </c>
      <c r="AH77" s="207">
        <v>10.66</v>
      </c>
      <c r="AI77" s="207">
        <v>10.52</v>
      </c>
      <c r="AJ77" s="200">
        <f t="shared" si="5"/>
        <v>9.36</v>
      </c>
      <c r="AK77" s="200">
        <f t="shared" si="6"/>
        <v>9.2199999999999989</v>
      </c>
      <c r="AL77" s="167">
        <f t="shared" si="7"/>
        <v>0.98504273504273498</v>
      </c>
      <c r="AM77" s="167">
        <f t="shared" si="8"/>
        <v>39.086495726495727</v>
      </c>
      <c r="AN77" s="167">
        <f t="shared" si="9"/>
        <v>28.42413931845217</v>
      </c>
      <c r="AO77" s="167">
        <f t="shared" si="10"/>
        <v>71.575860681547823</v>
      </c>
      <c r="AP77" s="167" t="s">
        <v>86</v>
      </c>
      <c r="AQ77" s="167">
        <f t="shared" si="12"/>
        <v>2.0979112728290539</v>
      </c>
      <c r="AR77" s="167" t="s">
        <v>86</v>
      </c>
      <c r="AS77" s="167" t="s">
        <v>86</v>
      </c>
      <c r="AT77" s="167" t="s">
        <v>86</v>
      </c>
      <c r="AU77" s="167">
        <f t="shared" si="17"/>
        <v>26.326228045623115</v>
      </c>
      <c r="AV77" s="166">
        <v>26.326000000000001</v>
      </c>
      <c r="AW77" s="166" t="s">
        <v>1030</v>
      </c>
      <c r="AX77" s="34" t="s">
        <v>1044</v>
      </c>
    </row>
    <row r="78" spans="1:50">
      <c r="A78" s="23" t="s">
        <v>60</v>
      </c>
      <c r="B78" s="23" t="s">
        <v>53</v>
      </c>
      <c r="C78" s="23">
        <v>5</v>
      </c>
      <c r="D78" s="23" t="str">
        <f t="shared" si="19"/>
        <v>WBI-NRT-NCS-5</v>
      </c>
      <c r="E78" s="24">
        <v>43525</v>
      </c>
      <c r="F78" s="34">
        <v>5</v>
      </c>
      <c r="G78" s="207">
        <v>39.479999999999997</v>
      </c>
      <c r="H78" s="208" t="s">
        <v>152</v>
      </c>
      <c r="I78" s="47" t="s">
        <v>163</v>
      </c>
      <c r="J78" s="47" t="s">
        <v>164</v>
      </c>
      <c r="K78" s="47">
        <v>4</v>
      </c>
      <c r="L78" s="47">
        <v>22</v>
      </c>
      <c r="M78" s="13">
        <f t="shared" si="0"/>
        <v>4.72</v>
      </c>
      <c r="N78" s="212">
        <v>23</v>
      </c>
      <c r="O78" s="212">
        <v>12</v>
      </c>
      <c r="P78" s="212">
        <v>12</v>
      </c>
      <c r="Q78" s="212">
        <v>13</v>
      </c>
      <c r="R78" s="212">
        <v>13</v>
      </c>
      <c r="S78" s="213">
        <f t="shared" si="1"/>
        <v>12.5</v>
      </c>
      <c r="T78" s="47">
        <v>9</v>
      </c>
      <c r="U78" s="213">
        <f t="shared" si="2"/>
        <v>13.58</v>
      </c>
      <c r="V78" s="212" t="s">
        <v>86</v>
      </c>
      <c r="W78" s="212" t="s">
        <v>86</v>
      </c>
      <c r="X78" s="212" t="s">
        <v>86</v>
      </c>
      <c r="Y78" s="212" t="s">
        <v>86</v>
      </c>
      <c r="Z78" s="212" t="s">
        <v>86</v>
      </c>
      <c r="AA78" s="212" t="s">
        <v>86</v>
      </c>
      <c r="AB78" s="47">
        <v>21.5</v>
      </c>
      <c r="AC78" s="47">
        <v>5</v>
      </c>
      <c r="AD78" s="13">
        <f t="shared" si="4"/>
        <v>5.54</v>
      </c>
      <c r="AE78" s="212" t="s">
        <v>183</v>
      </c>
      <c r="AF78" s="210">
        <v>5</v>
      </c>
      <c r="AG78" s="207">
        <v>1</v>
      </c>
      <c r="AH78" s="207">
        <v>7.91</v>
      </c>
      <c r="AI78" s="207">
        <v>7.85</v>
      </c>
      <c r="AJ78" s="200">
        <f t="shared" si="5"/>
        <v>6.91</v>
      </c>
      <c r="AK78" s="200">
        <f t="shared" si="6"/>
        <v>6.85</v>
      </c>
      <c r="AL78" s="167">
        <f t="shared" si="7"/>
        <v>0.99131693198263382</v>
      </c>
      <c r="AM78" s="167">
        <f t="shared" si="8"/>
        <v>39.137192474674379</v>
      </c>
      <c r="AN78" s="167">
        <f t="shared" si="9"/>
        <v>22.638312663161244</v>
      </c>
      <c r="AO78" s="167">
        <f t="shared" si="10"/>
        <v>77.361687336838756</v>
      </c>
      <c r="AP78" s="167" t="s">
        <v>86</v>
      </c>
      <c r="AQ78" s="167">
        <f t="shared" si="12"/>
        <v>2.0951937227756465</v>
      </c>
      <c r="AR78" s="167" t="s">
        <v>86</v>
      </c>
      <c r="AS78" s="167" t="s">
        <v>86</v>
      </c>
      <c r="AT78" s="167" t="s">
        <v>86</v>
      </c>
      <c r="AU78" s="167">
        <f t="shared" si="17"/>
        <v>20.543118940385597</v>
      </c>
      <c r="AV78" s="166">
        <v>20.542999999999999</v>
      </c>
      <c r="AW78" s="166" t="s">
        <v>1023</v>
      </c>
      <c r="AX78" s="34" t="s">
        <v>1044</v>
      </c>
    </row>
    <row r="79" spans="1:50">
      <c r="A79" s="23" t="s">
        <v>60</v>
      </c>
      <c r="B79" s="23" t="s">
        <v>53</v>
      </c>
      <c r="C79" s="23">
        <v>6</v>
      </c>
      <c r="D79" s="23" t="str">
        <f t="shared" si="19"/>
        <v>WBI-NRT-NCS-6</v>
      </c>
      <c r="E79" s="24">
        <v>43525</v>
      </c>
      <c r="F79" s="34">
        <v>6</v>
      </c>
      <c r="G79" s="207">
        <v>40.770000000000003</v>
      </c>
      <c r="H79" s="208" t="s">
        <v>152</v>
      </c>
      <c r="I79" s="209">
        <v>0.42499999999999999</v>
      </c>
      <c r="J79" s="47" t="s">
        <v>165</v>
      </c>
      <c r="K79" s="47">
        <v>4</v>
      </c>
      <c r="L79" s="47">
        <v>22</v>
      </c>
      <c r="M79" s="13">
        <f t="shared" si="0"/>
        <v>4.72</v>
      </c>
      <c r="N79" s="212">
        <v>23</v>
      </c>
      <c r="O79" s="212">
        <v>13</v>
      </c>
      <c r="P79" s="212">
        <v>13</v>
      </c>
      <c r="Q79" s="212">
        <v>14</v>
      </c>
      <c r="R79" s="212">
        <v>14</v>
      </c>
      <c r="S79" s="213">
        <f t="shared" si="1"/>
        <v>13.5</v>
      </c>
      <c r="T79" s="47">
        <v>9</v>
      </c>
      <c r="U79" s="213">
        <f t="shared" si="2"/>
        <v>14.58</v>
      </c>
      <c r="V79" s="212" t="s">
        <v>86</v>
      </c>
      <c r="W79" s="212" t="s">
        <v>86</v>
      </c>
      <c r="X79" s="212" t="s">
        <v>86</v>
      </c>
      <c r="Y79" s="212" t="s">
        <v>86</v>
      </c>
      <c r="Z79" s="212" t="s">
        <v>86</v>
      </c>
      <c r="AA79" s="212" t="s">
        <v>86</v>
      </c>
      <c r="AB79" s="47">
        <v>21.5</v>
      </c>
      <c r="AC79" s="47">
        <v>5</v>
      </c>
      <c r="AD79" s="13">
        <f t="shared" si="4"/>
        <v>5.54</v>
      </c>
      <c r="AE79" s="212" t="s">
        <v>183</v>
      </c>
      <c r="AF79" s="210">
        <v>6</v>
      </c>
      <c r="AG79" s="207">
        <v>1.03</v>
      </c>
      <c r="AH79" s="207">
        <v>7.42</v>
      </c>
      <c r="AI79" s="207">
        <v>7.15</v>
      </c>
      <c r="AJ79" s="200">
        <f t="shared" si="5"/>
        <v>6.39</v>
      </c>
      <c r="AK79" s="200">
        <f t="shared" si="6"/>
        <v>6.12</v>
      </c>
      <c r="AL79" s="167">
        <f t="shared" si="7"/>
        <v>0.95774647887323949</v>
      </c>
      <c r="AM79" s="167">
        <f t="shared" si="8"/>
        <v>39.047323943661979</v>
      </c>
      <c r="AN79" s="167">
        <f t="shared" si="9"/>
        <v>25.251410350748095</v>
      </c>
      <c r="AO79" s="167">
        <f t="shared" si="10"/>
        <v>74.748589649251898</v>
      </c>
      <c r="AP79" s="167" t="s">
        <v>86</v>
      </c>
      <c r="AQ79" s="167">
        <f t="shared" si="12"/>
        <v>2.1000158709547101</v>
      </c>
      <c r="AR79" s="167" t="s">
        <v>86</v>
      </c>
      <c r="AS79" s="167" t="s">
        <v>86</v>
      </c>
      <c r="AT79" s="167" t="s">
        <v>86</v>
      </c>
      <c r="AU79" s="167">
        <f t="shared" si="17"/>
        <v>23.151394479793385</v>
      </c>
      <c r="AV79" s="166">
        <v>23.151</v>
      </c>
      <c r="AW79" s="166" t="s">
        <v>1023</v>
      </c>
      <c r="AX79" s="34" t="s">
        <v>1044</v>
      </c>
    </row>
    <row r="80" spans="1:50">
      <c r="A80" s="23" t="s">
        <v>60</v>
      </c>
      <c r="B80" s="23" t="s">
        <v>53</v>
      </c>
      <c r="C80" s="23">
        <v>7</v>
      </c>
      <c r="D80" s="23" t="str">
        <f t="shared" si="19"/>
        <v>WBI-NRT-NCS-7</v>
      </c>
      <c r="E80" s="24">
        <v>43525</v>
      </c>
      <c r="F80" s="34">
        <v>7</v>
      </c>
      <c r="G80" s="207">
        <v>39.67</v>
      </c>
      <c r="H80" s="208" t="s">
        <v>152</v>
      </c>
      <c r="I80" s="209">
        <v>0.43541666666666662</v>
      </c>
      <c r="J80" s="47" t="s">
        <v>166</v>
      </c>
      <c r="K80" s="47">
        <v>4</v>
      </c>
      <c r="L80" s="47">
        <v>22</v>
      </c>
      <c r="M80" s="13">
        <f t="shared" si="0"/>
        <v>4.72</v>
      </c>
      <c r="N80" s="212">
        <v>23</v>
      </c>
      <c r="O80" s="212">
        <v>11</v>
      </c>
      <c r="P80" s="212">
        <v>12</v>
      </c>
      <c r="Q80" s="212">
        <v>12</v>
      </c>
      <c r="R80" s="212">
        <v>12</v>
      </c>
      <c r="S80" s="213">
        <f t="shared" si="1"/>
        <v>11.75</v>
      </c>
      <c r="T80" s="47">
        <v>8</v>
      </c>
      <c r="U80" s="213">
        <f t="shared" si="2"/>
        <v>12.83</v>
      </c>
      <c r="V80" s="212" t="s">
        <v>86</v>
      </c>
      <c r="W80" s="212" t="s">
        <v>86</v>
      </c>
      <c r="X80" s="212" t="s">
        <v>86</v>
      </c>
      <c r="Y80" s="212" t="s">
        <v>86</v>
      </c>
      <c r="Z80" s="212" t="s">
        <v>86</v>
      </c>
      <c r="AA80" s="212" t="s">
        <v>86</v>
      </c>
      <c r="AB80" s="47">
        <v>21.5</v>
      </c>
      <c r="AC80" s="47">
        <v>5</v>
      </c>
      <c r="AD80" s="13">
        <f t="shared" si="4"/>
        <v>5.54</v>
      </c>
      <c r="AE80" s="212" t="s">
        <v>183</v>
      </c>
      <c r="AF80" s="210">
        <v>7</v>
      </c>
      <c r="AG80" s="207">
        <v>0.98</v>
      </c>
      <c r="AH80" s="207">
        <v>10.25</v>
      </c>
      <c r="AI80" s="207">
        <v>10.17</v>
      </c>
      <c r="AJ80" s="200">
        <f t="shared" si="5"/>
        <v>9.27</v>
      </c>
      <c r="AK80" s="200">
        <f t="shared" si="6"/>
        <v>9.19</v>
      </c>
      <c r="AL80" s="167">
        <f t="shared" si="7"/>
        <v>0.99137001078748654</v>
      </c>
      <c r="AM80" s="167">
        <f t="shared" si="8"/>
        <v>39.327648327939592</v>
      </c>
      <c r="AN80" s="167">
        <f t="shared" si="9"/>
        <v>20.621624594416446</v>
      </c>
      <c r="AO80" s="167">
        <f t="shared" si="10"/>
        <v>79.378375405583554</v>
      </c>
      <c r="AP80" s="167" t="s">
        <v>86</v>
      </c>
      <c r="AQ80" s="167">
        <f t="shared" si="12"/>
        <v>2.0850471229866208</v>
      </c>
      <c r="AR80" s="167" t="s">
        <v>86</v>
      </c>
      <c r="AS80" s="167" t="s">
        <v>86</v>
      </c>
      <c r="AT80" s="167" t="s">
        <v>86</v>
      </c>
      <c r="AU80" s="167">
        <f t="shared" si="17"/>
        <v>18.536577471429826</v>
      </c>
      <c r="AV80" s="166">
        <v>18.536999999999999</v>
      </c>
      <c r="AW80" s="166" t="s">
        <v>1023</v>
      </c>
      <c r="AX80" s="34" t="s">
        <v>1044</v>
      </c>
    </row>
    <row r="81" spans="1:50">
      <c r="A81" s="23" t="s">
        <v>60</v>
      </c>
      <c r="B81" s="23" t="s">
        <v>53</v>
      </c>
      <c r="C81" s="23">
        <v>8</v>
      </c>
      <c r="D81" s="23" t="str">
        <f t="shared" si="19"/>
        <v>WBI-NRT-NCS-8</v>
      </c>
      <c r="E81" s="24">
        <v>43525</v>
      </c>
      <c r="F81" s="34">
        <v>8</v>
      </c>
      <c r="G81" s="207">
        <v>39.42</v>
      </c>
      <c r="H81" s="208" t="s">
        <v>152</v>
      </c>
      <c r="I81" s="209">
        <v>0.4465277777777778</v>
      </c>
      <c r="J81" s="47" t="s">
        <v>247</v>
      </c>
      <c r="K81" s="47">
        <v>4</v>
      </c>
      <c r="L81" s="47">
        <v>22</v>
      </c>
      <c r="M81" s="13">
        <f t="shared" si="0"/>
        <v>4.72</v>
      </c>
      <c r="N81" s="212">
        <v>23</v>
      </c>
      <c r="O81" s="212">
        <v>10.5</v>
      </c>
      <c r="P81" s="212">
        <v>11</v>
      </c>
      <c r="Q81" s="212">
        <v>11</v>
      </c>
      <c r="R81" s="212">
        <v>11</v>
      </c>
      <c r="S81" s="213">
        <f t="shared" si="1"/>
        <v>10.875</v>
      </c>
      <c r="T81" s="47">
        <v>10</v>
      </c>
      <c r="U81" s="213">
        <f t="shared" si="2"/>
        <v>11.955</v>
      </c>
      <c r="V81" s="212" t="s">
        <v>86</v>
      </c>
      <c r="W81" s="212" t="s">
        <v>86</v>
      </c>
      <c r="X81" s="212" t="s">
        <v>86</v>
      </c>
      <c r="Y81" s="212" t="s">
        <v>86</v>
      </c>
      <c r="Z81" s="212" t="s">
        <v>86</v>
      </c>
      <c r="AA81" s="212" t="s">
        <v>86</v>
      </c>
      <c r="AB81" s="47">
        <v>21.5</v>
      </c>
      <c r="AC81" s="47">
        <v>5</v>
      </c>
      <c r="AD81" s="13">
        <f t="shared" si="4"/>
        <v>5.54</v>
      </c>
      <c r="AE81" s="212" t="s">
        <v>183</v>
      </c>
      <c r="AF81" s="210">
        <v>8</v>
      </c>
      <c r="AG81" s="207">
        <v>1.02</v>
      </c>
      <c r="AH81" s="207">
        <v>7.89</v>
      </c>
      <c r="AI81" s="207">
        <v>7.58</v>
      </c>
      <c r="AJ81" s="200">
        <f t="shared" si="5"/>
        <v>6.8699999999999992</v>
      </c>
      <c r="AK81" s="200">
        <f t="shared" si="6"/>
        <v>6.5600000000000005</v>
      </c>
      <c r="AL81" s="167">
        <f t="shared" si="7"/>
        <v>0.95487627365356642</v>
      </c>
      <c r="AM81" s="167">
        <f t="shared" si="8"/>
        <v>37.641222707423587</v>
      </c>
      <c r="AN81" s="167">
        <f t="shared" si="9"/>
        <v>19.220948416675945</v>
      </c>
      <c r="AO81" s="167">
        <f t="shared" si="10"/>
        <v>80.779051583324048</v>
      </c>
      <c r="AP81" s="167" t="s">
        <v>86</v>
      </c>
      <c r="AQ81" s="167">
        <f t="shared" si="12"/>
        <v>2.1784627092846272</v>
      </c>
      <c r="AR81" s="167" t="s">
        <v>86</v>
      </c>
      <c r="AS81" s="167" t="s">
        <v>86</v>
      </c>
      <c r="AT81" s="167" t="s">
        <v>86</v>
      </c>
      <c r="AU81" s="167">
        <f t="shared" si="17"/>
        <v>17.042485707391318</v>
      </c>
      <c r="AV81" s="166">
        <v>17.042999999999999</v>
      </c>
      <c r="AW81" s="166" t="s">
        <v>1023</v>
      </c>
      <c r="AX81" s="34" t="s">
        <v>1044</v>
      </c>
    </row>
    <row r="82" spans="1:50">
      <c r="A82" s="23" t="s">
        <v>260</v>
      </c>
      <c r="B82" s="23" t="s">
        <v>52</v>
      </c>
      <c r="C82" s="23">
        <v>1</v>
      </c>
      <c r="D82" s="23" t="str">
        <f t="shared" si="19"/>
        <v>UCP-MXG-NCD-1</v>
      </c>
      <c r="E82" s="24">
        <v>43525</v>
      </c>
      <c r="F82" s="34">
        <v>1</v>
      </c>
      <c r="G82" s="207">
        <v>39.74</v>
      </c>
      <c r="H82" s="208" t="s">
        <v>152</v>
      </c>
      <c r="I82" s="47" t="s">
        <v>242</v>
      </c>
      <c r="J82" s="47" t="s">
        <v>248</v>
      </c>
      <c r="K82" s="47">
        <v>4</v>
      </c>
      <c r="L82" s="47">
        <v>22</v>
      </c>
      <c r="M82" s="13">
        <f t="shared" si="0"/>
        <v>4.72</v>
      </c>
      <c r="N82" s="212">
        <v>22</v>
      </c>
      <c r="O82" s="212">
        <v>12</v>
      </c>
      <c r="P82" s="212">
        <v>13</v>
      </c>
      <c r="Q82" s="212">
        <v>12</v>
      </c>
      <c r="R82" s="212">
        <v>12</v>
      </c>
      <c r="S82" s="213">
        <f t="shared" si="1"/>
        <v>12.25</v>
      </c>
      <c r="T82" s="47">
        <v>7</v>
      </c>
      <c r="U82" s="213">
        <f t="shared" si="2"/>
        <v>12.97</v>
      </c>
      <c r="V82" s="212" t="s">
        <v>86</v>
      </c>
      <c r="W82" s="212" t="s">
        <v>86</v>
      </c>
      <c r="X82" s="212" t="s">
        <v>86</v>
      </c>
      <c r="Y82" s="212" t="s">
        <v>86</v>
      </c>
      <c r="Z82" s="212" t="s">
        <v>86</v>
      </c>
      <c r="AA82" s="212" t="s">
        <v>86</v>
      </c>
      <c r="AB82" s="47">
        <v>22</v>
      </c>
      <c r="AC82" s="47">
        <v>5</v>
      </c>
      <c r="AD82" s="13">
        <f t="shared" si="4"/>
        <v>5.72</v>
      </c>
      <c r="AE82" s="212" t="s">
        <v>230</v>
      </c>
      <c r="AF82" s="210">
        <v>1</v>
      </c>
      <c r="AG82" s="207">
        <v>1.31</v>
      </c>
      <c r="AH82" s="207">
        <v>9.41</v>
      </c>
      <c r="AI82" s="207">
        <v>9.35</v>
      </c>
      <c r="AJ82" s="200">
        <f t="shared" si="5"/>
        <v>8.1</v>
      </c>
      <c r="AK82" s="200">
        <f t="shared" si="6"/>
        <v>8.0399999999999991</v>
      </c>
      <c r="AL82" s="167">
        <f t="shared" si="7"/>
        <v>0.99259259259259258</v>
      </c>
      <c r="AM82" s="167">
        <f t="shared" si="8"/>
        <v>39.445629629629629</v>
      </c>
      <c r="AN82" s="167">
        <f t="shared" si="9"/>
        <v>20.914864529892061</v>
      </c>
      <c r="AO82" s="167">
        <f t="shared" si="10"/>
        <v>79.085135470107943</v>
      </c>
      <c r="AP82" s="167" t="s">
        <v>86</v>
      </c>
      <c r="AQ82" s="167">
        <f t="shared" si="12"/>
        <v>2.5351350945323712</v>
      </c>
      <c r="AR82" s="167" t="s">
        <v>86</v>
      </c>
      <c r="AS82" s="167" t="s">
        <v>86</v>
      </c>
      <c r="AT82" s="167" t="s">
        <v>86</v>
      </c>
      <c r="AU82" s="167">
        <f t="shared" si="17"/>
        <v>18.379729435359689</v>
      </c>
      <c r="AV82" s="166">
        <v>18.38</v>
      </c>
      <c r="AW82" s="166" t="s">
        <v>1023</v>
      </c>
      <c r="AX82" s="34"/>
    </row>
    <row r="83" spans="1:50">
      <c r="A83" s="23" t="s">
        <v>260</v>
      </c>
      <c r="B83" s="23" t="s">
        <v>52</v>
      </c>
      <c r="C83" s="23">
        <v>2</v>
      </c>
      <c r="D83" s="23" t="str">
        <f t="shared" si="19"/>
        <v>UCP-MXG-NCD-2</v>
      </c>
      <c r="E83" s="24">
        <v>43525</v>
      </c>
      <c r="F83" s="34">
        <v>2</v>
      </c>
      <c r="G83" s="207">
        <v>39.58</v>
      </c>
      <c r="H83" s="208" t="s">
        <v>152</v>
      </c>
      <c r="I83" s="47" t="s">
        <v>153</v>
      </c>
      <c r="J83" s="47" t="s">
        <v>232</v>
      </c>
      <c r="K83" s="47">
        <v>4</v>
      </c>
      <c r="L83" s="47">
        <v>22</v>
      </c>
      <c r="M83" s="13">
        <f t="shared" si="0"/>
        <v>4.72</v>
      </c>
      <c r="N83" s="212">
        <v>22</v>
      </c>
      <c r="O83" s="212">
        <v>10</v>
      </c>
      <c r="P83" s="212">
        <v>11</v>
      </c>
      <c r="Q83" s="212">
        <v>11</v>
      </c>
      <c r="R83" s="212">
        <v>11</v>
      </c>
      <c r="S83" s="213">
        <f t="shared" si="1"/>
        <v>10.75</v>
      </c>
      <c r="T83" s="47">
        <v>7</v>
      </c>
      <c r="U83" s="213">
        <f t="shared" si="2"/>
        <v>11.47</v>
      </c>
      <c r="V83" s="212" t="s">
        <v>86</v>
      </c>
      <c r="W83" s="212" t="s">
        <v>86</v>
      </c>
      <c r="X83" s="212" t="s">
        <v>86</v>
      </c>
      <c r="Y83" s="212" t="s">
        <v>86</v>
      </c>
      <c r="Z83" s="212" t="s">
        <v>86</v>
      </c>
      <c r="AA83" s="212" t="s">
        <v>86</v>
      </c>
      <c r="AB83" s="47">
        <v>22</v>
      </c>
      <c r="AC83" s="47">
        <v>6</v>
      </c>
      <c r="AD83" s="13">
        <f t="shared" si="4"/>
        <v>6.72</v>
      </c>
      <c r="AE83" s="212" t="s">
        <v>230</v>
      </c>
      <c r="AF83" s="210">
        <v>2</v>
      </c>
      <c r="AG83" s="207">
        <v>1.3</v>
      </c>
      <c r="AH83" s="207">
        <v>9.26</v>
      </c>
      <c r="AI83" s="207">
        <v>9.2200000000000006</v>
      </c>
      <c r="AJ83" s="200">
        <f t="shared" si="5"/>
        <v>7.96</v>
      </c>
      <c r="AK83" s="200">
        <f t="shared" si="6"/>
        <v>7.9200000000000008</v>
      </c>
      <c r="AL83" s="167">
        <f t="shared" si="7"/>
        <v>0.99497487437185939</v>
      </c>
      <c r="AM83" s="167">
        <f t="shared" si="8"/>
        <v>39.381105527638191</v>
      </c>
      <c r="AN83" s="167">
        <f t="shared" si="9"/>
        <v>17.14019936607102</v>
      </c>
      <c r="AO83" s="167">
        <f t="shared" si="10"/>
        <v>82.859800633928984</v>
      </c>
      <c r="AP83" s="167" t="s">
        <v>86</v>
      </c>
      <c r="AQ83" s="167">
        <f t="shared" si="12"/>
        <v>5.0785775899469687</v>
      </c>
      <c r="AR83" s="167" t="s">
        <v>86</v>
      </c>
      <c r="AS83" s="167" t="s">
        <v>86</v>
      </c>
      <c r="AT83" s="167" t="s">
        <v>86</v>
      </c>
      <c r="AU83" s="167">
        <f t="shared" si="17"/>
        <v>12.061621776124051</v>
      </c>
      <c r="AV83" s="166">
        <v>12.061</v>
      </c>
      <c r="AW83" s="166" t="s">
        <v>1023</v>
      </c>
      <c r="AX83" s="34"/>
    </row>
    <row r="84" spans="1:50">
      <c r="A84" s="23" t="s">
        <v>260</v>
      </c>
      <c r="B84" s="23" t="s">
        <v>52</v>
      </c>
      <c r="C84" s="23">
        <v>3</v>
      </c>
      <c r="D84" s="23" t="str">
        <f t="shared" si="19"/>
        <v>UCP-MXG-NCD-3</v>
      </c>
      <c r="E84" s="24">
        <v>43525</v>
      </c>
      <c r="F84" s="34">
        <v>3</v>
      </c>
      <c r="G84" s="207">
        <v>40.520000000000003</v>
      </c>
      <c r="H84" s="208" t="s">
        <v>152</v>
      </c>
      <c r="I84" s="47" t="s">
        <v>86</v>
      </c>
      <c r="J84" s="47" t="s">
        <v>86</v>
      </c>
      <c r="K84" s="47">
        <v>4</v>
      </c>
      <c r="L84" s="47">
        <v>22</v>
      </c>
      <c r="M84" s="13">
        <f t="shared" si="0"/>
        <v>4.72</v>
      </c>
      <c r="N84" s="212" t="s">
        <v>86</v>
      </c>
      <c r="O84" s="212" t="s">
        <v>86</v>
      </c>
      <c r="P84" s="212" t="s">
        <v>86</v>
      </c>
      <c r="Q84" s="212" t="s">
        <v>86</v>
      </c>
      <c r="R84" s="212" t="s">
        <v>86</v>
      </c>
      <c r="S84" s="213" t="s">
        <v>86</v>
      </c>
      <c r="T84" s="47" t="s">
        <v>86</v>
      </c>
      <c r="U84" s="213" t="s">
        <v>86</v>
      </c>
      <c r="V84" s="212" t="s">
        <v>86</v>
      </c>
      <c r="W84" s="212" t="s">
        <v>86</v>
      </c>
      <c r="X84" s="212" t="s">
        <v>86</v>
      </c>
      <c r="Y84" s="212" t="s">
        <v>86</v>
      </c>
      <c r="Z84" s="212" t="s">
        <v>86</v>
      </c>
      <c r="AA84" s="212" t="s">
        <v>86</v>
      </c>
      <c r="AB84" s="47" t="s">
        <v>86</v>
      </c>
      <c r="AC84" s="47" t="s">
        <v>86</v>
      </c>
      <c r="AD84" s="13" t="s">
        <v>86</v>
      </c>
      <c r="AE84" s="212" t="s">
        <v>230</v>
      </c>
      <c r="AF84" s="210">
        <v>3</v>
      </c>
      <c r="AG84" s="207">
        <v>1.29</v>
      </c>
      <c r="AH84" s="207">
        <v>8.58</v>
      </c>
      <c r="AI84" s="207">
        <v>8.52</v>
      </c>
      <c r="AJ84" s="200">
        <f t="shared" si="5"/>
        <v>7.29</v>
      </c>
      <c r="AK84" s="200">
        <f t="shared" si="6"/>
        <v>7.2299999999999995</v>
      </c>
      <c r="AL84" s="167">
        <f t="shared" si="7"/>
        <v>0.99176954732510281</v>
      </c>
      <c r="AM84" s="167">
        <f t="shared" si="8"/>
        <v>40.186502057613168</v>
      </c>
      <c r="AN84" s="167" t="s">
        <v>86</v>
      </c>
      <c r="AO84" s="167" t="s">
        <v>86</v>
      </c>
      <c r="AP84" s="167" t="s">
        <v>86</v>
      </c>
      <c r="AQ84" s="167" t="s">
        <v>86</v>
      </c>
      <c r="AR84" s="167" t="s">
        <v>86</v>
      </c>
      <c r="AS84" s="167" t="s">
        <v>86</v>
      </c>
      <c r="AT84" s="167" t="s">
        <v>86</v>
      </c>
      <c r="AU84" s="167" t="s">
        <v>86</v>
      </c>
      <c r="AV84" s="166" t="s">
        <v>86</v>
      </c>
      <c r="AW84" s="166" t="s">
        <v>86</v>
      </c>
      <c r="AX84" s="34" t="s">
        <v>252</v>
      </c>
    </row>
    <row r="85" spans="1:50">
      <c r="A85" s="23" t="s">
        <v>260</v>
      </c>
      <c r="B85" s="23" t="s">
        <v>52</v>
      </c>
      <c r="C85" s="23">
        <v>4</v>
      </c>
      <c r="D85" s="23" t="str">
        <f t="shared" si="19"/>
        <v>UCP-MXG-NCD-4</v>
      </c>
      <c r="E85" s="24">
        <v>43525</v>
      </c>
      <c r="F85" s="34">
        <v>4</v>
      </c>
      <c r="G85" s="207">
        <v>39.950000000000003</v>
      </c>
      <c r="H85" s="208" t="s">
        <v>152</v>
      </c>
      <c r="I85" s="47" t="s">
        <v>162</v>
      </c>
      <c r="J85" s="47" t="s">
        <v>249</v>
      </c>
      <c r="K85" s="47">
        <v>4</v>
      </c>
      <c r="L85" s="47">
        <v>22</v>
      </c>
      <c r="M85" s="13">
        <f t="shared" si="0"/>
        <v>4.72</v>
      </c>
      <c r="N85" s="212">
        <v>22</v>
      </c>
      <c r="O85" s="212">
        <v>12</v>
      </c>
      <c r="P85" s="212">
        <v>11.5</v>
      </c>
      <c r="Q85" s="212">
        <v>12</v>
      </c>
      <c r="R85" s="212">
        <v>12</v>
      </c>
      <c r="S85" s="213">
        <f t="shared" si="1"/>
        <v>11.875</v>
      </c>
      <c r="T85" s="47">
        <v>7</v>
      </c>
      <c r="U85" s="213">
        <f t="shared" si="2"/>
        <v>12.595000000000001</v>
      </c>
      <c r="V85" s="212" t="s">
        <v>86</v>
      </c>
      <c r="W85" s="212" t="s">
        <v>86</v>
      </c>
      <c r="X85" s="212" t="s">
        <v>86</v>
      </c>
      <c r="Y85" s="212" t="s">
        <v>86</v>
      </c>
      <c r="Z85" s="212" t="s">
        <v>86</v>
      </c>
      <c r="AA85" s="212" t="s">
        <v>86</v>
      </c>
      <c r="AB85" s="47">
        <v>22</v>
      </c>
      <c r="AC85" s="47">
        <v>6</v>
      </c>
      <c r="AD85" s="13">
        <f t="shared" si="4"/>
        <v>6.72</v>
      </c>
      <c r="AE85" s="212" t="s">
        <v>230</v>
      </c>
      <c r="AF85" s="210">
        <v>4</v>
      </c>
      <c r="AG85" s="207">
        <v>1.06</v>
      </c>
      <c r="AH85" s="207">
        <v>9.26</v>
      </c>
      <c r="AI85" s="207">
        <v>9.18</v>
      </c>
      <c r="AJ85" s="200">
        <f t="shared" si="5"/>
        <v>8.1999999999999993</v>
      </c>
      <c r="AK85" s="200">
        <f t="shared" si="6"/>
        <v>8.1199999999999992</v>
      </c>
      <c r="AL85" s="167">
        <f t="shared" si="7"/>
        <v>0.99024390243902438</v>
      </c>
      <c r="AM85" s="167">
        <f t="shared" si="8"/>
        <v>39.560243902439026</v>
      </c>
      <c r="AN85" s="167">
        <f t="shared" si="9"/>
        <v>19.906348452807389</v>
      </c>
      <c r="AO85" s="167">
        <f t="shared" si="10"/>
        <v>80.093651547192607</v>
      </c>
      <c r="AP85" s="167" t="s">
        <v>86</v>
      </c>
      <c r="AQ85" s="167">
        <f t="shared" si="12"/>
        <v>5.055580559443146</v>
      </c>
      <c r="AR85" s="167" t="s">
        <v>86</v>
      </c>
      <c r="AS85" s="167" t="s">
        <v>86</v>
      </c>
      <c r="AT85" s="167" t="s">
        <v>86</v>
      </c>
      <c r="AU85" s="167">
        <f t="shared" si="17"/>
        <v>14.850767893364242</v>
      </c>
      <c r="AV85" s="166">
        <v>14.85</v>
      </c>
      <c r="AW85" s="166" t="s">
        <v>1023</v>
      </c>
      <c r="AX85" s="34"/>
    </row>
    <row r="86" spans="1:50">
      <c r="A86" s="23" t="s">
        <v>260</v>
      </c>
      <c r="B86" s="23" t="s">
        <v>52</v>
      </c>
      <c r="C86" s="23">
        <v>5</v>
      </c>
      <c r="D86" s="23" t="str">
        <f t="shared" si="19"/>
        <v>UCP-MXG-NCD-5</v>
      </c>
      <c r="E86" s="24">
        <v>43525</v>
      </c>
      <c r="F86" s="34">
        <v>5</v>
      </c>
      <c r="G86" s="207">
        <v>39.659999999999997</v>
      </c>
      <c r="H86" s="208" t="s">
        <v>152</v>
      </c>
      <c r="I86" s="47" t="s">
        <v>163</v>
      </c>
      <c r="J86" s="47" t="s">
        <v>164</v>
      </c>
      <c r="K86" s="47">
        <v>4</v>
      </c>
      <c r="L86" s="47">
        <v>22</v>
      </c>
      <c r="M86" s="13">
        <f t="shared" si="0"/>
        <v>4.72</v>
      </c>
      <c r="N86" s="212">
        <v>22.5</v>
      </c>
      <c r="O86" s="212">
        <v>17</v>
      </c>
      <c r="P86" s="212">
        <v>17</v>
      </c>
      <c r="Q86" s="212">
        <v>17</v>
      </c>
      <c r="R86" s="212">
        <v>17</v>
      </c>
      <c r="S86" s="213">
        <f t="shared" si="1"/>
        <v>17</v>
      </c>
      <c r="T86" s="47">
        <v>8</v>
      </c>
      <c r="U86" s="213">
        <f t="shared" si="2"/>
        <v>17.899999999999999</v>
      </c>
      <c r="V86" s="212" t="s">
        <v>86</v>
      </c>
      <c r="W86" s="212" t="s">
        <v>86</v>
      </c>
      <c r="X86" s="212" t="s">
        <v>86</v>
      </c>
      <c r="Y86" s="212" t="s">
        <v>86</v>
      </c>
      <c r="Z86" s="212" t="s">
        <v>86</v>
      </c>
      <c r="AA86" s="212" t="s">
        <v>86</v>
      </c>
      <c r="AB86" s="47">
        <v>22</v>
      </c>
      <c r="AC86" s="47">
        <v>5.5</v>
      </c>
      <c r="AD86" s="13">
        <f t="shared" si="4"/>
        <v>6.22</v>
      </c>
      <c r="AE86" s="212" t="s">
        <v>230</v>
      </c>
      <c r="AF86" s="210">
        <v>5</v>
      </c>
      <c r="AG86" s="207">
        <v>1.31</v>
      </c>
      <c r="AH86" s="207">
        <v>9.58</v>
      </c>
      <c r="AI86" s="207">
        <v>9.4499999999999993</v>
      </c>
      <c r="AJ86" s="200">
        <f t="shared" si="5"/>
        <v>8.27</v>
      </c>
      <c r="AK86" s="200">
        <f t="shared" si="6"/>
        <v>8.1399999999999988</v>
      </c>
      <c r="AL86" s="167">
        <f t="shared" si="7"/>
        <v>0.98428053204353072</v>
      </c>
      <c r="AM86" s="167">
        <f t="shared" si="8"/>
        <v>39.036565900846426</v>
      </c>
      <c r="AN86" s="167">
        <f t="shared" si="9"/>
        <v>33.763215835833087</v>
      </c>
      <c r="AO86" s="167">
        <f t="shared" si="10"/>
        <v>66.23678416416692</v>
      </c>
      <c r="AP86" s="167" t="s">
        <v>86</v>
      </c>
      <c r="AQ86" s="167">
        <f t="shared" si="12"/>
        <v>3.8425511194043729</v>
      </c>
      <c r="AR86" s="167" t="s">
        <v>86</v>
      </c>
      <c r="AS86" s="167" t="s">
        <v>86</v>
      </c>
      <c r="AT86" s="167" t="s">
        <v>86</v>
      </c>
      <c r="AU86" s="167">
        <f t="shared" si="17"/>
        <v>29.920664716428714</v>
      </c>
      <c r="AV86" s="166">
        <v>29.92</v>
      </c>
      <c r="AW86" s="166" t="s">
        <v>1030</v>
      </c>
      <c r="AX86" s="34"/>
    </row>
    <row r="87" spans="1:50">
      <c r="A87" s="23" t="s">
        <v>260</v>
      </c>
      <c r="B87" s="23" t="s">
        <v>52</v>
      </c>
      <c r="C87" s="23">
        <v>6</v>
      </c>
      <c r="D87" s="23" t="str">
        <f t="shared" si="19"/>
        <v>UCP-MXG-NCD-6</v>
      </c>
      <c r="E87" s="24">
        <v>43525</v>
      </c>
      <c r="F87" s="34">
        <v>6</v>
      </c>
      <c r="G87" s="207">
        <v>39.79</v>
      </c>
      <c r="H87" s="208" t="s">
        <v>152</v>
      </c>
      <c r="I87" s="209" t="s">
        <v>171</v>
      </c>
      <c r="J87" s="47" t="s">
        <v>165</v>
      </c>
      <c r="K87" s="47">
        <v>4</v>
      </c>
      <c r="L87" s="47">
        <v>22</v>
      </c>
      <c r="M87" s="13">
        <f t="shared" si="0"/>
        <v>4.72</v>
      </c>
      <c r="N87" s="212">
        <v>23</v>
      </c>
      <c r="O87" s="212">
        <v>14</v>
      </c>
      <c r="P87" s="212">
        <v>14</v>
      </c>
      <c r="Q87" s="212">
        <v>14.5</v>
      </c>
      <c r="R87" s="212">
        <v>14.5</v>
      </c>
      <c r="S87" s="213">
        <f t="shared" si="1"/>
        <v>14.25</v>
      </c>
      <c r="T87" s="47">
        <v>8</v>
      </c>
      <c r="U87" s="213">
        <f t="shared" si="2"/>
        <v>15.33</v>
      </c>
      <c r="V87" s="212" t="s">
        <v>86</v>
      </c>
      <c r="W87" s="212" t="s">
        <v>86</v>
      </c>
      <c r="X87" s="212" t="s">
        <v>86</v>
      </c>
      <c r="Y87" s="212" t="s">
        <v>86</v>
      </c>
      <c r="Z87" s="212" t="s">
        <v>86</v>
      </c>
      <c r="AA87" s="212" t="s">
        <v>86</v>
      </c>
      <c r="AB87" s="47">
        <v>22</v>
      </c>
      <c r="AC87" s="47">
        <v>5.5</v>
      </c>
      <c r="AD87" s="13">
        <f t="shared" si="4"/>
        <v>6.22</v>
      </c>
      <c r="AE87" s="212" t="s">
        <v>230</v>
      </c>
      <c r="AF87" s="210">
        <v>6</v>
      </c>
      <c r="AG87" s="207">
        <v>1.28</v>
      </c>
      <c r="AH87" s="207">
        <v>8.73</v>
      </c>
      <c r="AI87" s="207">
        <v>8.6</v>
      </c>
      <c r="AJ87" s="200">
        <f t="shared" si="5"/>
        <v>7.45</v>
      </c>
      <c r="AK87" s="200">
        <f t="shared" si="6"/>
        <v>7.3199999999999994</v>
      </c>
      <c r="AL87" s="167">
        <f t="shared" si="7"/>
        <v>0.98255033557046967</v>
      </c>
      <c r="AM87" s="167">
        <f t="shared" si="8"/>
        <v>39.095677852348985</v>
      </c>
      <c r="AN87" s="167">
        <f t="shared" si="9"/>
        <v>27.138549790773148</v>
      </c>
      <c r="AO87" s="167">
        <f t="shared" si="10"/>
        <v>72.861450209226859</v>
      </c>
      <c r="AP87" s="167" t="s">
        <v>86</v>
      </c>
      <c r="AQ87" s="167">
        <f t="shared" si="12"/>
        <v>3.8367412522299458</v>
      </c>
      <c r="AR87" s="167" t="s">
        <v>86</v>
      </c>
      <c r="AS87" s="167" t="s">
        <v>86</v>
      </c>
      <c r="AT87" s="167" t="s">
        <v>86</v>
      </c>
      <c r="AU87" s="167">
        <f t="shared" si="17"/>
        <v>23.301808538543202</v>
      </c>
      <c r="AV87" s="166">
        <v>23.3019999999999</v>
      </c>
      <c r="AW87" s="166" t="s">
        <v>1030</v>
      </c>
      <c r="AX87" s="34"/>
    </row>
    <row r="88" spans="1:50">
      <c r="A88" s="23" t="s">
        <v>260</v>
      </c>
      <c r="B88" s="23" t="s">
        <v>52</v>
      </c>
      <c r="C88" s="23">
        <v>7</v>
      </c>
      <c r="D88" s="23" t="str">
        <f t="shared" si="19"/>
        <v>UCP-MXG-NCD-7</v>
      </c>
      <c r="E88" s="24">
        <v>43525</v>
      </c>
      <c r="F88" s="34">
        <v>7</v>
      </c>
      <c r="G88" s="207">
        <v>39.799999999999997</v>
      </c>
      <c r="H88" s="208" t="s">
        <v>152</v>
      </c>
      <c r="I88" s="47" t="s">
        <v>240</v>
      </c>
      <c r="J88" s="47" t="s">
        <v>250</v>
      </c>
      <c r="K88" s="47">
        <v>4</v>
      </c>
      <c r="L88" s="47">
        <v>22</v>
      </c>
      <c r="M88" s="13">
        <f t="shared" si="0"/>
        <v>4.72</v>
      </c>
      <c r="N88" s="212">
        <v>22.5</v>
      </c>
      <c r="O88" s="212">
        <v>10.5</v>
      </c>
      <c r="P88" s="212">
        <v>11.5</v>
      </c>
      <c r="Q88" s="212">
        <v>11.5</v>
      </c>
      <c r="R88" s="212">
        <v>12</v>
      </c>
      <c r="S88" s="213">
        <f t="shared" si="1"/>
        <v>11.375</v>
      </c>
      <c r="T88" s="47">
        <v>7</v>
      </c>
      <c r="U88" s="213">
        <f t="shared" si="2"/>
        <v>12.275</v>
      </c>
      <c r="V88" s="212" t="s">
        <v>86</v>
      </c>
      <c r="W88" s="212" t="s">
        <v>86</v>
      </c>
      <c r="X88" s="212" t="s">
        <v>86</v>
      </c>
      <c r="Y88" s="212" t="s">
        <v>86</v>
      </c>
      <c r="Z88" s="212" t="s">
        <v>86</v>
      </c>
      <c r="AA88" s="212" t="s">
        <v>86</v>
      </c>
      <c r="AB88" s="47">
        <v>22</v>
      </c>
      <c r="AC88" s="47">
        <v>5</v>
      </c>
      <c r="AD88" s="13">
        <f t="shared" si="4"/>
        <v>5.72</v>
      </c>
      <c r="AE88" s="212" t="s">
        <v>230</v>
      </c>
      <c r="AF88" s="210">
        <v>7</v>
      </c>
      <c r="AG88" s="207">
        <v>1.3</v>
      </c>
      <c r="AH88" s="207">
        <v>8.02</v>
      </c>
      <c r="AI88" s="207">
        <v>7.96</v>
      </c>
      <c r="AJ88" s="200">
        <f t="shared" si="5"/>
        <v>6.72</v>
      </c>
      <c r="AK88" s="200">
        <f t="shared" si="6"/>
        <v>6.66</v>
      </c>
      <c r="AL88" s="167">
        <f t="shared" si="7"/>
        <v>0.9910714285714286</v>
      </c>
      <c r="AM88" s="167">
        <f t="shared" si="8"/>
        <v>39.444642857142853</v>
      </c>
      <c r="AN88" s="167">
        <f t="shared" si="9"/>
        <v>19.153424781565491</v>
      </c>
      <c r="AO88" s="167">
        <f t="shared" si="10"/>
        <v>80.846575218434509</v>
      </c>
      <c r="AP88" s="167" t="s">
        <v>86</v>
      </c>
      <c r="AQ88" s="167">
        <f t="shared" si="12"/>
        <v>2.535198515098013</v>
      </c>
      <c r="AR88" s="167" t="s">
        <v>86</v>
      </c>
      <c r="AS88" s="167" t="s">
        <v>86</v>
      </c>
      <c r="AT88" s="167" t="s">
        <v>86</v>
      </c>
      <c r="AU88" s="167">
        <f t="shared" si="17"/>
        <v>16.618226266467477</v>
      </c>
      <c r="AV88" s="166">
        <v>16.617999999999999</v>
      </c>
      <c r="AW88" s="166" t="s">
        <v>1023</v>
      </c>
      <c r="AX88" s="34"/>
    </row>
    <row r="89" spans="1:50">
      <c r="A89" s="23" t="s">
        <v>260</v>
      </c>
      <c r="B89" s="23" t="s">
        <v>52</v>
      </c>
      <c r="C89" s="23">
        <v>8</v>
      </c>
      <c r="D89" s="23" t="str">
        <f t="shared" si="19"/>
        <v>UCP-MXG-NCD-8</v>
      </c>
      <c r="E89" s="24">
        <v>43525</v>
      </c>
      <c r="F89" s="34">
        <v>8</v>
      </c>
      <c r="G89" s="207">
        <v>39.42</v>
      </c>
      <c r="H89" s="208" t="s">
        <v>152</v>
      </c>
      <c r="I89" s="47" t="s">
        <v>194</v>
      </c>
      <c r="J89" s="47" t="s">
        <v>167</v>
      </c>
      <c r="K89" s="47">
        <v>4</v>
      </c>
      <c r="L89" s="47">
        <v>22</v>
      </c>
      <c r="M89" s="13">
        <f t="shared" si="0"/>
        <v>4.72</v>
      </c>
      <c r="N89" s="212">
        <v>23</v>
      </c>
      <c r="O89" s="212">
        <v>11</v>
      </c>
      <c r="P89" s="212">
        <v>11.5</v>
      </c>
      <c r="Q89" s="212">
        <v>11.5</v>
      </c>
      <c r="R89" s="212">
        <v>12</v>
      </c>
      <c r="S89" s="213">
        <f t="shared" si="1"/>
        <v>11.5</v>
      </c>
      <c r="T89" s="47">
        <v>5</v>
      </c>
      <c r="U89" s="213">
        <f t="shared" si="2"/>
        <v>12.58</v>
      </c>
      <c r="V89" s="212" t="s">
        <v>86</v>
      </c>
      <c r="W89" s="212" t="s">
        <v>86</v>
      </c>
      <c r="X89" s="212" t="s">
        <v>86</v>
      </c>
      <c r="Y89" s="212" t="s">
        <v>86</v>
      </c>
      <c r="Z89" s="212" t="s">
        <v>86</v>
      </c>
      <c r="AA89" s="212" t="s">
        <v>86</v>
      </c>
      <c r="AB89" s="47">
        <v>22</v>
      </c>
      <c r="AC89" s="47">
        <v>5</v>
      </c>
      <c r="AD89" s="13">
        <f t="shared" si="4"/>
        <v>5.72</v>
      </c>
      <c r="AE89" s="212" t="s">
        <v>230</v>
      </c>
      <c r="AF89" s="210">
        <v>8</v>
      </c>
      <c r="AG89" s="207">
        <v>1.29</v>
      </c>
      <c r="AH89" s="207">
        <v>9.11</v>
      </c>
      <c r="AI89" s="207">
        <v>9.0399999999999991</v>
      </c>
      <c r="AJ89" s="200">
        <f t="shared" si="5"/>
        <v>7.8199999999999994</v>
      </c>
      <c r="AK89" s="200">
        <f t="shared" si="6"/>
        <v>7.7499999999999991</v>
      </c>
      <c r="AL89" s="167">
        <f t="shared" si="7"/>
        <v>0.99104859335038364</v>
      </c>
      <c r="AM89" s="167">
        <f t="shared" si="8"/>
        <v>39.067135549872127</v>
      </c>
      <c r="AN89" s="167">
        <f t="shared" si="9"/>
        <v>20.119212451514702</v>
      </c>
      <c r="AO89" s="167">
        <f t="shared" si="10"/>
        <v>79.880787548485301</v>
      </c>
      <c r="AP89" s="167" t="s">
        <v>86</v>
      </c>
      <c r="AQ89" s="167">
        <f t="shared" si="12"/>
        <v>2.5596962406507258</v>
      </c>
      <c r="AR89" s="167" t="s">
        <v>86</v>
      </c>
      <c r="AS89" s="167" t="s">
        <v>86</v>
      </c>
      <c r="AT89" s="167" t="s">
        <v>86</v>
      </c>
      <c r="AU89" s="167">
        <f t="shared" si="17"/>
        <v>17.559516210863976</v>
      </c>
      <c r="AV89" s="166">
        <v>17.559000000000001</v>
      </c>
      <c r="AW89" s="166" t="s">
        <v>1023</v>
      </c>
      <c r="AX89" s="34"/>
    </row>
    <row r="90" spans="1:50">
      <c r="A90" s="23" t="s">
        <v>60</v>
      </c>
      <c r="B90" s="5" t="s">
        <v>41</v>
      </c>
      <c r="C90" s="23">
        <v>1</v>
      </c>
      <c r="D90" s="23" t="str">
        <f t="shared" si="19"/>
        <v>BRF-ONE-COM-1</v>
      </c>
      <c r="E90" s="24">
        <v>43528</v>
      </c>
      <c r="F90" s="34">
        <v>1</v>
      </c>
      <c r="G90" s="207">
        <v>40.71</v>
      </c>
      <c r="H90" s="208" t="s">
        <v>152</v>
      </c>
      <c r="I90" s="47" t="s">
        <v>256</v>
      </c>
      <c r="J90" s="47" t="s">
        <v>257</v>
      </c>
      <c r="K90" s="47">
        <v>3.5</v>
      </c>
      <c r="L90" s="47">
        <v>22</v>
      </c>
      <c r="M90" s="13">
        <f t="shared" si="0"/>
        <v>4.22</v>
      </c>
      <c r="N90" s="212">
        <v>22</v>
      </c>
      <c r="O90" s="212">
        <v>14</v>
      </c>
      <c r="P90" s="212">
        <v>14</v>
      </c>
      <c r="Q90" s="212">
        <v>15</v>
      </c>
      <c r="R90" s="212">
        <v>15</v>
      </c>
      <c r="S90" s="213">
        <f t="shared" si="1"/>
        <v>14.5</v>
      </c>
      <c r="T90" s="47">
        <v>7</v>
      </c>
      <c r="U90" s="213">
        <f t="shared" si="2"/>
        <v>15.22</v>
      </c>
      <c r="V90" s="212" t="s">
        <v>86</v>
      </c>
      <c r="W90" s="212" t="s">
        <v>86</v>
      </c>
      <c r="X90" s="212" t="s">
        <v>86</v>
      </c>
      <c r="Y90" s="212" t="s">
        <v>86</v>
      </c>
      <c r="Z90" s="212" t="s">
        <v>86</v>
      </c>
      <c r="AA90" s="212" t="s">
        <v>86</v>
      </c>
      <c r="AB90" s="47">
        <v>20.5</v>
      </c>
      <c r="AC90" s="47">
        <v>6</v>
      </c>
      <c r="AD90" s="13">
        <f t="shared" si="4"/>
        <v>6.18</v>
      </c>
      <c r="AE90" s="212" t="s">
        <v>183</v>
      </c>
      <c r="AF90" s="210">
        <v>1</v>
      </c>
      <c r="AG90" s="207">
        <v>1.05</v>
      </c>
      <c r="AH90" s="207">
        <v>8.0399999999999991</v>
      </c>
      <c r="AI90" s="207">
        <v>7.53</v>
      </c>
      <c r="AJ90" s="200">
        <f t="shared" si="5"/>
        <v>6.9899999999999993</v>
      </c>
      <c r="AK90" s="200">
        <f t="shared" si="6"/>
        <v>6.48</v>
      </c>
      <c r="AL90" s="167">
        <f t="shared" si="7"/>
        <v>0.92703862660944225</v>
      </c>
      <c r="AM90" s="167">
        <f t="shared" si="8"/>
        <v>37.739742489270398</v>
      </c>
      <c r="AN90" s="167">
        <f t="shared" si="9"/>
        <v>29.146992730878747</v>
      </c>
      <c r="AO90" s="167">
        <f t="shared" si="10"/>
        <v>70.85300726912125</v>
      </c>
      <c r="AP90" s="167" t="s">
        <v>86</v>
      </c>
      <c r="AQ90" s="167">
        <f t="shared" si="12"/>
        <v>5.1934641593202127</v>
      </c>
      <c r="AR90" s="167" t="s">
        <v>86</v>
      </c>
      <c r="AS90" s="167" t="s">
        <v>86</v>
      </c>
      <c r="AT90" s="167" t="s">
        <v>86</v>
      </c>
      <c r="AU90" s="167">
        <f t="shared" si="17"/>
        <v>23.953528571558536</v>
      </c>
      <c r="AV90" s="166">
        <v>23.954000000000001</v>
      </c>
      <c r="AW90" s="166" t="s">
        <v>1030</v>
      </c>
      <c r="AX90" s="34" t="s">
        <v>1045</v>
      </c>
    </row>
    <row r="91" spans="1:50">
      <c r="A91" s="23" t="s">
        <v>60</v>
      </c>
      <c r="B91" s="5" t="s">
        <v>41</v>
      </c>
      <c r="C91" s="23">
        <v>2</v>
      </c>
      <c r="D91" s="23" t="str">
        <f t="shared" si="19"/>
        <v>BRF-ONE-COM-2</v>
      </c>
      <c r="E91" s="24">
        <v>43528</v>
      </c>
      <c r="F91" s="34">
        <v>2</v>
      </c>
      <c r="G91" s="207">
        <v>39.869999999999997</v>
      </c>
      <c r="H91" s="208" t="s">
        <v>188</v>
      </c>
      <c r="I91" s="47" t="s">
        <v>242</v>
      </c>
      <c r="J91" s="47" t="s">
        <v>248</v>
      </c>
      <c r="K91" s="47">
        <v>3.5</v>
      </c>
      <c r="L91" s="47">
        <v>22</v>
      </c>
      <c r="M91" s="13">
        <f t="shared" si="0"/>
        <v>4.22</v>
      </c>
      <c r="N91" s="212">
        <v>22</v>
      </c>
      <c r="O91" s="212">
        <v>16.5</v>
      </c>
      <c r="P91" s="212">
        <v>17</v>
      </c>
      <c r="Q91" s="212">
        <v>18</v>
      </c>
      <c r="R91" s="212">
        <v>18</v>
      </c>
      <c r="S91" s="213">
        <f t="shared" si="1"/>
        <v>17.375</v>
      </c>
      <c r="T91" s="47">
        <v>7</v>
      </c>
      <c r="U91" s="213">
        <f t="shared" si="2"/>
        <v>18.094999999999999</v>
      </c>
      <c r="V91" s="212" t="s">
        <v>86</v>
      </c>
      <c r="W91" s="212" t="s">
        <v>86</v>
      </c>
      <c r="X91" s="212" t="s">
        <v>86</v>
      </c>
      <c r="Y91" s="212" t="s">
        <v>86</v>
      </c>
      <c r="Z91" s="212" t="s">
        <v>86</v>
      </c>
      <c r="AA91" s="212" t="s">
        <v>86</v>
      </c>
      <c r="AB91" s="47">
        <v>20</v>
      </c>
      <c r="AC91" s="47">
        <v>8</v>
      </c>
      <c r="AD91" s="13">
        <f t="shared" si="4"/>
        <v>8</v>
      </c>
      <c r="AE91" s="212" t="s">
        <v>183</v>
      </c>
      <c r="AF91" s="210">
        <v>2</v>
      </c>
      <c r="AG91" s="207">
        <v>1.04</v>
      </c>
      <c r="AH91" s="207">
        <v>9.3800000000000008</v>
      </c>
      <c r="AI91" s="207">
        <v>9.0500000000000007</v>
      </c>
      <c r="AJ91" s="200">
        <f t="shared" si="5"/>
        <v>8.34</v>
      </c>
      <c r="AK91" s="200">
        <f t="shared" si="6"/>
        <v>8.0100000000000016</v>
      </c>
      <c r="AL91" s="167">
        <f t="shared" si="7"/>
        <v>0.96043165467625924</v>
      </c>
      <c r="AM91" s="167">
        <f t="shared" si="8"/>
        <v>38.292410071942456</v>
      </c>
      <c r="AN91" s="167">
        <f t="shared" si="9"/>
        <v>36.234334621226843</v>
      </c>
      <c r="AO91" s="167">
        <f t="shared" si="10"/>
        <v>63.765665378773157</v>
      </c>
      <c r="AP91" s="167" t="s">
        <v>86</v>
      </c>
      <c r="AQ91" s="167">
        <f t="shared" si="12"/>
        <v>9.8714079184315295</v>
      </c>
      <c r="AR91" s="167" t="s">
        <v>86</v>
      </c>
      <c r="AS91" s="167" t="s">
        <v>86</v>
      </c>
      <c r="AT91" s="167" t="s">
        <v>86</v>
      </c>
      <c r="AU91" s="167">
        <f t="shared" si="17"/>
        <v>26.362926702795313</v>
      </c>
      <c r="AV91" s="166">
        <v>26.363</v>
      </c>
      <c r="AW91" s="166" t="s">
        <v>1030</v>
      </c>
      <c r="AX91" s="34"/>
    </row>
    <row r="92" spans="1:50">
      <c r="A92" s="23" t="s">
        <v>60</v>
      </c>
      <c r="B92" s="5" t="s">
        <v>41</v>
      </c>
      <c r="C92" s="23">
        <v>3</v>
      </c>
      <c r="D92" s="23" t="str">
        <f t="shared" si="19"/>
        <v>BRF-ONE-COM-3</v>
      </c>
      <c r="E92" s="24">
        <v>43528</v>
      </c>
      <c r="F92" s="34">
        <v>3</v>
      </c>
      <c r="G92" s="207">
        <v>39.909999999999997</v>
      </c>
      <c r="H92" s="208" t="s">
        <v>201</v>
      </c>
      <c r="I92" s="47" t="s">
        <v>153</v>
      </c>
      <c r="J92" s="47" t="s">
        <v>161</v>
      </c>
      <c r="K92" s="47">
        <v>3.5</v>
      </c>
      <c r="L92" s="47">
        <v>22</v>
      </c>
      <c r="M92" s="13">
        <f t="shared" si="0"/>
        <v>4.22</v>
      </c>
      <c r="N92" s="212">
        <v>22</v>
      </c>
      <c r="O92" s="212">
        <v>15.5</v>
      </c>
      <c r="P92" s="212">
        <v>15.5</v>
      </c>
      <c r="Q92" s="212">
        <v>16.5</v>
      </c>
      <c r="R92" s="212">
        <v>16</v>
      </c>
      <c r="S92" s="213">
        <f t="shared" si="1"/>
        <v>15.875</v>
      </c>
      <c r="T92" s="47">
        <v>8</v>
      </c>
      <c r="U92" s="213">
        <f t="shared" si="2"/>
        <v>16.594999999999999</v>
      </c>
      <c r="V92" s="212" t="s">
        <v>86</v>
      </c>
      <c r="W92" s="212" t="s">
        <v>86</v>
      </c>
      <c r="X92" s="212" t="s">
        <v>86</v>
      </c>
      <c r="Y92" s="212" t="s">
        <v>86</v>
      </c>
      <c r="Z92" s="212" t="s">
        <v>86</v>
      </c>
      <c r="AA92" s="212" t="s">
        <v>86</v>
      </c>
      <c r="AB92" s="47">
        <v>20</v>
      </c>
      <c r="AC92" s="47">
        <v>7</v>
      </c>
      <c r="AD92" s="13">
        <f t="shared" si="4"/>
        <v>7</v>
      </c>
      <c r="AE92" s="212" t="s">
        <v>183</v>
      </c>
      <c r="AF92" s="210">
        <v>3</v>
      </c>
      <c r="AG92" s="207">
        <v>1</v>
      </c>
      <c r="AH92" s="207">
        <v>7.65</v>
      </c>
      <c r="AI92" s="207">
        <v>7.23</v>
      </c>
      <c r="AJ92" s="200">
        <f t="shared" si="5"/>
        <v>6.65</v>
      </c>
      <c r="AK92" s="200">
        <f t="shared" si="6"/>
        <v>6.23</v>
      </c>
      <c r="AL92" s="167">
        <f t="shared" si="7"/>
        <v>0.93684210526315792</v>
      </c>
      <c r="AM92" s="167">
        <f t="shared" si="8"/>
        <v>37.38936842105263</v>
      </c>
      <c r="AN92" s="167">
        <f t="shared" si="9"/>
        <v>33.097643855979328</v>
      </c>
      <c r="AO92" s="167">
        <f t="shared" si="10"/>
        <v>66.902356144020672</v>
      </c>
      <c r="AP92" s="167" t="s">
        <v>86</v>
      </c>
      <c r="AQ92" s="167">
        <f t="shared" si="12"/>
        <v>7.4352686803735386</v>
      </c>
      <c r="AR92" s="167" t="s">
        <v>86</v>
      </c>
      <c r="AS92" s="167" t="s">
        <v>86</v>
      </c>
      <c r="AT92" s="167" t="s">
        <v>86</v>
      </c>
      <c r="AU92" s="167">
        <f t="shared" si="17"/>
        <v>25.662375175605789</v>
      </c>
      <c r="AV92" s="166">
        <v>25.663</v>
      </c>
      <c r="AW92" s="166" t="s">
        <v>1030</v>
      </c>
      <c r="AX92" s="34"/>
    </row>
    <row r="93" spans="1:50">
      <c r="A93" s="23" t="s">
        <v>60</v>
      </c>
      <c r="B93" s="5" t="s">
        <v>41</v>
      </c>
      <c r="C93" s="23">
        <v>4</v>
      </c>
      <c r="D93" s="23" t="str">
        <f t="shared" si="19"/>
        <v>BRF-ONE-COM-4</v>
      </c>
      <c r="E93" s="24">
        <v>43528</v>
      </c>
      <c r="F93" s="34">
        <v>4</v>
      </c>
      <c r="G93" s="207">
        <v>39.6</v>
      </c>
      <c r="H93" s="208" t="s">
        <v>202</v>
      </c>
      <c r="I93" s="209" t="s">
        <v>154</v>
      </c>
      <c r="J93" s="47" t="s">
        <v>162</v>
      </c>
      <c r="K93" s="47">
        <v>3.5</v>
      </c>
      <c r="L93" s="47">
        <v>22</v>
      </c>
      <c r="M93" s="13">
        <f t="shared" si="0"/>
        <v>4.22</v>
      </c>
      <c r="N93" s="212">
        <v>22</v>
      </c>
      <c r="O93" s="212">
        <v>15</v>
      </c>
      <c r="P93" s="212">
        <v>14</v>
      </c>
      <c r="Q93" s="212">
        <v>15.5</v>
      </c>
      <c r="R93" s="212">
        <v>15</v>
      </c>
      <c r="S93" s="213">
        <f t="shared" si="1"/>
        <v>14.875</v>
      </c>
      <c r="T93" s="47">
        <v>5</v>
      </c>
      <c r="U93" s="213">
        <f t="shared" si="2"/>
        <v>15.595000000000001</v>
      </c>
      <c r="V93" s="212" t="s">
        <v>86</v>
      </c>
      <c r="W93" s="212" t="s">
        <v>86</v>
      </c>
      <c r="X93" s="212" t="s">
        <v>86</v>
      </c>
      <c r="Y93" s="212" t="s">
        <v>86</v>
      </c>
      <c r="Z93" s="212" t="s">
        <v>86</v>
      </c>
      <c r="AA93" s="212" t="s">
        <v>86</v>
      </c>
      <c r="AB93" s="47">
        <v>20</v>
      </c>
      <c r="AC93" s="47">
        <v>7</v>
      </c>
      <c r="AD93" s="13">
        <f t="shared" si="4"/>
        <v>7</v>
      </c>
      <c r="AE93" s="212" t="s">
        <v>183</v>
      </c>
      <c r="AF93" s="210">
        <v>4</v>
      </c>
      <c r="AG93" s="207">
        <v>1.29</v>
      </c>
      <c r="AH93" s="207">
        <v>10.19</v>
      </c>
      <c r="AI93" s="207">
        <v>9.82</v>
      </c>
      <c r="AJ93" s="200">
        <f t="shared" si="5"/>
        <v>8.8999999999999986</v>
      </c>
      <c r="AK93" s="200">
        <f t="shared" si="6"/>
        <v>8.5300000000000011</v>
      </c>
      <c r="AL93" s="167">
        <f t="shared" si="7"/>
        <v>0.95842696629213509</v>
      </c>
      <c r="AM93" s="167">
        <f t="shared" si="8"/>
        <v>37.953707865168553</v>
      </c>
      <c r="AN93" s="167">
        <f t="shared" si="9"/>
        <v>29.970721280803332</v>
      </c>
      <c r="AO93" s="167">
        <f t="shared" si="10"/>
        <v>70.029278719196668</v>
      </c>
      <c r="AP93" s="167" t="s">
        <v>86</v>
      </c>
      <c r="AQ93" s="167">
        <f t="shared" si="12"/>
        <v>7.324712541594133</v>
      </c>
      <c r="AR93" s="167" t="s">
        <v>86</v>
      </c>
      <c r="AS93" s="167" t="s">
        <v>86</v>
      </c>
      <c r="AT93" s="167" t="s">
        <v>86</v>
      </c>
      <c r="AU93" s="167">
        <f t="shared" si="17"/>
        <v>22.646008739209201</v>
      </c>
      <c r="AV93" s="166">
        <v>22.646000000000001</v>
      </c>
      <c r="AW93" s="166" t="s">
        <v>1030</v>
      </c>
      <c r="AX93" s="34"/>
    </row>
    <row r="94" spans="1:50">
      <c r="A94" s="23" t="s">
        <v>60</v>
      </c>
      <c r="B94" s="5" t="s">
        <v>41</v>
      </c>
      <c r="C94" s="23">
        <v>5</v>
      </c>
      <c r="D94" s="23" t="str">
        <f t="shared" si="19"/>
        <v>BRF-ONE-COM-5</v>
      </c>
      <c r="E94" s="24">
        <v>43528</v>
      </c>
      <c r="F94" s="34">
        <v>5</v>
      </c>
      <c r="G94" s="207">
        <v>40.46</v>
      </c>
      <c r="H94" s="208" t="s">
        <v>238</v>
      </c>
      <c r="I94" s="47" t="s">
        <v>155</v>
      </c>
      <c r="J94" s="47" t="s">
        <v>211</v>
      </c>
      <c r="K94" s="47">
        <v>3.5</v>
      </c>
      <c r="L94" s="47">
        <v>22</v>
      </c>
      <c r="M94" s="13">
        <f t="shared" si="0"/>
        <v>4.22</v>
      </c>
      <c r="N94" s="212">
        <v>22</v>
      </c>
      <c r="O94" s="212">
        <v>15.5</v>
      </c>
      <c r="P94" s="212">
        <v>16</v>
      </c>
      <c r="Q94" s="212">
        <v>16</v>
      </c>
      <c r="R94" s="212">
        <v>16</v>
      </c>
      <c r="S94" s="213">
        <f t="shared" si="1"/>
        <v>15.875</v>
      </c>
      <c r="T94" s="47">
        <v>8</v>
      </c>
      <c r="U94" s="213">
        <f t="shared" si="2"/>
        <v>16.594999999999999</v>
      </c>
      <c r="V94" s="212" t="s">
        <v>86</v>
      </c>
      <c r="W94" s="212" t="s">
        <v>86</v>
      </c>
      <c r="X94" s="212" t="s">
        <v>86</v>
      </c>
      <c r="Y94" s="212" t="s">
        <v>86</v>
      </c>
      <c r="Z94" s="212" t="s">
        <v>86</v>
      </c>
      <c r="AA94" s="212" t="s">
        <v>86</v>
      </c>
      <c r="AB94" s="47">
        <v>20</v>
      </c>
      <c r="AC94" s="47">
        <v>7</v>
      </c>
      <c r="AD94" s="13">
        <f t="shared" si="4"/>
        <v>7</v>
      </c>
      <c r="AE94" s="212" t="s">
        <v>183</v>
      </c>
      <c r="AF94" s="210">
        <v>5</v>
      </c>
      <c r="AG94" s="207">
        <v>0.99</v>
      </c>
      <c r="AH94" s="207">
        <v>9.68</v>
      </c>
      <c r="AI94" s="207">
        <v>9.1999999999999993</v>
      </c>
      <c r="AJ94" s="200">
        <f t="shared" si="5"/>
        <v>8.69</v>
      </c>
      <c r="AK94" s="200">
        <f t="shared" si="6"/>
        <v>8.2099999999999991</v>
      </c>
      <c r="AL94" s="167">
        <f t="shared" si="7"/>
        <v>0.94476409666283079</v>
      </c>
      <c r="AM94" s="167">
        <f t="shared" si="8"/>
        <v>38.225155350978135</v>
      </c>
      <c r="AN94" s="167">
        <f t="shared" si="9"/>
        <v>32.373969147736474</v>
      </c>
      <c r="AO94" s="167">
        <f t="shared" si="10"/>
        <v>67.626030852263526</v>
      </c>
      <c r="AP94" s="167" t="s">
        <v>86</v>
      </c>
      <c r="AQ94" s="167">
        <f t="shared" si="12"/>
        <v>7.272697715612721</v>
      </c>
      <c r="AR94" s="167" t="s">
        <v>86</v>
      </c>
      <c r="AS94" s="167" t="s">
        <v>86</v>
      </c>
      <c r="AT94" s="167" t="s">
        <v>86</v>
      </c>
      <c r="AU94" s="167">
        <f t="shared" si="17"/>
        <v>25.101271432123752</v>
      </c>
      <c r="AV94" s="166">
        <v>25.1009999999999</v>
      </c>
      <c r="AW94" s="166" t="s">
        <v>1030</v>
      </c>
      <c r="AX94" s="34"/>
    </row>
    <row r="95" spans="1:50">
      <c r="A95" s="23" t="s">
        <v>60</v>
      </c>
      <c r="B95" s="5" t="s">
        <v>41</v>
      </c>
      <c r="C95" s="23">
        <v>6</v>
      </c>
      <c r="D95" s="23" t="str">
        <f t="shared" si="19"/>
        <v>BRF-ONE-COM-6</v>
      </c>
      <c r="E95" s="24">
        <v>43528</v>
      </c>
      <c r="F95" s="34">
        <v>6</v>
      </c>
      <c r="G95" s="207">
        <v>39.51</v>
      </c>
      <c r="H95" s="208" t="s">
        <v>255</v>
      </c>
      <c r="I95" s="47" t="s">
        <v>170</v>
      </c>
      <c r="J95" s="47" t="s">
        <v>233</v>
      </c>
      <c r="K95" s="47">
        <v>3.5</v>
      </c>
      <c r="L95" s="47">
        <v>22</v>
      </c>
      <c r="M95" s="13">
        <f t="shared" si="0"/>
        <v>4.22</v>
      </c>
      <c r="N95" s="212">
        <v>22</v>
      </c>
      <c r="O95" s="212">
        <v>18</v>
      </c>
      <c r="P95" s="212">
        <v>18</v>
      </c>
      <c r="Q95" s="212">
        <v>19</v>
      </c>
      <c r="R95" s="212">
        <v>19</v>
      </c>
      <c r="S95" s="213">
        <f t="shared" si="1"/>
        <v>18.5</v>
      </c>
      <c r="T95" s="47">
        <v>8</v>
      </c>
      <c r="U95" s="213">
        <f t="shared" si="2"/>
        <v>19.22</v>
      </c>
      <c r="V95" s="212" t="s">
        <v>86</v>
      </c>
      <c r="W95" s="212" t="s">
        <v>86</v>
      </c>
      <c r="X95" s="212" t="s">
        <v>86</v>
      </c>
      <c r="Y95" s="212" t="s">
        <v>86</v>
      </c>
      <c r="Z95" s="212" t="s">
        <v>86</v>
      </c>
      <c r="AA95" s="212" t="s">
        <v>86</v>
      </c>
      <c r="AB95" s="47">
        <v>20</v>
      </c>
      <c r="AC95" s="47">
        <v>12</v>
      </c>
      <c r="AD95" s="13">
        <f t="shared" si="4"/>
        <v>12</v>
      </c>
      <c r="AE95" s="212" t="s">
        <v>183</v>
      </c>
      <c r="AF95" s="210">
        <v>6</v>
      </c>
      <c r="AG95" s="207">
        <v>1.05</v>
      </c>
      <c r="AH95" s="207">
        <v>8.9499999999999993</v>
      </c>
      <c r="AI95" s="207">
        <v>8.3000000000000007</v>
      </c>
      <c r="AJ95" s="200">
        <f t="shared" si="5"/>
        <v>7.8999999999999995</v>
      </c>
      <c r="AK95" s="200">
        <f t="shared" si="6"/>
        <v>7.2500000000000009</v>
      </c>
      <c r="AL95" s="167">
        <f t="shared" si="7"/>
        <v>0.917721518987342</v>
      </c>
      <c r="AM95" s="167">
        <f t="shared" si="8"/>
        <v>36.259177215189879</v>
      </c>
      <c r="AN95" s="167">
        <f t="shared" si="9"/>
        <v>41.368837221480369</v>
      </c>
      <c r="AO95" s="167">
        <f t="shared" si="10"/>
        <v>58.631162778519631</v>
      </c>
      <c r="AP95" s="167" t="s">
        <v>86</v>
      </c>
      <c r="AQ95" s="167">
        <f t="shared" si="12"/>
        <v>21.456636905541153</v>
      </c>
      <c r="AR95" s="167" t="s">
        <v>86</v>
      </c>
      <c r="AS95" s="167" t="s">
        <v>86</v>
      </c>
      <c r="AT95" s="167" t="s">
        <v>86</v>
      </c>
      <c r="AU95" s="167">
        <f t="shared" si="17"/>
        <v>19.912200315939216</v>
      </c>
      <c r="AV95" s="166">
        <v>19.911999999999999</v>
      </c>
      <c r="AW95" s="166" t="s">
        <v>1025</v>
      </c>
      <c r="AX95" s="34"/>
    </row>
    <row r="96" spans="1:50">
      <c r="A96" s="23" t="s">
        <v>60</v>
      </c>
      <c r="B96" s="5" t="s">
        <v>41</v>
      </c>
      <c r="C96" s="23">
        <v>7</v>
      </c>
      <c r="D96" s="23" t="str">
        <f t="shared" si="19"/>
        <v>BRF-ONE-COM-7</v>
      </c>
      <c r="E96" s="24">
        <v>43528</v>
      </c>
      <c r="F96" s="34">
        <v>7</v>
      </c>
      <c r="G96" s="207">
        <v>40.04</v>
      </c>
      <c r="H96" s="208" t="s">
        <v>253</v>
      </c>
      <c r="I96" s="47" t="s">
        <v>157</v>
      </c>
      <c r="J96" s="47" t="s">
        <v>158</v>
      </c>
      <c r="K96" s="47">
        <v>3.5</v>
      </c>
      <c r="L96" s="47">
        <v>22</v>
      </c>
      <c r="M96" s="13">
        <f t="shared" si="0"/>
        <v>4.22</v>
      </c>
      <c r="N96" s="212">
        <v>21</v>
      </c>
      <c r="O96" s="212">
        <v>13</v>
      </c>
      <c r="P96" s="212">
        <v>14</v>
      </c>
      <c r="Q96" s="212">
        <v>14</v>
      </c>
      <c r="R96" s="212">
        <v>14.5</v>
      </c>
      <c r="S96" s="213">
        <f t="shared" si="1"/>
        <v>13.875</v>
      </c>
      <c r="T96" s="47">
        <v>8</v>
      </c>
      <c r="U96" s="213">
        <f t="shared" si="2"/>
        <v>14.234999999999999</v>
      </c>
      <c r="V96" s="212" t="s">
        <v>86</v>
      </c>
      <c r="W96" s="212" t="s">
        <v>86</v>
      </c>
      <c r="X96" s="212" t="s">
        <v>86</v>
      </c>
      <c r="Y96" s="212" t="s">
        <v>86</v>
      </c>
      <c r="Z96" s="212" t="s">
        <v>86</v>
      </c>
      <c r="AA96" s="212" t="s">
        <v>86</v>
      </c>
      <c r="AB96" s="47">
        <v>20</v>
      </c>
      <c r="AC96" s="47">
        <v>6</v>
      </c>
      <c r="AD96" s="13">
        <f t="shared" si="4"/>
        <v>6</v>
      </c>
      <c r="AE96" s="212" t="s">
        <v>183</v>
      </c>
      <c r="AF96" s="210">
        <v>7</v>
      </c>
      <c r="AG96" s="207">
        <v>0.99</v>
      </c>
      <c r="AH96" s="207">
        <v>11.95</v>
      </c>
      <c r="AI96" s="207">
        <v>11.48</v>
      </c>
      <c r="AJ96" s="200">
        <f t="shared" si="5"/>
        <v>10.959999999999999</v>
      </c>
      <c r="AK96" s="200">
        <f t="shared" si="6"/>
        <v>10.49</v>
      </c>
      <c r="AL96" s="167">
        <f t="shared" si="7"/>
        <v>0.95711678832116798</v>
      </c>
      <c r="AM96" s="167">
        <f t="shared" si="8"/>
        <v>38.322956204379565</v>
      </c>
      <c r="AN96" s="167">
        <f t="shared" si="9"/>
        <v>26.133161404848725</v>
      </c>
      <c r="AO96" s="167">
        <f t="shared" si="10"/>
        <v>73.866838595151279</v>
      </c>
      <c r="AP96" s="167" t="s">
        <v>86</v>
      </c>
      <c r="AQ96" s="167">
        <f t="shared" si="12"/>
        <v>4.644735626623139</v>
      </c>
      <c r="AR96" s="167" t="s">
        <v>86</v>
      </c>
      <c r="AS96" s="167" t="s">
        <v>86</v>
      </c>
      <c r="AT96" s="167" t="s">
        <v>86</v>
      </c>
      <c r="AU96" s="167">
        <f t="shared" si="17"/>
        <v>21.488425778225587</v>
      </c>
      <c r="AV96" s="166">
        <v>21.4879999999999</v>
      </c>
      <c r="AW96" s="166" t="s">
        <v>1030</v>
      </c>
      <c r="AX96" s="34"/>
    </row>
    <row r="97" spans="1:50">
      <c r="A97" s="23" t="s">
        <v>60</v>
      </c>
      <c r="B97" s="5" t="s">
        <v>41</v>
      </c>
      <c r="C97" s="23">
        <v>8</v>
      </c>
      <c r="D97" s="23" t="str">
        <f t="shared" si="19"/>
        <v>BRF-ONE-COM-8</v>
      </c>
      <c r="E97" s="24">
        <v>43528</v>
      </c>
      <c r="F97" s="34">
        <v>8</v>
      </c>
      <c r="G97" s="207">
        <v>40.840000000000003</v>
      </c>
      <c r="H97" s="208" t="s">
        <v>254</v>
      </c>
      <c r="I97" s="47" t="s">
        <v>159</v>
      </c>
      <c r="J97" s="47" t="s">
        <v>258</v>
      </c>
      <c r="K97" s="47">
        <v>3.5</v>
      </c>
      <c r="L97" s="47">
        <v>22</v>
      </c>
      <c r="M97" s="13">
        <f t="shared" si="0"/>
        <v>4.22</v>
      </c>
      <c r="N97" s="212">
        <v>22</v>
      </c>
      <c r="O97" s="212">
        <v>12</v>
      </c>
      <c r="P97" s="212">
        <v>13</v>
      </c>
      <c r="Q97" s="212">
        <v>17.5</v>
      </c>
      <c r="R97" s="212">
        <v>17.5</v>
      </c>
      <c r="S97" s="213">
        <f t="shared" si="1"/>
        <v>15</v>
      </c>
      <c r="T97" s="47">
        <v>5</v>
      </c>
      <c r="U97" s="213">
        <f t="shared" si="2"/>
        <v>15.72</v>
      </c>
      <c r="V97" s="212" t="s">
        <v>86</v>
      </c>
      <c r="W97" s="212" t="s">
        <v>86</v>
      </c>
      <c r="X97" s="212" t="s">
        <v>86</v>
      </c>
      <c r="Y97" s="212" t="s">
        <v>86</v>
      </c>
      <c r="Z97" s="212" t="s">
        <v>86</v>
      </c>
      <c r="AA97" s="212" t="s">
        <v>86</v>
      </c>
      <c r="AB97" s="47">
        <v>20</v>
      </c>
      <c r="AC97" s="47">
        <v>9</v>
      </c>
      <c r="AD97" s="13">
        <f t="shared" si="4"/>
        <v>9</v>
      </c>
      <c r="AE97" s="212" t="s">
        <v>183</v>
      </c>
      <c r="AF97" s="210">
        <v>8</v>
      </c>
      <c r="AG97" s="207">
        <v>1.02</v>
      </c>
      <c r="AH97" s="207">
        <v>10.37</v>
      </c>
      <c r="AI97" s="207">
        <v>10.02</v>
      </c>
      <c r="AJ97" s="200">
        <f t="shared" si="5"/>
        <v>9.35</v>
      </c>
      <c r="AK97" s="200">
        <f t="shared" si="6"/>
        <v>9</v>
      </c>
      <c r="AL97" s="167">
        <f t="shared" si="7"/>
        <v>0.96256684491978617</v>
      </c>
      <c r="AM97" s="167">
        <f t="shared" si="8"/>
        <v>39.311229946524072</v>
      </c>
      <c r="AN97" s="167">
        <f t="shared" si="9"/>
        <v>29.253727282620517</v>
      </c>
      <c r="AO97" s="167">
        <f t="shared" si="10"/>
        <v>70.746272717379483</v>
      </c>
      <c r="AP97" s="167" t="s">
        <v>86</v>
      </c>
      <c r="AQ97" s="167">
        <f t="shared" si="12"/>
        <v>12.15937534008053</v>
      </c>
      <c r="AR97" s="167" t="s">
        <v>86</v>
      </c>
      <c r="AS97" s="167" t="s">
        <v>86</v>
      </c>
      <c r="AT97" s="167" t="s">
        <v>86</v>
      </c>
      <c r="AU97" s="167">
        <f t="shared" si="17"/>
        <v>17.094351942539987</v>
      </c>
      <c r="AV97" s="166">
        <v>17.094999999999999</v>
      </c>
      <c r="AW97" s="166" t="s">
        <v>1030</v>
      </c>
      <c r="AX97" s="34"/>
    </row>
    <row r="98" spans="1:50" s="25" customFormat="1">
      <c r="A98" s="23" t="s">
        <v>260</v>
      </c>
      <c r="B98" s="5" t="s">
        <v>44</v>
      </c>
      <c r="C98" s="23">
        <v>1</v>
      </c>
      <c r="D98" s="23" t="str">
        <f t="shared" si="19"/>
        <v>SFA-ONE-PRO-1</v>
      </c>
      <c r="E98" s="24">
        <v>43528</v>
      </c>
      <c r="F98" s="34">
        <v>1</v>
      </c>
      <c r="G98" s="207">
        <v>40.14</v>
      </c>
      <c r="H98" s="208" t="s">
        <v>152</v>
      </c>
      <c r="I98" s="47" t="s">
        <v>256</v>
      </c>
      <c r="J98" s="209" t="s">
        <v>257</v>
      </c>
      <c r="K98" s="47">
        <v>4</v>
      </c>
      <c r="L98" s="47">
        <v>22</v>
      </c>
      <c r="M98" s="13">
        <f t="shared" si="0"/>
        <v>4.72</v>
      </c>
      <c r="N98" s="212">
        <v>21.5</v>
      </c>
      <c r="O98" s="212">
        <v>14</v>
      </c>
      <c r="P98" s="212">
        <v>13.5</v>
      </c>
      <c r="Q98" s="212">
        <v>14</v>
      </c>
      <c r="R98" s="212">
        <v>14</v>
      </c>
      <c r="S98" s="213">
        <f t="shared" si="1"/>
        <v>13.875</v>
      </c>
      <c r="T98" s="47">
        <v>3</v>
      </c>
      <c r="U98" s="213">
        <f t="shared" si="2"/>
        <v>14.414999999999999</v>
      </c>
      <c r="V98" s="212" t="s">
        <v>86</v>
      </c>
      <c r="W98" s="212" t="s">
        <v>86</v>
      </c>
      <c r="X98" s="212" t="s">
        <v>86</v>
      </c>
      <c r="Y98" s="212" t="s">
        <v>86</v>
      </c>
      <c r="Z98" s="212" t="s">
        <v>86</v>
      </c>
      <c r="AA98" s="212" t="s">
        <v>86</v>
      </c>
      <c r="AB98" s="47">
        <v>21</v>
      </c>
      <c r="AC98" s="47">
        <v>5.5</v>
      </c>
      <c r="AD98" s="13">
        <f t="shared" si="4"/>
        <v>5.86</v>
      </c>
      <c r="AE98" s="212" t="s">
        <v>230</v>
      </c>
      <c r="AF98" s="210">
        <v>1</v>
      </c>
      <c r="AG98" s="207">
        <v>1.32</v>
      </c>
      <c r="AH98" s="207">
        <v>9</v>
      </c>
      <c r="AI98" s="207">
        <v>8.8800000000000008</v>
      </c>
      <c r="AJ98" s="200">
        <f t="shared" si="5"/>
        <v>7.68</v>
      </c>
      <c r="AK98" s="200">
        <f t="shared" si="6"/>
        <v>7.5600000000000005</v>
      </c>
      <c r="AL98" s="167">
        <f t="shared" si="7"/>
        <v>0.98437500000000011</v>
      </c>
      <c r="AM98" s="167">
        <f t="shared" si="8"/>
        <v>39.512812500000003</v>
      </c>
      <c r="AN98" s="167">
        <f t="shared" si="9"/>
        <v>24.536345014670875</v>
      </c>
      <c r="AO98" s="167">
        <f t="shared" si="10"/>
        <v>75.463654985329129</v>
      </c>
      <c r="AP98" s="167" t="s">
        <v>86</v>
      </c>
      <c r="AQ98" s="167">
        <f t="shared" si="12"/>
        <v>2.8851401048710477</v>
      </c>
      <c r="AR98" s="167" t="s">
        <v>86</v>
      </c>
      <c r="AS98" s="167" t="s">
        <v>86</v>
      </c>
      <c r="AT98" s="167" t="s">
        <v>86</v>
      </c>
      <c r="AU98" s="167">
        <f t="shared" si="17"/>
        <v>21.651204909799826</v>
      </c>
      <c r="AV98" s="166">
        <v>21.651</v>
      </c>
      <c r="AW98" s="166" t="s">
        <v>1023</v>
      </c>
      <c r="AX98" s="34"/>
    </row>
    <row r="99" spans="1:50" s="25" customFormat="1">
      <c r="A99" s="23" t="s">
        <v>260</v>
      </c>
      <c r="B99" s="5" t="s">
        <v>44</v>
      </c>
      <c r="C99" s="23">
        <v>2</v>
      </c>
      <c r="D99" s="23" t="str">
        <f t="shared" si="19"/>
        <v>SFA-ONE-PRO-2</v>
      </c>
      <c r="E99" s="24">
        <v>43528</v>
      </c>
      <c r="F99" s="34">
        <v>2</v>
      </c>
      <c r="G99" s="207">
        <v>39.54</v>
      </c>
      <c r="H99" s="208" t="s">
        <v>188</v>
      </c>
      <c r="I99" s="47" t="s">
        <v>242</v>
      </c>
      <c r="J99" s="209" t="s">
        <v>243</v>
      </c>
      <c r="K99" s="47">
        <v>4</v>
      </c>
      <c r="L99" s="47">
        <v>22</v>
      </c>
      <c r="M99" s="13">
        <f t="shared" si="0"/>
        <v>4.72</v>
      </c>
      <c r="N99" s="212">
        <v>21.5</v>
      </c>
      <c r="O99" s="212">
        <v>15</v>
      </c>
      <c r="P99" s="212">
        <v>15.5</v>
      </c>
      <c r="Q99" s="212">
        <v>15.5</v>
      </c>
      <c r="R99" s="212">
        <v>16</v>
      </c>
      <c r="S99" s="213">
        <f t="shared" si="1"/>
        <v>15.5</v>
      </c>
      <c r="T99" s="47">
        <v>5</v>
      </c>
      <c r="U99" s="213">
        <f t="shared" si="2"/>
        <v>16.04</v>
      </c>
      <c r="V99" s="212" t="s">
        <v>86</v>
      </c>
      <c r="W99" s="212" t="s">
        <v>86</v>
      </c>
      <c r="X99" s="212" t="s">
        <v>86</v>
      </c>
      <c r="Y99" s="212" t="s">
        <v>86</v>
      </c>
      <c r="Z99" s="212" t="s">
        <v>86</v>
      </c>
      <c r="AA99" s="212" t="s">
        <v>86</v>
      </c>
      <c r="AB99" s="47">
        <v>21</v>
      </c>
      <c r="AC99" s="47">
        <v>6.5</v>
      </c>
      <c r="AD99" s="13">
        <f t="shared" si="4"/>
        <v>6.86</v>
      </c>
      <c r="AE99" s="212" t="s">
        <v>230</v>
      </c>
      <c r="AF99" s="210">
        <v>2</v>
      </c>
      <c r="AG99" s="207">
        <v>1.31</v>
      </c>
      <c r="AH99" s="207">
        <v>11.84</v>
      </c>
      <c r="AI99" s="207">
        <v>11.49</v>
      </c>
      <c r="AJ99" s="200">
        <f t="shared" si="5"/>
        <v>10.53</v>
      </c>
      <c r="AK99" s="200">
        <f t="shared" si="6"/>
        <v>10.18</v>
      </c>
      <c r="AL99" s="167">
        <f t="shared" si="7"/>
        <v>0.96676163342830013</v>
      </c>
      <c r="AM99" s="167">
        <f t="shared" si="8"/>
        <v>38.225754985754989</v>
      </c>
      <c r="AN99" s="167">
        <f t="shared" si="9"/>
        <v>29.613541980317859</v>
      </c>
      <c r="AO99" s="167">
        <f t="shared" si="10"/>
        <v>70.386458019682138</v>
      </c>
      <c r="AP99" s="167" t="s">
        <v>86</v>
      </c>
      <c r="AQ99" s="167">
        <f t="shared" si="12"/>
        <v>5.5983197736643318</v>
      </c>
      <c r="AR99" s="167" t="s">
        <v>86</v>
      </c>
      <c r="AS99" s="167" t="s">
        <v>86</v>
      </c>
      <c r="AT99" s="167" t="s">
        <v>86</v>
      </c>
      <c r="AU99" s="167">
        <f t="shared" si="17"/>
        <v>24.015222206653526</v>
      </c>
      <c r="AV99" s="166">
        <v>24.015999999999998</v>
      </c>
      <c r="AW99" s="166" t="s">
        <v>1030</v>
      </c>
      <c r="AX99" s="34"/>
    </row>
    <row r="100" spans="1:50">
      <c r="A100" s="23" t="s">
        <v>260</v>
      </c>
      <c r="B100" s="5" t="s">
        <v>44</v>
      </c>
      <c r="C100" s="23">
        <v>3</v>
      </c>
      <c r="D100" s="23" t="str">
        <f t="shared" si="19"/>
        <v>SFA-ONE-PRO-3</v>
      </c>
      <c r="E100" s="24">
        <v>43528</v>
      </c>
      <c r="F100" s="34">
        <v>3</v>
      </c>
      <c r="G100" s="207">
        <v>39.58</v>
      </c>
      <c r="H100" s="208" t="s">
        <v>201</v>
      </c>
      <c r="I100" s="47" t="s">
        <v>153</v>
      </c>
      <c r="J100" s="209" t="s">
        <v>259</v>
      </c>
      <c r="K100" s="47">
        <v>4</v>
      </c>
      <c r="L100" s="47">
        <v>22</v>
      </c>
      <c r="M100" s="13">
        <f t="shared" si="0"/>
        <v>4.72</v>
      </c>
      <c r="N100" s="212">
        <v>21.5</v>
      </c>
      <c r="O100" s="212">
        <v>13</v>
      </c>
      <c r="P100" s="212">
        <v>13</v>
      </c>
      <c r="Q100" s="212">
        <v>13</v>
      </c>
      <c r="R100" s="212">
        <v>13.5</v>
      </c>
      <c r="S100" s="213">
        <f t="shared" si="1"/>
        <v>13.125</v>
      </c>
      <c r="T100" s="47">
        <v>4</v>
      </c>
      <c r="U100" s="213">
        <f t="shared" si="2"/>
        <v>13.664999999999999</v>
      </c>
      <c r="V100" s="212" t="s">
        <v>86</v>
      </c>
      <c r="W100" s="212" t="s">
        <v>86</v>
      </c>
      <c r="X100" s="212" t="s">
        <v>86</v>
      </c>
      <c r="Y100" s="212" t="s">
        <v>86</v>
      </c>
      <c r="Z100" s="212" t="s">
        <v>86</v>
      </c>
      <c r="AA100" s="212" t="s">
        <v>86</v>
      </c>
      <c r="AB100" s="47">
        <v>21</v>
      </c>
      <c r="AC100" s="47">
        <v>5</v>
      </c>
      <c r="AD100" s="13">
        <f t="shared" si="4"/>
        <v>5.36</v>
      </c>
      <c r="AE100" s="212" t="s">
        <v>230</v>
      </c>
      <c r="AF100" s="210">
        <v>3</v>
      </c>
      <c r="AG100" s="207">
        <v>1.3</v>
      </c>
      <c r="AH100" s="207">
        <v>8.36</v>
      </c>
      <c r="AI100" s="207">
        <v>8.19</v>
      </c>
      <c r="AJ100" s="200">
        <f t="shared" si="5"/>
        <v>7.06</v>
      </c>
      <c r="AK100" s="200">
        <f t="shared" si="6"/>
        <v>6.89</v>
      </c>
      <c r="AL100" s="167">
        <f t="shared" si="7"/>
        <v>0.97592067988668552</v>
      </c>
      <c r="AM100" s="167">
        <f t="shared" si="8"/>
        <v>38.626940509915009</v>
      </c>
      <c r="AN100" s="167">
        <f t="shared" si="9"/>
        <v>23.157412629415834</v>
      </c>
      <c r="AO100" s="167">
        <f t="shared" si="10"/>
        <v>76.84258737058417</v>
      </c>
      <c r="AP100" s="167" t="s">
        <v>86</v>
      </c>
      <c r="AQ100" s="167">
        <f t="shared" si="12"/>
        <v>1.6568746878508831</v>
      </c>
      <c r="AR100" s="167" t="s">
        <v>86</v>
      </c>
      <c r="AS100" s="167" t="s">
        <v>86</v>
      </c>
      <c r="AT100" s="167" t="s">
        <v>86</v>
      </c>
      <c r="AU100" s="167">
        <f t="shared" si="17"/>
        <v>21.50053794156495</v>
      </c>
      <c r="AV100" s="166">
        <v>21.499999999999901</v>
      </c>
      <c r="AW100" s="166" t="s">
        <v>1023</v>
      </c>
      <c r="AX100" s="34"/>
    </row>
    <row r="101" spans="1:50">
      <c r="A101" s="23" t="s">
        <v>260</v>
      </c>
      <c r="B101" s="5" t="s">
        <v>44</v>
      </c>
      <c r="C101" s="23">
        <v>4</v>
      </c>
      <c r="D101" s="23" t="str">
        <f t="shared" si="19"/>
        <v>SFA-ONE-PRO-4</v>
      </c>
      <c r="E101" s="24">
        <v>43528</v>
      </c>
      <c r="F101" s="34">
        <v>4</v>
      </c>
      <c r="G101" s="207">
        <v>39.46</v>
      </c>
      <c r="H101" s="208" t="s">
        <v>202</v>
      </c>
      <c r="I101" s="209" t="s">
        <v>154</v>
      </c>
      <c r="J101" s="209" t="s">
        <v>162</v>
      </c>
      <c r="K101" s="47">
        <v>4</v>
      </c>
      <c r="L101" s="47">
        <v>22</v>
      </c>
      <c r="M101" s="13">
        <f t="shared" si="0"/>
        <v>4.72</v>
      </c>
      <c r="N101" s="212">
        <v>21.5</v>
      </c>
      <c r="O101" s="212">
        <v>16</v>
      </c>
      <c r="P101" s="212">
        <v>16</v>
      </c>
      <c r="Q101" s="212">
        <v>16</v>
      </c>
      <c r="R101" s="212">
        <v>16</v>
      </c>
      <c r="S101" s="213">
        <f t="shared" si="1"/>
        <v>16</v>
      </c>
      <c r="T101" s="47">
        <v>5</v>
      </c>
      <c r="U101" s="213">
        <f t="shared" si="2"/>
        <v>16.54</v>
      </c>
      <c r="V101" s="212" t="s">
        <v>86</v>
      </c>
      <c r="W101" s="212" t="s">
        <v>86</v>
      </c>
      <c r="X101" s="212" t="s">
        <v>86</v>
      </c>
      <c r="Y101" s="212" t="s">
        <v>86</v>
      </c>
      <c r="Z101" s="212" t="s">
        <v>86</v>
      </c>
      <c r="AA101" s="212" t="s">
        <v>86</v>
      </c>
      <c r="AB101" s="47">
        <v>21</v>
      </c>
      <c r="AC101" s="47">
        <v>5</v>
      </c>
      <c r="AD101" s="13">
        <f t="shared" si="4"/>
        <v>5.36</v>
      </c>
      <c r="AE101" s="212" t="s">
        <v>230</v>
      </c>
      <c r="AF101" s="210">
        <v>4</v>
      </c>
      <c r="AG101" s="207">
        <v>1.08</v>
      </c>
      <c r="AH101" s="207">
        <v>9.2899999999999991</v>
      </c>
      <c r="AI101" s="207">
        <v>9.2200000000000006</v>
      </c>
      <c r="AJ101" s="200">
        <f t="shared" si="5"/>
        <v>8.2099999999999991</v>
      </c>
      <c r="AK101" s="200">
        <f t="shared" si="6"/>
        <v>8.14</v>
      </c>
      <c r="AL101" s="167">
        <f t="shared" si="7"/>
        <v>0.99147381242387356</v>
      </c>
      <c r="AM101" s="167">
        <f t="shared" si="8"/>
        <v>39.12355663824605</v>
      </c>
      <c r="AN101" s="167">
        <f t="shared" si="9"/>
        <v>30.211977170922932</v>
      </c>
      <c r="AO101" s="167">
        <f t="shared" si="10"/>
        <v>69.788022829077065</v>
      </c>
      <c r="AP101" s="167" t="s">
        <v>86</v>
      </c>
      <c r="AQ101" s="167">
        <f t="shared" si="12"/>
        <v>1.6358430955491281</v>
      </c>
      <c r="AR101" s="167" t="s">
        <v>86</v>
      </c>
      <c r="AS101" s="167" t="s">
        <v>86</v>
      </c>
      <c r="AT101" s="167" t="s">
        <v>86</v>
      </c>
      <c r="AU101" s="167">
        <f t="shared" si="17"/>
        <v>28.576134075373805</v>
      </c>
      <c r="AV101" s="166">
        <v>28.576000000000001</v>
      </c>
      <c r="AW101" s="166" t="s">
        <v>1030</v>
      </c>
      <c r="AX101" s="34"/>
    </row>
    <row r="102" spans="1:50">
      <c r="A102" s="23" t="s">
        <v>260</v>
      </c>
      <c r="B102" s="5" t="s">
        <v>44</v>
      </c>
      <c r="C102" s="23">
        <v>5</v>
      </c>
      <c r="D102" s="23" t="str">
        <f t="shared" si="19"/>
        <v>SFA-ONE-PRO-5</v>
      </c>
      <c r="E102" s="24">
        <v>43528</v>
      </c>
      <c r="F102" s="34">
        <v>5</v>
      </c>
      <c r="G102" s="207">
        <v>40.89</v>
      </c>
      <c r="H102" s="208" t="s">
        <v>238</v>
      </c>
      <c r="I102" s="47" t="s">
        <v>155</v>
      </c>
      <c r="J102" s="209" t="s">
        <v>170</v>
      </c>
      <c r="K102" s="47">
        <v>4</v>
      </c>
      <c r="L102" s="47">
        <v>22</v>
      </c>
      <c r="M102" s="13">
        <f t="shared" si="0"/>
        <v>4.72</v>
      </c>
      <c r="N102" s="212">
        <v>21</v>
      </c>
      <c r="O102" s="212">
        <v>13.5</v>
      </c>
      <c r="P102" s="212">
        <v>14.5</v>
      </c>
      <c r="Q102" s="212">
        <v>14</v>
      </c>
      <c r="R102" s="212">
        <v>14.5</v>
      </c>
      <c r="S102" s="213">
        <f t="shared" si="1"/>
        <v>14.125</v>
      </c>
      <c r="T102" s="47">
        <v>5</v>
      </c>
      <c r="U102" s="213">
        <f t="shared" si="2"/>
        <v>14.484999999999999</v>
      </c>
      <c r="V102" s="212" t="s">
        <v>86</v>
      </c>
      <c r="W102" s="212" t="s">
        <v>86</v>
      </c>
      <c r="X102" s="212" t="s">
        <v>86</v>
      </c>
      <c r="Y102" s="212" t="s">
        <v>86</v>
      </c>
      <c r="Z102" s="212" t="s">
        <v>86</v>
      </c>
      <c r="AA102" s="212" t="s">
        <v>86</v>
      </c>
      <c r="AB102" s="47">
        <v>21</v>
      </c>
      <c r="AC102" s="47">
        <v>6</v>
      </c>
      <c r="AD102" s="13">
        <f t="shared" si="4"/>
        <v>6.36</v>
      </c>
      <c r="AE102" s="212" t="s">
        <v>230</v>
      </c>
      <c r="AF102" s="210">
        <v>5</v>
      </c>
      <c r="AG102" s="207">
        <v>1.31</v>
      </c>
      <c r="AH102" s="207">
        <v>12.06</v>
      </c>
      <c r="AI102" s="207">
        <v>11.94</v>
      </c>
      <c r="AJ102" s="200">
        <f t="shared" si="5"/>
        <v>10.75</v>
      </c>
      <c r="AK102" s="200">
        <f t="shared" si="6"/>
        <v>10.629999999999999</v>
      </c>
      <c r="AL102" s="167">
        <f t="shared" si="7"/>
        <v>0.98883720930232544</v>
      </c>
      <c r="AM102" s="167">
        <f t="shared" si="8"/>
        <v>40.433553488372091</v>
      </c>
      <c r="AN102" s="167">
        <f t="shared" si="9"/>
        <v>24.150734124341128</v>
      </c>
      <c r="AO102" s="167">
        <f t="shared" si="10"/>
        <v>75.849265875658872</v>
      </c>
      <c r="AP102" s="167" t="s">
        <v>86</v>
      </c>
      <c r="AQ102" s="167">
        <f t="shared" si="12"/>
        <v>4.0560372722907791</v>
      </c>
      <c r="AR102" s="167" t="s">
        <v>86</v>
      </c>
      <c r="AS102" s="167" t="s">
        <v>86</v>
      </c>
      <c r="AT102" s="167" t="s">
        <v>86</v>
      </c>
      <c r="AU102" s="167">
        <f t="shared" si="17"/>
        <v>20.094696852050348</v>
      </c>
      <c r="AV102" s="166">
        <v>20.094999999999899</v>
      </c>
      <c r="AW102" s="166" t="s">
        <v>1023</v>
      </c>
      <c r="AX102" s="34"/>
    </row>
    <row r="103" spans="1:50">
      <c r="A103" s="23" t="s">
        <v>260</v>
      </c>
      <c r="B103" s="5" t="s">
        <v>44</v>
      </c>
      <c r="C103" s="23">
        <v>6</v>
      </c>
      <c r="D103" s="23" t="str">
        <f t="shared" si="19"/>
        <v>SFA-ONE-PRO-6</v>
      </c>
      <c r="E103" s="24">
        <v>43528</v>
      </c>
      <c r="F103" s="34">
        <v>6</v>
      </c>
      <c r="G103" s="207">
        <v>39.22</v>
      </c>
      <c r="H103" s="208" t="s">
        <v>255</v>
      </c>
      <c r="I103" s="47" t="s">
        <v>170</v>
      </c>
      <c r="J103" s="209" t="s">
        <v>237</v>
      </c>
      <c r="K103" s="47">
        <v>4</v>
      </c>
      <c r="L103" s="47">
        <v>22</v>
      </c>
      <c r="M103" s="13">
        <f t="shared" si="0"/>
        <v>4.72</v>
      </c>
      <c r="N103" s="212">
        <v>21.5</v>
      </c>
      <c r="O103" s="212">
        <v>12</v>
      </c>
      <c r="P103" s="212">
        <v>12</v>
      </c>
      <c r="Q103" s="212">
        <v>11.5</v>
      </c>
      <c r="R103" s="212">
        <v>12</v>
      </c>
      <c r="S103" s="213">
        <f t="shared" si="1"/>
        <v>11.875</v>
      </c>
      <c r="T103" s="47">
        <v>2</v>
      </c>
      <c r="U103" s="213">
        <f t="shared" si="2"/>
        <v>12.414999999999999</v>
      </c>
      <c r="V103" s="212" t="s">
        <v>86</v>
      </c>
      <c r="W103" s="212" t="s">
        <v>86</v>
      </c>
      <c r="X103" s="212" t="s">
        <v>86</v>
      </c>
      <c r="Y103" s="212" t="s">
        <v>86</v>
      </c>
      <c r="Z103" s="212" t="s">
        <v>86</v>
      </c>
      <c r="AA103" s="212" t="s">
        <v>86</v>
      </c>
      <c r="AB103" s="47">
        <v>21</v>
      </c>
      <c r="AC103" s="47">
        <v>5</v>
      </c>
      <c r="AD103" s="13">
        <f t="shared" si="4"/>
        <v>5.36</v>
      </c>
      <c r="AE103" s="212" t="s">
        <v>230</v>
      </c>
      <c r="AF103" s="210">
        <v>6</v>
      </c>
      <c r="AG103" s="207">
        <v>1.3</v>
      </c>
      <c r="AH103" s="207">
        <v>9.84</v>
      </c>
      <c r="AI103" s="207">
        <v>9.64</v>
      </c>
      <c r="AJ103" s="200">
        <f t="shared" si="5"/>
        <v>8.5399999999999991</v>
      </c>
      <c r="AK103" s="200">
        <f t="shared" si="6"/>
        <v>8.34</v>
      </c>
      <c r="AL103" s="167">
        <f t="shared" si="7"/>
        <v>0.97658079625292749</v>
      </c>
      <c r="AM103" s="167">
        <f t="shared" si="8"/>
        <v>38.301498829039815</v>
      </c>
      <c r="AN103" s="167">
        <f t="shared" si="9"/>
        <v>20.090597588222128</v>
      </c>
      <c r="AO103" s="167">
        <f t="shared" si="10"/>
        <v>79.909402411777876</v>
      </c>
      <c r="AP103" s="167" t="s">
        <v>86</v>
      </c>
      <c r="AQ103" s="167">
        <f t="shared" si="12"/>
        <v>1.6709528858300422</v>
      </c>
      <c r="AR103" s="167" t="s">
        <v>86</v>
      </c>
      <c r="AS103" s="167" t="s">
        <v>86</v>
      </c>
      <c r="AT103" s="167" t="s">
        <v>86</v>
      </c>
      <c r="AU103" s="167">
        <f t="shared" si="17"/>
        <v>18.419644702392084</v>
      </c>
      <c r="AV103" s="166">
        <v>18.419999999999899</v>
      </c>
      <c r="AW103" s="166" t="s">
        <v>1023</v>
      </c>
      <c r="AX103" s="34"/>
    </row>
    <row r="104" spans="1:50">
      <c r="A104" s="23" t="s">
        <v>260</v>
      </c>
      <c r="B104" s="5" t="s">
        <v>44</v>
      </c>
      <c r="C104" s="23">
        <v>7</v>
      </c>
      <c r="D104" s="23" t="str">
        <f t="shared" si="19"/>
        <v>SFA-ONE-PRO-7</v>
      </c>
      <c r="E104" s="24">
        <v>43528</v>
      </c>
      <c r="F104" s="34">
        <v>7</v>
      </c>
      <c r="G104" s="207">
        <v>40.14</v>
      </c>
      <c r="H104" s="208" t="s">
        <v>253</v>
      </c>
      <c r="I104" s="47" t="s">
        <v>157</v>
      </c>
      <c r="J104" s="209" t="s">
        <v>240</v>
      </c>
      <c r="K104" s="47">
        <v>4</v>
      </c>
      <c r="L104" s="47">
        <v>22</v>
      </c>
      <c r="M104" s="13">
        <f t="shared" si="0"/>
        <v>4.72</v>
      </c>
      <c r="N104" s="212">
        <v>21.5</v>
      </c>
      <c r="O104" s="212">
        <v>15.5</v>
      </c>
      <c r="P104" s="212">
        <v>16</v>
      </c>
      <c r="Q104" s="212">
        <v>16</v>
      </c>
      <c r="R104" s="212">
        <v>16.5</v>
      </c>
      <c r="S104" s="213">
        <f t="shared" si="1"/>
        <v>16</v>
      </c>
      <c r="T104" s="47">
        <v>4</v>
      </c>
      <c r="U104" s="213">
        <f t="shared" si="2"/>
        <v>16.54</v>
      </c>
      <c r="V104" s="212" t="s">
        <v>86</v>
      </c>
      <c r="W104" s="212" t="s">
        <v>86</v>
      </c>
      <c r="X104" s="212" t="s">
        <v>86</v>
      </c>
      <c r="Y104" s="212" t="s">
        <v>86</v>
      </c>
      <c r="Z104" s="212" t="s">
        <v>86</v>
      </c>
      <c r="AA104" s="212" t="s">
        <v>86</v>
      </c>
      <c r="AB104" s="47">
        <v>20</v>
      </c>
      <c r="AC104" s="47">
        <v>9</v>
      </c>
      <c r="AD104" s="13">
        <f t="shared" si="4"/>
        <v>9</v>
      </c>
      <c r="AE104" s="212" t="s">
        <v>230</v>
      </c>
      <c r="AF104" s="210">
        <v>7</v>
      </c>
      <c r="AG104" s="207">
        <v>1.31</v>
      </c>
      <c r="AH104" s="207">
        <v>10.49</v>
      </c>
      <c r="AI104" s="207">
        <v>10.17</v>
      </c>
      <c r="AJ104" s="200">
        <f t="shared" si="5"/>
        <v>9.18</v>
      </c>
      <c r="AK104" s="200">
        <f t="shared" si="6"/>
        <v>8.86</v>
      </c>
      <c r="AL104" s="167">
        <f t="shared" si="7"/>
        <v>0.96514161220043571</v>
      </c>
      <c r="AM104" s="167">
        <f t="shared" si="8"/>
        <v>38.740784313725491</v>
      </c>
      <c r="AN104" s="167">
        <f t="shared" si="9"/>
        <v>30.510481936247963</v>
      </c>
      <c r="AO104" s="167">
        <f t="shared" si="10"/>
        <v>69.48951806375203</v>
      </c>
      <c r="AP104" s="167" t="s">
        <v>86</v>
      </c>
      <c r="AQ104" s="167">
        <f t="shared" si="12"/>
        <v>11.047788721416351</v>
      </c>
      <c r="AR104" s="167" t="s">
        <v>86</v>
      </c>
      <c r="AS104" s="167" t="s">
        <v>86</v>
      </c>
      <c r="AT104" s="167" t="s">
        <v>86</v>
      </c>
      <c r="AU104" s="167">
        <f t="shared" si="17"/>
        <v>19.46269321483161</v>
      </c>
      <c r="AV104" s="166">
        <v>19.462</v>
      </c>
      <c r="AW104" s="166" t="s">
        <v>1030</v>
      </c>
      <c r="AX104" s="34"/>
    </row>
    <row r="105" spans="1:50">
      <c r="A105" s="23" t="s">
        <v>260</v>
      </c>
      <c r="B105" s="5" t="s">
        <v>44</v>
      </c>
      <c r="C105" s="23">
        <v>8</v>
      </c>
      <c r="D105" s="23" t="str">
        <f t="shared" si="19"/>
        <v>SFA-ONE-PRO-8</v>
      </c>
      <c r="E105" s="24">
        <v>43528</v>
      </c>
      <c r="F105" s="34">
        <v>8</v>
      </c>
      <c r="G105" s="207">
        <v>40.020000000000003</v>
      </c>
      <c r="H105" s="208" t="s">
        <v>254</v>
      </c>
      <c r="I105" s="47" t="s">
        <v>1037</v>
      </c>
      <c r="J105" s="209" t="s">
        <v>194</v>
      </c>
      <c r="K105" s="47">
        <v>4</v>
      </c>
      <c r="L105" s="47">
        <v>22</v>
      </c>
      <c r="M105" s="13">
        <f t="shared" si="0"/>
        <v>4.72</v>
      </c>
      <c r="N105" s="212">
        <v>22</v>
      </c>
      <c r="O105" s="212">
        <v>12.5</v>
      </c>
      <c r="P105" s="212">
        <v>13</v>
      </c>
      <c r="Q105" s="212">
        <v>13.5</v>
      </c>
      <c r="R105" s="212">
        <v>12.5</v>
      </c>
      <c r="S105" s="213">
        <f t="shared" si="1"/>
        <v>12.875</v>
      </c>
      <c r="T105" s="47">
        <v>6</v>
      </c>
      <c r="U105" s="213">
        <f t="shared" si="2"/>
        <v>13.595000000000001</v>
      </c>
      <c r="V105" s="212" t="s">
        <v>86</v>
      </c>
      <c r="W105" s="212" t="s">
        <v>86</v>
      </c>
      <c r="X105" s="212" t="s">
        <v>86</v>
      </c>
      <c r="Y105" s="212" t="s">
        <v>86</v>
      </c>
      <c r="Z105" s="212" t="s">
        <v>86</v>
      </c>
      <c r="AA105" s="212" t="s">
        <v>86</v>
      </c>
      <c r="AB105" s="47">
        <v>20.5</v>
      </c>
      <c r="AC105" s="47">
        <v>6</v>
      </c>
      <c r="AD105" s="13">
        <f t="shared" si="4"/>
        <v>6.18</v>
      </c>
      <c r="AE105" s="212" t="s">
        <v>230</v>
      </c>
      <c r="AF105" s="210">
        <v>8</v>
      </c>
      <c r="AG105" s="207">
        <v>1.29</v>
      </c>
      <c r="AH105" s="207">
        <v>9.57</v>
      </c>
      <c r="AI105" s="207">
        <v>9.41</v>
      </c>
      <c r="AJ105" s="200">
        <f t="shared" si="5"/>
        <v>8.2800000000000011</v>
      </c>
      <c r="AK105" s="200">
        <f t="shared" si="6"/>
        <v>8.120000000000001</v>
      </c>
      <c r="AL105" s="167">
        <f t="shared" si="7"/>
        <v>0.98067632850241548</v>
      </c>
      <c r="AM105" s="167">
        <f t="shared" si="8"/>
        <v>39.24666666666667</v>
      </c>
      <c r="AN105" s="167">
        <f t="shared" si="9"/>
        <v>22.613385425513844</v>
      </c>
      <c r="AO105" s="167">
        <f t="shared" si="10"/>
        <v>77.38661457448616</v>
      </c>
      <c r="AP105" s="167" t="s">
        <v>86</v>
      </c>
      <c r="AQ105" s="167">
        <f t="shared" si="12"/>
        <v>3.7200611516901643</v>
      </c>
      <c r="AR105" s="167" t="s">
        <v>86</v>
      </c>
      <c r="AS105" s="167" t="s">
        <v>86</v>
      </c>
      <c r="AT105" s="167" t="s">
        <v>86</v>
      </c>
      <c r="AU105" s="167">
        <f t="shared" si="17"/>
        <v>18.89332427382368</v>
      </c>
      <c r="AV105" s="166">
        <v>18.893000000000001</v>
      </c>
      <c r="AW105" s="166" t="s">
        <v>1023</v>
      </c>
      <c r="AX105" s="34" t="s">
        <v>1046</v>
      </c>
    </row>
    <row r="106" spans="1:50">
      <c r="A106" s="23" t="s">
        <v>60</v>
      </c>
      <c r="B106" s="23" t="s">
        <v>51</v>
      </c>
      <c r="C106" s="23">
        <v>1</v>
      </c>
      <c r="D106" s="23" t="str">
        <f t="shared" si="19"/>
        <v>CRE-MXG-NCD-1</v>
      </c>
      <c r="E106" s="24">
        <v>43542</v>
      </c>
      <c r="F106" s="34">
        <v>1</v>
      </c>
      <c r="G106" s="207">
        <v>39.1</v>
      </c>
      <c r="H106" s="208" t="s">
        <v>152</v>
      </c>
      <c r="I106" s="209" t="s">
        <v>153</v>
      </c>
      <c r="J106" s="209" t="s">
        <v>161</v>
      </c>
      <c r="K106" s="47">
        <v>4</v>
      </c>
      <c r="L106" s="47">
        <v>22</v>
      </c>
      <c r="M106" s="13">
        <f t="shared" si="0"/>
        <v>4.72</v>
      </c>
      <c r="N106" s="212">
        <v>22</v>
      </c>
      <c r="O106" s="212">
        <v>11</v>
      </c>
      <c r="P106" s="212">
        <v>11</v>
      </c>
      <c r="Q106" s="212">
        <v>10.5</v>
      </c>
      <c r="R106" s="212">
        <v>10.5</v>
      </c>
      <c r="S106" s="213">
        <f t="shared" si="1"/>
        <v>10.75</v>
      </c>
      <c r="T106" s="47">
        <v>6</v>
      </c>
      <c r="U106" s="213">
        <f t="shared" si="2"/>
        <v>11.47</v>
      </c>
      <c r="V106" s="212" t="s">
        <v>86</v>
      </c>
      <c r="W106" s="212" t="s">
        <v>86</v>
      </c>
      <c r="X106" s="212" t="s">
        <v>86</v>
      </c>
      <c r="Y106" s="212" t="s">
        <v>86</v>
      </c>
      <c r="Z106" s="212" t="s">
        <v>86</v>
      </c>
      <c r="AA106" s="212" t="s">
        <v>86</v>
      </c>
      <c r="AB106" s="47">
        <v>21</v>
      </c>
      <c r="AC106" s="47">
        <v>5.5</v>
      </c>
      <c r="AD106" s="13">
        <f t="shared" si="4"/>
        <v>5.86</v>
      </c>
      <c r="AE106" s="212" t="s">
        <v>183</v>
      </c>
      <c r="AF106" s="210">
        <v>1</v>
      </c>
      <c r="AG106" s="207">
        <v>1.05</v>
      </c>
      <c r="AH106" s="207">
        <v>10.27</v>
      </c>
      <c r="AI106" s="207">
        <v>10.210000000000001</v>
      </c>
      <c r="AJ106" s="200">
        <f t="shared" si="5"/>
        <v>9.2199999999999989</v>
      </c>
      <c r="AK106" s="200">
        <f t="shared" si="6"/>
        <v>9.16</v>
      </c>
      <c r="AL106" s="167">
        <f t="shared" si="7"/>
        <v>0.99349240780911074</v>
      </c>
      <c r="AM106" s="167">
        <f t="shared" si="8"/>
        <v>38.845553145336233</v>
      </c>
      <c r="AN106" s="167">
        <f t="shared" si="9"/>
        <v>17.376506326851985</v>
      </c>
      <c r="AO106" s="167">
        <f t="shared" si="10"/>
        <v>82.623493673148019</v>
      </c>
      <c r="AP106" s="167" t="s">
        <v>86</v>
      </c>
      <c r="AQ106" s="167">
        <f t="shared" si="12"/>
        <v>2.9346988463127808</v>
      </c>
      <c r="AR106" s="167" t="s">
        <v>86</v>
      </c>
      <c r="AS106" s="167" t="s">
        <v>86</v>
      </c>
      <c r="AT106" s="167" t="s">
        <v>86</v>
      </c>
      <c r="AU106" s="167">
        <f t="shared" si="17"/>
        <v>14.441807480539204</v>
      </c>
      <c r="AV106" s="166">
        <v>14.441999999999901</v>
      </c>
      <c r="AW106" s="166" t="s">
        <v>1023</v>
      </c>
      <c r="AX106" s="34"/>
    </row>
    <row r="107" spans="1:50">
      <c r="A107" s="23" t="s">
        <v>60</v>
      </c>
      <c r="B107" s="23" t="s">
        <v>51</v>
      </c>
      <c r="C107" s="23">
        <v>2</v>
      </c>
      <c r="D107" s="23" t="str">
        <f t="shared" si="19"/>
        <v>CRE-MXG-NCD-2</v>
      </c>
      <c r="E107" s="24">
        <v>43542</v>
      </c>
      <c r="F107" s="34">
        <v>2</v>
      </c>
      <c r="G107" s="207">
        <v>40.43</v>
      </c>
      <c r="H107" s="208" t="s">
        <v>152</v>
      </c>
      <c r="I107" s="209" t="s">
        <v>234</v>
      </c>
      <c r="J107" s="209" t="s">
        <v>192</v>
      </c>
      <c r="K107" s="47">
        <v>4</v>
      </c>
      <c r="L107" s="47">
        <v>22</v>
      </c>
      <c r="M107" s="13">
        <f t="shared" si="0"/>
        <v>4.72</v>
      </c>
      <c r="N107" s="212">
        <v>22</v>
      </c>
      <c r="O107" s="212">
        <v>10</v>
      </c>
      <c r="P107" s="212">
        <v>11.5</v>
      </c>
      <c r="Q107" s="212">
        <v>11.5</v>
      </c>
      <c r="R107" s="212">
        <v>12</v>
      </c>
      <c r="S107" s="213">
        <f t="shared" si="1"/>
        <v>11.25</v>
      </c>
      <c r="T107" s="47">
        <v>7</v>
      </c>
      <c r="U107" s="213">
        <f t="shared" si="2"/>
        <v>11.97</v>
      </c>
      <c r="V107" s="212" t="s">
        <v>86</v>
      </c>
      <c r="W107" s="212" t="s">
        <v>86</v>
      </c>
      <c r="X107" s="212" t="s">
        <v>86</v>
      </c>
      <c r="Y107" s="212" t="s">
        <v>86</v>
      </c>
      <c r="Z107" s="212" t="s">
        <v>86</v>
      </c>
      <c r="AA107" s="212" t="s">
        <v>86</v>
      </c>
      <c r="AB107" s="47">
        <v>21</v>
      </c>
      <c r="AC107" s="47">
        <v>5.5</v>
      </c>
      <c r="AD107" s="13">
        <f t="shared" si="4"/>
        <v>5.86</v>
      </c>
      <c r="AE107" s="212" t="s">
        <v>183</v>
      </c>
      <c r="AF107" s="210">
        <v>2</v>
      </c>
      <c r="AG107" s="207">
        <v>1.03</v>
      </c>
      <c r="AH107" s="207">
        <v>8</v>
      </c>
      <c r="AI107" s="207">
        <v>7.9</v>
      </c>
      <c r="AJ107" s="200">
        <f t="shared" si="5"/>
        <v>6.97</v>
      </c>
      <c r="AK107" s="200">
        <f t="shared" si="6"/>
        <v>6.87</v>
      </c>
      <c r="AL107" s="167">
        <f t="shared" si="7"/>
        <v>0.98565279770444769</v>
      </c>
      <c r="AM107" s="167">
        <f t="shared" si="8"/>
        <v>39.849942611190819</v>
      </c>
      <c r="AN107" s="167">
        <f t="shared" si="9"/>
        <v>18.193250792697572</v>
      </c>
      <c r="AO107" s="167">
        <f t="shared" si="10"/>
        <v>81.806749207302431</v>
      </c>
      <c r="AP107" s="167" t="s">
        <v>86</v>
      </c>
      <c r="AQ107" s="167">
        <f t="shared" si="12"/>
        <v>2.8607318487827915</v>
      </c>
      <c r="AR107" s="167" t="s">
        <v>86</v>
      </c>
      <c r="AS107" s="167" t="s">
        <v>86</v>
      </c>
      <c r="AT107" s="167" t="s">
        <v>86</v>
      </c>
      <c r="AU107" s="167">
        <f t="shared" si="17"/>
        <v>15.332518943914781</v>
      </c>
      <c r="AV107" s="166">
        <v>15.331999999999899</v>
      </c>
      <c r="AW107" s="166" t="s">
        <v>1023</v>
      </c>
      <c r="AX107" s="34"/>
    </row>
    <row r="108" spans="1:50">
      <c r="A108" s="23" t="s">
        <v>60</v>
      </c>
      <c r="B108" s="23" t="s">
        <v>51</v>
      </c>
      <c r="C108" s="23">
        <v>3</v>
      </c>
      <c r="D108" s="23" t="str">
        <f t="shared" si="19"/>
        <v>CRE-MXG-NCD-3</v>
      </c>
      <c r="E108" s="24">
        <v>43542</v>
      </c>
      <c r="F108" s="34">
        <v>3</v>
      </c>
      <c r="G108" s="207">
        <v>40.729999999999997</v>
      </c>
      <c r="H108" s="208" t="s">
        <v>152</v>
      </c>
      <c r="I108" s="209" t="s">
        <v>169</v>
      </c>
      <c r="J108" s="209" t="s">
        <v>211</v>
      </c>
      <c r="K108" s="47">
        <v>4</v>
      </c>
      <c r="L108" s="47">
        <v>22</v>
      </c>
      <c r="M108" s="13">
        <f t="shared" si="0"/>
        <v>4.72</v>
      </c>
      <c r="N108" s="212">
        <v>22</v>
      </c>
      <c r="O108" s="212">
        <v>10.5</v>
      </c>
      <c r="P108" s="212">
        <v>11</v>
      </c>
      <c r="Q108" s="212">
        <v>11</v>
      </c>
      <c r="R108" s="212">
        <v>10.5</v>
      </c>
      <c r="S108" s="213">
        <f t="shared" si="1"/>
        <v>10.75</v>
      </c>
      <c r="T108" s="47">
        <v>10</v>
      </c>
      <c r="U108" s="213">
        <f t="shared" si="2"/>
        <v>11.47</v>
      </c>
      <c r="V108" s="212" t="s">
        <v>86</v>
      </c>
      <c r="W108" s="212" t="s">
        <v>86</v>
      </c>
      <c r="X108" s="212" t="s">
        <v>86</v>
      </c>
      <c r="Y108" s="212" t="s">
        <v>86</v>
      </c>
      <c r="Z108" s="212" t="s">
        <v>86</v>
      </c>
      <c r="AA108" s="212" t="s">
        <v>86</v>
      </c>
      <c r="AB108" s="47">
        <v>21</v>
      </c>
      <c r="AC108" s="47">
        <v>5</v>
      </c>
      <c r="AD108" s="13">
        <f t="shared" si="4"/>
        <v>5.36</v>
      </c>
      <c r="AE108" s="212" t="s">
        <v>183</v>
      </c>
      <c r="AF108" s="210">
        <v>3</v>
      </c>
      <c r="AG108" s="207">
        <v>1</v>
      </c>
      <c r="AH108" s="207">
        <v>9.14</v>
      </c>
      <c r="AI108" s="207">
        <v>9.0500000000000007</v>
      </c>
      <c r="AJ108" s="200">
        <f t="shared" si="5"/>
        <v>8.14</v>
      </c>
      <c r="AK108" s="200">
        <f t="shared" si="6"/>
        <v>8.0500000000000007</v>
      </c>
      <c r="AL108" s="167">
        <f t="shared" si="7"/>
        <v>0.98894348894348894</v>
      </c>
      <c r="AM108" s="167">
        <f t="shared" si="8"/>
        <v>40.279668304668299</v>
      </c>
      <c r="AN108" s="167">
        <f t="shared" si="9"/>
        <v>16.757834123519075</v>
      </c>
      <c r="AO108" s="167">
        <f t="shared" si="10"/>
        <v>83.242165876480925</v>
      </c>
      <c r="AP108" s="167" t="s">
        <v>86</v>
      </c>
      <c r="AQ108" s="167">
        <f t="shared" si="12"/>
        <v>1.5888909391188466</v>
      </c>
      <c r="AR108" s="167" t="s">
        <v>86</v>
      </c>
      <c r="AS108" s="167" t="s">
        <v>86</v>
      </c>
      <c r="AT108" s="167" t="s">
        <v>86</v>
      </c>
      <c r="AU108" s="167">
        <f t="shared" si="17"/>
        <v>15.168943184400229</v>
      </c>
      <c r="AV108" s="166">
        <v>15.168999999999899</v>
      </c>
      <c r="AW108" s="166" t="s">
        <v>1023</v>
      </c>
      <c r="AX108" s="34"/>
    </row>
    <row r="109" spans="1:50">
      <c r="A109" s="23" t="s">
        <v>60</v>
      </c>
      <c r="B109" s="23" t="s">
        <v>51</v>
      </c>
      <c r="C109" s="23">
        <v>4</v>
      </c>
      <c r="D109" s="23" t="str">
        <f t="shared" si="19"/>
        <v>CRE-MXG-NCD-4</v>
      </c>
      <c r="E109" s="24">
        <v>43542</v>
      </c>
      <c r="F109" s="34">
        <v>4</v>
      </c>
      <c r="G109" s="207">
        <v>39.96</v>
      </c>
      <c r="H109" s="208" t="s">
        <v>152</v>
      </c>
      <c r="I109" s="209" t="s">
        <v>189</v>
      </c>
      <c r="J109" s="209" t="s">
        <v>237</v>
      </c>
      <c r="K109" s="47">
        <v>4</v>
      </c>
      <c r="L109" s="47">
        <v>22</v>
      </c>
      <c r="M109" s="13">
        <f t="shared" si="0"/>
        <v>4.72</v>
      </c>
      <c r="N109" s="212">
        <v>22</v>
      </c>
      <c r="O109" s="212">
        <v>10</v>
      </c>
      <c r="P109" s="212">
        <v>10.5</v>
      </c>
      <c r="Q109" s="212">
        <v>10</v>
      </c>
      <c r="R109" s="212">
        <v>10.5</v>
      </c>
      <c r="S109" s="213">
        <f t="shared" si="1"/>
        <v>10.25</v>
      </c>
      <c r="T109" s="47">
        <v>6</v>
      </c>
      <c r="U109" s="213">
        <f t="shared" si="2"/>
        <v>10.97</v>
      </c>
      <c r="V109" s="212" t="s">
        <v>86</v>
      </c>
      <c r="W109" s="212" t="s">
        <v>86</v>
      </c>
      <c r="X109" s="212" t="s">
        <v>86</v>
      </c>
      <c r="Y109" s="212" t="s">
        <v>86</v>
      </c>
      <c r="Z109" s="212" t="s">
        <v>86</v>
      </c>
      <c r="AA109" s="212" t="s">
        <v>86</v>
      </c>
      <c r="AB109" s="47">
        <v>21</v>
      </c>
      <c r="AC109" s="47">
        <v>5</v>
      </c>
      <c r="AD109" s="13">
        <f t="shared" si="4"/>
        <v>5.36</v>
      </c>
      <c r="AE109" s="212" t="s">
        <v>183</v>
      </c>
      <c r="AF109" s="210">
        <v>4</v>
      </c>
      <c r="AG109" s="207">
        <v>1.32</v>
      </c>
      <c r="AH109" s="207">
        <v>8.18</v>
      </c>
      <c r="AI109" s="207">
        <v>8.1</v>
      </c>
      <c r="AJ109" s="200">
        <f t="shared" si="5"/>
        <v>6.8599999999999994</v>
      </c>
      <c r="AK109" s="200">
        <f t="shared" si="6"/>
        <v>6.7799999999999994</v>
      </c>
      <c r="AL109" s="167">
        <f t="shared" si="7"/>
        <v>0.98833819241982501</v>
      </c>
      <c r="AM109" s="167">
        <f t="shared" si="8"/>
        <v>39.493994169096212</v>
      </c>
      <c r="AN109" s="167">
        <f t="shared" si="9"/>
        <v>15.8251909726836</v>
      </c>
      <c r="AO109" s="167">
        <f t="shared" si="10"/>
        <v>84.1748090273164</v>
      </c>
      <c r="AP109" s="167" t="s">
        <v>86</v>
      </c>
      <c r="AQ109" s="167">
        <f t="shared" si="12"/>
        <v>1.6204995556028019</v>
      </c>
      <c r="AR109" s="167" t="s">
        <v>86</v>
      </c>
      <c r="AS109" s="167" t="s">
        <v>86</v>
      </c>
      <c r="AT109" s="167" t="s">
        <v>86</v>
      </c>
      <c r="AU109" s="167">
        <f t="shared" si="17"/>
        <v>14.204691417080799</v>
      </c>
      <c r="AV109" s="166">
        <v>14.205</v>
      </c>
      <c r="AW109" s="166" t="s">
        <v>1023</v>
      </c>
      <c r="AX109" s="34"/>
    </row>
    <row r="110" spans="1:50">
      <c r="A110" s="23" t="s">
        <v>60</v>
      </c>
      <c r="B110" s="23" t="s">
        <v>51</v>
      </c>
      <c r="C110" s="23">
        <v>5</v>
      </c>
      <c r="D110" s="23" t="str">
        <f t="shared" si="19"/>
        <v>CRE-MXG-NCD-5</v>
      </c>
      <c r="E110" s="24">
        <v>43542</v>
      </c>
      <c r="F110" s="34">
        <v>5</v>
      </c>
      <c r="G110" s="207">
        <v>40.14</v>
      </c>
      <c r="H110" s="208" t="s">
        <v>152</v>
      </c>
      <c r="I110" s="209" t="s">
        <v>157</v>
      </c>
      <c r="J110" s="209" t="s">
        <v>154</v>
      </c>
      <c r="K110" s="47">
        <v>4</v>
      </c>
      <c r="L110" s="47">
        <v>22</v>
      </c>
      <c r="M110" s="13">
        <f t="shared" si="0"/>
        <v>4.72</v>
      </c>
      <c r="N110" s="212">
        <v>22</v>
      </c>
      <c r="O110" s="212">
        <v>9.5</v>
      </c>
      <c r="P110" s="212">
        <v>9</v>
      </c>
      <c r="Q110" s="212">
        <v>10</v>
      </c>
      <c r="R110" s="212">
        <v>10</v>
      </c>
      <c r="S110" s="213">
        <f t="shared" si="1"/>
        <v>9.625</v>
      </c>
      <c r="T110" s="47">
        <v>1</v>
      </c>
      <c r="U110" s="213">
        <f t="shared" si="2"/>
        <v>10.345000000000001</v>
      </c>
      <c r="V110" s="212" t="s">
        <v>86</v>
      </c>
      <c r="W110" s="212" t="s">
        <v>86</v>
      </c>
      <c r="X110" s="212" t="s">
        <v>86</v>
      </c>
      <c r="Y110" s="212" t="s">
        <v>86</v>
      </c>
      <c r="Z110" s="212" t="s">
        <v>86</v>
      </c>
      <c r="AA110" s="212" t="s">
        <v>86</v>
      </c>
      <c r="AB110" s="47">
        <v>22</v>
      </c>
      <c r="AC110" s="47">
        <v>5</v>
      </c>
      <c r="AD110" s="13">
        <f t="shared" si="4"/>
        <v>5.72</v>
      </c>
      <c r="AE110" s="212" t="s">
        <v>183</v>
      </c>
      <c r="AF110" s="210">
        <v>5</v>
      </c>
      <c r="AG110" s="207">
        <v>1</v>
      </c>
      <c r="AH110" s="207">
        <v>8.3699999999999992</v>
      </c>
      <c r="AI110" s="207">
        <v>8.33</v>
      </c>
      <c r="AJ110" s="200">
        <f t="shared" si="5"/>
        <v>7.3699999999999992</v>
      </c>
      <c r="AK110" s="200">
        <f t="shared" si="6"/>
        <v>7.33</v>
      </c>
      <c r="AL110" s="167">
        <f t="shared" si="7"/>
        <v>0.9945725915875171</v>
      </c>
      <c r="AM110" s="167">
        <f t="shared" si="8"/>
        <v>39.922143826322937</v>
      </c>
      <c r="AN110" s="167">
        <f t="shared" si="9"/>
        <v>14.089924690595195</v>
      </c>
      <c r="AO110" s="167">
        <f t="shared" si="10"/>
        <v>85.910075309404803</v>
      </c>
      <c r="AP110" s="167" t="s">
        <v>86</v>
      </c>
      <c r="AQ110" s="167">
        <f t="shared" si="12"/>
        <v>2.5048755005502565</v>
      </c>
      <c r="AR110" s="167" t="s">
        <v>86</v>
      </c>
      <c r="AS110" s="167" t="s">
        <v>86</v>
      </c>
      <c r="AT110" s="167" t="s">
        <v>86</v>
      </c>
      <c r="AU110" s="167">
        <f t="shared" si="17"/>
        <v>11.585049190044938</v>
      </c>
      <c r="AV110" s="166">
        <v>11.585000000000001</v>
      </c>
      <c r="AW110" s="166" t="s">
        <v>1023</v>
      </c>
      <c r="AX110" s="34"/>
    </row>
    <row r="111" spans="1:50">
      <c r="A111" s="23" t="s">
        <v>260</v>
      </c>
      <c r="B111" s="23" t="s">
        <v>51</v>
      </c>
      <c r="C111" s="23">
        <v>6</v>
      </c>
      <c r="D111" s="23" t="str">
        <f t="shared" si="19"/>
        <v>CRE-MXG-NCD-6</v>
      </c>
      <c r="E111" s="24">
        <v>43542</v>
      </c>
      <c r="F111" s="34">
        <v>6</v>
      </c>
      <c r="G111" s="207">
        <v>40.44</v>
      </c>
      <c r="H111" s="208" t="s">
        <v>152</v>
      </c>
      <c r="I111" s="209" t="s">
        <v>153</v>
      </c>
      <c r="J111" s="209" t="s">
        <v>155</v>
      </c>
      <c r="K111" s="47">
        <v>4</v>
      </c>
      <c r="L111" s="47">
        <v>22</v>
      </c>
      <c r="M111" s="13">
        <f t="shared" si="0"/>
        <v>4.72</v>
      </c>
      <c r="N111" s="212">
        <v>21.5</v>
      </c>
      <c r="O111" s="212">
        <v>17</v>
      </c>
      <c r="P111" s="212">
        <v>17</v>
      </c>
      <c r="Q111" s="212">
        <v>18</v>
      </c>
      <c r="R111" s="212">
        <v>18</v>
      </c>
      <c r="S111" s="213">
        <f t="shared" si="1"/>
        <v>17.5</v>
      </c>
      <c r="T111" s="47">
        <v>4</v>
      </c>
      <c r="U111" s="213">
        <f t="shared" si="2"/>
        <v>18.04</v>
      </c>
      <c r="V111" s="212" t="s">
        <v>86</v>
      </c>
      <c r="W111" s="212" t="s">
        <v>86</v>
      </c>
      <c r="X111" s="212" t="s">
        <v>86</v>
      </c>
      <c r="Y111" s="212" t="s">
        <v>86</v>
      </c>
      <c r="Z111" s="212" t="s">
        <v>86</v>
      </c>
      <c r="AA111" s="212" t="s">
        <v>86</v>
      </c>
      <c r="AB111" s="47">
        <v>21.5</v>
      </c>
      <c r="AC111" s="47">
        <v>6</v>
      </c>
      <c r="AD111" s="13">
        <f t="shared" si="4"/>
        <v>6.54</v>
      </c>
      <c r="AE111" s="212" t="s">
        <v>230</v>
      </c>
      <c r="AF111" s="210">
        <v>6</v>
      </c>
      <c r="AG111" s="207">
        <v>1.04</v>
      </c>
      <c r="AH111" s="207">
        <v>8.36</v>
      </c>
      <c r="AI111" s="207">
        <v>8.26</v>
      </c>
      <c r="AJ111" s="200">
        <f t="shared" si="5"/>
        <v>7.3199999999999994</v>
      </c>
      <c r="AK111" s="200">
        <f t="shared" si="6"/>
        <v>7.22</v>
      </c>
      <c r="AL111" s="167">
        <f t="shared" si="7"/>
        <v>0.98633879781420775</v>
      </c>
      <c r="AM111" s="167">
        <f t="shared" si="8"/>
        <v>39.887540983606556</v>
      </c>
      <c r="AN111" s="167">
        <f t="shared" si="9"/>
        <v>33.393886089579723</v>
      </c>
      <c r="AO111" s="167">
        <f t="shared" si="10"/>
        <v>66.606113910420277</v>
      </c>
      <c r="AP111" s="167" t="s">
        <v>86</v>
      </c>
      <c r="AQ111" s="167">
        <f t="shared" si="12"/>
        <v>4.5628282795071398</v>
      </c>
      <c r="AR111" s="167" t="s">
        <v>86</v>
      </c>
      <c r="AS111" s="167" t="s">
        <v>86</v>
      </c>
      <c r="AT111" s="167" t="s">
        <v>86</v>
      </c>
      <c r="AU111" s="167">
        <f t="shared" si="17"/>
        <v>28.831057810072583</v>
      </c>
      <c r="AV111" s="166">
        <v>28.831</v>
      </c>
      <c r="AW111" s="166" t="s">
        <v>1030</v>
      </c>
      <c r="AX111" s="34"/>
    </row>
    <row r="112" spans="1:50">
      <c r="A112" s="23" t="s">
        <v>260</v>
      </c>
      <c r="B112" s="23" t="s">
        <v>51</v>
      </c>
      <c r="C112" s="23">
        <v>7</v>
      </c>
      <c r="D112" s="23" t="str">
        <f t="shared" si="19"/>
        <v>CRE-MXG-NCD-7</v>
      </c>
      <c r="E112" s="24">
        <v>43542</v>
      </c>
      <c r="F112" s="34">
        <v>7</v>
      </c>
      <c r="G112" s="207">
        <v>39.29</v>
      </c>
      <c r="H112" s="208" t="s">
        <v>152</v>
      </c>
      <c r="I112" s="209" t="s">
        <v>234</v>
      </c>
      <c r="J112" s="209" t="s">
        <v>158</v>
      </c>
      <c r="K112" s="47">
        <v>4</v>
      </c>
      <c r="L112" s="47">
        <v>22</v>
      </c>
      <c r="M112" s="13">
        <f t="shared" si="0"/>
        <v>4.72</v>
      </c>
      <c r="N112" s="212">
        <v>22</v>
      </c>
      <c r="O112" s="212">
        <v>14.5</v>
      </c>
      <c r="P112" s="212">
        <v>13.5</v>
      </c>
      <c r="Q112" s="212">
        <v>14.5</v>
      </c>
      <c r="R112" s="212">
        <v>14.5</v>
      </c>
      <c r="S112" s="213">
        <f t="shared" si="1"/>
        <v>14.25</v>
      </c>
      <c r="T112" s="47">
        <v>7</v>
      </c>
      <c r="U112" s="213">
        <f t="shared" si="2"/>
        <v>14.97</v>
      </c>
      <c r="V112" s="212" t="s">
        <v>86</v>
      </c>
      <c r="W112" s="212" t="s">
        <v>86</v>
      </c>
      <c r="X112" s="212" t="s">
        <v>86</v>
      </c>
      <c r="Y112" s="212" t="s">
        <v>86</v>
      </c>
      <c r="Z112" s="212" t="s">
        <v>86</v>
      </c>
      <c r="AA112" s="212" t="s">
        <v>86</v>
      </c>
      <c r="AB112" s="47">
        <v>21.5</v>
      </c>
      <c r="AC112" s="47">
        <v>5.5</v>
      </c>
      <c r="AD112" s="13">
        <f t="shared" si="4"/>
        <v>6.04</v>
      </c>
      <c r="AE112" s="212" t="s">
        <v>230</v>
      </c>
      <c r="AF112" s="210">
        <v>7</v>
      </c>
      <c r="AG112" s="47">
        <v>1</v>
      </c>
      <c r="AH112" s="207">
        <v>9.56</v>
      </c>
      <c r="AI112" s="207">
        <v>9.18</v>
      </c>
      <c r="AJ112" s="200">
        <f t="shared" si="5"/>
        <v>8.56</v>
      </c>
      <c r="AK112" s="200">
        <f t="shared" si="6"/>
        <v>8.18</v>
      </c>
      <c r="AL112" s="167">
        <f t="shared" si="7"/>
        <v>0.95560747663551393</v>
      </c>
      <c r="AM112" s="167">
        <f t="shared" si="8"/>
        <v>37.545817757009338</v>
      </c>
      <c r="AN112" s="167">
        <f t="shared" si="9"/>
        <v>27.299978033069884</v>
      </c>
      <c r="AO112" s="167">
        <f t="shared" si="10"/>
        <v>72.700021966930109</v>
      </c>
      <c r="AP112" s="167" t="s">
        <v>86</v>
      </c>
      <c r="AQ112" s="167">
        <f t="shared" si="12"/>
        <v>3.515704488161195</v>
      </c>
      <c r="AR112" s="167" t="s">
        <v>86</v>
      </c>
      <c r="AS112" s="167" t="s">
        <v>86</v>
      </c>
      <c r="AT112" s="167" t="s">
        <v>86</v>
      </c>
      <c r="AU112" s="167">
        <f t="shared" si="17"/>
        <v>23.78427354490869</v>
      </c>
      <c r="AV112" s="166">
        <v>23.783999999999999</v>
      </c>
      <c r="AW112" s="166" t="s">
        <v>1030</v>
      </c>
      <c r="AX112" s="34"/>
    </row>
    <row r="113" spans="1:50">
      <c r="A113" s="23" t="s">
        <v>260</v>
      </c>
      <c r="B113" s="23" t="s">
        <v>51</v>
      </c>
      <c r="C113" s="23">
        <v>8</v>
      </c>
      <c r="D113" s="23" t="str">
        <f t="shared" si="19"/>
        <v>CRE-MXG-NCD-8</v>
      </c>
      <c r="E113" s="24">
        <v>43542</v>
      </c>
      <c r="F113" s="34">
        <v>8</v>
      </c>
      <c r="G113" s="207">
        <v>40.6</v>
      </c>
      <c r="H113" s="208" t="s">
        <v>152</v>
      </c>
      <c r="I113" s="209" t="s">
        <v>169</v>
      </c>
      <c r="J113" s="209" t="s">
        <v>156</v>
      </c>
      <c r="K113" s="47">
        <v>4</v>
      </c>
      <c r="L113" s="47">
        <v>22</v>
      </c>
      <c r="M113" s="13">
        <f t="shared" si="0"/>
        <v>4.72</v>
      </c>
      <c r="N113" s="212">
        <v>22</v>
      </c>
      <c r="O113" s="212">
        <v>18</v>
      </c>
      <c r="P113" s="212">
        <v>18</v>
      </c>
      <c r="Q113" s="212">
        <v>17.5</v>
      </c>
      <c r="R113" s="212">
        <v>17.5</v>
      </c>
      <c r="S113" s="213">
        <f t="shared" si="1"/>
        <v>17.75</v>
      </c>
      <c r="T113" s="47">
        <v>4</v>
      </c>
      <c r="U113" s="213">
        <f t="shared" si="2"/>
        <v>18.47</v>
      </c>
      <c r="V113" s="212" t="s">
        <v>86</v>
      </c>
      <c r="W113" s="212" t="s">
        <v>86</v>
      </c>
      <c r="X113" s="212" t="s">
        <v>86</v>
      </c>
      <c r="Y113" s="212" t="s">
        <v>86</v>
      </c>
      <c r="Z113" s="212" t="s">
        <v>86</v>
      </c>
      <c r="AA113" s="212" t="s">
        <v>86</v>
      </c>
      <c r="AB113" s="47">
        <v>21.5</v>
      </c>
      <c r="AC113" s="47">
        <v>7</v>
      </c>
      <c r="AD113" s="13">
        <f t="shared" si="4"/>
        <v>7.54</v>
      </c>
      <c r="AE113" s="212" t="s">
        <v>230</v>
      </c>
      <c r="AF113" s="210">
        <v>8</v>
      </c>
      <c r="AG113" s="207">
        <v>1.03</v>
      </c>
      <c r="AH113" s="207">
        <v>9.09</v>
      </c>
      <c r="AI113" s="207">
        <v>8.83</v>
      </c>
      <c r="AJ113" s="200">
        <f t="shared" si="5"/>
        <v>8.06</v>
      </c>
      <c r="AK113" s="200">
        <f t="shared" si="6"/>
        <v>7.8</v>
      </c>
      <c r="AL113" s="167">
        <f t="shared" si="7"/>
        <v>0.96774193548387089</v>
      </c>
      <c r="AM113" s="167">
        <f t="shared" si="8"/>
        <v>39.29032258064516</v>
      </c>
      <c r="AN113" s="167">
        <f t="shared" si="9"/>
        <v>34.995894909688012</v>
      </c>
      <c r="AO113" s="167">
        <f t="shared" si="10"/>
        <v>65.004105090311981</v>
      </c>
      <c r="AP113" s="167" t="s">
        <v>86</v>
      </c>
      <c r="AQ113" s="167">
        <f t="shared" si="12"/>
        <v>7.1773399014778336</v>
      </c>
      <c r="AR113" s="167" t="s">
        <v>86</v>
      </c>
      <c r="AS113" s="167" t="s">
        <v>86</v>
      </c>
      <c r="AT113" s="167" t="s">
        <v>86</v>
      </c>
      <c r="AU113" s="167">
        <f t="shared" si="17"/>
        <v>27.818555008210179</v>
      </c>
      <c r="AV113" s="166">
        <v>27.8189999999999</v>
      </c>
      <c r="AW113" s="166" t="s">
        <v>1030</v>
      </c>
      <c r="AX113" s="34"/>
    </row>
    <row r="114" spans="1:50">
      <c r="A114" s="23" t="s">
        <v>260</v>
      </c>
      <c r="B114" s="23" t="s">
        <v>53</v>
      </c>
      <c r="C114" s="23">
        <v>3</v>
      </c>
      <c r="D114" s="23" t="str">
        <f t="shared" si="19"/>
        <v>WBI-NRT-NCS-3</v>
      </c>
      <c r="E114" s="24">
        <v>43542</v>
      </c>
      <c r="F114" s="34">
        <v>9</v>
      </c>
      <c r="G114" s="207">
        <v>40.270000000000003</v>
      </c>
      <c r="H114" s="208" t="s">
        <v>152</v>
      </c>
      <c r="I114" s="209" t="s">
        <v>189</v>
      </c>
      <c r="J114" s="209" t="s">
        <v>157</v>
      </c>
      <c r="K114" s="47">
        <v>4</v>
      </c>
      <c r="L114" s="47">
        <v>22</v>
      </c>
      <c r="M114" s="13">
        <f t="shared" si="0"/>
        <v>4.72</v>
      </c>
      <c r="N114" s="212">
        <v>21.5</v>
      </c>
      <c r="O114" s="212">
        <v>12.5</v>
      </c>
      <c r="P114" s="212">
        <v>13.5</v>
      </c>
      <c r="Q114" s="212">
        <v>12.5</v>
      </c>
      <c r="R114" s="212">
        <v>12.5</v>
      </c>
      <c r="S114" s="213">
        <f t="shared" si="1"/>
        <v>12.75</v>
      </c>
      <c r="T114" s="47">
        <v>6</v>
      </c>
      <c r="U114" s="213">
        <f t="shared" si="2"/>
        <v>13.29</v>
      </c>
      <c r="V114" s="212" t="s">
        <v>86</v>
      </c>
      <c r="W114" s="212" t="s">
        <v>86</v>
      </c>
      <c r="X114" s="212" t="s">
        <v>86</v>
      </c>
      <c r="Y114" s="212" t="s">
        <v>86</v>
      </c>
      <c r="Z114" s="212" t="s">
        <v>86</v>
      </c>
      <c r="AA114" s="212" t="s">
        <v>86</v>
      </c>
      <c r="AB114" s="47">
        <v>22</v>
      </c>
      <c r="AC114" s="47">
        <v>5</v>
      </c>
      <c r="AD114" s="13">
        <f t="shared" si="4"/>
        <v>5.72</v>
      </c>
      <c r="AE114" s="212" t="s">
        <v>230</v>
      </c>
      <c r="AF114" s="210">
        <v>3</v>
      </c>
      <c r="AG114" s="207">
        <v>0.99</v>
      </c>
      <c r="AH114" s="207">
        <v>9.67</v>
      </c>
      <c r="AI114" s="216">
        <v>9.6199999999999992</v>
      </c>
      <c r="AJ114" s="200">
        <f t="shared" si="5"/>
        <v>8.68</v>
      </c>
      <c r="AK114" s="200">
        <f t="shared" si="6"/>
        <v>8.629999999999999</v>
      </c>
      <c r="AL114" s="167">
        <f t="shared" si="7"/>
        <v>0.99423963133640547</v>
      </c>
      <c r="AM114" s="167">
        <f t="shared" si="8"/>
        <v>40.038029953917054</v>
      </c>
      <c r="AN114" s="167">
        <f t="shared" si="9"/>
        <v>21.404649554096178</v>
      </c>
      <c r="AO114" s="167">
        <f t="shared" si="10"/>
        <v>78.595350445903819</v>
      </c>
      <c r="AP114" s="167" t="s">
        <v>86</v>
      </c>
      <c r="AQ114" s="167">
        <f t="shared" si="12"/>
        <v>2.4976253855421442</v>
      </c>
      <c r="AR114" s="167" t="s">
        <v>86</v>
      </c>
      <c r="AS114" s="167" t="s">
        <v>86</v>
      </c>
      <c r="AT114" s="167" t="s">
        <v>86</v>
      </c>
      <c r="AU114" s="167">
        <f t="shared" si="17"/>
        <v>18.907024168554035</v>
      </c>
      <c r="AV114" s="166">
        <v>18.907</v>
      </c>
      <c r="AW114" s="166" t="s">
        <v>1023</v>
      </c>
      <c r="AX114" s="34" t="s">
        <v>1038</v>
      </c>
    </row>
    <row r="115" spans="1:50">
      <c r="A115" s="23" t="s">
        <v>260</v>
      </c>
      <c r="B115" s="23" t="s">
        <v>52</v>
      </c>
      <c r="C115" s="23">
        <v>3</v>
      </c>
      <c r="D115" s="23" t="str">
        <f t="shared" si="19"/>
        <v>UCP-MXG-NCD-3</v>
      </c>
      <c r="E115" s="24">
        <v>43542</v>
      </c>
      <c r="F115" s="34">
        <v>10</v>
      </c>
      <c r="G115" s="207">
        <v>40.51</v>
      </c>
      <c r="H115" s="208" t="s">
        <v>152</v>
      </c>
      <c r="I115" s="209" t="s">
        <v>157</v>
      </c>
      <c r="J115" s="209" t="s">
        <v>158</v>
      </c>
      <c r="K115" s="47">
        <v>4</v>
      </c>
      <c r="L115" s="47">
        <v>22</v>
      </c>
      <c r="M115" s="13">
        <f t="shared" si="0"/>
        <v>4.72</v>
      </c>
      <c r="N115" s="212">
        <v>22</v>
      </c>
      <c r="O115" s="212">
        <v>11.5</v>
      </c>
      <c r="P115" s="212">
        <v>11.5</v>
      </c>
      <c r="Q115" s="212">
        <v>11.5</v>
      </c>
      <c r="R115" s="212">
        <v>11.5</v>
      </c>
      <c r="S115" s="213">
        <f t="shared" si="1"/>
        <v>11.5</v>
      </c>
      <c r="T115" s="47">
        <v>8</v>
      </c>
      <c r="U115" s="213">
        <f t="shared" si="2"/>
        <v>12.22</v>
      </c>
      <c r="V115" s="212" t="s">
        <v>86</v>
      </c>
      <c r="W115" s="212" t="s">
        <v>86</v>
      </c>
      <c r="X115" s="212" t="s">
        <v>86</v>
      </c>
      <c r="Y115" s="212" t="s">
        <v>86</v>
      </c>
      <c r="Z115" s="212" t="s">
        <v>86</v>
      </c>
      <c r="AA115" s="212" t="s">
        <v>86</v>
      </c>
      <c r="AB115" s="47">
        <v>22</v>
      </c>
      <c r="AC115" s="47">
        <v>5</v>
      </c>
      <c r="AD115" s="13">
        <f t="shared" si="4"/>
        <v>5.72</v>
      </c>
      <c r="AE115" s="212" t="s">
        <v>230</v>
      </c>
      <c r="AF115" s="210">
        <v>3</v>
      </c>
      <c r="AG115" s="207">
        <v>1.29</v>
      </c>
      <c r="AH115" s="207">
        <v>8.58</v>
      </c>
      <c r="AI115" s="216">
        <v>8.52</v>
      </c>
      <c r="AJ115" s="200">
        <f t="shared" si="5"/>
        <v>7.29</v>
      </c>
      <c r="AK115" s="200">
        <f t="shared" si="6"/>
        <v>7.2299999999999995</v>
      </c>
      <c r="AL115" s="167">
        <f t="shared" si="7"/>
        <v>0.99176954732510281</v>
      </c>
      <c r="AM115" s="167">
        <f t="shared" si="8"/>
        <v>40.176584362139913</v>
      </c>
      <c r="AN115" s="167">
        <f t="shared" si="9"/>
        <v>18.667589888670495</v>
      </c>
      <c r="AO115" s="167">
        <f t="shared" si="10"/>
        <v>81.332410111329509</v>
      </c>
      <c r="AP115" s="167" t="s">
        <v>86</v>
      </c>
      <c r="AQ115" s="167">
        <f t="shared" si="12"/>
        <v>2.4890119851560653</v>
      </c>
      <c r="AR115" s="167" t="s">
        <v>86</v>
      </c>
      <c r="AS115" s="167" t="s">
        <v>86</v>
      </c>
      <c r="AT115" s="167" t="s">
        <v>86</v>
      </c>
      <c r="AU115" s="167">
        <f t="shared" si="17"/>
        <v>16.17857790351443</v>
      </c>
      <c r="AV115" s="166">
        <v>16.178999999999998</v>
      </c>
      <c r="AW115" s="166" t="s">
        <v>1023</v>
      </c>
      <c r="AX115" s="34" t="s">
        <v>261</v>
      </c>
    </row>
    <row r="116" spans="1:50">
      <c r="A116" s="23" t="s">
        <v>60</v>
      </c>
      <c r="B116" s="23" t="s">
        <v>55</v>
      </c>
      <c r="C116" s="23">
        <v>1</v>
      </c>
      <c r="D116" s="23" t="str">
        <f t="shared" si="19"/>
        <v>MAF-ONE-PRO-1</v>
      </c>
      <c r="E116" s="24">
        <v>43544</v>
      </c>
      <c r="F116" s="34">
        <v>1</v>
      </c>
      <c r="G116" s="207">
        <v>39.61</v>
      </c>
      <c r="H116" s="208" t="s">
        <v>152</v>
      </c>
      <c r="I116" s="209" t="s">
        <v>535</v>
      </c>
      <c r="J116" s="209" t="s">
        <v>538</v>
      </c>
      <c r="K116" s="47">
        <v>4</v>
      </c>
      <c r="L116" s="47">
        <v>22</v>
      </c>
      <c r="M116" s="13">
        <f t="shared" si="0"/>
        <v>4.72</v>
      </c>
      <c r="N116" s="212">
        <v>22</v>
      </c>
      <c r="O116" s="212">
        <v>20</v>
      </c>
      <c r="P116" s="212">
        <v>22</v>
      </c>
      <c r="Q116" s="212">
        <v>22</v>
      </c>
      <c r="R116" s="212">
        <v>22.5</v>
      </c>
      <c r="S116" s="213">
        <f t="shared" si="1"/>
        <v>21.625</v>
      </c>
      <c r="T116" s="47">
        <v>10</v>
      </c>
      <c r="U116" s="213">
        <f t="shared" si="2"/>
        <v>22.344999999999999</v>
      </c>
      <c r="V116" s="212" t="s">
        <v>86</v>
      </c>
      <c r="W116" s="212" t="s">
        <v>86</v>
      </c>
      <c r="X116" s="212" t="s">
        <v>86</v>
      </c>
      <c r="Y116" s="212" t="s">
        <v>86</v>
      </c>
      <c r="Z116" s="212" t="s">
        <v>86</v>
      </c>
      <c r="AA116" s="212" t="s">
        <v>86</v>
      </c>
      <c r="AB116" s="47">
        <v>21</v>
      </c>
      <c r="AC116" s="47">
        <v>10</v>
      </c>
      <c r="AD116" s="13">
        <f t="shared" si="4"/>
        <v>10.36</v>
      </c>
      <c r="AE116" s="212" t="s">
        <v>183</v>
      </c>
      <c r="AF116" s="210">
        <v>1</v>
      </c>
      <c r="AG116" s="207">
        <v>1.04</v>
      </c>
      <c r="AH116" s="207">
        <v>8.08</v>
      </c>
      <c r="AI116" s="207">
        <v>7.68</v>
      </c>
      <c r="AJ116" s="200">
        <f t="shared" si="5"/>
        <v>7.04</v>
      </c>
      <c r="AK116" s="200">
        <f t="shared" si="6"/>
        <v>6.64</v>
      </c>
      <c r="AL116" s="167">
        <f t="shared" si="7"/>
        <v>0.94318181818181812</v>
      </c>
      <c r="AM116" s="167">
        <f t="shared" si="8"/>
        <v>37.359431818181818</v>
      </c>
      <c r="AN116" s="167">
        <f t="shared" si="9"/>
        <v>47.176841676222693</v>
      </c>
      <c r="AO116" s="167">
        <f t="shared" si="10"/>
        <v>52.823158323777307</v>
      </c>
      <c r="AP116" s="167" t="s">
        <v>86</v>
      </c>
      <c r="AQ116" s="167">
        <f t="shared" si="12"/>
        <v>15.096589336391258</v>
      </c>
      <c r="AR116" s="167" t="s">
        <v>86</v>
      </c>
      <c r="AS116" s="167" t="s">
        <v>86</v>
      </c>
      <c r="AT116" s="167" t="s">
        <v>86</v>
      </c>
      <c r="AU116" s="167">
        <f t="shared" si="17"/>
        <v>32.080252339831432</v>
      </c>
      <c r="AV116" s="166">
        <v>32.08</v>
      </c>
      <c r="AW116" s="166" t="s">
        <v>1030</v>
      </c>
      <c r="AX116" s="34"/>
    </row>
    <row r="117" spans="1:50">
      <c r="A117" s="23" t="s">
        <v>60</v>
      </c>
      <c r="B117" s="23" t="s">
        <v>55</v>
      </c>
      <c r="C117" s="23">
        <v>2</v>
      </c>
      <c r="D117" s="23" t="str">
        <f t="shared" si="19"/>
        <v>MAF-ONE-PRO-2</v>
      </c>
      <c r="E117" s="24">
        <v>43544</v>
      </c>
      <c r="F117" s="34">
        <v>2</v>
      </c>
      <c r="G117" s="207">
        <v>39.82</v>
      </c>
      <c r="H117" s="208" t="s">
        <v>188</v>
      </c>
      <c r="I117" s="209" t="s">
        <v>536</v>
      </c>
      <c r="J117" s="209" t="s">
        <v>539</v>
      </c>
      <c r="K117" s="47">
        <v>4</v>
      </c>
      <c r="L117" s="47">
        <v>22</v>
      </c>
      <c r="M117" s="13">
        <f t="shared" si="0"/>
        <v>4.72</v>
      </c>
      <c r="N117" s="212">
        <v>22</v>
      </c>
      <c r="O117" s="212">
        <v>20.5</v>
      </c>
      <c r="P117" s="212">
        <v>20.5</v>
      </c>
      <c r="Q117" s="212">
        <v>21</v>
      </c>
      <c r="R117" s="212">
        <v>21</v>
      </c>
      <c r="S117" s="213">
        <f t="shared" si="1"/>
        <v>20.75</v>
      </c>
      <c r="T117" s="47">
        <v>9</v>
      </c>
      <c r="U117" s="213">
        <f t="shared" si="2"/>
        <v>21.47</v>
      </c>
      <c r="V117" s="212" t="s">
        <v>86</v>
      </c>
      <c r="W117" s="212" t="s">
        <v>86</v>
      </c>
      <c r="X117" s="212" t="s">
        <v>86</v>
      </c>
      <c r="Y117" s="212" t="s">
        <v>86</v>
      </c>
      <c r="Z117" s="212" t="s">
        <v>86</v>
      </c>
      <c r="AA117" s="212" t="s">
        <v>86</v>
      </c>
      <c r="AB117" s="47">
        <v>21</v>
      </c>
      <c r="AC117" s="47">
        <v>10</v>
      </c>
      <c r="AD117" s="13">
        <f t="shared" si="4"/>
        <v>10.36</v>
      </c>
      <c r="AE117" s="212"/>
      <c r="AF117" s="210">
        <v>2</v>
      </c>
      <c r="AG117" s="207">
        <v>1.03</v>
      </c>
      <c r="AH117" s="207">
        <v>8.09</v>
      </c>
      <c r="AI117" s="207">
        <v>7.84</v>
      </c>
      <c r="AJ117" s="200">
        <f t="shared" si="5"/>
        <v>7.06</v>
      </c>
      <c r="AK117" s="200">
        <f t="shared" si="6"/>
        <v>6.81</v>
      </c>
      <c r="AL117" s="167">
        <f t="shared" si="7"/>
        <v>0.96458923512747874</v>
      </c>
      <c r="AM117" s="167">
        <f t="shared" si="8"/>
        <v>38.409943342776202</v>
      </c>
      <c r="AN117" s="167">
        <f t="shared" si="9"/>
        <v>43.608499628651991</v>
      </c>
      <c r="AO117" s="167">
        <f t="shared" si="10"/>
        <v>56.391500371348009</v>
      </c>
      <c r="AP117" s="167" t="s">
        <v>86</v>
      </c>
      <c r="AQ117" s="167">
        <f t="shared" si="12"/>
        <v>14.683697785408789</v>
      </c>
      <c r="AR117" s="167" t="s">
        <v>86</v>
      </c>
      <c r="AS117" s="167" t="s">
        <v>86</v>
      </c>
      <c r="AT117" s="167" t="s">
        <v>86</v>
      </c>
      <c r="AU117" s="167">
        <f t="shared" si="17"/>
        <v>28.924801843243202</v>
      </c>
      <c r="AV117" s="166">
        <v>28.923999999999999</v>
      </c>
      <c r="AW117" s="166" t="s">
        <v>1030</v>
      </c>
      <c r="AX117" s="34"/>
    </row>
    <row r="118" spans="1:50">
      <c r="A118" s="23" t="s">
        <v>60</v>
      </c>
      <c r="B118" s="23" t="s">
        <v>55</v>
      </c>
      <c r="C118" s="23">
        <v>3</v>
      </c>
      <c r="D118" s="23" t="str">
        <f t="shared" si="19"/>
        <v>MAF-ONE-PRO-3</v>
      </c>
      <c r="E118" s="24">
        <v>43544</v>
      </c>
      <c r="F118" s="34">
        <v>3</v>
      </c>
      <c r="G118" s="207">
        <v>40.69</v>
      </c>
      <c r="H118" s="208" t="s">
        <v>201</v>
      </c>
      <c r="I118" s="47" t="s">
        <v>537</v>
      </c>
      <c r="J118" s="47" t="s">
        <v>189</v>
      </c>
      <c r="K118" s="47">
        <v>4</v>
      </c>
      <c r="L118" s="47">
        <v>22</v>
      </c>
      <c r="M118" s="13">
        <f t="shared" si="0"/>
        <v>4.72</v>
      </c>
      <c r="N118" s="212">
        <v>22</v>
      </c>
      <c r="O118" s="212">
        <v>14</v>
      </c>
      <c r="P118" s="212">
        <v>15</v>
      </c>
      <c r="Q118" s="212">
        <v>14.5</v>
      </c>
      <c r="R118" s="212">
        <v>15</v>
      </c>
      <c r="S118" s="213">
        <f t="shared" si="1"/>
        <v>14.625</v>
      </c>
      <c r="T118" s="47">
        <v>7</v>
      </c>
      <c r="U118" s="213">
        <f t="shared" si="2"/>
        <v>15.345000000000001</v>
      </c>
      <c r="V118" s="212" t="s">
        <v>86</v>
      </c>
      <c r="W118" s="212" t="s">
        <v>86</v>
      </c>
      <c r="X118" s="212" t="s">
        <v>86</v>
      </c>
      <c r="Y118" s="212" t="s">
        <v>86</v>
      </c>
      <c r="Z118" s="212" t="s">
        <v>86</v>
      </c>
      <c r="AA118" s="212" t="s">
        <v>86</v>
      </c>
      <c r="AB118" s="47">
        <v>21</v>
      </c>
      <c r="AC118" s="47">
        <v>8</v>
      </c>
      <c r="AD118" s="13">
        <f t="shared" si="4"/>
        <v>8.36</v>
      </c>
      <c r="AE118" s="212"/>
      <c r="AF118" s="210">
        <v>3</v>
      </c>
      <c r="AG118" s="207">
        <v>1</v>
      </c>
      <c r="AH118" s="207">
        <v>7.33</v>
      </c>
      <c r="AI118" s="207">
        <v>7.23</v>
      </c>
      <c r="AJ118" s="200">
        <f t="shared" si="5"/>
        <v>6.33</v>
      </c>
      <c r="AK118" s="200">
        <f t="shared" si="6"/>
        <v>6.23</v>
      </c>
      <c r="AL118" s="167">
        <f t="shared" si="7"/>
        <v>0.98420221169036337</v>
      </c>
      <c r="AM118" s="167">
        <f t="shared" si="8"/>
        <v>40.047187993680886</v>
      </c>
      <c r="AN118" s="167">
        <f t="shared" si="9"/>
        <v>26.531201146199169</v>
      </c>
      <c r="AO118" s="167">
        <f t="shared" si="10"/>
        <v>73.468798853800834</v>
      </c>
      <c r="AP118" s="167" t="s">
        <v>86</v>
      </c>
      <c r="AQ118" s="167">
        <f t="shared" si="12"/>
        <v>9.0892773809096443</v>
      </c>
      <c r="AR118" s="167" t="s">
        <v>86</v>
      </c>
      <c r="AS118" s="167" t="s">
        <v>86</v>
      </c>
      <c r="AT118" s="167" t="s">
        <v>86</v>
      </c>
      <c r="AU118" s="167">
        <f t="shared" si="17"/>
        <v>17.441923765289523</v>
      </c>
      <c r="AV118" s="166">
        <v>17.442</v>
      </c>
      <c r="AW118" s="166" t="s">
        <v>1030</v>
      </c>
      <c r="AX118" s="34"/>
    </row>
    <row r="119" spans="1:50">
      <c r="I119" s="219"/>
      <c r="J119" s="219"/>
      <c r="S119" s="220"/>
      <c r="U119" s="220"/>
      <c r="AK119" s="217"/>
    </row>
    <row r="120" spans="1:50">
      <c r="I120" s="219"/>
      <c r="J120" s="219"/>
      <c r="S120" s="220"/>
      <c r="U120" s="220"/>
      <c r="AK120" s="217"/>
    </row>
    <row r="121" spans="1:50">
      <c r="I121" s="219"/>
      <c r="J121" s="219"/>
      <c r="S121" s="220"/>
      <c r="U121" s="220"/>
      <c r="AK121" s="217"/>
    </row>
    <row r="122" spans="1:50">
      <c r="I122" s="219"/>
      <c r="J122" s="219"/>
      <c r="S122" s="220"/>
      <c r="U122" s="220"/>
      <c r="AK122" s="217"/>
    </row>
    <row r="123" spans="1:50">
      <c r="I123" s="219"/>
      <c r="J123" s="219"/>
      <c r="P123" s="25"/>
      <c r="S123" s="220"/>
      <c r="U123" s="220"/>
      <c r="AK123" s="217"/>
    </row>
    <row r="124" spans="1:50">
      <c r="I124" s="219"/>
      <c r="J124" s="219"/>
      <c r="S124" s="220"/>
      <c r="U124" s="220"/>
      <c r="AI124" s="25"/>
      <c r="AK124" s="217"/>
    </row>
    <row r="125" spans="1:50">
      <c r="I125" s="219"/>
      <c r="J125" s="219"/>
      <c r="S125" s="220"/>
      <c r="U125" s="220"/>
      <c r="AK125" s="217"/>
    </row>
    <row r="126" spans="1:50">
      <c r="I126" s="219"/>
      <c r="J126" s="219"/>
      <c r="S126" s="220"/>
      <c r="U126" s="220"/>
      <c r="AK126" s="217"/>
    </row>
    <row r="127" spans="1:50">
      <c r="I127" s="219"/>
      <c r="J127" s="219"/>
      <c r="S127" s="220"/>
      <c r="U127" s="220"/>
      <c r="AK127" s="217"/>
    </row>
    <row r="128" spans="1:50">
      <c r="I128" s="219"/>
      <c r="J128" s="219"/>
      <c r="S128" s="220"/>
      <c r="U128" s="220"/>
      <c r="AJ128" s="25"/>
      <c r="AK128" s="217"/>
    </row>
    <row r="129" spans="9:37">
      <c r="I129" s="219"/>
      <c r="J129" s="219"/>
      <c r="S129" s="220"/>
      <c r="U129" s="220"/>
      <c r="AK129" s="217"/>
    </row>
    <row r="130" spans="9:37">
      <c r="I130" s="219"/>
      <c r="J130" s="219"/>
      <c r="S130" s="220"/>
      <c r="U130" s="220"/>
      <c r="AK130" s="217"/>
    </row>
    <row r="131" spans="9:37">
      <c r="I131" s="219"/>
      <c r="J131" s="219"/>
      <c r="S131" s="220"/>
      <c r="U131" s="220"/>
      <c r="AK131" s="217"/>
    </row>
    <row r="132" spans="9:37">
      <c r="I132" s="219"/>
      <c r="J132" s="219"/>
      <c r="S132" s="220"/>
      <c r="U132" s="220"/>
      <c r="AK132" s="217"/>
    </row>
    <row r="133" spans="9:37">
      <c r="I133" s="219"/>
      <c r="J133" s="219"/>
      <c r="S133" s="220"/>
      <c r="U133" s="220"/>
      <c r="AK133" s="217"/>
    </row>
    <row r="134" spans="9:37">
      <c r="I134" s="219"/>
      <c r="J134" s="219"/>
      <c r="S134" s="220"/>
      <c r="U134" s="220"/>
      <c r="AK134" s="217"/>
    </row>
    <row r="135" spans="9:37">
      <c r="I135" s="219"/>
      <c r="J135" s="219"/>
      <c r="S135" s="220"/>
      <c r="U135" s="220"/>
      <c r="AK135" s="217"/>
    </row>
    <row r="136" spans="9:37">
      <c r="U136" s="220"/>
    </row>
    <row r="137" spans="9:37">
      <c r="U137" s="220"/>
    </row>
    <row r="138" spans="9:37">
      <c r="U138" s="220"/>
    </row>
    <row r="139" spans="9:37">
      <c r="U139" s="220"/>
    </row>
    <row r="140" spans="9:37">
      <c r="U140" s="220"/>
    </row>
    <row r="141" spans="9:37">
      <c r="U141" s="220"/>
    </row>
    <row r="142" spans="9:37">
      <c r="U142" s="220"/>
    </row>
    <row r="143" spans="9:37">
      <c r="U143" s="220"/>
    </row>
    <row r="144" spans="9:37">
      <c r="U144" s="220"/>
    </row>
    <row r="145" spans="9:37">
      <c r="U145" s="220"/>
    </row>
    <row r="146" spans="9:37">
      <c r="U146" s="220"/>
    </row>
    <row r="147" spans="9:37">
      <c r="U147" s="220"/>
    </row>
    <row r="148" spans="9:37">
      <c r="U148" s="220"/>
    </row>
    <row r="149" spans="9:37">
      <c r="U149" s="220"/>
    </row>
    <row r="150" spans="9:37">
      <c r="U150" s="220"/>
    </row>
    <row r="151" spans="9:37">
      <c r="U151" s="220"/>
    </row>
    <row r="152" spans="9:37">
      <c r="U152" s="220"/>
    </row>
    <row r="153" spans="9:37">
      <c r="U153" s="220"/>
    </row>
    <row r="154" spans="9:37">
      <c r="U154" s="220"/>
    </row>
    <row r="155" spans="9:37">
      <c r="U155" s="220"/>
    </row>
    <row r="156" spans="9:37">
      <c r="U156" s="220"/>
    </row>
    <row r="157" spans="9:37">
      <c r="U157" s="220"/>
    </row>
    <row r="158" spans="9:37">
      <c r="I158" s="219"/>
      <c r="J158" s="219"/>
      <c r="S158" s="220"/>
      <c r="U158" s="220"/>
      <c r="AK158" s="217"/>
    </row>
    <row r="159" spans="9:37">
      <c r="U159" s="220"/>
    </row>
    <row r="160" spans="9:37">
      <c r="U160" s="220"/>
    </row>
    <row r="161" spans="21:21">
      <c r="U161" s="220"/>
    </row>
    <row r="162" spans="21:21">
      <c r="U162" s="220"/>
    </row>
    <row r="163" spans="21:21">
      <c r="U163" s="220"/>
    </row>
    <row r="164" spans="21:21">
      <c r="U164" s="220"/>
    </row>
  </sheetData>
  <phoneticPr fontId="5" type="noConversion"/>
  <pageMargins left="0.25" right="0.25" top="0.75" bottom="0.25" header="0.3" footer="0.3"/>
  <pageSetup scale="81" orientation="landscape" horizontalDpi="4294967293" verticalDpi="4294967293"/>
  <headerFooter>
    <oddHeader>&amp;L&amp;"Calibri,Regular"&amp;K000000Project: DOE-NC-FIELD, Sep/Oct 2018_x000D_Protocol: Soil texture</oddHeader>
    <oddFooter>&amp;C&amp;"Calibri,Regular"&amp;K000000Page ____ of ______</oddFooter>
  </headerFooter>
  <extLst>
    <ext xmlns:mx="http://schemas.microsoft.com/office/mac/excel/2008/main" uri="{64002731-A6B0-56B0-2670-7721B7C09600}">
      <mx:PLV Mode="0" OnePage="0" WScale="62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6"/>
  <sheetViews>
    <sheetView zoomScaleNormal="100" workbookViewId="0">
      <selection activeCell="E1" sqref="E1:F1"/>
    </sheetView>
  </sheetViews>
  <sheetFormatPr baseColWidth="10" defaultColWidth="8.83203125" defaultRowHeight="14"/>
  <cols>
    <col min="1" max="1" width="8.83203125" style="6"/>
    <col min="2" max="2" width="11.83203125" style="6" bestFit="1" customWidth="1"/>
    <col min="3" max="3" width="5" style="6" bestFit="1" customWidth="1"/>
    <col min="4" max="4" width="13.1640625" style="6" bestFit="1" customWidth="1"/>
    <col min="5" max="5" width="4.5" style="6" bestFit="1" customWidth="1"/>
    <col min="6" max="6" width="15" style="6" customWidth="1"/>
    <col min="7" max="7" width="6.83203125" style="6" customWidth="1"/>
    <col min="8" max="16384" width="8.83203125" style="6"/>
  </cols>
  <sheetData>
    <row r="1" spans="1:8" s="7" customFormat="1">
      <c r="A1" s="7" t="s">
        <v>9</v>
      </c>
      <c r="B1" s="8" t="s">
        <v>40</v>
      </c>
      <c r="C1" s="8" t="s">
        <v>59</v>
      </c>
      <c r="D1" s="8" t="s">
        <v>214</v>
      </c>
      <c r="E1" s="7" t="s">
        <v>398</v>
      </c>
      <c r="F1" s="8" t="s">
        <v>1305</v>
      </c>
      <c r="G1" s="9"/>
      <c r="H1" s="3"/>
    </row>
    <row r="2" spans="1:8">
      <c r="A2" s="6" t="s">
        <v>60</v>
      </c>
      <c r="B2" s="6" t="s">
        <v>43</v>
      </c>
      <c r="C2" s="6">
        <v>1</v>
      </c>
      <c r="D2" s="6" t="str">
        <f>_xlfn.CONCAT(B2,"-",C2)</f>
        <v>MHC-ONE-NCD-1</v>
      </c>
      <c r="E2" s="6">
        <v>1</v>
      </c>
    </row>
    <row r="3" spans="1:8">
      <c r="A3" s="6" t="s">
        <v>60</v>
      </c>
      <c r="B3" s="6" t="s">
        <v>43</v>
      </c>
      <c r="C3" s="6">
        <v>2</v>
      </c>
      <c r="D3" s="6" t="str">
        <f t="shared" ref="D3:D66" si="0">_xlfn.CONCAT(B3,"-",C3)</f>
        <v>MHC-ONE-NCD-2</v>
      </c>
      <c r="E3" s="6">
        <v>2</v>
      </c>
    </row>
    <row r="4" spans="1:8">
      <c r="A4" s="6" t="s">
        <v>60</v>
      </c>
      <c r="B4" s="6" t="s">
        <v>43</v>
      </c>
      <c r="C4" s="6">
        <v>3</v>
      </c>
      <c r="D4" s="6" t="str">
        <f t="shared" si="0"/>
        <v>MHC-ONE-NCD-3</v>
      </c>
      <c r="E4" s="6">
        <v>3</v>
      </c>
    </row>
    <row r="5" spans="1:8">
      <c r="A5" s="6" t="s">
        <v>60</v>
      </c>
      <c r="B5" s="6" t="s">
        <v>43</v>
      </c>
      <c r="C5" s="6">
        <v>4</v>
      </c>
      <c r="D5" s="6" t="str">
        <f t="shared" si="0"/>
        <v>MHC-ONE-NCD-4</v>
      </c>
      <c r="E5" s="6">
        <v>4</v>
      </c>
    </row>
    <row r="6" spans="1:8">
      <c r="A6" s="6" t="s">
        <v>60</v>
      </c>
      <c r="B6" s="6" t="s">
        <v>43</v>
      </c>
      <c r="C6" s="6">
        <v>5</v>
      </c>
      <c r="D6" s="6" t="str">
        <f t="shared" si="0"/>
        <v>MHC-ONE-NCD-5</v>
      </c>
      <c r="E6" s="6">
        <v>5</v>
      </c>
    </row>
    <row r="7" spans="1:8">
      <c r="A7" s="6" t="s">
        <v>60</v>
      </c>
      <c r="B7" s="6" t="s">
        <v>43</v>
      </c>
      <c r="C7" s="6">
        <v>6</v>
      </c>
      <c r="D7" s="6" t="str">
        <f t="shared" si="0"/>
        <v>MHC-ONE-NCD-6</v>
      </c>
      <c r="E7" s="6">
        <v>6</v>
      </c>
    </row>
    <row r="8" spans="1:8">
      <c r="A8" s="6" t="s">
        <v>60</v>
      </c>
      <c r="B8" s="6" t="s">
        <v>43</v>
      </c>
      <c r="C8" s="6">
        <v>7</v>
      </c>
      <c r="D8" s="6" t="str">
        <f t="shared" si="0"/>
        <v>MHC-ONE-NCD-7</v>
      </c>
      <c r="E8" s="6">
        <v>7</v>
      </c>
    </row>
    <row r="9" spans="1:8">
      <c r="A9" s="6" t="s">
        <v>60</v>
      </c>
      <c r="B9" s="6" t="s">
        <v>43</v>
      </c>
      <c r="C9" s="6">
        <v>8</v>
      </c>
      <c r="D9" s="6" t="str">
        <f t="shared" si="0"/>
        <v>MHC-ONE-NCD-8</v>
      </c>
      <c r="E9" s="6">
        <v>8</v>
      </c>
    </row>
    <row r="10" spans="1:8">
      <c r="A10" s="6" t="s">
        <v>60</v>
      </c>
      <c r="B10" s="6" t="s">
        <v>44</v>
      </c>
      <c r="C10" s="6">
        <v>1</v>
      </c>
      <c r="D10" s="6" t="str">
        <f t="shared" si="0"/>
        <v>SFA-ONE-PRO-1</v>
      </c>
      <c r="E10" s="6">
        <v>9</v>
      </c>
    </row>
    <row r="11" spans="1:8">
      <c r="A11" s="6" t="s">
        <v>60</v>
      </c>
      <c r="B11" s="6" t="s">
        <v>44</v>
      </c>
      <c r="C11" s="6">
        <v>2</v>
      </c>
      <c r="D11" s="6" t="str">
        <f t="shared" si="0"/>
        <v>SFA-ONE-PRO-2</v>
      </c>
      <c r="E11" s="6">
        <v>10</v>
      </c>
    </row>
    <row r="12" spans="1:8">
      <c r="A12" s="6" t="s">
        <v>60</v>
      </c>
      <c r="B12" s="6" t="s">
        <v>44</v>
      </c>
      <c r="C12" s="6">
        <v>3</v>
      </c>
      <c r="D12" s="6" t="str">
        <f t="shared" si="0"/>
        <v>SFA-ONE-PRO-3</v>
      </c>
      <c r="E12" s="6">
        <v>11</v>
      </c>
    </row>
    <row r="13" spans="1:8">
      <c r="A13" s="6" t="s">
        <v>60</v>
      </c>
      <c r="B13" s="6" t="s">
        <v>44</v>
      </c>
      <c r="C13" s="6">
        <v>4</v>
      </c>
      <c r="D13" s="6" t="str">
        <f t="shared" si="0"/>
        <v>SFA-ONE-PRO-4</v>
      </c>
      <c r="E13" s="6">
        <v>12</v>
      </c>
    </row>
    <row r="14" spans="1:8">
      <c r="A14" s="6" t="s">
        <v>60</v>
      </c>
      <c r="B14" s="6" t="s">
        <v>44</v>
      </c>
      <c r="C14" s="6">
        <v>5</v>
      </c>
      <c r="D14" s="6" t="str">
        <f t="shared" si="0"/>
        <v>SFA-ONE-PRO-5</v>
      </c>
      <c r="E14" s="6">
        <v>13</v>
      </c>
    </row>
    <row r="15" spans="1:8">
      <c r="A15" s="6" t="s">
        <v>60</v>
      </c>
      <c r="B15" s="6" t="s">
        <v>44</v>
      </c>
      <c r="C15" s="6">
        <v>6</v>
      </c>
      <c r="D15" s="6" t="str">
        <f t="shared" si="0"/>
        <v>SFA-ONE-PRO-6</v>
      </c>
      <c r="E15" s="6">
        <v>14</v>
      </c>
    </row>
    <row r="16" spans="1:8">
      <c r="A16" s="6" t="s">
        <v>60</v>
      </c>
      <c r="B16" s="6" t="s">
        <v>44</v>
      </c>
      <c r="C16" s="6">
        <v>7</v>
      </c>
      <c r="D16" s="6" t="str">
        <f t="shared" si="0"/>
        <v>SFA-ONE-PRO-7</v>
      </c>
      <c r="E16" s="6">
        <v>15</v>
      </c>
    </row>
    <row r="17" spans="1:5">
      <c r="A17" s="6" t="s">
        <v>60</v>
      </c>
      <c r="B17" s="6" t="s">
        <v>44</v>
      </c>
      <c r="C17" s="6">
        <v>8</v>
      </c>
      <c r="D17" s="6" t="str">
        <f t="shared" si="0"/>
        <v>SFA-ONE-PRO-8</v>
      </c>
      <c r="E17" s="6">
        <v>16</v>
      </c>
    </row>
    <row r="18" spans="1:5">
      <c r="A18" s="6" t="s">
        <v>60</v>
      </c>
      <c r="B18" s="6" t="s">
        <v>45</v>
      </c>
      <c r="C18" s="6">
        <v>1</v>
      </c>
      <c r="D18" s="6" t="str">
        <f t="shared" si="0"/>
        <v>CGF-MON-PRO-1</v>
      </c>
      <c r="E18" s="6">
        <v>17</v>
      </c>
    </row>
    <row r="19" spans="1:5">
      <c r="A19" s="6" t="s">
        <v>60</v>
      </c>
      <c r="B19" s="6" t="s">
        <v>45</v>
      </c>
      <c r="C19" s="6">
        <v>2</v>
      </c>
      <c r="D19" s="6" t="str">
        <f t="shared" si="0"/>
        <v>CGF-MON-PRO-2</v>
      </c>
      <c r="E19" s="6">
        <v>18</v>
      </c>
    </row>
    <row r="20" spans="1:5">
      <c r="A20" s="6" t="s">
        <v>60</v>
      </c>
      <c r="B20" s="6" t="s">
        <v>45</v>
      </c>
      <c r="C20" s="6">
        <v>3</v>
      </c>
      <c r="D20" s="6" t="str">
        <f t="shared" si="0"/>
        <v>CGF-MON-PRO-3</v>
      </c>
      <c r="E20" s="6">
        <v>19</v>
      </c>
    </row>
    <row r="21" spans="1:5">
      <c r="A21" s="6" t="s">
        <v>60</v>
      </c>
      <c r="B21" s="6" t="s">
        <v>45</v>
      </c>
      <c r="C21" s="6">
        <v>4</v>
      </c>
      <c r="D21" s="6" t="str">
        <f t="shared" si="0"/>
        <v>CGF-MON-PRO-4</v>
      </c>
      <c r="E21" s="6">
        <v>20</v>
      </c>
    </row>
    <row r="22" spans="1:5">
      <c r="A22" s="6" t="s">
        <v>60</v>
      </c>
      <c r="B22" s="6" t="s">
        <v>45</v>
      </c>
      <c r="C22" s="6">
        <v>5</v>
      </c>
      <c r="D22" s="6" t="str">
        <f t="shared" si="0"/>
        <v>CGF-MON-PRO-5</v>
      </c>
      <c r="E22" s="6">
        <v>21</v>
      </c>
    </row>
    <row r="23" spans="1:5">
      <c r="A23" s="6" t="s">
        <v>60</v>
      </c>
      <c r="B23" s="6" t="s">
        <v>45</v>
      </c>
      <c r="C23" s="6">
        <v>6</v>
      </c>
      <c r="D23" s="6" t="str">
        <f t="shared" si="0"/>
        <v>CGF-MON-PRO-6</v>
      </c>
      <c r="E23" s="6">
        <v>22</v>
      </c>
    </row>
    <row r="24" spans="1:5">
      <c r="A24" s="6" t="s">
        <v>60</v>
      </c>
      <c r="B24" s="6" t="s">
        <v>45</v>
      </c>
      <c r="C24" s="6">
        <v>7</v>
      </c>
      <c r="D24" s="6" t="str">
        <f t="shared" si="0"/>
        <v>CGF-MON-PRO-7</v>
      </c>
      <c r="E24" s="6">
        <v>23</v>
      </c>
    </row>
    <row r="25" spans="1:5">
      <c r="A25" s="6" t="s">
        <v>60</v>
      </c>
      <c r="B25" s="6" t="s">
        <v>45</v>
      </c>
      <c r="C25" s="6">
        <v>8</v>
      </c>
      <c r="D25" s="6" t="str">
        <f t="shared" si="0"/>
        <v>CGF-MON-PRO-8</v>
      </c>
      <c r="E25" s="6">
        <v>24</v>
      </c>
    </row>
    <row r="26" spans="1:5">
      <c r="A26" s="6" t="s">
        <v>60</v>
      </c>
      <c r="B26" s="6" t="s">
        <v>46</v>
      </c>
      <c r="C26" s="6">
        <v>1</v>
      </c>
      <c r="D26" s="6" t="str">
        <f t="shared" si="0"/>
        <v>CGF-MXG-PRO-1</v>
      </c>
      <c r="E26" s="6">
        <v>25</v>
      </c>
    </row>
    <row r="27" spans="1:5">
      <c r="A27" s="6" t="s">
        <v>60</v>
      </c>
      <c r="B27" s="6" t="s">
        <v>46</v>
      </c>
      <c r="C27" s="6">
        <v>2</v>
      </c>
      <c r="D27" s="6" t="str">
        <f t="shared" si="0"/>
        <v>CGF-MXG-PRO-2</v>
      </c>
      <c r="E27" s="6">
        <v>26</v>
      </c>
    </row>
    <row r="28" spans="1:5">
      <c r="A28" s="6" t="s">
        <v>60</v>
      </c>
      <c r="B28" s="6" t="s">
        <v>46</v>
      </c>
      <c r="C28" s="6">
        <v>3</v>
      </c>
      <c r="D28" s="6" t="str">
        <f t="shared" si="0"/>
        <v>CGF-MXG-PRO-3</v>
      </c>
      <c r="E28" s="6">
        <v>27</v>
      </c>
    </row>
    <row r="29" spans="1:5">
      <c r="A29" s="6" t="s">
        <v>60</v>
      </c>
      <c r="B29" s="6" t="s">
        <v>46</v>
      </c>
      <c r="C29" s="6">
        <v>4</v>
      </c>
      <c r="D29" s="6" t="str">
        <f t="shared" si="0"/>
        <v>CGF-MXG-PRO-4</v>
      </c>
      <c r="E29" s="6">
        <v>28</v>
      </c>
    </row>
    <row r="30" spans="1:5">
      <c r="A30" s="6" t="s">
        <v>60</v>
      </c>
      <c r="B30" s="6" t="s">
        <v>46</v>
      </c>
      <c r="C30" s="6">
        <v>5</v>
      </c>
      <c r="D30" s="6" t="str">
        <f t="shared" si="0"/>
        <v>CGF-MXG-PRO-5</v>
      </c>
      <c r="E30" s="6">
        <v>29</v>
      </c>
    </row>
    <row r="31" spans="1:5">
      <c r="A31" s="6" t="s">
        <v>60</v>
      </c>
      <c r="B31" s="6" t="s">
        <v>46</v>
      </c>
      <c r="C31" s="6">
        <v>6</v>
      </c>
      <c r="D31" s="6" t="str">
        <f t="shared" si="0"/>
        <v>CGF-MXG-PRO-6</v>
      </c>
      <c r="E31" s="6">
        <v>30</v>
      </c>
    </row>
    <row r="32" spans="1:5">
      <c r="A32" s="6" t="s">
        <v>60</v>
      </c>
      <c r="B32" s="6" t="s">
        <v>46</v>
      </c>
      <c r="C32" s="6">
        <v>7</v>
      </c>
      <c r="D32" s="6" t="str">
        <f t="shared" si="0"/>
        <v>CGF-MXG-PRO-7</v>
      </c>
      <c r="E32" s="6">
        <v>31</v>
      </c>
    </row>
    <row r="33" spans="1:6">
      <c r="A33" s="6" t="s">
        <v>60</v>
      </c>
      <c r="B33" s="6" t="s">
        <v>46</v>
      </c>
      <c r="C33" s="6">
        <v>8</v>
      </c>
      <c r="D33" s="6" t="str">
        <f t="shared" si="0"/>
        <v>CGF-MXG-PRO-8</v>
      </c>
      <c r="E33" s="6">
        <v>32</v>
      </c>
    </row>
    <row r="34" spans="1:6">
      <c r="A34" s="6" t="s">
        <v>60</v>
      </c>
      <c r="B34" s="6" t="s">
        <v>47</v>
      </c>
      <c r="C34" s="6">
        <v>1</v>
      </c>
      <c r="D34" s="6" t="str">
        <f t="shared" si="0"/>
        <v>OTO-MON-NCD-1</v>
      </c>
      <c r="E34" s="6">
        <v>33</v>
      </c>
    </row>
    <row r="35" spans="1:6">
      <c r="A35" s="6" t="s">
        <v>60</v>
      </c>
      <c r="B35" s="6" t="s">
        <v>47</v>
      </c>
      <c r="C35" s="6">
        <v>2</v>
      </c>
      <c r="D35" s="6" t="str">
        <f t="shared" si="0"/>
        <v>OTO-MON-NCD-2</v>
      </c>
      <c r="E35" s="6">
        <v>34</v>
      </c>
      <c r="F35" s="6" t="s">
        <v>143</v>
      </c>
    </row>
    <row r="36" spans="1:6">
      <c r="A36" s="6" t="s">
        <v>60</v>
      </c>
      <c r="B36" s="6" t="s">
        <v>47</v>
      </c>
      <c r="C36" s="6">
        <v>3</v>
      </c>
      <c r="D36" s="6" t="str">
        <f t="shared" si="0"/>
        <v>OTO-MON-NCD-3</v>
      </c>
      <c r="E36" s="6">
        <v>35</v>
      </c>
    </row>
    <row r="37" spans="1:6">
      <c r="A37" s="6" t="s">
        <v>60</v>
      </c>
      <c r="B37" s="6" t="s">
        <v>47</v>
      </c>
      <c r="C37" s="6">
        <v>4</v>
      </c>
      <c r="D37" s="6" t="str">
        <f t="shared" si="0"/>
        <v>OTO-MON-NCD-4</v>
      </c>
      <c r="E37" s="6">
        <v>36</v>
      </c>
    </row>
    <row r="38" spans="1:6">
      <c r="A38" s="6" t="s">
        <v>60</v>
      </c>
      <c r="B38" s="6" t="s">
        <v>47</v>
      </c>
      <c r="C38" s="6">
        <v>5</v>
      </c>
      <c r="D38" s="6" t="str">
        <f t="shared" si="0"/>
        <v>OTO-MON-NCD-5</v>
      </c>
      <c r="E38" s="6">
        <v>37</v>
      </c>
    </row>
    <row r="39" spans="1:6">
      <c r="A39" s="6" t="s">
        <v>60</v>
      </c>
      <c r="B39" s="6" t="s">
        <v>47</v>
      </c>
      <c r="C39" s="6">
        <v>6</v>
      </c>
      <c r="D39" s="6" t="str">
        <f t="shared" si="0"/>
        <v>OTO-MON-NCD-6</v>
      </c>
      <c r="E39" s="6">
        <v>38</v>
      </c>
      <c r="F39" s="6" t="s">
        <v>143</v>
      </c>
    </row>
    <row r="40" spans="1:6">
      <c r="A40" s="6" t="s">
        <v>60</v>
      </c>
      <c r="B40" s="6" t="s">
        <v>47</v>
      </c>
      <c r="C40" s="6">
        <v>7</v>
      </c>
      <c r="D40" s="6" t="str">
        <f t="shared" si="0"/>
        <v>OTO-MON-NCD-7</v>
      </c>
      <c r="E40" s="6">
        <v>39</v>
      </c>
    </row>
    <row r="41" spans="1:6">
      <c r="A41" s="6" t="s">
        <v>60</v>
      </c>
      <c r="B41" s="6" t="s">
        <v>47</v>
      </c>
      <c r="C41" s="6">
        <v>8</v>
      </c>
      <c r="D41" s="6" t="str">
        <f t="shared" si="0"/>
        <v>OTO-MON-NCD-8</v>
      </c>
      <c r="E41" s="6">
        <v>40</v>
      </c>
    </row>
    <row r="42" spans="1:6">
      <c r="A42" s="6" t="s">
        <v>60</v>
      </c>
      <c r="B42" s="6" t="s">
        <v>48</v>
      </c>
      <c r="C42" s="6">
        <v>1</v>
      </c>
      <c r="D42" s="6" t="str">
        <f t="shared" si="0"/>
        <v>OTO-MXT-NCD-1</v>
      </c>
      <c r="E42" s="6">
        <v>41</v>
      </c>
    </row>
    <row r="43" spans="1:6">
      <c r="A43" s="6" t="s">
        <v>60</v>
      </c>
      <c r="B43" s="6" t="s">
        <v>48</v>
      </c>
      <c r="C43" s="6">
        <v>2</v>
      </c>
      <c r="D43" s="6" t="str">
        <f t="shared" si="0"/>
        <v>OTO-MXT-NCD-2</v>
      </c>
      <c r="E43" s="6">
        <v>42</v>
      </c>
    </row>
    <row r="44" spans="1:6">
      <c r="A44" s="6" t="s">
        <v>60</v>
      </c>
      <c r="B44" s="6" t="s">
        <v>48</v>
      </c>
      <c r="C44" s="6">
        <v>3</v>
      </c>
      <c r="D44" s="6" t="str">
        <f t="shared" si="0"/>
        <v>OTO-MXT-NCD-3</v>
      </c>
      <c r="E44" s="6">
        <v>43</v>
      </c>
    </row>
    <row r="45" spans="1:6">
      <c r="A45" s="6" t="s">
        <v>60</v>
      </c>
      <c r="B45" s="6" t="s">
        <v>48</v>
      </c>
      <c r="C45" s="6">
        <v>4</v>
      </c>
      <c r="D45" s="6" t="str">
        <f t="shared" si="0"/>
        <v>OTO-MXT-NCD-4</v>
      </c>
      <c r="E45" s="6">
        <v>44</v>
      </c>
    </row>
    <row r="46" spans="1:6">
      <c r="A46" s="6" t="s">
        <v>60</v>
      </c>
      <c r="B46" s="6" t="s">
        <v>48</v>
      </c>
      <c r="C46" s="6">
        <v>5</v>
      </c>
      <c r="D46" s="6" t="str">
        <f t="shared" si="0"/>
        <v>OTO-MXT-NCD-5</v>
      </c>
      <c r="E46" s="6">
        <v>45</v>
      </c>
    </row>
    <row r="47" spans="1:6">
      <c r="A47" s="6" t="s">
        <v>60</v>
      </c>
      <c r="B47" s="6" t="s">
        <v>48</v>
      </c>
      <c r="C47" s="6">
        <v>6</v>
      </c>
      <c r="D47" s="6" t="str">
        <f t="shared" si="0"/>
        <v>OTO-MXT-NCD-6</v>
      </c>
      <c r="E47" s="6">
        <v>46</v>
      </c>
    </row>
    <row r="48" spans="1:6">
      <c r="A48" s="6" t="s">
        <v>60</v>
      </c>
      <c r="B48" s="6" t="s">
        <v>48</v>
      </c>
      <c r="C48" s="6">
        <v>7</v>
      </c>
      <c r="D48" s="6" t="str">
        <f t="shared" si="0"/>
        <v>OTO-MXT-NCD-7</v>
      </c>
      <c r="E48" s="6">
        <v>47</v>
      </c>
    </row>
    <row r="49" spans="1:6">
      <c r="A49" s="6" t="s">
        <v>60</v>
      </c>
      <c r="B49" s="6" t="s">
        <v>48</v>
      </c>
      <c r="C49" s="6">
        <v>8</v>
      </c>
      <c r="D49" s="6" t="str">
        <f t="shared" si="0"/>
        <v>OTO-MXT-NCD-8</v>
      </c>
      <c r="E49" s="6">
        <v>48</v>
      </c>
    </row>
    <row r="50" spans="1:6">
      <c r="A50" s="6" t="s">
        <v>60</v>
      </c>
      <c r="B50" s="6" t="s">
        <v>49</v>
      </c>
      <c r="C50" s="6">
        <v>1</v>
      </c>
      <c r="D50" s="6" t="str">
        <f t="shared" si="0"/>
        <v>CCR-ONE-NCD-1</v>
      </c>
      <c r="E50" s="6">
        <v>49</v>
      </c>
    </row>
    <row r="51" spans="1:6">
      <c r="A51" s="6" t="s">
        <v>60</v>
      </c>
      <c r="B51" s="6" t="s">
        <v>49</v>
      </c>
      <c r="C51" s="6">
        <v>2</v>
      </c>
      <c r="D51" s="6" t="str">
        <f t="shared" si="0"/>
        <v>CCR-ONE-NCD-2</v>
      </c>
      <c r="E51" s="6">
        <v>50</v>
      </c>
    </row>
    <row r="52" spans="1:6">
      <c r="A52" s="6" t="s">
        <v>60</v>
      </c>
      <c r="B52" s="6" t="s">
        <v>49</v>
      </c>
      <c r="C52" s="6">
        <v>3</v>
      </c>
      <c r="D52" s="6" t="str">
        <f t="shared" si="0"/>
        <v>CCR-ONE-NCD-3</v>
      </c>
      <c r="E52" s="6">
        <v>51</v>
      </c>
    </row>
    <row r="53" spans="1:6">
      <c r="A53" s="6" t="s">
        <v>60</v>
      </c>
      <c r="B53" s="6" t="s">
        <v>49</v>
      </c>
      <c r="C53" s="6">
        <v>4</v>
      </c>
      <c r="D53" s="6" t="str">
        <f t="shared" si="0"/>
        <v>CCR-ONE-NCD-4</v>
      </c>
      <c r="E53" s="6">
        <v>52</v>
      </c>
    </row>
    <row r="54" spans="1:6">
      <c r="A54" s="6" t="s">
        <v>60</v>
      </c>
      <c r="B54" s="6" t="s">
        <v>49</v>
      </c>
      <c r="C54" s="6">
        <v>5</v>
      </c>
      <c r="D54" s="6" t="str">
        <f t="shared" si="0"/>
        <v>CCR-ONE-NCD-5</v>
      </c>
      <c r="E54" s="6">
        <v>53</v>
      </c>
    </row>
    <row r="55" spans="1:6">
      <c r="A55" s="6" t="s">
        <v>60</v>
      </c>
      <c r="B55" s="6" t="s">
        <v>49</v>
      </c>
      <c r="C55" s="6">
        <v>6</v>
      </c>
      <c r="D55" s="6" t="str">
        <f t="shared" si="0"/>
        <v>CCR-ONE-NCD-6</v>
      </c>
      <c r="E55" s="6">
        <v>54</v>
      </c>
    </row>
    <row r="56" spans="1:6">
      <c r="A56" s="6" t="s">
        <v>60</v>
      </c>
      <c r="B56" s="6" t="s">
        <v>49</v>
      </c>
      <c r="C56" s="6">
        <v>7</v>
      </c>
      <c r="D56" s="6" t="str">
        <f t="shared" si="0"/>
        <v>CCR-ONE-NCD-7</v>
      </c>
      <c r="E56" s="6">
        <v>55</v>
      </c>
    </row>
    <row r="57" spans="1:6">
      <c r="A57" s="6" t="s">
        <v>60</v>
      </c>
      <c r="B57" s="6" t="s">
        <v>49</v>
      </c>
      <c r="C57" s="6">
        <v>8</v>
      </c>
      <c r="D57" s="6" t="str">
        <f t="shared" si="0"/>
        <v>CCR-ONE-NCD-8</v>
      </c>
      <c r="E57" s="6">
        <v>56</v>
      </c>
    </row>
    <row r="58" spans="1:6">
      <c r="A58" s="6" t="s">
        <v>60</v>
      </c>
      <c r="B58" s="6" t="s">
        <v>50</v>
      </c>
      <c r="C58" s="6">
        <v>1</v>
      </c>
      <c r="D58" s="6" t="str">
        <f t="shared" si="0"/>
        <v>CRE-MXT-NCD-1</v>
      </c>
      <c r="E58" s="6">
        <v>57</v>
      </c>
    </row>
    <row r="59" spans="1:6">
      <c r="A59" s="6" t="s">
        <v>60</v>
      </c>
      <c r="B59" s="6" t="s">
        <v>50</v>
      </c>
      <c r="C59" s="6">
        <v>2</v>
      </c>
      <c r="D59" s="6" t="str">
        <f t="shared" si="0"/>
        <v>CRE-MXT-NCD-2</v>
      </c>
      <c r="E59" s="6">
        <v>58</v>
      </c>
    </row>
    <row r="60" spans="1:6">
      <c r="A60" s="6" t="s">
        <v>60</v>
      </c>
      <c r="B60" s="6" t="s">
        <v>50</v>
      </c>
      <c r="C60" s="6">
        <v>3</v>
      </c>
      <c r="D60" s="6" t="str">
        <f t="shared" si="0"/>
        <v>CRE-MXT-NCD-3</v>
      </c>
      <c r="E60" s="6">
        <v>59</v>
      </c>
    </row>
    <row r="61" spans="1:6">
      <c r="A61" s="6" t="s">
        <v>60</v>
      </c>
      <c r="B61" s="6" t="s">
        <v>50</v>
      </c>
      <c r="C61" s="6">
        <v>4</v>
      </c>
      <c r="D61" s="6" t="str">
        <f t="shared" si="0"/>
        <v>CRE-MXT-NCD-4</v>
      </c>
      <c r="E61" s="6">
        <v>60</v>
      </c>
    </row>
    <row r="62" spans="1:6">
      <c r="A62" s="6" t="s">
        <v>60</v>
      </c>
      <c r="B62" s="6" t="s">
        <v>50</v>
      </c>
      <c r="C62" s="6">
        <v>5</v>
      </c>
      <c r="D62" s="6" t="str">
        <f t="shared" si="0"/>
        <v>CRE-MXT-NCD-5</v>
      </c>
      <c r="E62" s="6">
        <v>61</v>
      </c>
    </row>
    <row r="63" spans="1:6">
      <c r="A63" s="6" t="s">
        <v>60</v>
      </c>
      <c r="B63" s="6" t="s">
        <v>50</v>
      </c>
      <c r="C63" s="6">
        <v>6</v>
      </c>
      <c r="D63" s="6" t="str">
        <f t="shared" si="0"/>
        <v>CRE-MXT-NCD-6</v>
      </c>
      <c r="E63" s="6">
        <v>62</v>
      </c>
    </row>
    <row r="64" spans="1:6">
      <c r="A64" s="6" t="s">
        <v>60</v>
      </c>
      <c r="B64" s="6" t="s">
        <v>50</v>
      </c>
      <c r="C64" s="6">
        <v>7</v>
      </c>
      <c r="D64" s="6" t="str">
        <f t="shared" si="0"/>
        <v>CRE-MXT-NCD-7</v>
      </c>
      <c r="E64" s="6">
        <v>63</v>
      </c>
      <c r="F64" s="6" t="s">
        <v>141</v>
      </c>
    </row>
    <row r="65" spans="1:5">
      <c r="A65" s="6" t="s">
        <v>60</v>
      </c>
      <c r="B65" s="6" t="s">
        <v>50</v>
      </c>
      <c r="C65" s="6">
        <v>8</v>
      </c>
      <c r="D65" s="6" t="str">
        <f t="shared" si="0"/>
        <v>CRE-MXT-NCD-8</v>
      </c>
      <c r="E65" s="6">
        <v>64</v>
      </c>
    </row>
    <row r="66" spans="1:5">
      <c r="A66" s="6" t="s">
        <v>60</v>
      </c>
      <c r="B66" s="6" t="s">
        <v>51</v>
      </c>
      <c r="C66" s="6">
        <v>1</v>
      </c>
      <c r="D66" s="6" t="str">
        <f t="shared" si="0"/>
        <v>CRE-MXG-NCD-1</v>
      </c>
      <c r="E66" s="6">
        <v>65</v>
      </c>
    </row>
    <row r="67" spans="1:5">
      <c r="A67" s="6" t="s">
        <v>60</v>
      </c>
      <c r="B67" s="6" t="s">
        <v>51</v>
      </c>
      <c r="C67" s="6">
        <v>2</v>
      </c>
      <c r="D67" s="6" t="str">
        <f t="shared" ref="D67:D116" si="1">_xlfn.CONCAT(B67,"-",C67)</f>
        <v>CRE-MXG-NCD-2</v>
      </c>
      <c r="E67" s="6">
        <v>66</v>
      </c>
    </row>
    <row r="68" spans="1:5">
      <c r="A68" s="6" t="s">
        <v>60</v>
      </c>
      <c r="B68" s="6" t="s">
        <v>51</v>
      </c>
      <c r="C68" s="6">
        <v>3</v>
      </c>
      <c r="D68" s="6" t="str">
        <f t="shared" si="1"/>
        <v>CRE-MXG-NCD-3</v>
      </c>
      <c r="E68" s="6">
        <v>67</v>
      </c>
    </row>
    <row r="69" spans="1:5">
      <c r="A69" s="6" t="s">
        <v>60</v>
      </c>
      <c r="B69" s="6" t="s">
        <v>51</v>
      </c>
      <c r="C69" s="6">
        <v>4</v>
      </c>
      <c r="D69" s="6" t="str">
        <f t="shared" si="1"/>
        <v>CRE-MXG-NCD-4</v>
      </c>
      <c r="E69" s="6">
        <v>68</v>
      </c>
    </row>
    <row r="70" spans="1:5">
      <c r="A70" s="6" t="s">
        <v>60</v>
      </c>
      <c r="B70" s="6" t="s">
        <v>51</v>
      </c>
      <c r="C70" s="6">
        <v>5</v>
      </c>
      <c r="D70" s="6" t="str">
        <f t="shared" si="1"/>
        <v>CRE-MXG-NCD-5</v>
      </c>
      <c r="E70" s="6">
        <v>69</v>
      </c>
    </row>
    <row r="71" spans="1:5">
      <c r="A71" s="6" t="s">
        <v>60</v>
      </c>
      <c r="B71" s="6" t="s">
        <v>51</v>
      </c>
      <c r="C71" s="6">
        <v>6</v>
      </c>
      <c r="D71" s="6" t="str">
        <f t="shared" si="1"/>
        <v>CRE-MXG-NCD-6</v>
      </c>
      <c r="E71" s="6">
        <v>70</v>
      </c>
    </row>
    <row r="72" spans="1:5">
      <c r="A72" s="6" t="s">
        <v>60</v>
      </c>
      <c r="B72" s="6" t="s">
        <v>51</v>
      </c>
      <c r="C72" s="6">
        <v>7</v>
      </c>
      <c r="D72" s="6" t="str">
        <f t="shared" si="1"/>
        <v>CRE-MXG-NCD-7</v>
      </c>
      <c r="E72" s="6">
        <v>71</v>
      </c>
    </row>
    <row r="73" spans="1:5">
      <c r="A73" s="6" t="s">
        <v>60</v>
      </c>
      <c r="B73" s="6" t="s">
        <v>51</v>
      </c>
      <c r="C73" s="6">
        <v>8</v>
      </c>
      <c r="D73" s="6" t="str">
        <f t="shared" si="1"/>
        <v>CRE-MXG-NCD-8</v>
      </c>
      <c r="E73" s="6">
        <v>72</v>
      </c>
    </row>
    <row r="74" spans="1:5">
      <c r="A74" s="6" t="s">
        <v>60</v>
      </c>
      <c r="B74" s="6" t="s">
        <v>52</v>
      </c>
      <c r="C74" s="6">
        <v>1</v>
      </c>
      <c r="D74" s="6" t="str">
        <f t="shared" si="1"/>
        <v>UCP-MXG-NCD-1</v>
      </c>
      <c r="E74" s="6">
        <v>73</v>
      </c>
    </row>
    <row r="75" spans="1:5">
      <c r="A75" s="6" t="s">
        <v>60</v>
      </c>
      <c r="B75" s="6" t="s">
        <v>52</v>
      </c>
      <c r="C75" s="6">
        <v>2</v>
      </c>
      <c r="D75" s="6" t="str">
        <f t="shared" si="1"/>
        <v>UCP-MXG-NCD-2</v>
      </c>
      <c r="E75" s="6">
        <v>74</v>
      </c>
    </row>
    <row r="76" spans="1:5">
      <c r="A76" s="6" t="s">
        <v>60</v>
      </c>
      <c r="B76" s="6" t="s">
        <v>52</v>
      </c>
      <c r="C76" s="6">
        <v>3</v>
      </c>
      <c r="D76" s="6" t="str">
        <f t="shared" si="1"/>
        <v>UCP-MXG-NCD-3</v>
      </c>
      <c r="E76" s="6">
        <v>75</v>
      </c>
    </row>
    <row r="77" spans="1:5">
      <c r="A77" s="6" t="s">
        <v>60</v>
      </c>
      <c r="B77" s="6" t="s">
        <v>52</v>
      </c>
      <c r="C77" s="6">
        <v>4</v>
      </c>
      <c r="D77" s="6" t="str">
        <f t="shared" si="1"/>
        <v>UCP-MXG-NCD-4</v>
      </c>
      <c r="E77" s="6">
        <v>76</v>
      </c>
    </row>
    <row r="78" spans="1:5">
      <c r="A78" s="6" t="s">
        <v>60</v>
      </c>
      <c r="B78" s="6" t="s">
        <v>52</v>
      </c>
      <c r="C78" s="6">
        <v>5</v>
      </c>
      <c r="D78" s="6" t="str">
        <f t="shared" si="1"/>
        <v>UCP-MXG-NCD-5</v>
      </c>
      <c r="E78" s="6">
        <v>77</v>
      </c>
    </row>
    <row r="79" spans="1:5">
      <c r="A79" s="6" t="s">
        <v>60</v>
      </c>
      <c r="B79" s="6" t="s">
        <v>52</v>
      </c>
      <c r="C79" s="6">
        <v>6</v>
      </c>
      <c r="D79" s="6" t="str">
        <f t="shared" si="1"/>
        <v>UCP-MXG-NCD-6</v>
      </c>
      <c r="E79" s="6">
        <v>78</v>
      </c>
    </row>
    <row r="80" spans="1:5">
      <c r="A80" s="6" t="s">
        <v>60</v>
      </c>
      <c r="B80" s="6" t="s">
        <v>52</v>
      </c>
      <c r="C80" s="6">
        <v>7</v>
      </c>
      <c r="D80" s="6" t="str">
        <f t="shared" si="1"/>
        <v>UCP-MXG-NCD-7</v>
      </c>
      <c r="E80" s="6">
        <v>79</v>
      </c>
    </row>
    <row r="81" spans="1:6">
      <c r="A81" s="6" t="s">
        <v>60</v>
      </c>
      <c r="B81" s="6" t="s">
        <v>52</v>
      </c>
      <c r="C81" s="6">
        <v>8</v>
      </c>
      <c r="D81" s="6" t="str">
        <f t="shared" si="1"/>
        <v>UCP-MXG-NCD-8</v>
      </c>
      <c r="E81" s="6">
        <v>80</v>
      </c>
    </row>
    <row r="82" spans="1:6">
      <c r="A82" s="6" t="s">
        <v>60</v>
      </c>
      <c r="B82" s="6" t="s">
        <v>54</v>
      </c>
      <c r="C82" s="6">
        <v>1</v>
      </c>
      <c r="D82" s="6" t="str">
        <f t="shared" si="1"/>
        <v>LCO-MXT-COM-1</v>
      </c>
      <c r="E82" s="6">
        <v>81</v>
      </c>
    </row>
    <row r="83" spans="1:6">
      <c r="A83" s="6" t="s">
        <v>60</v>
      </c>
      <c r="B83" s="6" t="s">
        <v>54</v>
      </c>
      <c r="C83" s="6">
        <v>2</v>
      </c>
      <c r="D83" s="6" t="str">
        <f t="shared" si="1"/>
        <v>LCO-MXT-COM-2</v>
      </c>
      <c r="E83" s="6">
        <v>82</v>
      </c>
      <c r="F83" s="6" t="s">
        <v>142</v>
      </c>
    </row>
    <row r="84" spans="1:6">
      <c r="A84" s="6" t="s">
        <v>60</v>
      </c>
      <c r="B84" s="6" t="s">
        <v>54</v>
      </c>
      <c r="C84" s="6">
        <v>3</v>
      </c>
      <c r="D84" s="6" t="str">
        <f t="shared" si="1"/>
        <v>LCO-MXT-COM-3</v>
      </c>
      <c r="E84" s="6">
        <v>83</v>
      </c>
      <c r="F84" s="6" t="s">
        <v>142</v>
      </c>
    </row>
    <row r="85" spans="1:6">
      <c r="A85" s="6" t="s">
        <v>60</v>
      </c>
      <c r="B85" s="6" t="s">
        <v>54</v>
      </c>
      <c r="C85" s="6">
        <v>4</v>
      </c>
      <c r="D85" s="6" t="str">
        <f t="shared" si="1"/>
        <v>LCO-MXT-COM-4</v>
      </c>
      <c r="E85" s="6">
        <v>84</v>
      </c>
    </row>
    <row r="86" spans="1:6">
      <c r="A86" s="6" t="s">
        <v>60</v>
      </c>
      <c r="B86" s="6" t="s">
        <v>54</v>
      </c>
      <c r="C86" s="6">
        <v>5</v>
      </c>
      <c r="D86" s="6" t="str">
        <f t="shared" si="1"/>
        <v>LCO-MXT-COM-5</v>
      </c>
      <c r="E86" s="6">
        <v>85</v>
      </c>
      <c r="F86" s="6" t="s">
        <v>144</v>
      </c>
    </row>
    <row r="87" spans="1:6">
      <c r="A87" s="6" t="s">
        <v>60</v>
      </c>
      <c r="B87" s="6" t="s">
        <v>54</v>
      </c>
      <c r="C87" s="6">
        <v>6</v>
      </c>
      <c r="D87" s="6" t="str">
        <f t="shared" si="1"/>
        <v>LCO-MXT-COM-6</v>
      </c>
      <c r="E87" s="6">
        <v>86</v>
      </c>
      <c r="F87" s="6" t="s">
        <v>144</v>
      </c>
    </row>
    <row r="88" spans="1:6">
      <c r="A88" s="6" t="s">
        <v>60</v>
      </c>
      <c r="B88" s="6" t="s">
        <v>54</v>
      </c>
      <c r="C88" s="6">
        <v>7</v>
      </c>
      <c r="D88" s="6" t="str">
        <f t="shared" si="1"/>
        <v>LCO-MXT-COM-7</v>
      </c>
      <c r="E88" s="6">
        <v>87</v>
      </c>
    </row>
    <row r="89" spans="1:6">
      <c r="A89" s="6" t="s">
        <v>60</v>
      </c>
      <c r="B89" s="6" t="s">
        <v>54</v>
      </c>
      <c r="C89" s="6">
        <v>8</v>
      </c>
      <c r="D89" s="6" t="str">
        <f t="shared" si="1"/>
        <v>LCO-MXT-COM-8</v>
      </c>
      <c r="E89" s="6">
        <v>88</v>
      </c>
      <c r="F89" s="6" t="s">
        <v>144</v>
      </c>
    </row>
    <row r="90" spans="1:6">
      <c r="A90" s="6" t="s">
        <v>60</v>
      </c>
      <c r="B90" s="6" t="s">
        <v>53</v>
      </c>
      <c r="C90" s="6">
        <v>1</v>
      </c>
      <c r="D90" s="6" t="str">
        <f t="shared" si="1"/>
        <v>WBI-NRT-NCS-1</v>
      </c>
      <c r="E90" s="6">
        <v>89</v>
      </c>
    </row>
    <row r="91" spans="1:6">
      <c r="A91" s="6" t="s">
        <v>60</v>
      </c>
      <c r="B91" s="6" t="s">
        <v>53</v>
      </c>
      <c r="C91" s="6">
        <v>2</v>
      </c>
      <c r="D91" s="6" t="str">
        <f t="shared" si="1"/>
        <v>WBI-NRT-NCS-2</v>
      </c>
      <c r="E91" s="6">
        <v>90</v>
      </c>
    </row>
    <row r="92" spans="1:6">
      <c r="A92" s="6" t="s">
        <v>60</v>
      </c>
      <c r="B92" s="6" t="s">
        <v>53</v>
      </c>
      <c r="C92" s="6">
        <v>3</v>
      </c>
      <c r="D92" s="6" t="str">
        <f t="shared" si="1"/>
        <v>WBI-NRT-NCS-3</v>
      </c>
      <c r="E92" s="6">
        <v>91</v>
      </c>
    </row>
    <row r="93" spans="1:6">
      <c r="A93" s="6" t="s">
        <v>60</v>
      </c>
      <c r="B93" s="6" t="s">
        <v>53</v>
      </c>
      <c r="C93" s="6">
        <v>4</v>
      </c>
      <c r="D93" s="6" t="str">
        <f t="shared" si="1"/>
        <v>WBI-NRT-NCS-4</v>
      </c>
      <c r="E93" s="6">
        <v>92</v>
      </c>
    </row>
    <row r="94" spans="1:6">
      <c r="A94" s="6" t="s">
        <v>60</v>
      </c>
      <c r="B94" s="6" t="s">
        <v>53</v>
      </c>
      <c r="C94" s="6">
        <v>5</v>
      </c>
      <c r="D94" s="6" t="str">
        <f t="shared" si="1"/>
        <v>WBI-NRT-NCS-5</v>
      </c>
      <c r="E94" s="6">
        <v>93</v>
      </c>
    </row>
    <row r="95" spans="1:6">
      <c r="A95" s="6" t="s">
        <v>60</v>
      </c>
      <c r="B95" s="6" t="s">
        <v>53</v>
      </c>
      <c r="C95" s="6">
        <v>6</v>
      </c>
      <c r="D95" s="6" t="str">
        <f t="shared" si="1"/>
        <v>WBI-NRT-NCS-6</v>
      </c>
      <c r="E95" s="6">
        <v>94</v>
      </c>
    </row>
    <row r="96" spans="1:6">
      <c r="A96" s="6" t="s">
        <v>60</v>
      </c>
      <c r="B96" s="6" t="s">
        <v>53</v>
      </c>
      <c r="C96" s="6">
        <v>7</v>
      </c>
      <c r="D96" s="6" t="str">
        <f t="shared" si="1"/>
        <v>WBI-NRT-NCS-7</v>
      </c>
      <c r="E96" s="6">
        <v>95</v>
      </c>
    </row>
    <row r="97" spans="1:5">
      <c r="A97" s="6" t="s">
        <v>60</v>
      </c>
      <c r="B97" s="6" t="s">
        <v>53</v>
      </c>
      <c r="C97" s="6">
        <v>8</v>
      </c>
      <c r="D97" s="6" t="str">
        <f t="shared" si="1"/>
        <v>WBI-NRT-NCS-8</v>
      </c>
      <c r="E97" s="6">
        <v>96</v>
      </c>
    </row>
    <row r="98" spans="1:5">
      <c r="A98" s="6" t="s">
        <v>60</v>
      </c>
      <c r="B98" s="6" t="s">
        <v>41</v>
      </c>
      <c r="C98" s="6">
        <v>1</v>
      </c>
      <c r="D98" s="6" t="str">
        <f t="shared" si="1"/>
        <v>BRF-ONE-COM-1</v>
      </c>
      <c r="E98" s="6">
        <v>97</v>
      </c>
    </row>
    <row r="99" spans="1:5">
      <c r="A99" s="6" t="s">
        <v>60</v>
      </c>
      <c r="B99" s="6" t="s">
        <v>41</v>
      </c>
      <c r="C99" s="6">
        <v>2</v>
      </c>
      <c r="D99" s="6" t="str">
        <f t="shared" si="1"/>
        <v>BRF-ONE-COM-2</v>
      </c>
      <c r="E99" s="6">
        <v>98</v>
      </c>
    </row>
    <row r="100" spans="1:5">
      <c r="A100" s="6" t="s">
        <v>60</v>
      </c>
      <c r="B100" s="6" t="s">
        <v>41</v>
      </c>
      <c r="C100" s="6">
        <v>3</v>
      </c>
      <c r="D100" s="6" t="str">
        <f t="shared" si="1"/>
        <v>BRF-ONE-COM-3</v>
      </c>
      <c r="E100" s="6">
        <v>99</v>
      </c>
    </row>
    <row r="101" spans="1:5">
      <c r="A101" s="6" t="s">
        <v>60</v>
      </c>
      <c r="B101" s="6" t="s">
        <v>41</v>
      </c>
      <c r="C101" s="6">
        <v>4</v>
      </c>
      <c r="D101" s="6" t="str">
        <f t="shared" si="1"/>
        <v>BRF-ONE-COM-4</v>
      </c>
      <c r="E101" s="6">
        <v>100</v>
      </c>
    </row>
    <row r="102" spans="1:5">
      <c r="A102" s="6" t="s">
        <v>60</v>
      </c>
      <c r="B102" s="6" t="s">
        <v>41</v>
      </c>
      <c r="C102" s="6">
        <v>5</v>
      </c>
      <c r="D102" s="6" t="str">
        <f t="shared" si="1"/>
        <v>BRF-ONE-COM-5</v>
      </c>
      <c r="E102" s="6">
        <v>101</v>
      </c>
    </row>
    <row r="103" spans="1:5">
      <c r="A103" s="6" t="s">
        <v>60</v>
      </c>
      <c r="B103" s="6" t="s">
        <v>41</v>
      </c>
      <c r="C103" s="6">
        <v>6</v>
      </c>
      <c r="D103" s="6" t="str">
        <f t="shared" si="1"/>
        <v>BRF-ONE-COM-6</v>
      </c>
      <c r="E103" s="6">
        <v>102</v>
      </c>
    </row>
    <row r="104" spans="1:5">
      <c r="A104" s="6" t="s">
        <v>60</v>
      </c>
      <c r="B104" s="6" t="s">
        <v>41</v>
      </c>
      <c r="C104" s="6">
        <v>7</v>
      </c>
      <c r="D104" s="6" t="str">
        <f t="shared" si="1"/>
        <v>BRF-ONE-COM-7</v>
      </c>
      <c r="E104" s="6">
        <v>103</v>
      </c>
    </row>
    <row r="105" spans="1:5">
      <c r="A105" s="6" t="s">
        <v>60</v>
      </c>
      <c r="B105" s="6" t="s">
        <v>41</v>
      </c>
      <c r="C105" s="6">
        <v>8</v>
      </c>
      <c r="D105" s="6" t="str">
        <f t="shared" si="1"/>
        <v>BRF-ONE-COM-8</v>
      </c>
      <c r="E105" s="6">
        <v>104</v>
      </c>
    </row>
    <row r="106" spans="1:5">
      <c r="A106" s="6" t="s">
        <v>60</v>
      </c>
      <c r="B106" s="6" t="s">
        <v>42</v>
      </c>
      <c r="C106" s="6">
        <v>1</v>
      </c>
      <c r="D106" s="6" t="str">
        <f t="shared" si="1"/>
        <v>LWR-BHO-NCS-1</v>
      </c>
      <c r="E106" s="6">
        <v>105</v>
      </c>
    </row>
    <row r="107" spans="1:5">
      <c r="A107" s="6" t="s">
        <v>60</v>
      </c>
      <c r="B107" s="6" t="s">
        <v>42</v>
      </c>
      <c r="C107" s="6">
        <v>2</v>
      </c>
      <c r="D107" s="6" t="str">
        <f t="shared" si="1"/>
        <v>LWR-BHO-NCS-2</v>
      </c>
      <c r="E107" s="6">
        <v>106</v>
      </c>
    </row>
    <row r="108" spans="1:5">
      <c r="A108" s="6" t="s">
        <v>60</v>
      </c>
      <c r="B108" s="6" t="s">
        <v>42</v>
      </c>
      <c r="C108" s="6">
        <v>3</v>
      </c>
      <c r="D108" s="6" t="str">
        <f t="shared" si="1"/>
        <v>LWR-BHO-NCS-3</v>
      </c>
      <c r="E108" s="6">
        <v>107</v>
      </c>
    </row>
    <row r="109" spans="1:5">
      <c r="A109" s="6" t="s">
        <v>60</v>
      </c>
      <c r="B109" s="6" t="s">
        <v>42</v>
      </c>
      <c r="C109" s="6">
        <v>4</v>
      </c>
      <c r="D109" s="6" t="str">
        <f t="shared" si="1"/>
        <v>LWR-BHO-NCS-4</v>
      </c>
      <c r="E109" s="6">
        <v>108</v>
      </c>
    </row>
    <row r="110" spans="1:5">
      <c r="A110" s="6" t="s">
        <v>60</v>
      </c>
      <c r="B110" s="6" t="s">
        <v>42</v>
      </c>
      <c r="C110" s="6">
        <v>5</v>
      </c>
      <c r="D110" s="6" t="str">
        <f t="shared" si="1"/>
        <v>LWR-BHO-NCS-5</v>
      </c>
      <c r="E110" s="6">
        <v>109</v>
      </c>
    </row>
    <row r="111" spans="1:5">
      <c r="A111" s="6" t="s">
        <v>60</v>
      </c>
      <c r="B111" s="6" t="s">
        <v>42</v>
      </c>
      <c r="C111" s="6">
        <v>6</v>
      </c>
      <c r="D111" s="6" t="str">
        <f t="shared" si="1"/>
        <v>LWR-BHO-NCS-6</v>
      </c>
      <c r="E111" s="6">
        <v>110</v>
      </c>
    </row>
    <row r="112" spans="1:5">
      <c r="A112" s="6" t="s">
        <v>60</v>
      </c>
      <c r="B112" s="6" t="s">
        <v>42</v>
      </c>
      <c r="C112" s="6">
        <v>7</v>
      </c>
      <c r="D112" s="6" t="str">
        <f t="shared" si="1"/>
        <v>LWR-BHO-NCS-7</v>
      </c>
      <c r="E112" s="6">
        <v>111</v>
      </c>
    </row>
    <row r="113" spans="1:5">
      <c r="A113" s="6" t="s">
        <v>60</v>
      </c>
      <c r="B113" s="6" t="s">
        <v>42</v>
      </c>
      <c r="C113" s="6">
        <v>8</v>
      </c>
      <c r="D113" s="6" t="str">
        <f t="shared" si="1"/>
        <v>LWR-BHO-NCS-8</v>
      </c>
      <c r="E113" s="6">
        <v>112</v>
      </c>
    </row>
    <row r="114" spans="1:5">
      <c r="A114" s="6" t="s">
        <v>60</v>
      </c>
      <c r="B114" s="6" t="s">
        <v>55</v>
      </c>
      <c r="C114" s="6">
        <v>1</v>
      </c>
      <c r="D114" s="6" t="str">
        <f t="shared" si="1"/>
        <v>MAF-ONE-PRO-1</v>
      </c>
      <c r="E114" s="6">
        <v>113</v>
      </c>
    </row>
    <row r="115" spans="1:5">
      <c r="A115" s="6" t="s">
        <v>60</v>
      </c>
      <c r="B115" s="6" t="s">
        <v>55</v>
      </c>
      <c r="C115" s="6">
        <v>2</v>
      </c>
      <c r="D115" s="6" t="str">
        <f t="shared" si="1"/>
        <v>MAF-ONE-PRO-2</v>
      </c>
      <c r="E115" s="6">
        <v>114</v>
      </c>
    </row>
    <row r="116" spans="1:5">
      <c r="A116" s="6" t="s">
        <v>60</v>
      </c>
      <c r="B116" s="6" t="s">
        <v>55</v>
      </c>
      <c r="C116" s="6">
        <v>3</v>
      </c>
      <c r="D116" s="6" t="str">
        <f t="shared" si="1"/>
        <v>MAF-ONE-PRO-3</v>
      </c>
      <c r="E116" s="6">
        <v>115</v>
      </c>
    </row>
  </sheetData>
  <phoneticPr fontId="5" type="noConversion"/>
  <pageMargins left="0.7" right="0.7" top="0.75" bottom="0.75" header="0.3" footer="0.3"/>
  <pageSetup orientation="portrait" horizontalDpi="4294967292" verticalDpi="4294967292"/>
  <headerFooter>
    <oddHeader>&amp;LProject: DOE-NC-FIELD, Sep/Oct 2018_x000D_Protocol: Root staining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F4E6-0E81-EF4C-8C5E-7E3080A0D827}">
  <dimension ref="A1:G73"/>
  <sheetViews>
    <sheetView workbookViewId="0">
      <selection activeCell="D11" sqref="D11"/>
    </sheetView>
  </sheetViews>
  <sheetFormatPr baseColWidth="10" defaultRowHeight="14"/>
  <cols>
    <col min="1" max="1" width="10.83203125" style="32"/>
    <col min="2" max="2" width="10" style="32" customWidth="1"/>
    <col min="3" max="5" width="10.83203125" style="32"/>
    <col min="6" max="6" width="26.33203125" style="32" bestFit="1" customWidth="1"/>
    <col min="7" max="7" width="23" style="32" bestFit="1" customWidth="1"/>
    <col min="8" max="16384" width="10.83203125" style="32"/>
  </cols>
  <sheetData>
    <row r="1" spans="1:7" s="38" customFormat="1">
      <c r="A1" s="38" t="s">
        <v>9</v>
      </c>
      <c r="B1" s="38" t="s">
        <v>1271</v>
      </c>
      <c r="C1" s="38" t="s">
        <v>1272</v>
      </c>
      <c r="D1" s="38" t="s">
        <v>1273</v>
      </c>
      <c r="E1" s="38" t="s">
        <v>1274</v>
      </c>
      <c r="F1" s="38" t="s">
        <v>1275</v>
      </c>
      <c r="G1" s="38" t="s">
        <v>1276</v>
      </c>
    </row>
    <row r="2" spans="1:7">
      <c r="A2" s="32" t="s">
        <v>60</v>
      </c>
      <c r="B2" s="32">
        <v>10</v>
      </c>
      <c r="C2" s="32">
        <v>17</v>
      </c>
      <c r="D2" s="32">
        <v>2018</v>
      </c>
      <c r="E2" s="32" t="s">
        <v>75</v>
      </c>
      <c r="F2" s="32" t="s">
        <v>528</v>
      </c>
      <c r="G2" s="32" t="s">
        <v>533</v>
      </c>
    </row>
    <row r="3" spans="1:7">
      <c r="A3" s="32" t="s">
        <v>60</v>
      </c>
      <c r="B3" s="32">
        <v>10</v>
      </c>
      <c r="C3" s="32">
        <v>17</v>
      </c>
      <c r="D3" s="32">
        <v>2018</v>
      </c>
      <c r="E3" s="32" t="s">
        <v>75</v>
      </c>
      <c r="F3" s="32" t="s">
        <v>527</v>
      </c>
      <c r="G3" s="32" t="s">
        <v>533</v>
      </c>
    </row>
    <row r="4" spans="1:7">
      <c r="A4" s="32" t="s">
        <v>60</v>
      </c>
      <c r="B4" s="32">
        <v>10</v>
      </c>
      <c r="C4" s="32">
        <v>17</v>
      </c>
      <c r="D4" s="32">
        <v>2018</v>
      </c>
      <c r="E4" s="32" t="s">
        <v>86</v>
      </c>
      <c r="F4" s="32" t="s">
        <v>526</v>
      </c>
      <c r="G4" s="32" t="s">
        <v>533</v>
      </c>
    </row>
    <row r="5" spans="1:7">
      <c r="A5" s="32" t="s">
        <v>60</v>
      </c>
      <c r="B5" s="32">
        <v>10</v>
      </c>
      <c r="C5" s="32">
        <v>17</v>
      </c>
      <c r="D5" s="32">
        <v>2018</v>
      </c>
      <c r="E5" s="40" t="s">
        <v>81</v>
      </c>
      <c r="F5" s="32" t="s">
        <v>525</v>
      </c>
      <c r="G5" s="32" t="s">
        <v>533</v>
      </c>
    </row>
    <row r="6" spans="1:7">
      <c r="A6" s="32" t="s">
        <v>60</v>
      </c>
      <c r="B6" s="32">
        <v>10</v>
      </c>
      <c r="C6" s="32">
        <v>18</v>
      </c>
      <c r="D6" s="32">
        <v>2018</v>
      </c>
      <c r="E6" s="32" t="s">
        <v>95</v>
      </c>
      <c r="F6" s="32" t="s">
        <v>524</v>
      </c>
      <c r="G6" s="32" t="s">
        <v>533</v>
      </c>
    </row>
    <row r="7" spans="1:7">
      <c r="A7" s="32" t="s">
        <v>60</v>
      </c>
      <c r="B7" s="32">
        <v>10</v>
      </c>
      <c r="C7" s="32">
        <v>18</v>
      </c>
      <c r="D7" s="32">
        <v>2018</v>
      </c>
      <c r="E7" s="32" t="s">
        <v>82</v>
      </c>
      <c r="F7" s="32" t="s">
        <v>523</v>
      </c>
      <c r="G7" s="32" t="s">
        <v>533</v>
      </c>
    </row>
    <row r="8" spans="1:7">
      <c r="A8" s="32" t="s">
        <v>60</v>
      </c>
      <c r="B8" s="32">
        <v>9</v>
      </c>
      <c r="C8" s="32">
        <v>21</v>
      </c>
      <c r="D8" s="32">
        <v>2018</v>
      </c>
      <c r="E8" s="32" t="s">
        <v>73</v>
      </c>
      <c r="F8" s="32" t="s">
        <v>528</v>
      </c>
      <c r="G8" s="32" t="s">
        <v>532</v>
      </c>
    </row>
    <row r="9" spans="1:7">
      <c r="A9" s="32" t="s">
        <v>60</v>
      </c>
      <c r="B9" s="32">
        <v>9</v>
      </c>
      <c r="C9" s="32">
        <v>21</v>
      </c>
      <c r="D9" s="32">
        <v>2018</v>
      </c>
      <c r="E9" s="32" t="s">
        <v>73</v>
      </c>
      <c r="F9" s="32" t="s">
        <v>527</v>
      </c>
      <c r="G9" s="32" t="s">
        <v>532</v>
      </c>
    </row>
    <row r="10" spans="1:7">
      <c r="A10" s="32" t="s">
        <v>60</v>
      </c>
      <c r="B10" s="32">
        <v>9</v>
      </c>
      <c r="C10" s="32">
        <v>21</v>
      </c>
      <c r="D10" s="32">
        <v>2018</v>
      </c>
      <c r="E10" s="32" t="s">
        <v>86</v>
      </c>
      <c r="F10" s="32" t="s">
        <v>526</v>
      </c>
      <c r="G10" s="32" t="s">
        <v>532</v>
      </c>
    </row>
    <row r="11" spans="1:7">
      <c r="A11" s="32" t="s">
        <v>60</v>
      </c>
      <c r="B11" s="32">
        <v>9</v>
      </c>
      <c r="C11" s="32">
        <v>21</v>
      </c>
      <c r="D11" s="32">
        <v>2018</v>
      </c>
      <c r="E11" s="32" t="s">
        <v>83</v>
      </c>
      <c r="F11" s="32" t="s">
        <v>525</v>
      </c>
      <c r="G11" s="32" t="s">
        <v>532</v>
      </c>
    </row>
    <row r="12" spans="1:7">
      <c r="A12" s="32" t="s">
        <v>60</v>
      </c>
      <c r="B12" s="32">
        <v>9</v>
      </c>
      <c r="C12" s="32">
        <v>22</v>
      </c>
      <c r="D12" s="32">
        <v>2018</v>
      </c>
      <c r="E12" s="32" t="s">
        <v>102</v>
      </c>
      <c r="F12" s="32" t="s">
        <v>524</v>
      </c>
      <c r="G12" s="32" t="s">
        <v>532</v>
      </c>
    </row>
    <row r="13" spans="1:7">
      <c r="A13" s="32" t="s">
        <v>60</v>
      </c>
      <c r="B13" s="32">
        <v>9</v>
      </c>
      <c r="C13" s="32">
        <v>22</v>
      </c>
      <c r="D13" s="32">
        <v>2018</v>
      </c>
      <c r="E13" s="32" t="s">
        <v>84</v>
      </c>
      <c r="F13" s="32" t="s">
        <v>523</v>
      </c>
      <c r="G13" s="32" t="s">
        <v>532</v>
      </c>
    </row>
    <row r="14" spans="1:7">
      <c r="A14" s="32" t="s">
        <v>60</v>
      </c>
      <c r="B14" s="32">
        <v>9</v>
      </c>
      <c r="C14" s="32">
        <v>22</v>
      </c>
      <c r="D14" s="32">
        <v>2018</v>
      </c>
      <c r="E14" s="32" t="s">
        <v>63</v>
      </c>
      <c r="F14" s="32" t="s">
        <v>528</v>
      </c>
      <c r="G14" s="32" t="s">
        <v>531</v>
      </c>
    </row>
    <row r="15" spans="1:7">
      <c r="A15" s="32" t="s">
        <v>60</v>
      </c>
      <c r="B15" s="32">
        <v>9</v>
      </c>
      <c r="C15" s="32">
        <v>22</v>
      </c>
      <c r="D15" s="32">
        <v>2018</v>
      </c>
      <c r="E15" s="32" t="s">
        <v>63</v>
      </c>
      <c r="F15" s="32" t="s">
        <v>527</v>
      </c>
      <c r="G15" s="32" t="s">
        <v>531</v>
      </c>
    </row>
    <row r="16" spans="1:7">
      <c r="A16" s="32" t="s">
        <v>60</v>
      </c>
      <c r="B16" s="32">
        <v>9</v>
      </c>
      <c r="C16" s="32">
        <v>22</v>
      </c>
      <c r="D16" s="32">
        <v>2018</v>
      </c>
      <c r="E16" s="32" t="s">
        <v>86</v>
      </c>
      <c r="F16" s="32" t="s">
        <v>526</v>
      </c>
      <c r="G16" s="32" t="s">
        <v>531</v>
      </c>
    </row>
    <row r="17" spans="1:7">
      <c r="A17" s="32" t="s">
        <v>60</v>
      </c>
      <c r="B17" s="32">
        <v>9</v>
      </c>
      <c r="C17" s="32">
        <v>22</v>
      </c>
      <c r="D17" s="32">
        <v>2018</v>
      </c>
      <c r="E17" s="32" t="s">
        <v>85</v>
      </c>
      <c r="F17" s="32" t="s">
        <v>525</v>
      </c>
      <c r="G17" s="32" t="s">
        <v>531</v>
      </c>
    </row>
    <row r="18" spans="1:7">
      <c r="A18" s="32" t="s">
        <v>60</v>
      </c>
      <c r="B18" s="32">
        <v>9</v>
      </c>
      <c r="C18" s="32">
        <v>23</v>
      </c>
      <c r="D18" s="32">
        <v>2018</v>
      </c>
      <c r="E18" s="32" t="s">
        <v>90</v>
      </c>
      <c r="F18" s="32" t="s">
        <v>524</v>
      </c>
      <c r="G18" s="32" t="s">
        <v>531</v>
      </c>
    </row>
    <row r="19" spans="1:7">
      <c r="A19" s="32" t="s">
        <v>60</v>
      </c>
      <c r="B19" s="32">
        <v>9</v>
      </c>
      <c r="C19" s="32">
        <v>23</v>
      </c>
      <c r="D19" s="32">
        <v>2018</v>
      </c>
      <c r="E19" s="32" t="s">
        <v>75</v>
      </c>
      <c r="F19" s="32" t="s">
        <v>523</v>
      </c>
      <c r="G19" s="32" t="s">
        <v>531</v>
      </c>
    </row>
    <row r="20" spans="1:7">
      <c r="A20" s="32" t="s">
        <v>60</v>
      </c>
      <c r="B20" s="32">
        <v>9</v>
      </c>
      <c r="C20" s="32">
        <v>26</v>
      </c>
      <c r="D20" s="32">
        <v>2018</v>
      </c>
      <c r="E20" s="32" t="s">
        <v>66</v>
      </c>
      <c r="F20" s="32" t="s">
        <v>528</v>
      </c>
      <c r="G20" s="32" t="s">
        <v>530</v>
      </c>
    </row>
    <row r="21" spans="1:7">
      <c r="A21" s="32" t="s">
        <v>60</v>
      </c>
      <c r="B21" s="32">
        <v>9</v>
      </c>
      <c r="C21" s="32">
        <v>26</v>
      </c>
      <c r="D21" s="32">
        <v>2018</v>
      </c>
      <c r="E21" s="32" t="s">
        <v>66</v>
      </c>
      <c r="F21" s="32" t="s">
        <v>527</v>
      </c>
      <c r="G21" s="32" t="s">
        <v>530</v>
      </c>
    </row>
    <row r="22" spans="1:7">
      <c r="A22" s="32" t="s">
        <v>60</v>
      </c>
      <c r="B22" s="32">
        <v>9</v>
      </c>
      <c r="C22" s="32">
        <v>26</v>
      </c>
      <c r="D22" s="32">
        <v>2018</v>
      </c>
      <c r="E22" s="32" t="s">
        <v>86</v>
      </c>
      <c r="F22" s="32" t="s">
        <v>526</v>
      </c>
      <c r="G22" s="32" t="s">
        <v>530</v>
      </c>
    </row>
    <row r="23" spans="1:7">
      <c r="A23" s="32" t="s">
        <v>60</v>
      </c>
      <c r="B23" s="32">
        <v>9</v>
      </c>
      <c r="C23" s="32">
        <v>26</v>
      </c>
      <c r="D23" s="32">
        <v>2018</v>
      </c>
      <c r="E23" s="32" t="s">
        <v>87</v>
      </c>
      <c r="F23" s="32" t="s">
        <v>525</v>
      </c>
      <c r="G23" s="32" t="s">
        <v>530</v>
      </c>
    </row>
    <row r="24" spans="1:7">
      <c r="A24" s="32" t="s">
        <v>60</v>
      </c>
      <c r="B24" s="32">
        <v>9</v>
      </c>
      <c r="C24" s="32">
        <v>27</v>
      </c>
      <c r="D24" s="32">
        <v>2018</v>
      </c>
      <c r="E24" s="32" t="s">
        <v>73</v>
      </c>
      <c r="F24" s="32" t="s">
        <v>524</v>
      </c>
      <c r="G24" s="32" t="s">
        <v>530</v>
      </c>
    </row>
    <row r="25" spans="1:7">
      <c r="A25" s="32" t="s">
        <v>60</v>
      </c>
      <c r="B25" s="32">
        <v>9</v>
      </c>
      <c r="C25" s="32">
        <v>27</v>
      </c>
      <c r="D25" s="32">
        <v>2018</v>
      </c>
      <c r="E25" s="32" t="s">
        <v>82</v>
      </c>
      <c r="F25" s="32" t="s">
        <v>523</v>
      </c>
      <c r="G25" s="32" t="s">
        <v>530</v>
      </c>
    </row>
    <row r="26" spans="1:7">
      <c r="A26" s="32" t="s">
        <v>60</v>
      </c>
      <c r="B26" s="32">
        <v>9</v>
      </c>
      <c r="C26" s="32">
        <v>27</v>
      </c>
      <c r="D26" s="32">
        <v>2018</v>
      </c>
      <c r="E26" s="32" t="s">
        <v>68</v>
      </c>
      <c r="F26" s="32" t="s">
        <v>528</v>
      </c>
      <c r="G26" s="32" t="s">
        <v>49</v>
      </c>
    </row>
    <row r="27" spans="1:7">
      <c r="A27" s="32" t="s">
        <v>60</v>
      </c>
      <c r="B27" s="32">
        <v>9</v>
      </c>
      <c r="C27" s="32">
        <v>27</v>
      </c>
      <c r="D27" s="32">
        <v>2018</v>
      </c>
      <c r="E27" s="32" t="s">
        <v>68</v>
      </c>
      <c r="F27" s="32" t="s">
        <v>527</v>
      </c>
      <c r="G27" s="32" t="s">
        <v>49</v>
      </c>
    </row>
    <row r="28" spans="1:7">
      <c r="A28" s="32" t="s">
        <v>60</v>
      </c>
      <c r="B28" s="32">
        <v>9</v>
      </c>
      <c r="C28" s="32">
        <v>27</v>
      </c>
      <c r="D28" s="32">
        <v>2018</v>
      </c>
      <c r="E28" s="32" t="s">
        <v>86</v>
      </c>
      <c r="F28" s="32" t="s">
        <v>526</v>
      </c>
      <c r="G28" s="32" t="s">
        <v>49</v>
      </c>
    </row>
    <row r="29" spans="1:7">
      <c r="A29" s="32" t="s">
        <v>60</v>
      </c>
      <c r="B29" s="32">
        <v>9</v>
      </c>
      <c r="C29" s="32">
        <v>27</v>
      </c>
      <c r="D29" s="32">
        <v>2018</v>
      </c>
      <c r="E29" s="32" t="s">
        <v>88</v>
      </c>
      <c r="F29" s="32" t="s">
        <v>525</v>
      </c>
      <c r="G29" s="32" t="s">
        <v>49</v>
      </c>
    </row>
    <row r="30" spans="1:7">
      <c r="A30" s="32" t="s">
        <v>60</v>
      </c>
      <c r="B30" s="32">
        <v>9</v>
      </c>
      <c r="C30" s="32">
        <v>28</v>
      </c>
      <c r="D30" s="32">
        <v>2018</v>
      </c>
      <c r="E30" s="32" t="s">
        <v>69</v>
      </c>
      <c r="F30" s="32" t="s">
        <v>524</v>
      </c>
      <c r="G30" s="32" t="s">
        <v>49</v>
      </c>
    </row>
    <row r="31" spans="1:7">
      <c r="A31" s="32" t="s">
        <v>60</v>
      </c>
      <c r="B31" s="32">
        <v>9</v>
      </c>
      <c r="C31" s="32">
        <v>28</v>
      </c>
      <c r="D31" s="32">
        <v>2018</v>
      </c>
      <c r="E31" s="32" t="s">
        <v>89</v>
      </c>
      <c r="F31" s="32" t="s">
        <v>523</v>
      </c>
      <c r="G31" s="32" t="s">
        <v>49</v>
      </c>
    </row>
    <row r="32" spans="1:7">
      <c r="A32" s="32" t="s">
        <v>60</v>
      </c>
      <c r="B32" s="32">
        <v>10</v>
      </c>
      <c r="C32" s="32">
        <v>3</v>
      </c>
      <c r="D32" s="32">
        <v>2018</v>
      </c>
      <c r="E32" s="32" t="s">
        <v>70</v>
      </c>
      <c r="F32" s="32" t="s">
        <v>528</v>
      </c>
      <c r="G32" s="32" t="s">
        <v>529</v>
      </c>
    </row>
    <row r="33" spans="1:7">
      <c r="A33" s="32" t="s">
        <v>60</v>
      </c>
      <c r="B33" s="32">
        <v>10</v>
      </c>
      <c r="C33" s="32">
        <v>3</v>
      </c>
      <c r="D33" s="32">
        <v>2018</v>
      </c>
      <c r="E33" s="32" t="s">
        <v>70</v>
      </c>
      <c r="F33" s="32" t="s">
        <v>527</v>
      </c>
      <c r="G33" s="32" t="s">
        <v>529</v>
      </c>
    </row>
    <row r="34" spans="1:7">
      <c r="A34" s="32" t="s">
        <v>60</v>
      </c>
      <c r="B34" s="32">
        <v>10</v>
      </c>
      <c r="C34" s="32">
        <v>3</v>
      </c>
      <c r="D34" s="32">
        <v>2018</v>
      </c>
      <c r="E34" s="32" t="s">
        <v>86</v>
      </c>
      <c r="F34" s="32" t="s">
        <v>526</v>
      </c>
      <c r="G34" s="32" t="s">
        <v>529</v>
      </c>
    </row>
    <row r="35" spans="1:7">
      <c r="A35" s="32" t="s">
        <v>60</v>
      </c>
      <c r="B35" s="32">
        <v>10</v>
      </c>
      <c r="C35" s="32">
        <v>3</v>
      </c>
      <c r="D35" s="32">
        <v>2018</v>
      </c>
      <c r="E35" s="32" t="s">
        <v>90</v>
      </c>
      <c r="F35" s="32" t="s">
        <v>525</v>
      </c>
      <c r="G35" s="32" t="s">
        <v>529</v>
      </c>
    </row>
    <row r="36" spans="1:7">
      <c r="A36" s="32" t="s">
        <v>60</v>
      </c>
      <c r="B36" s="32">
        <v>10</v>
      </c>
      <c r="C36" s="32">
        <v>4</v>
      </c>
      <c r="D36" s="32">
        <v>2018</v>
      </c>
      <c r="E36" s="32" t="s">
        <v>106</v>
      </c>
      <c r="F36" s="32" t="s">
        <v>524</v>
      </c>
      <c r="G36" s="32" t="s">
        <v>529</v>
      </c>
    </row>
    <row r="37" spans="1:7">
      <c r="A37" s="32" t="s">
        <v>60</v>
      </c>
      <c r="B37" s="32">
        <v>10</v>
      </c>
      <c r="C37" s="32">
        <v>4</v>
      </c>
      <c r="D37" s="32">
        <v>2018</v>
      </c>
      <c r="E37" s="32" t="s">
        <v>91</v>
      </c>
      <c r="F37" s="32" t="s">
        <v>523</v>
      </c>
      <c r="G37" s="32" t="s">
        <v>529</v>
      </c>
    </row>
    <row r="38" spans="1:7">
      <c r="A38" s="32" t="s">
        <v>60</v>
      </c>
      <c r="B38" s="32">
        <v>10</v>
      </c>
      <c r="C38" s="32">
        <v>4</v>
      </c>
      <c r="D38" s="32">
        <v>2018</v>
      </c>
      <c r="E38" s="32" t="s">
        <v>72</v>
      </c>
      <c r="F38" s="32" t="s">
        <v>528</v>
      </c>
      <c r="G38" s="32" t="s">
        <v>52</v>
      </c>
    </row>
    <row r="39" spans="1:7">
      <c r="A39" s="32" t="s">
        <v>60</v>
      </c>
      <c r="B39" s="32">
        <v>10</v>
      </c>
      <c r="C39" s="32">
        <v>4</v>
      </c>
      <c r="D39" s="32">
        <v>2018</v>
      </c>
      <c r="E39" s="32" t="s">
        <v>72</v>
      </c>
      <c r="F39" s="32" t="s">
        <v>527</v>
      </c>
      <c r="G39" s="32" t="s">
        <v>52</v>
      </c>
    </row>
    <row r="40" spans="1:7">
      <c r="A40" s="32" t="s">
        <v>60</v>
      </c>
      <c r="B40" s="32">
        <v>10</v>
      </c>
      <c r="C40" s="32">
        <v>4</v>
      </c>
      <c r="D40" s="32">
        <v>2018</v>
      </c>
      <c r="E40" s="32" t="s">
        <v>86</v>
      </c>
      <c r="F40" s="32" t="s">
        <v>526</v>
      </c>
      <c r="G40" s="32" t="s">
        <v>52</v>
      </c>
    </row>
    <row r="41" spans="1:7">
      <c r="A41" s="32" t="s">
        <v>60</v>
      </c>
      <c r="B41" s="32">
        <v>10</v>
      </c>
      <c r="C41" s="32">
        <v>4</v>
      </c>
      <c r="D41" s="32">
        <v>2018</v>
      </c>
      <c r="E41" s="32" t="s">
        <v>92</v>
      </c>
      <c r="F41" s="32" t="s">
        <v>525</v>
      </c>
      <c r="G41" s="32" t="s">
        <v>52</v>
      </c>
    </row>
    <row r="42" spans="1:7">
      <c r="A42" s="32" t="s">
        <v>60</v>
      </c>
      <c r="B42" s="32">
        <v>10</v>
      </c>
      <c r="C42" s="32">
        <v>5</v>
      </c>
      <c r="D42" s="32">
        <v>2018</v>
      </c>
      <c r="E42" s="32" t="s">
        <v>79</v>
      </c>
      <c r="F42" s="32" t="s">
        <v>524</v>
      </c>
      <c r="G42" s="32" t="s">
        <v>52</v>
      </c>
    </row>
    <row r="43" spans="1:7">
      <c r="A43" s="32" t="s">
        <v>60</v>
      </c>
      <c r="B43" s="32">
        <v>10</v>
      </c>
      <c r="C43" s="32">
        <v>5</v>
      </c>
      <c r="D43" s="32">
        <v>2018</v>
      </c>
      <c r="E43" s="32" t="s">
        <v>93</v>
      </c>
      <c r="F43" s="32" t="s">
        <v>523</v>
      </c>
      <c r="G43" s="32" t="s">
        <v>52</v>
      </c>
    </row>
    <row r="44" spans="1:7">
      <c r="A44" s="32" t="s">
        <v>60</v>
      </c>
      <c r="B44" s="32">
        <v>10</v>
      </c>
      <c r="C44" s="32">
        <v>11</v>
      </c>
      <c r="D44" s="32">
        <v>2018</v>
      </c>
      <c r="E44" s="32" t="s">
        <v>74</v>
      </c>
      <c r="F44" s="32" t="s">
        <v>528</v>
      </c>
      <c r="G44" s="32" t="s">
        <v>53</v>
      </c>
    </row>
    <row r="45" spans="1:7">
      <c r="A45" s="32" t="s">
        <v>60</v>
      </c>
      <c r="B45" s="32">
        <v>10</v>
      </c>
      <c r="C45" s="32">
        <v>11</v>
      </c>
      <c r="D45" s="32">
        <v>2018</v>
      </c>
      <c r="E45" s="32" t="s">
        <v>74</v>
      </c>
      <c r="F45" s="32" t="s">
        <v>527</v>
      </c>
      <c r="G45" s="32" t="s">
        <v>53</v>
      </c>
    </row>
    <row r="46" spans="1:7">
      <c r="A46" s="32" t="s">
        <v>60</v>
      </c>
      <c r="B46" s="32">
        <v>10</v>
      </c>
      <c r="C46" s="32">
        <v>11</v>
      </c>
      <c r="D46" s="32">
        <v>2018</v>
      </c>
      <c r="E46" s="32" t="s">
        <v>86</v>
      </c>
      <c r="F46" s="32" t="s">
        <v>526</v>
      </c>
      <c r="G46" s="32" t="s">
        <v>53</v>
      </c>
    </row>
    <row r="47" spans="1:7">
      <c r="A47" s="32" t="s">
        <v>60</v>
      </c>
      <c r="B47" s="32">
        <v>10</v>
      </c>
      <c r="C47" s="32">
        <v>11</v>
      </c>
      <c r="D47" s="32">
        <v>2018</v>
      </c>
      <c r="E47" s="32" t="s">
        <v>81</v>
      </c>
      <c r="F47" s="32" t="s">
        <v>525</v>
      </c>
      <c r="G47" s="32" t="s">
        <v>53</v>
      </c>
    </row>
    <row r="48" spans="1:7">
      <c r="A48" s="32" t="s">
        <v>60</v>
      </c>
      <c r="B48" s="32">
        <v>10</v>
      </c>
      <c r="C48" s="32">
        <v>12</v>
      </c>
      <c r="D48" s="32">
        <v>2018</v>
      </c>
      <c r="E48" s="32" t="s">
        <v>109</v>
      </c>
      <c r="F48" s="32" t="s">
        <v>524</v>
      </c>
      <c r="G48" s="32" t="s">
        <v>53</v>
      </c>
    </row>
    <row r="49" spans="1:7">
      <c r="A49" s="32" t="s">
        <v>60</v>
      </c>
      <c r="B49" s="32">
        <v>10</v>
      </c>
      <c r="C49" s="32">
        <v>12</v>
      </c>
      <c r="D49" s="32">
        <v>2018</v>
      </c>
      <c r="E49" s="32" t="s">
        <v>82</v>
      </c>
      <c r="F49" s="32" t="s">
        <v>523</v>
      </c>
      <c r="G49" s="32" t="s">
        <v>53</v>
      </c>
    </row>
    <row r="50" spans="1:7">
      <c r="A50" s="32" t="s">
        <v>60</v>
      </c>
      <c r="B50" s="32">
        <v>10</v>
      </c>
      <c r="C50" s="32">
        <v>10</v>
      </c>
      <c r="D50" s="32">
        <v>2018</v>
      </c>
      <c r="E50" s="32" t="s">
        <v>76</v>
      </c>
      <c r="F50" s="32" t="s">
        <v>528</v>
      </c>
      <c r="G50" s="32" t="s">
        <v>54</v>
      </c>
    </row>
    <row r="51" spans="1:7">
      <c r="A51" s="32" t="s">
        <v>60</v>
      </c>
      <c r="B51" s="32">
        <v>10</v>
      </c>
      <c r="C51" s="32">
        <v>10</v>
      </c>
      <c r="D51" s="32">
        <v>2018</v>
      </c>
      <c r="E51" s="32" t="s">
        <v>76</v>
      </c>
      <c r="F51" s="32" t="s">
        <v>527</v>
      </c>
      <c r="G51" s="32" t="s">
        <v>54</v>
      </c>
    </row>
    <row r="52" spans="1:7">
      <c r="A52" s="32" t="s">
        <v>60</v>
      </c>
      <c r="B52" s="32">
        <v>10</v>
      </c>
      <c r="C52" s="32">
        <v>10</v>
      </c>
      <c r="D52" s="32">
        <v>2018</v>
      </c>
      <c r="E52" s="32" t="s">
        <v>86</v>
      </c>
      <c r="F52" s="32" t="s">
        <v>526</v>
      </c>
      <c r="G52" s="32" t="s">
        <v>54</v>
      </c>
    </row>
    <row r="53" spans="1:7">
      <c r="A53" s="32" t="s">
        <v>60</v>
      </c>
      <c r="B53" s="32">
        <v>10</v>
      </c>
      <c r="C53" s="32">
        <v>10</v>
      </c>
      <c r="D53" s="32">
        <v>2018</v>
      </c>
      <c r="E53" s="32" t="s">
        <v>81</v>
      </c>
      <c r="F53" s="32" t="s">
        <v>525</v>
      </c>
      <c r="G53" s="32" t="s">
        <v>54</v>
      </c>
    </row>
    <row r="54" spans="1:7">
      <c r="A54" s="32" t="s">
        <v>60</v>
      </c>
      <c r="B54" s="32">
        <v>10</v>
      </c>
      <c r="C54" s="32">
        <v>11</v>
      </c>
      <c r="D54" s="32">
        <v>2018</v>
      </c>
      <c r="E54" s="32" t="s">
        <v>110</v>
      </c>
      <c r="F54" s="32" t="s">
        <v>524</v>
      </c>
      <c r="G54" s="32" t="s">
        <v>54</v>
      </c>
    </row>
    <row r="55" spans="1:7">
      <c r="A55" s="32" t="s">
        <v>60</v>
      </c>
      <c r="B55" s="32">
        <v>10</v>
      </c>
      <c r="C55" s="32">
        <v>11</v>
      </c>
      <c r="D55" s="32">
        <v>2018</v>
      </c>
      <c r="E55" s="32" t="s">
        <v>82</v>
      </c>
      <c r="F55" s="32" t="s">
        <v>523</v>
      </c>
      <c r="G55" s="32" t="s">
        <v>54</v>
      </c>
    </row>
    <row r="56" spans="1:7">
      <c r="A56" s="32" t="s">
        <v>60</v>
      </c>
      <c r="B56" s="32">
        <v>10</v>
      </c>
      <c r="C56" s="32">
        <v>18</v>
      </c>
      <c r="D56" s="32">
        <v>2018</v>
      </c>
      <c r="E56" s="32" t="s">
        <v>78</v>
      </c>
      <c r="F56" s="32" t="s">
        <v>528</v>
      </c>
      <c r="G56" s="32" t="s">
        <v>55</v>
      </c>
    </row>
    <row r="57" spans="1:7">
      <c r="A57" s="32" t="s">
        <v>60</v>
      </c>
      <c r="B57" s="32">
        <v>10</v>
      </c>
      <c r="C57" s="32">
        <v>18</v>
      </c>
      <c r="D57" s="32">
        <v>2018</v>
      </c>
      <c r="E57" s="32" t="s">
        <v>78</v>
      </c>
      <c r="F57" s="32" t="s">
        <v>527</v>
      </c>
      <c r="G57" s="32" t="s">
        <v>55</v>
      </c>
    </row>
    <row r="58" spans="1:7">
      <c r="A58" s="32" t="s">
        <v>60</v>
      </c>
      <c r="B58" s="32">
        <v>10</v>
      </c>
      <c r="C58" s="32">
        <v>18</v>
      </c>
      <c r="D58" s="32">
        <v>2018</v>
      </c>
      <c r="E58" s="32" t="s">
        <v>86</v>
      </c>
      <c r="F58" s="32" t="s">
        <v>526</v>
      </c>
      <c r="G58" s="32" t="s">
        <v>55</v>
      </c>
    </row>
    <row r="59" spans="1:7">
      <c r="A59" s="32" t="s">
        <v>60</v>
      </c>
      <c r="B59" s="32">
        <v>10</v>
      </c>
      <c r="C59" s="32">
        <v>18</v>
      </c>
      <c r="D59" s="32">
        <v>2018</v>
      </c>
      <c r="E59" s="32" t="s">
        <v>81</v>
      </c>
      <c r="F59" s="32" t="s">
        <v>525</v>
      </c>
      <c r="G59" s="32" t="s">
        <v>55</v>
      </c>
    </row>
    <row r="60" spans="1:7">
      <c r="A60" s="32" t="s">
        <v>60</v>
      </c>
      <c r="B60" s="32">
        <v>10</v>
      </c>
      <c r="C60" s="32">
        <v>19</v>
      </c>
      <c r="D60" s="32">
        <v>2018</v>
      </c>
      <c r="E60" s="32" t="s">
        <v>75</v>
      </c>
      <c r="F60" s="32" t="s">
        <v>524</v>
      </c>
      <c r="G60" s="32" t="s">
        <v>55</v>
      </c>
    </row>
    <row r="61" spans="1:7">
      <c r="A61" s="32" t="s">
        <v>60</v>
      </c>
      <c r="B61" s="32">
        <v>10</v>
      </c>
      <c r="C61" s="32">
        <v>19</v>
      </c>
      <c r="D61" s="32">
        <v>2018</v>
      </c>
      <c r="E61" s="32" t="s">
        <v>82</v>
      </c>
      <c r="F61" s="32" t="s">
        <v>523</v>
      </c>
      <c r="G61" s="32" t="s">
        <v>55</v>
      </c>
    </row>
    <row r="62" spans="1:7">
      <c r="A62" s="32" t="s">
        <v>60</v>
      </c>
      <c r="B62" s="32">
        <v>10</v>
      </c>
      <c r="C62" s="32">
        <v>12</v>
      </c>
      <c r="D62" s="32">
        <v>2018</v>
      </c>
      <c r="E62" s="32" t="s">
        <v>86</v>
      </c>
      <c r="F62" s="32" t="s">
        <v>522</v>
      </c>
      <c r="G62" s="32" t="s">
        <v>514</v>
      </c>
    </row>
    <row r="63" spans="1:7">
      <c r="A63" s="32" t="s">
        <v>60</v>
      </c>
      <c r="B63" s="32">
        <v>11</v>
      </c>
      <c r="C63" s="32">
        <v>14</v>
      </c>
      <c r="D63" s="32">
        <v>2018</v>
      </c>
      <c r="E63" s="32" t="s">
        <v>520</v>
      </c>
      <c r="F63" s="32" t="s">
        <v>521</v>
      </c>
      <c r="G63" s="32" t="s">
        <v>518</v>
      </c>
    </row>
    <row r="64" spans="1:7">
      <c r="A64" s="32" t="s">
        <v>60</v>
      </c>
      <c r="B64" s="32">
        <v>11</v>
      </c>
      <c r="C64" s="32">
        <v>16</v>
      </c>
      <c r="D64" s="32">
        <v>2018</v>
      </c>
      <c r="E64" s="32" t="s">
        <v>520</v>
      </c>
      <c r="F64" s="32" t="s">
        <v>519</v>
      </c>
      <c r="G64" s="32" t="s">
        <v>518</v>
      </c>
    </row>
    <row r="65" spans="1:7">
      <c r="A65" s="32" t="s">
        <v>60</v>
      </c>
      <c r="B65" s="32">
        <v>11</v>
      </c>
      <c r="C65" s="32">
        <v>16</v>
      </c>
      <c r="D65" s="32">
        <v>2018</v>
      </c>
      <c r="E65" s="32" t="s">
        <v>520</v>
      </c>
      <c r="F65" s="32" t="s">
        <v>521</v>
      </c>
      <c r="G65" s="32" t="s">
        <v>518</v>
      </c>
    </row>
    <row r="66" spans="1:7">
      <c r="A66" s="32" t="s">
        <v>60</v>
      </c>
      <c r="B66" s="32">
        <v>11</v>
      </c>
      <c r="C66" s="32">
        <v>18</v>
      </c>
      <c r="D66" s="32">
        <v>2018</v>
      </c>
      <c r="E66" s="32" t="s">
        <v>520</v>
      </c>
      <c r="F66" s="32" t="s">
        <v>519</v>
      </c>
      <c r="G66" s="32" t="s">
        <v>518</v>
      </c>
    </row>
    <row r="67" spans="1:7">
      <c r="A67" s="32" t="s">
        <v>60</v>
      </c>
      <c r="B67" s="32">
        <v>12</v>
      </c>
      <c r="C67" s="32">
        <v>11</v>
      </c>
      <c r="D67" s="32">
        <v>2018</v>
      </c>
      <c r="E67" s="32" t="s">
        <v>517</v>
      </c>
      <c r="F67" s="32" t="s">
        <v>516</v>
      </c>
      <c r="G67" s="32" t="s">
        <v>514</v>
      </c>
    </row>
    <row r="68" spans="1:7">
      <c r="A68" s="32" t="s">
        <v>60</v>
      </c>
      <c r="B68" s="32">
        <v>12</v>
      </c>
      <c r="C68" s="32">
        <v>16</v>
      </c>
      <c r="D68" s="32">
        <v>2018</v>
      </c>
      <c r="E68" s="32" t="s">
        <v>82</v>
      </c>
      <c r="F68" s="32" t="s">
        <v>515</v>
      </c>
      <c r="G68" s="32" t="s">
        <v>514</v>
      </c>
    </row>
    <row r="69" spans="1:7">
      <c r="A69" s="32" t="s">
        <v>60</v>
      </c>
      <c r="B69" s="32">
        <v>12</v>
      </c>
      <c r="C69" s="32">
        <v>12</v>
      </c>
      <c r="D69" s="32">
        <v>2018</v>
      </c>
      <c r="E69" s="32" t="s">
        <v>86</v>
      </c>
      <c r="F69" s="32" t="s">
        <v>513</v>
      </c>
      <c r="G69" s="39" t="s">
        <v>49</v>
      </c>
    </row>
    <row r="70" spans="1:7">
      <c r="A70" s="32" t="s">
        <v>60</v>
      </c>
      <c r="B70" s="32">
        <v>12</v>
      </c>
      <c r="C70" s="32">
        <v>13</v>
      </c>
      <c r="D70" s="32">
        <v>2018</v>
      </c>
      <c r="E70" s="32" t="s">
        <v>86</v>
      </c>
      <c r="F70" s="32" t="s">
        <v>513</v>
      </c>
      <c r="G70" s="4" t="s">
        <v>45</v>
      </c>
    </row>
    <row r="71" spans="1:7">
      <c r="A71" s="32" t="s">
        <v>60</v>
      </c>
      <c r="B71" s="32">
        <v>12</v>
      </c>
      <c r="C71" s="32">
        <v>17</v>
      </c>
      <c r="D71" s="32">
        <v>2018</v>
      </c>
      <c r="E71" s="32" t="s">
        <v>86</v>
      </c>
      <c r="F71" s="32" t="s">
        <v>513</v>
      </c>
      <c r="G71" s="4" t="s">
        <v>47</v>
      </c>
    </row>
    <row r="73" spans="1:7">
      <c r="B73" s="32" t="s">
        <v>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A52FA-A0D3-F64F-96D4-0A94ED21F74A}">
  <dimension ref="A1:V116"/>
  <sheetViews>
    <sheetView workbookViewId="0">
      <selection activeCell="U2" sqref="U2"/>
    </sheetView>
  </sheetViews>
  <sheetFormatPr baseColWidth="10" defaultColWidth="8.83203125" defaultRowHeight="14"/>
  <cols>
    <col min="1" max="1" width="8.83203125" style="32"/>
    <col min="2" max="2" width="11.83203125" style="32" bestFit="1" customWidth="1"/>
    <col min="3" max="3" width="8.83203125" style="32"/>
    <col min="4" max="4" width="13.1640625" style="32" bestFit="1" customWidth="1"/>
    <col min="5" max="16384" width="8.83203125" style="32"/>
  </cols>
  <sheetData>
    <row r="1" spans="1:22" s="38" customFormat="1">
      <c r="A1" s="38" t="s">
        <v>9</v>
      </c>
      <c r="B1" s="14" t="s">
        <v>40</v>
      </c>
      <c r="C1" s="14" t="s">
        <v>59</v>
      </c>
      <c r="D1" s="14" t="s">
        <v>214</v>
      </c>
      <c r="E1" s="38" t="s">
        <v>1286</v>
      </c>
      <c r="F1" s="235" t="s">
        <v>265</v>
      </c>
      <c r="G1" s="235" t="s">
        <v>266</v>
      </c>
      <c r="H1" s="235" t="s">
        <v>114</v>
      </c>
      <c r="I1" s="235" t="s">
        <v>267</v>
      </c>
      <c r="J1" s="235" t="s">
        <v>268</v>
      </c>
      <c r="K1" s="235" t="s">
        <v>269</v>
      </c>
      <c r="L1" s="235" t="s">
        <v>270</v>
      </c>
      <c r="M1" s="235" t="s">
        <v>271</v>
      </c>
      <c r="N1" s="235" t="s">
        <v>272</v>
      </c>
      <c r="O1" s="235" t="s">
        <v>273</v>
      </c>
      <c r="P1" s="235" t="s">
        <v>274</v>
      </c>
      <c r="Q1" s="235" t="s">
        <v>275</v>
      </c>
      <c r="R1" s="235" t="s">
        <v>276</v>
      </c>
      <c r="S1" s="235" t="s">
        <v>277</v>
      </c>
      <c r="T1" s="235" t="s">
        <v>278</v>
      </c>
      <c r="U1" s="236" t="s">
        <v>1287</v>
      </c>
      <c r="V1" s="235"/>
    </row>
    <row r="2" spans="1:22">
      <c r="A2" s="32" t="s">
        <v>386</v>
      </c>
      <c r="B2" s="6" t="s">
        <v>41</v>
      </c>
      <c r="C2" s="32">
        <v>1</v>
      </c>
      <c r="D2" s="6" t="str">
        <f>_xlfn.CONCAT(B2,"-",C2)</f>
        <v>BRF-ONE-COM-1</v>
      </c>
      <c r="E2" s="32" t="s">
        <v>279</v>
      </c>
      <c r="F2" s="237">
        <v>0.41</v>
      </c>
      <c r="G2" s="237">
        <v>1.18</v>
      </c>
      <c r="H2" s="237">
        <v>5.5</v>
      </c>
      <c r="I2" s="237">
        <v>69</v>
      </c>
      <c r="J2" s="237">
        <v>1.3</v>
      </c>
      <c r="K2" s="237">
        <v>4.2</v>
      </c>
      <c r="L2" s="237">
        <v>0.1</v>
      </c>
      <c r="M2" s="237">
        <v>36</v>
      </c>
      <c r="N2" s="237">
        <v>52</v>
      </c>
      <c r="O2" s="237">
        <v>371</v>
      </c>
      <c r="P2" s="237">
        <v>110</v>
      </c>
      <c r="Q2" s="237">
        <v>13</v>
      </c>
      <c r="R2" s="237">
        <v>36</v>
      </c>
      <c r="S2" s="237">
        <v>0.5</v>
      </c>
      <c r="T2" s="237">
        <v>2.5</v>
      </c>
      <c r="U2" s="237"/>
      <c r="V2" s="237"/>
    </row>
    <row r="3" spans="1:22">
      <c r="A3" s="32" t="s">
        <v>386</v>
      </c>
      <c r="B3" s="6" t="s">
        <v>41</v>
      </c>
      <c r="C3" s="32">
        <v>2</v>
      </c>
      <c r="D3" s="6" t="str">
        <f t="shared" ref="D3:D66" si="0">_xlfn.CONCAT(B3,"-",C3)</f>
        <v>BRF-ONE-COM-2</v>
      </c>
      <c r="E3" s="32" t="s">
        <v>280</v>
      </c>
      <c r="F3" s="237">
        <v>0.36</v>
      </c>
      <c r="G3" s="237">
        <v>1.1299999999999999</v>
      </c>
      <c r="H3" s="237">
        <v>5.3</v>
      </c>
      <c r="I3" s="237">
        <v>71</v>
      </c>
      <c r="J3" s="237">
        <v>1.6</v>
      </c>
      <c r="K3" s="237">
        <v>5.6</v>
      </c>
      <c r="L3" s="237">
        <v>0.1</v>
      </c>
      <c r="M3" s="237">
        <v>14</v>
      </c>
      <c r="N3" s="237">
        <v>60</v>
      </c>
      <c r="O3" s="237">
        <v>536</v>
      </c>
      <c r="P3" s="237">
        <v>135</v>
      </c>
      <c r="Q3" s="237">
        <v>16</v>
      </c>
      <c r="R3" s="237">
        <v>22.1</v>
      </c>
      <c r="S3" s="237">
        <v>0.6</v>
      </c>
      <c r="T3" s="237">
        <v>1.9</v>
      </c>
      <c r="U3" s="237"/>
      <c r="V3" s="237"/>
    </row>
    <row r="4" spans="1:22">
      <c r="A4" s="32" t="s">
        <v>386</v>
      </c>
      <c r="B4" s="6" t="s">
        <v>41</v>
      </c>
      <c r="C4" s="32">
        <v>3</v>
      </c>
      <c r="D4" s="6" t="str">
        <f t="shared" si="0"/>
        <v>BRF-ONE-COM-3</v>
      </c>
      <c r="E4" s="32" t="s">
        <v>281</v>
      </c>
      <c r="F4" s="237">
        <v>0.36</v>
      </c>
      <c r="G4" s="237">
        <v>1.1299999999999999</v>
      </c>
      <c r="H4" s="237">
        <v>5.6</v>
      </c>
      <c r="I4" s="237">
        <v>74</v>
      </c>
      <c r="J4" s="237">
        <v>1.3</v>
      </c>
      <c r="K4" s="237">
        <v>4.9000000000000004</v>
      </c>
      <c r="L4" s="237">
        <v>0.1</v>
      </c>
      <c r="M4" s="237">
        <v>24</v>
      </c>
      <c r="N4" s="237">
        <v>80</v>
      </c>
      <c r="O4" s="237">
        <v>471</v>
      </c>
      <c r="P4" s="237">
        <v>124</v>
      </c>
      <c r="Q4" s="237">
        <v>14</v>
      </c>
      <c r="R4" s="237">
        <v>27.5</v>
      </c>
      <c r="S4" s="237">
        <v>0.5</v>
      </c>
      <c r="T4" s="237">
        <v>2.2000000000000002</v>
      </c>
      <c r="U4" s="237"/>
      <c r="V4" s="237"/>
    </row>
    <row r="5" spans="1:22">
      <c r="A5" s="32" t="s">
        <v>386</v>
      </c>
      <c r="B5" s="6" t="s">
        <v>41</v>
      </c>
      <c r="C5" s="32">
        <v>4</v>
      </c>
      <c r="D5" s="6" t="str">
        <f t="shared" si="0"/>
        <v>BRF-ONE-COM-4</v>
      </c>
      <c r="E5" s="32" t="s">
        <v>282</v>
      </c>
      <c r="F5" s="237">
        <v>0.36</v>
      </c>
      <c r="G5" s="237">
        <v>1.19</v>
      </c>
      <c r="H5" s="237">
        <v>5.7</v>
      </c>
      <c r="I5" s="237">
        <v>73</v>
      </c>
      <c r="J5" s="237">
        <v>1.2</v>
      </c>
      <c r="K5" s="237">
        <v>4.5</v>
      </c>
      <c r="L5" s="237">
        <v>0.1</v>
      </c>
      <c r="M5" s="237">
        <v>29</v>
      </c>
      <c r="N5" s="237">
        <v>79</v>
      </c>
      <c r="O5" s="237">
        <v>403</v>
      </c>
      <c r="P5" s="237">
        <v>136</v>
      </c>
      <c r="Q5" s="237">
        <v>14</v>
      </c>
      <c r="R5" s="237">
        <v>45.9</v>
      </c>
      <c r="S5" s="237">
        <v>0.5</v>
      </c>
      <c r="T5" s="237">
        <v>2.1</v>
      </c>
      <c r="U5" s="237"/>
      <c r="V5" s="237"/>
    </row>
    <row r="6" spans="1:22">
      <c r="A6" s="32" t="s">
        <v>386</v>
      </c>
      <c r="B6" s="6" t="s">
        <v>41</v>
      </c>
      <c r="C6" s="32">
        <v>5</v>
      </c>
      <c r="D6" s="6" t="str">
        <f t="shared" si="0"/>
        <v>BRF-ONE-COM-5</v>
      </c>
      <c r="E6" s="32" t="s">
        <v>283</v>
      </c>
      <c r="F6" s="237">
        <v>0.41</v>
      </c>
      <c r="G6" s="237">
        <v>1.1299999999999999</v>
      </c>
      <c r="H6" s="237">
        <v>5.5</v>
      </c>
      <c r="I6" s="237">
        <v>72</v>
      </c>
      <c r="J6" s="237">
        <v>1.4</v>
      </c>
      <c r="K6" s="237">
        <v>5.0999999999999996</v>
      </c>
      <c r="L6" s="237">
        <v>0.1</v>
      </c>
      <c r="M6" s="237">
        <v>26</v>
      </c>
      <c r="N6" s="237">
        <v>58</v>
      </c>
      <c r="O6" s="237">
        <v>454</v>
      </c>
      <c r="P6" s="237">
        <v>149</v>
      </c>
      <c r="Q6" s="237">
        <v>15</v>
      </c>
      <c r="R6" s="237">
        <v>32.700000000000003</v>
      </c>
      <c r="S6" s="237">
        <v>0.6</v>
      </c>
      <c r="T6" s="237">
        <v>2.6</v>
      </c>
      <c r="U6" s="237"/>
      <c r="V6" s="237"/>
    </row>
    <row r="7" spans="1:22">
      <c r="A7" s="32" t="s">
        <v>386</v>
      </c>
      <c r="B7" s="6" t="s">
        <v>41</v>
      </c>
      <c r="C7" s="32">
        <v>6</v>
      </c>
      <c r="D7" s="6" t="str">
        <f t="shared" si="0"/>
        <v>BRF-ONE-COM-6</v>
      </c>
      <c r="E7" s="32" t="s">
        <v>284</v>
      </c>
      <c r="F7" s="237">
        <v>0.22</v>
      </c>
      <c r="G7" s="237">
        <v>1.1599999999999999</v>
      </c>
      <c r="H7" s="237">
        <v>5.4</v>
      </c>
      <c r="I7" s="237">
        <v>71</v>
      </c>
      <c r="J7" s="237">
        <v>1.5</v>
      </c>
      <c r="K7" s="237">
        <v>5.0999999999999996</v>
      </c>
      <c r="L7" s="237">
        <v>0.1</v>
      </c>
      <c r="M7" s="237">
        <v>13</v>
      </c>
      <c r="N7" s="237">
        <v>54</v>
      </c>
      <c r="O7" s="237">
        <v>440</v>
      </c>
      <c r="P7" s="237">
        <v>159</v>
      </c>
      <c r="Q7" s="237">
        <v>23</v>
      </c>
      <c r="R7" s="237">
        <v>30.9</v>
      </c>
      <c r="S7" s="237">
        <v>0.6</v>
      </c>
      <c r="T7" s="237">
        <v>1.5</v>
      </c>
      <c r="U7" s="237"/>
      <c r="V7" s="237"/>
    </row>
    <row r="8" spans="1:22">
      <c r="A8" s="32" t="s">
        <v>386</v>
      </c>
      <c r="B8" s="6" t="s">
        <v>41</v>
      </c>
      <c r="C8" s="32">
        <v>7</v>
      </c>
      <c r="D8" s="6" t="str">
        <f t="shared" si="0"/>
        <v>BRF-ONE-COM-7</v>
      </c>
      <c r="E8" s="32" t="s">
        <v>285</v>
      </c>
      <c r="F8" s="237">
        <v>0.32</v>
      </c>
      <c r="G8" s="237">
        <v>1.1599999999999999</v>
      </c>
      <c r="H8" s="237">
        <v>5.3</v>
      </c>
      <c r="I8" s="237">
        <v>66</v>
      </c>
      <c r="J8" s="237">
        <v>1.2</v>
      </c>
      <c r="K8" s="237">
        <v>3.6</v>
      </c>
      <c r="L8" s="237">
        <v>0.1</v>
      </c>
      <c r="M8" s="237">
        <v>21</v>
      </c>
      <c r="N8" s="237">
        <v>38</v>
      </c>
      <c r="O8" s="237">
        <v>325</v>
      </c>
      <c r="P8" s="237">
        <v>78</v>
      </c>
      <c r="Q8" s="237">
        <v>13</v>
      </c>
      <c r="R8" s="237">
        <v>35.6</v>
      </c>
      <c r="S8" s="237">
        <v>0.3</v>
      </c>
      <c r="T8" s="237">
        <v>1.8</v>
      </c>
      <c r="U8" s="237"/>
      <c r="V8" s="237"/>
    </row>
    <row r="9" spans="1:22">
      <c r="A9" s="32" t="s">
        <v>386</v>
      </c>
      <c r="B9" s="6" t="s">
        <v>41</v>
      </c>
      <c r="C9" s="32">
        <v>8</v>
      </c>
      <c r="D9" s="6" t="str">
        <f t="shared" si="0"/>
        <v>BRF-ONE-COM-8</v>
      </c>
      <c r="E9" s="32" t="s">
        <v>286</v>
      </c>
      <c r="F9" s="237">
        <v>0.27</v>
      </c>
      <c r="G9" s="237">
        <v>1.1200000000000001</v>
      </c>
      <c r="H9" s="237">
        <v>5.6</v>
      </c>
      <c r="I9" s="237">
        <v>74</v>
      </c>
      <c r="J9" s="237">
        <v>1.4</v>
      </c>
      <c r="K9" s="237">
        <v>5.5</v>
      </c>
      <c r="L9" s="237">
        <v>0.1</v>
      </c>
      <c r="M9" s="237">
        <v>13</v>
      </c>
      <c r="N9" s="237">
        <v>44</v>
      </c>
      <c r="O9" s="237">
        <v>541</v>
      </c>
      <c r="P9" s="237">
        <v>151</v>
      </c>
      <c r="Q9" s="237">
        <v>13</v>
      </c>
      <c r="R9" s="237">
        <v>25.9</v>
      </c>
      <c r="S9" s="237">
        <v>0.5</v>
      </c>
      <c r="T9" s="237">
        <v>1.6</v>
      </c>
      <c r="U9" s="237"/>
      <c r="V9" s="237"/>
    </row>
    <row r="10" spans="1:22">
      <c r="A10" s="32" t="s">
        <v>386</v>
      </c>
      <c r="B10" s="6" t="s">
        <v>42</v>
      </c>
      <c r="C10" s="32">
        <v>1</v>
      </c>
      <c r="D10" s="6" t="str">
        <f t="shared" si="0"/>
        <v>LWR-BHO-NCS-1</v>
      </c>
      <c r="E10" s="32" t="s">
        <v>287</v>
      </c>
      <c r="F10" s="237">
        <v>0.6</v>
      </c>
      <c r="G10" s="237">
        <v>1.17</v>
      </c>
      <c r="H10" s="237">
        <v>5.7</v>
      </c>
      <c r="I10" s="237">
        <v>78</v>
      </c>
      <c r="J10" s="237">
        <v>1.4</v>
      </c>
      <c r="K10" s="237">
        <v>6.5</v>
      </c>
      <c r="L10" s="237">
        <v>0.1</v>
      </c>
      <c r="M10" s="237">
        <v>280</v>
      </c>
      <c r="N10" s="237">
        <v>73</v>
      </c>
      <c r="O10" s="237">
        <v>782</v>
      </c>
      <c r="P10" s="237">
        <v>122</v>
      </c>
      <c r="Q10" s="237">
        <v>15</v>
      </c>
      <c r="R10" s="237">
        <v>16.899999999999999</v>
      </c>
      <c r="S10" s="237">
        <v>0.5</v>
      </c>
      <c r="T10" s="237">
        <v>3.4</v>
      </c>
      <c r="U10" s="237"/>
      <c r="V10" s="237"/>
    </row>
    <row r="11" spans="1:22">
      <c r="A11" s="32" t="s">
        <v>386</v>
      </c>
      <c r="B11" s="6" t="s">
        <v>42</v>
      </c>
      <c r="C11" s="32">
        <v>2</v>
      </c>
      <c r="D11" s="6" t="str">
        <f t="shared" si="0"/>
        <v>LWR-BHO-NCS-2</v>
      </c>
      <c r="E11" s="32" t="s">
        <v>288</v>
      </c>
      <c r="F11" s="237">
        <v>0.6</v>
      </c>
      <c r="G11" s="237">
        <v>1.1499999999999999</v>
      </c>
      <c r="H11" s="237">
        <v>5.5</v>
      </c>
      <c r="I11" s="237">
        <v>72</v>
      </c>
      <c r="J11" s="237">
        <v>1.7</v>
      </c>
      <c r="K11" s="237">
        <v>6.1</v>
      </c>
      <c r="L11" s="237">
        <v>0.1</v>
      </c>
      <c r="M11" s="237">
        <v>261</v>
      </c>
      <c r="N11" s="237">
        <v>92</v>
      </c>
      <c r="O11" s="237">
        <v>674</v>
      </c>
      <c r="P11" s="237">
        <v>90</v>
      </c>
      <c r="Q11" s="237">
        <v>17</v>
      </c>
      <c r="R11" s="237">
        <v>16.8</v>
      </c>
      <c r="S11" s="237">
        <v>0.8</v>
      </c>
      <c r="T11" s="237">
        <v>5.0999999999999996</v>
      </c>
      <c r="U11" s="237"/>
      <c r="V11" s="237"/>
    </row>
    <row r="12" spans="1:22">
      <c r="A12" s="32" t="s">
        <v>386</v>
      </c>
      <c r="B12" s="6" t="s">
        <v>42</v>
      </c>
      <c r="C12" s="32">
        <v>3</v>
      </c>
      <c r="D12" s="6" t="str">
        <f t="shared" si="0"/>
        <v>LWR-BHO-NCS-3</v>
      </c>
      <c r="E12" s="32" t="s">
        <v>289</v>
      </c>
      <c r="F12" s="237">
        <v>0.51</v>
      </c>
      <c r="G12" s="237">
        <v>1.18</v>
      </c>
      <c r="H12" s="237">
        <v>5.6</v>
      </c>
      <c r="I12" s="237">
        <v>75</v>
      </c>
      <c r="J12" s="237">
        <v>1.5</v>
      </c>
      <c r="K12" s="237">
        <v>6.1</v>
      </c>
      <c r="L12" s="237">
        <v>0.1</v>
      </c>
      <c r="M12" s="237">
        <v>312</v>
      </c>
      <c r="N12" s="237">
        <v>85</v>
      </c>
      <c r="O12" s="237">
        <v>704</v>
      </c>
      <c r="P12" s="237">
        <v>105</v>
      </c>
      <c r="Q12" s="237">
        <v>15</v>
      </c>
      <c r="R12" s="237">
        <v>15.5</v>
      </c>
      <c r="S12" s="237">
        <v>0.7</v>
      </c>
      <c r="T12" s="237">
        <v>3.3</v>
      </c>
      <c r="U12" s="237"/>
      <c r="V12" s="237"/>
    </row>
    <row r="13" spans="1:22">
      <c r="A13" s="32" t="s">
        <v>386</v>
      </c>
      <c r="B13" s="6" t="s">
        <v>42</v>
      </c>
      <c r="C13" s="32">
        <v>4</v>
      </c>
      <c r="D13" s="6" t="str">
        <f t="shared" si="0"/>
        <v>LWR-BHO-NCS-4</v>
      </c>
      <c r="E13" s="32" t="s">
        <v>290</v>
      </c>
      <c r="F13" s="237">
        <v>0.66</v>
      </c>
      <c r="G13" s="237">
        <v>1.1200000000000001</v>
      </c>
      <c r="H13" s="237">
        <v>5.7</v>
      </c>
      <c r="I13" s="237">
        <v>78</v>
      </c>
      <c r="J13" s="237">
        <v>1.4</v>
      </c>
      <c r="K13" s="237">
        <v>6.6</v>
      </c>
      <c r="L13" s="237">
        <v>0.1</v>
      </c>
      <c r="M13" s="237">
        <v>214</v>
      </c>
      <c r="N13" s="237">
        <v>159</v>
      </c>
      <c r="O13" s="237">
        <v>736</v>
      </c>
      <c r="P13" s="237">
        <v>127</v>
      </c>
      <c r="Q13" s="237">
        <v>17</v>
      </c>
      <c r="R13" s="237">
        <v>11.9</v>
      </c>
      <c r="S13" s="237">
        <v>0.7</v>
      </c>
      <c r="T13" s="237">
        <v>5</v>
      </c>
      <c r="U13" s="237"/>
      <c r="V13" s="237"/>
    </row>
    <row r="14" spans="1:22">
      <c r="A14" s="32" t="s">
        <v>386</v>
      </c>
      <c r="B14" s="6" t="s">
        <v>42</v>
      </c>
      <c r="C14" s="32">
        <v>5</v>
      </c>
      <c r="D14" s="6" t="str">
        <f t="shared" si="0"/>
        <v>LWR-BHO-NCS-5</v>
      </c>
      <c r="E14" s="32" t="s">
        <v>291</v>
      </c>
      <c r="F14" s="237">
        <v>0.46</v>
      </c>
      <c r="G14" s="237">
        <v>1.06</v>
      </c>
      <c r="H14" s="237">
        <v>5.7</v>
      </c>
      <c r="I14" s="237">
        <v>80</v>
      </c>
      <c r="J14" s="237">
        <v>1.6</v>
      </c>
      <c r="K14" s="237">
        <v>7.8</v>
      </c>
      <c r="L14" s="237">
        <v>0.1</v>
      </c>
      <c r="M14" s="237">
        <v>294</v>
      </c>
      <c r="N14" s="237">
        <v>137</v>
      </c>
      <c r="O14" s="237">
        <v>939</v>
      </c>
      <c r="P14" s="237">
        <v>143</v>
      </c>
      <c r="Q14" s="237">
        <v>15</v>
      </c>
      <c r="R14" s="237">
        <v>17.100000000000001</v>
      </c>
      <c r="S14" s="237">
        <v>2.2000000000000002</v>
      </c>
      <c r="T14" s="237">
        <v>4.3</v>
      </c>
      <c r="U14" s="237"/>
      <c r="V14" s="237"/>
    </row>
    <row r="15" spans="1:22">
      <c r="A15" s="32" t="s">
        <v>386</v>
      </c>
      <c r="B15" s="6" t="s">
        <v>42</v>
      </c>
      <c r="C15" s="32">
        <v>6</v>
      </c>
      <c r="D15" s="6" t="str">
        <f t="shared" si="0"/>
        <v>LWR-BHO-NCS-6</v>
      </c>
      <c r="E15" s="32" t="s">
        <v>292</v>
      </c>
      <c r="F15" s="237">
        <v>0.56000000000000005</v>
      </c>
      <c r="G15" s="237">
        <v>0.98</v>
      </c>
      <c r="H15" s="237">
        <v>5.6</v>
      </c>
      <c r="I15" s="237">
        <v>78</v>
      </c>
      <c r="J15" s="237">
        <v>1.7</v>
      </c>
      <c r="K15" s="237">
        <v>7.7</v>
      </c>
      <c r="L15" s="237">
        <v>0.1</v>
      </c>
      <c r="M15" s="237">
        <v>248</v>
      </c>
      <c r="N15" s="237">
        <v>137</v>
      </c>
      <c r="O15" s="237">
        <v>862</v>
      </c>
      <c r="P15" s="237">
        <v>159</v>
      </c>
      <c r="Q15" s="237">
        <v>15</v>
      </c>
      <c r="R15" s="237">
        <v>17.399999999999999</v>
      </c>
      <c r="S15" s="237">
        <v>1.1000000000000001</v>
      </c>
      <c r="T15" s="237">
        <v>4.2</v>
      </c>
      <c r="U15" s="237"/>
      <c r="V15" s="237"/>
    </row>
    <row r="16" spans="1:22">
      <c r="A16" s="32" t="s">
        <v>386</v>
      </c>
      <c r="B16" s="6" t="s">
        <v>42</v>
      </c>
      <c r="C16" s="32">
        <v>7</v>
      </c>
      <c r="D16" s="6" t="str">
        <f t="shared" si="0"/>
        <v>LWR-BHO-NCS-7</v>
      </c>
      <c r="E16" s="32" t="s">
        <v>293</v>
      </c>
      <c r="F16" s="237">
        <v>0.36</v>
      </c>
      <c r="G16" s="237">
        <v>0.99</v>
      </c>
      <c r="H16" s="237">
        <v>5.7</v>
      </c>
      <c r="I16" s="237">
        <v>78</v>
      </c>
      <c r="J16" s="237">
        <v>1.6</v>
      </c>
      <c r="K16" s="237">
        <v>7</v>
      </c>
      <c r="L16" s="237">
        <v>0.1</v>
      </c>
      <c r="M16" s="237">
        <v>134</v>
      </c>
      <c r="N16" s="237">
        <v>106</v>
      </c>
      <c r="O16" s="237">
        <v>751</v>
      </c>
      <c r="P16" s="237">
        <v>178</v>
      </c>
      <c r="Q16" s="237">
        <v>15</v>
      </c>
      <c r="R16" s="237">
        <v>9</v>
      </c>
      <c r="S16" s="237">
        <v>0.8</v>
      </c>
      <c r="T16" s="237">
        <v>2</v>
      </c>
      <c r="U16" s="237"/>
      <c r="V16" s="237"/>
    </row>
    <row r="17" spans="1:22">
      <c r="A17" s="32" t="s">
        <v>386</v>
      </c>
      <c r="B17" s="6" t="s">
        <v>42</v>
      </c>
      <c r="C17" s="32">
        <v>8</v>
      </c>
      <c r="D17" s="6" t="str">
        <f t="shared" si="0"/>
        <v>LWR-BHO-NCS-8</v>
      </c>
      <c r="E17" s="32" t="s">
        <v>294</v>
      </c>
      <c r="F17" s="237">
        <v>0.32</v>
      </c>
      <c r="G17" s="237">
        <v>1.07</v>
      </c>
      <c r="H17" s="237">
        <v>5.6</v>
      </c>
      <c r="I17" s="237">
        <v>79</v>
      </c>
      <c r="J17" s="237">
        <v>1.6</v>
      </c>
      <c r="K17" s="237">
        <v>7.6</v>
      </c>
      <c r="L17" s="237">
        <v>0.1</v>
      </c>
      <c r="M17" s="237">
        <v>351</v>
      </c>
      <c r="N17" s="237">
        <v>111</v>
      </c>
      <c r="O17" s="237">
        <v>930</v>
      </c>
      <c r="P17" s="237">
        <v>131</v>
      </c>
      <c r="Q17" s="237">
        <v>16</v>
      </c>
      <c r="R17" s="237">
        <v>16.3</v>
      </c>
      <c r="S17" s="237">
        <v>0.9</v>
      </c>
      <c r="T17" s="237">
        <v>3.7</v>
      </c>
      <c r="U17" s="237"/>
      <c r="V17" s="237"/>
    </row>
    <row r="18" spans="1:22">
      <c r="A18" s="32" t="s">
        <v>386</v>
      </c>
      <c r="B18" s="6" t="s">
        <v>43</v>
      </c>
      <c r="C18" s="32">
        <v>1</v>
      </c>
      <c r="D18" s="6" t="str">
        <f t="shared" si="0"/>
        <v>MHC-ONE-NCD-1</v>
      </c>
      <c r="E18" s="32" t="s">
        <v>295</v>
      </c>
      <c r="F18" s="237">
        <v>0.51</v>
      </c>
      <c r="G18" s="237">
        <v>0.96</v>
      </c>
      <c r="H18" s="237">
        <v>5.5</v>
      </c>
      <c r="I18" s="237">
        <v>71</v>
      </c>
      <c r="J18" s="237">
        <v>1.8</v>
      </c>
      <c r="K18" s="237">
        <v>6.3</v>
      </c>
      <c r="L18" s="237">
        <v>0.1</v>
      </c>
      <c r="M18" s="237">
        <v>40</v>
      </c>
      <c r="N18" s="237">
        <v>160</v>
      </c>
      <c r="O18" s="237">
        <v>516</v>
      </c>
      <c r="P18" s="237">
        <v>174</v>
      </c>
      <c r="Q18" s="237">
        <v>21</v>
      </c>
      <c r="R18" s="237">
        <v>17.3</v>
      </c>
      <c r="S18" s="237">
        <v>1</v>
      </c>
      <c r="T18" s="237">
        <v>1</v>
      </c>
      <c r="U18" s="237"/>
      <c r="V18" s="237"/>
    </row>
    <row r="19" spans="1:22">
      <c r="A19" s="32" t="s">
        <v>386</v>
      </c>
      <c r="B19" s="6" t="s">
        <v>43</v>
      </c>
      <c r="C19" s="32">
        <v>2</v>
      </c>
      <c r="D19" s="6" t="str">
        <f t="shared" si="0"/>
        <v>MHC-ONE-NCD-2</v>
      </c>
      <c r="E19" s="32" t="s">
        <v>296</v>
      </c>
      <c r="F19" s="237">
        <v>0.41</v>
      </c>
      <c r="G19" s="237">
        <v>0.97</v>
      </c>
      <c r="H19" s="237">
        <v>6.2</v>
      </c>
      <c r="I19" s="237">
        <v>83</v>
      </c>
      <c r="J19" s="237">
        <v>1.4</v>
      </c>
      <c r="K19" s="237">
        <v>8.1</v>
      </c>
      <c r="L19" s="237">
        <v>0.1</v>
      </c>
      <c r="M19" s="237">
        <v>47</v>
      </c>
      <c r="N19" s="237">
        <v>205</v>
      </c>
      <c r="O19" s="237">
        <v>818</v>
      </c>
      <c r="P19" s="237">
        <v>254</v>
      </c>
      <c r="Q19" s="237">
        <v>22</v>
      </c>
      <c r="R19" s="237">
        <v>23.6</v>
      </c>
      <c r="S19" s="237">
        <v>1</v>
      </c>
      <c r="T19" s="237">
        <v>2.1</v>
      </c>
      <c r="U19" s="237"/>
      <c r="V19" s="237"/>
    </row>
    <row r="20" spans="1:22">
      <c r="A20" s="32" t="s">
        <v>386</v>
      </c>
      <c r="B20" s="6" t="s">
        <v>43</v>
      </c>
      <c r="C20" s="32">
        <v>3</v>
      </c>
      <c r="D20" s="6" t="str">
        <f t="shared" si="0"/>
        <v>MHC-ONE-NCD-3</v>
      </c>
      <c r="E20" s="32" t="s">
        <v>297</v>
      </c>
      <c r="F20" s="237">
        <v>0.41</v>
      </c>
      <c r="G20" s="237">
        <v>0.92</v>
      </c>
      <c r="H20" s="237">
        <v>5.6</v>
      </c>
      <c r="I20" s="237">
        <v>74</v>
      </c>
      <c r="J20" s="237">
        <v>1.8</v>
      </c>
      <c r="K20" s="237">
        <v>6.9</v>
      </c>
      <c r="L20" s="237">
        <v>0.1</v>
      </c>
      <c r="M20" s="237">
        <v>38</v>
      </c>
      <c r="N20" s="237">
        <v>183</v>
      </c>
      <c r="O20" s="237">
        <v>629</v>
      </c>
      <c r="P20" s="237">
        <v>179</v>
      </c>
      <c r="Q20" s="237">
        <v>21</v>
      </c>
      <c r="R20" s="237">
        <v>25.3</v>
      </c>
      <c r="S20" s="237">
        <v>1.7</v>
      </c>
      <c r="T20" s="237">
        <v>2</v>
      </c>
      <c r="U20" s="237"/>
      <c r="V20" s="237"/>
    </row>
    <row r="21" spans="1:22">
      <c r="A21" s="32" t="s">
        <v>386</v>
      </c>
      <c r="B21" s="6" t="s">
        <v>43</v>
      </c>
      <c r="C21" s="32">
        <v>4</v>
      </c>
      <c r="D21" s="6" t="str">
        <f t="shared" si="0"/>
        <v>MHC-ONE-NCD-4</v>
      </c>
      <c r="E21" s="32" t="s">
        <v>298</v>
      </c>
      <c r="F21" s="237">
        <v>0.32</v>
      </c>
      <c r="G21" s="237">
        <v>0.98</v>
      </c>
      <c r="H21" s="237">
        <v>6.3</v>
      </c>
      <c r="I21" s="237">
        <v>83</v>
      </c>
      <c r="J21" s="237">
        <v>1.2</v>
      </c>
      <c r="K21" s="237">
        <v>7.3</v>
      </c>
      <c r="L21" s="237">
        <v>0.1</v>
      </c>
      <c r="M21" s="237">
        <v>25</v>
      </c>
      <c r="N21" s="237">
        <v>163</v>
      </c>
      <c r="O21" s="237">
        <v>770</v>
      </c>
      <c r="P21" s="237">
        <v>224</v>
      </c>
      <c r="Q21" s="237">
        <v>17</v>
      </c>
      <c r="R21" s="237">
        <v>27.5</v>
      </c>
      <c r="S21" s="237">
        <v>1.3</v>
      </c>
      <c r="T21" s="237">
        <v>2.2000000000000002</v>
      </c>
      <c r="U21" s="237"/>
      <c r="V21" s="237"/>
    </row>
    <row r="22" spans="1:22">
      <c r="A22" s="32" t="s">
        <v>386</v>
      </c>
      <c r="B22" s="6" t="s">
        <v>43</v>
      </c>
      <c r="C22" s="32">
        <v>5</v>
      </c>
      <c r="D22" s="6" t="str">
        <f t="shared" si="0"/>
        <v>MHC-ONE-NCD-5</v>
      </c>
      <c r="E22" s="32" t="s">
        <v>299</v>
      </c>
      <c r="F22" s="237">
        <v>0.32</v>
      </c>
      <c r="G22" s="237">
        <v>0.97</v>
      </c>
      <c r="H22" s="237">
        <v>5.8</v>
      </c>
      <c r="I22" s="237">
        <v>77</v>
      </c>
      <c r="J22" s="237">
        <v>1.6</v>
      </c>
      <c r="K22" s="237">
        <v>7.1</v>
      </c>
      <c r="L22" s="237">
        <v>0.1</v>
      </c>
      <c r="M22" s="237">
        <v>39</v>
      </c>
      <c r="N22" s="237">
        <v>226</v>
      </c>
      <c r="O22" s="237">
        <v>728</v>
      </c>
      <c r="P22" s="237">
        <v>153</v>
      </c>
      <c r="Q22" s="237">
        <v>18</v>
      </c>
      <c r="R22" s="237">
        <v>22.2</v>
      </c>
      <c r="S22" s="237">
        <v>2</v>
      </c>
      <c r="T22" s="237">
        <v>1.3</v>
      </c>
      <c r="U22" s="237"/>
      <c r="V22" s="237"/>
    </row>
    <row r="23" spans="1:22">
      <c r="A23" s="32" t="s">
        <v>386</v>
      </c>
      <c r="B23" s="6" t="s">
        <v>43</v>
      </c>
      <c r="C23" s="32">
        <v>6</v>
      </c>
      <c r="D23" s="6" t="str">
        <f t="shared" si="0"/>
        <v>MHC-ONE-NCD-6</v>
      </c>
      <c r="E23" s="32" t="s">
        <v>300</v>
      </c>
      <c r="F23" s="237">
        <v>0.41</v>
      </c>
      <c r="G23" s="237">
        <v>0.95</v>
      </c>
      <c r="H23" s="237">
        <v>6.1</v>
      </c>
      <c r="I23" s="237">
        <v>80</v>
      </c>
      <c r="J23" s="237">
        <v>1.6</v>
      </c>
      <c r="K23" s="237">
        <v>8</v>
      </c>
      <c r="L23" s="237">
        <v>0.1</v>
      </c>
      <c r="M23" s="237">
        <v>62</v>
      </c>
      <c r="N23" s="237">
        <v>259</v>
      </c>
      <c r="O23" s="237">
        <v>824</v>
      </c>
      <c r="P23" s="237">
        <v>195</v>
      </c>
      <c r="Q23" s="237">
        <v>18</v>
      </c>
      <c r="R23" s="237">
        <v>32.200000000000003</v>
      </c>
      <c r="S23" s="237">
        <v>2.1</v>
      </c>
      <c r="T23" s="237">
        <v>2</v>
      </c>
      <c r="U23" s="237"/>
      <c r="V23" s="237"/>
    </row>
    <row r="24" spans="1:22">
      <c r="A24" s="32" t="s">
        <v>386</v>
      </c>
      <c r="B24" s="6" t="s">
        <v>43</v>
      </c>
      <c r="C24" s="32">
        <v>7</v>
      </c>
      <c r="D24" s="6" t="str">
        <f t="shared" si="0"/>
        <v>MHC-ONE-NCD-7</v>
      </c>
      <c r="E24" s="32" t="s">
        <v>301</v>
      </c>
      <c r="F24" s="237">
        <v>0.46</v>
      </c>
      <c r="G24" s="237">
        <v>0.94</v>
      </c>
      <c r="H24" s="237">
        <v>5.8</v>
      </c>
      <c r="I24" s="237">
        <v>78</v>
      </c>
      <c r="J24" s="237">
        <v>1.8</v>
      </c>
      <c r="K24" s="237">
        <v>8.1999999999999993</v>
      </c>
      <c r="L24" s="237">
        <v>0.1</v>
      </c>
      <c r="M24" s="237">
        <v>77</v>
      </c>
      <c r="N24" s="237">
        <v>262</v>
      </c>
      <c r="O24" s="237">
        <v>839</v>
      </c>
      <c r="P24" s="237">
        <v>193</v>
      </c>
      <c r="Q24" s="237">
        <v>21</v>
      </c>
      <c r="R24" s="237">
        <v>31</v>
      </c>
      <c r="S24" s="237">
        <v>2.6</v>
      </c>
      <c r="T24" s="237">
        <v>2.1</v>
      </c>
      <c r="U24" s="237"/>
      <c r="V24" s="237"/>
    </row>
    <row r="25" spans="1:22">
      <c r="A25" s="32" t="s">
        <v>386</v>
      </c>
      <c r="B25" s="6" t="s">
        <v>43</v>
      </c>
      <c r="C25" s="32">
        <v>8</v>
      </c>
      <c r="D25" s="6" t="str">
        <f t="shared" si="0"/>
        <v>MHC-ONE-NCD-8</v>
      </c>
      <c r="E25" s="32" t="s">
        <v>302</v>
      </c>
      <c r="F25" s="237">
        <v>0.6</v>
      </c>
      <c r="G25" s="237">
        <v>0.97</v>
      </c>
      <c r="H25" s="237">
        <v>6</v>
      </c>
      <c r="I25" s="237">
        <v>84</v>
      </c>
      <c r="J25" s="237">
        <v>1.5</v>
      </c>
      <c r="K25" s="237">
        <v>9.3000000000000007</v>
      </c>
      <c r="L25" s="237">
        <v>0.1</v>
      </c>
      <c r="M25" s="237">
        <v>98</v>
      </c>
      <c r="N25" s="237">
        <v>302</v>
      </c>
      <c r="O25" s="237">
        <v>1024</v>
      </c>
      <c r="P25" s="237">
        <v>231</v>
      </c>
      <c r="Q25" s="237">
        <v>22</v>
      </c>
      <c r="R25" s="237">
        <v>36.4</v>
      </c>
      <c r="S25" s="237">
        <v>3</v>
      </c>
      <c r="T25" s="237">
        <v>2.5</v>
      </c>
      <c r="U25" s="237"/>
      <c r="V25" s="237"/>
    </row>
    <row r="26" spans="1:22">
      <c r="A26" s="32" t="s">
        <v>386</v>
      </c>
      <c r="B26" s="6" t="s">
        <v>44</v>
      </c>
      <c r="C26" s="32">
        <v>1</v>
      </c>
      <c r="D26" s="6" t="str">
        <f t="shared" si="0"/>
        <v>SFA-ONE-PRO-1</v>
      </c>
      <c r="E26" s="32" t="s">
        <v>303</v>
      </c>
      <c r="F26" s="237">
        <v>0.32</v>
      </c>
      <c r="G26" s="237">
        <v>1.0900000000000001</v>
      </c>
      <c r="H26" s="237">
        <v>6.1</v>
      </c>
      <c r="I26" s="237">
        <v>79</v>
      </c>
      <c r="J26" s="237">
        <v>0.9</v>
      </c>
      <c r="K26" s="237">
        <v>4.4000000000000004</v>
      </c>
      <c r="L26" s="237">
        <v>0.1</v>
      </c>
      <c r="M26" s="237">
        <v>43</v>
      </c>
      <c r="N26" s="237">
        <v>72</v>
      </c>
      <c r="O26" s="237">
        <v>501</v>
      </c>
      <c r="P26" s="237">
        <v>91</v>
      </c>
      <c r="Q26" s="237">
        <v>14</v>
      </c>
      <c r="R26" s="237">
        <v>11.3</v>
      </c>
      <c r="S26" s="237">
        <v>0.6</v>
      </c>
      <c r="T26" s="237">
        <v>1</v>
      </c>
      <c r="U26" s="237"/>
      <c r="V26" s="237"/>
    </row>
    <row r="27" spans="1:22">
      <c r="A27" s="32" t="s">
        <v>386</v>
      </c>
      <c r="B27" s="6" t="s">
        <v>44</v>
      </c>
      <c r="C27" s="32">
        <v>2</v>
      </c>
      <c r="D27" s="6" t="str">
        <f t="shared" si="0"/>
        <v>SFA-ONE-PRO-2</v>
      </c>
      <c r="E27" s="32" t="s">
        <v>304</v>
      </c>
      <c r="F27" s="237">
        <v>0.32</v>
      </c>
      <c r="G27" s="237">
        <v>1.07</v>
      </c>
      <c r="H27" s="237">
        <v>6.3</v>
      </c>
      <c r="I27" s="237">
        <v>85</v>
      </c>
      <c r="J27" s="237">
        <v>1</v>
      </c>
      <c r="K27" s="237">
        <v>6.8</v>
      </c>
      <c r="L27" s="237">
        <v>0.1</v>
      </c>
      <c r="M27" s="237">
        <v>65</v>
      </c>
      <c r="N27" s="237">
        <v>85</v>
      </c>
      <c r="O27" s="237">
        <v>864</v>
      </c>
      <c r="P27" s="237">
        <v>150</v>
      </c>
      <c r="Q27" s="237">
        <v>18</v>
      </c>
      <c r="R27" s="237">
        <v>16.8</v>
      </c>
      <c r="S27" s="237">
        <v>0.7</v>
      </c>
      <c r="T27" s="237">
        <v>2.5</v>
      </c>
      <c r="U27" s="237"/>
      <c r="V27" s="237"/>
    </row>
    <row r="28" spans="1:22">
      <c r="A28" s="32" t="s">
        <v>386</v>
      </c>
      <c r="B28" s="6" t="s">
        <v>44</v>
      </c>
      <c r="C28" s="32">
        <v>3</v>
      </c>
      <c r="D28" s="6" t="str">
        <f t="shared" si="0"/>
        <v>SFA-ONE-PRO-3</v>
      </c>
      <c r="E28" s="32" t="s">
        <v>305</v>
      </c>
      <c r="F28" s="237">
        <v>0.46</v>
      </c>
      <c r="G28" s="237">
        <v>1.28</v>
      </c>
      <c r="H28" s="237">
        <v>5.6</v>
      </c>
      <c r="I28" s="237">
        <v>69</v>
      </c>
      <c r="J28" s="237">
        <v>1.2</v>
      </c>
      <c r="K28" s="237">
        <v>3.7</v>
      </c>
      <c r="L28" s="237">
        <v>0.1</v>
      </c>
      <c r="M28" s="237">
        <v>151</v>
      </c>
      <c r="N28" s="237">
        <v>54</v>
      </c>
      <c r="O28" s="237">
        <v>382</v>
      </c>
      <c r="P28" s="237">
        <v>63</v>
      </c>
      <c r="Q28" s="237">
        <v>16</v>
      </c>
      <c r="R28" s="237">
        <v>16.399999999999999</v>
      </c>
      <c r="S28" s="237">
        <v>0.4</v>
      </c>
      <c r="T28" s="237">
        <v>1.3</v>
      </c>
      <c r="U28" s="237"/>
      <c r="V28" s="237"/>
    </row>
    <row r="29" spans="1:22">
      <c r="A29" s="32" t="s">
        <v>386</v>
      </c>
      <c r="B29" s="6" t="s">
        <v>44</v>
      </c>
      <c r="C29" s="32">
        <v>4</v>
      </c>
      <c r="D29" s="6" t="str">
        <f t="shared" si="0"/>
        <v>SFA-ONE-PRO-4</v>
      </c>
      <c r="E29" s="32" t="s">
        <v>306</v>
      </c>
      <c r="F29" s="237">
        <v>0.41</v>
      </c>
      <c r="G29" s="237">
        <v>1.1299999999999999</v>
      </c>
      <c r="H29" s="237">
        <v>5.6</v>
      </c>
      <c r="I29" s="237">
        <v>71</v>
      </c>
      <c r="J29" s="237">
        <v>1.2</v>
      </c>
      <c r="K29" s="237">
        <v>4.2</v>
      </c>
      <c r="L29" s="237">
        <v>0.1</v>
      </c>
      <c r="M29" s="237">
        <v>50</v>
      </c>
      <c r="N29" s="237">
        <v>91</v>
      </c>
      <c r="O29" s="237">
        <v>436</v>
      </c>
      <c r="P29" s="237">
        <v>71</v>
      </c>
      <c r="Q29" s="237">
        <v>16</v>
      </c>
      <c r="R29" s="237">
        <v>16.100000000000001</v>
      </c>
      <c r="S29" s="237">
        <v>0.6</v>
      </c>
      <c r="T29" s="237">
        <v>1.2</v>
      </c>
      <c r="U29" s="237"/>
      <c r="V29" s="237"/>
    </row>
    <row r="30" spans="1:22">
      <c r="A30" s="32" t="s">
        <v>386</v>
      </c>
      <c r="B30" s="6" t="s">
        <v>44</v>
      </c>
      <c r="C30" s="32">
        <v>5</v>
      </c>
      <c r="D30" s="6" t="str">
        <f t="shared" si="0"/>
        <v>SFA-ONE-PRO-5</v>
      </c>
      <c r="E30" s="32" t="s">
        <v>307</v>
      </c>
      <c r="F30" s="237">
        <v>0.41</v>
      </c>
      <c r="G30" s="237">
        <v>1.21</v>
      </c>
      <c r="H30" s="237">
        <v>5.5</v>
      </c>
      <c r="I30" s="237">
        <v>66</v>
      </c>
      <c r="J30" s="237">
        <v>1.2</v>
      </c>
      <c r="K30" s="237">
        <v>3.5</v>
      </c>
      <c r="L30" s="237">
        <v>0.1</v>
      </c>
      <c r="M30" s="237">
        <v>19</v>
      </c>
      <c r="N30" s="237">
        <v>36</v>
      </c>
      <c r="O30" s="237">
        <v>356</v>
      </c>
      <c r="P30" s="237">
        <v>43</v>
      </c>
      <c r="Q30" s="237">
        <v>20</v>
      </c>
      <c r="R30" s="237">
        <v>12.2</v>
      </c>
      <c r="S30" s="237">
        <v>0.3</v>
      </c>
      <c r="T30" s="237">
        <v>0.8</v>
      </c>
      <c r="U30" s="237"/>
      <c r="V30" s="237"/>
    </row>
    <row r="31" spans="1:22">
      <c r="A31" s="32" t="s">
        <v>386</v>
      </c>
      <c r="B31" s="6" t="s">
        <v>44</v>
      </c>
      <c r="C31" s="32">
        <v>6</v>
      </c>
      <c r="D31" s="6" t="str">
        <f t="shared" si="0"/>
        <v>SFA-ONE-PRO-6</v>
      </c>
      <c r="E31" s="32" t="s">
        <v>308</v>
      </c>
      <c r="F31" s="237">
        <v>0.36</v>
      </c>
      <c r="G31" s="237">
        <v>1.2</v>
      </c>
      <c r="H31" s="237">
        <v>5.8</v>
      </c>
      <c r="I31" s="237">
        <v>73</v>
      </c>
      <c r="J31" s="237">
        <v>1</v>
      </c>
      <c r="K31" s="237">
        <v>3.7</v>
      </c>
      <c r="L31" s="237">
        <v>0.1</v>
      </c>
      <c r="M31" s="237">
        <v>129</v>
      </c>
      <c r="N31" s="237">
        <v>133</v>
      </c>
      <c r="O31" s="237">
        <v>403</v>
      </c>
      <c r="P31" s="237">
        <v>47</v>
      </c>
      <c r="Q31" s="237">
        <v>13</v>
      </c>
      <c r="R31" s="237">
        <v>14.5</v>
      </c>
      <c r="S31" s="237">
        <v>0.4</v>
      </c>
      <c r="T31" s="237">
        <v>1.6</v>
      </c>
      <c r="U31" s="237"/>
      <c r="V31" s="237"/>
    </row>
    <row r="32" spans="1:22">
      <c r="A32" s="32" t="s">
        <v>386</v>
      </c>
      <c r="B32" s="6" t="s">
        <v>44</v>
      </c>
      <c r="C32" s="32">
        <v>7</v>
      </c>
      <c r="D32" s="6" t="str">
        <f t="shared" si="0"/>
        <v>SFA-ONE-PRO-7</v>
      </c>
      <c r="E32" s="32" t="s">
        <v>309</v>
      </c>
      <c r="F32" s="237">
        <v>0.41</v>
      </c>
      <c r="G32" s="237">
        <v>1.22</v>
      </c>
      <c r="H32" s="237">
        <v>5.0999999999999996</v>
      </c>
      <c r="I32" s="237">
        <v>53</v>
      </c>
      <c r="J32" s="237">
        <v>1.6</v>
      </c>
      <c r="K32" s="237">
        <v>3.3</v>
      </c>
      <c r="L32" s="237">
        <v>0</v>
      </c>
      <c r="M32" s="237">
        <v>16</v>
      </c>
      <c r="N32" s="237">
        <v>49</v>
      </c>
      <c r="O32" s="237">
        <v>270</v>
      </c>
      <c r="P32" s="237">
        <v>35</v>
      </c>
      <c r="Q32" s="237">
        <v>30</v>
      </c>
      <c r="R32" s="237">
        <v>11.6</v>
      </c>
      <c r="S32" s="237">
        <v>0.5</v>
      </c>
      <c r="T32" s="237">
        <v>0.4</v>
      </c>
      <c r="U32" s="237"/>
      <c r="V32" s="237"/>
    </row>
    <row r="33" spans="1:22">
      <c r="A33" s="32" t="s">
        <v>386</v>
      </c>
      <c r="B33" s="6" t="s">
        <v>44</v>
      </c>
      <c r="C33" s="32">
        <v>8</v>
      </c>
      <c r="D33" s="6" t="str">
        <f t="shared" si="0"/>
        <v>SFA-ONE-PRO-8</v>
      </c>
      <c r="E33" s="32" t="s">
        <v>310</v>
      </c>
      <c r="F33" s="237">
        <v>0.41</v>
      </c>
      <c r="G33" s="237">
        <v>1.25</v>
      </c>
      <c r="H33" s="237">
        <v>5.4</v>
      </c>
      <c r="I33" s="237">
        <v>66</v>
      </c>
      <c r="J33" s="237">
        <v>1.3</v>
      </c>
      <c r="K33" s="237">
        <v>3.9</v>
      </c>
      <c r="L33" s="237">
        <v>0.1</v>
      </c>
      <c r="M33" s="237">
        <v>97</v>
      </c>
      <c r="N33" s="237">
        <v>106</v>
      </c>
      <c r="O33" s="237">
        <v>389</v>
      </c>
      <c r="P33" s="237">
        <v>42</v>
      </c>
      <c r="Q33" s="237">
        <v>16</v>
      </c>
      <c r="R33" s="237">
        <v>16.100000000000001</v>
      </c>
      <c r="S33" s="237">
        <v>0.5</v>
      </c>
      <c r="T33" s="237">
        <v>1.6</v>
      </c>
      <c r="U33" s="237"/>
      <c r="V33" s="237"/>
    </row>
    <row r="34" spans="1:22">
      <c r="A34" s="32" t="s">
        <v>386</v>
      </c>
      <c r="B34" s="6" t="s">
        <v>45</v>
      </c>
      <c r="C34" s="32">
        <v>1</v>
      </c>
      <c r="D34" s="6" t="str">
        <f t="shared" si="0"/>
        <v>CGF-MON-PRO-1</v>
      </c>
      <c r="E34" s="32" t="s">
        <v>311</v>
      </c>
      <c r="F34" s="237">
        <v>0.27</v>
      </c>
      <c r="G34" s="237">
        <v>0.85</v>
      </c>
      <c r="H34" s="237">
        <v>6.2</v>
      </c>
      <c r="I34" s="237">
        <v>86</v>
      </c>
      <c r="J34" s="237">
        <v>1.4</v>
      </c>
      <c r="K34" s="237">
        <v>9.8000000000000007</v>
      </c>
      <c r="L34" s="237">
        <v>0.1</v>
      </c>
      <c r="M34" s="237">
        <v>47</v>
      </c>
      <c r="N34" s="237">
        <v>64</v>
      </c>
      <c r="O34" s="237">
        <v>1266</v>
      </c>
      <c r="P34" s="237">
        <v>239</v>
      </c>
      <c r="Q34" s="237">
        <v>23</v>
      </c>
      <c r="R34" s="237">
        <v>17.600000000000001</v>
      </c>
      <c r="S34" s="237">
        <v>5.4</v>
      </c>
      <c r="T34" s="237">
        <v>5.3</v>
      </c>
      <c r="U34" s="237"/>
      <c r="V34" s="237"/>
    </row>
    <row r="35" spans="1:22">
      <c r="A35" s="32" t="s">
        <v>386</v>
      </c>
      <c r="B35" s="6" t="s">
        <v>45</v>
      </c>
      <c r="C35" s="32">
        <v>2</v>
      </c>
      <c r="D35" s="6" t="str">
        <f t="shared" si="0"/>
        <v>CGF-MON-PRO-2</v>
      </c>
      <c r="E35" s="32" t="s">
        <v>312</v>
      </c>
      <c r="F35" s="237">
        <v>0.41</v>
      </c>
      <c r="G35" s="237">
        <v>0.87</v>
      </c>
      <c r="H35" s="237">
        <v>6.4</v>
      </c>
      <c r="I35" s="237">
        <v>89</v>
      </c>
      <c r="J35" s="237">
        <v>1.2</v>
      </c>
      <c r="K35" s="237">
        <v>10.5</v>
      </c>
      <c r="L35" s="237">
        <v>0.1</v>
      </c>
      <c r="M35" s="237">
        <v>47</v>
      </c>
      <c r="N35" s="237">
        <v>79</v>
      </c>
      <c r="O35" s="237">
        <v>1246</v>
      </c>
      <c r="P35" s="237">
        <v>354</v>
      </c>
      <c r="Q35" s="237">
        <v>25</v>
      </c>
      <c r="R35" s="237">
        <v>28.2</v>
      </c>
      <c r="S35" s="237">
        <v>5.2</v>
      </c>
      <c r="T35" s="237">
        <v>6.5</v>
      </c>
      <c r="U35" s="237"/>
      <c r="V35" s="237"/>
    </row>
    <row r="36" spans="1:22">
      <c r="A36" s="32" t="s">
        <v>386</v>
      </c>
      <c r="B36" s="6" t="s">
        <v>45</v>
      </c>
      <c r="C36" s="32">
        <v>3</v>
      </c>
      <c r="D36" s="6" t="str">
        <f t="shared" si="0"/>
        <v>CGF-MON-PRO-3</v>
      </c>
      <c r="E36" s="32" t="s">
        <v>313</v>
      </c>
      <c r="F36" s="237">
        <v>0.27</v>
      </c>
      <c r="G36" s="237">
        <v>0.77</v>
      </c>
      <c r="H36" s="237">
        <v>6.4</v>
      </c>
      <c r="I36" s="237">
        <v>89</v>
      </c>
      <c r="J36" s="237">
        <v>1.2</v>
      </c>
      <c r="K36" s="237">
        <v>11.2</v>
      </c>
      <c r="L36" s="237">
        <v>0.1</v>
      </c>
      <c r="M36" s="237">
        <v>71</v>
      </c>
      <c r="N36" s="237">
        <v>90</v>
      </c>
      <c r="O36" s="237">
        <v>1343</v>
      </c>
      <c r="P36" s="237">
        <v>372</v>
      </c>
      <c r="Q36" s="237">
        <v>24</v>
      </c>
      <c r="R36" s="237">
        <v>18.8</v>
      </c>
      <c r="S36" s="237">
        <v>7</v>
      </c>
      <c r="T36" s="237">
        <v>7.3</v>
      </c>
      <c r="U36" s="237"/>
      <c r="V36" s="237"/>
    </row>
    <row r="37" spans="1:22">
      <c r="A37" s="32" t="s">
        <v>386</v>
      </c>
      <c r="B37" s="6" t="s">
        <v>45</v>
      </c>
      <c r="C37" s="32">
        <v>4</v>
      </c>
      <c r="D37" s="6" t="str">
        <f t="shared" si="0"/>
        <v>CGF-MON-PRO-4</v>
      </c>
      <c r="E37" s="32" t="s">
        <v>314</v>
      </c>
      <c r="F37" s="237">
        <v>0.18</v>
      </c>
      <c r="G37" s="237">
        <v>0.79</v>
      </c>
      <c r="H37" s="237">
        <v>6.3</v>
      </c>
      <c r="I37" s="237">
        <v>88</v>
      </c>
      <c r="J37" s="237">
        <v>1.1000000000000001</v>
      </c>
      <c r="K37" s="237">
        <v>9.3000000000000007</v>
      </c>
      <c r="L37" s="237">
        <v>0.1</v>
      </c>
      <c r="M37" s="237">
        <v>19</v>
      </c>
      <c r="N37" s="237">
        <v>63</v>
      </c>
      <c r="O37" s="237">
        <v>1138</v>
      </c>
      <c r="P37" s="237">
        <v>283</v>
      </c>
      <c r="Q37" s="237">
        <v>32</v>
      </c>
      <c r="R37" s="237">
        <v>15.1</v>
      </c>
      <c r="S37" s="237">
        <v>3.4</v>
      </c>
      <c r="T37" s="237">
        <v>2.7</v>
      </c>
      <c r="U37" s="237"/>
      <c r="V37" s="237"/>
    </row>
    <row r="38" spans="1:22">
      <c r="A38" s="32" t="s">
        <v>386</v>
      </c>
      <c r="B38" s="6" t="s">
        <v>45</v>
      </c>
      <c r="C38" s="32">
        <v>5</v>
      </c>
      <c r="D38" s="6" t="str">
        <f t="shared" si="0"/>
        <v>CGF-MON-PRO-5</v>
      </c>
      <c r="E38" s="32" t="s">
        <v>315</v>
      </c>
      <c r="F38" s="237">
        <v>0.32</v>
      </c>
      <c r="G38" s="237">
        <v>0.79</v>
      </c>
      <c r="H38" s="237">
        <v>6.5</v>
      </c>
      <c r="I38" s="237">
        <v>90</v>
      </c>
      <c r="J38" s="237">
        <v>11</v>
      </c>
      <c r="K38" s="237">
        <v>11.3</v>
      </c>
      <c r="L38" s="237">
        <v>0.1</v>
      </c>
      <c r="M38" s="237">
        <v>35</v>
      </c>
      <c r="N38" s="237">
        <v>78</v>
      </c>
      <c r="O38" s="237">
        <v>1413</v>
      </c>
      <c r="P38" s="237">
        <v>351</v>
      </c>
      <c r="Q38" s="237">
        <v>26</v>
      </c>
      <c r="R38" s="237">
        <v>23.4</v>
      </c>
      <c r="S38" s="237">
        <v>4.5</v>
      </c>
      <c r="T38" s="237">
        <v>6.4</v>
      </c>
      <c r="U38" s="237"/>
      <c r="V38" s="237"/>
    </row>
    <row r="39" spans="1:22">
      <c r="A39" s="32" t="s">
        <v>386</v>
      </c>
      <c r="B39" s="6" t="s">
        <v>45</v>
      </c>
      <c r="C39" s="32">
        <v>6</v>
      </c>
      <c r="D39" s="6" t="str">
        <f t="shared" si="0"/>
        <v>CGF-MON-PRO-6</v>
      </c>
      <c r="E39" s="32" t="s">
        <v>316</v>
      </c>
      <c r="F39" s="237">
        <v>0.46</v>
      </c>
      <c r="G39" s="237">
        <v>0.78</v>
      </c>
      <c r="H39" s="237">
        <v>6.7</v>
      </c>
      <c r="I39" s="237">
        <v>93</v>
      </c>
      <c r="J39" s="237">
        <v>0.8</v>
      </c>
      <c r="K39" s="237">
        <v>12.4</v>
      </c>
      <c r="L39" s="237">
        <v>0.1</v>
      </c>
      <c r="M39" s="237">
        <v>31</v>
      </c>
      <c r="N39" s="237">
        <v>102</v>
      </c>
      <c r="O39" s="237">
        <v>1600</v>
      </c>
      <c r="P39" s="237">
        <v>401</v>
      </c>
      <c r="Q39" s="237">
        <v>22</v>
      </c>
      <c r="R39" s="237">
        <v>32.4</v>
      </c>
      <c r="S39" s="237">
        <v>4.4000000000000004</v>
      </c>
      <c r="T39" s="237">
        <v>7.2</v>
      </c>
      <c r="U39" s="237"/>
      <c r="V39" s="237"/>
    </row>
    <row r="40" spans="1:22">
      <c r="A40" s="32" t="s">
        <v>386</v>
      </c>
      <c r="B40" s="6" t="s">
        <v>45</v>
      </c>
      <c r="C40" s="32">
        <v>7</v>
      </c>
      <c r="D40" s="6" t="str">
        <f t="shared" si="0"/>
        <v>CGF-MON-PRO-7</v>
      </c>
      <c r="E40" s="32" t="s">
        <v>317</v>
      </c>
      <c r="F40" s="237">
        <v>0.27</v>
      </c>
      <c r="G40" s="237">
        <v>0.84</v>
      </c>
      <c r="H40" s="237">
        <v>6</v>
      </c>
      <c r="I40" s="237">
        <v>83</v>
      </c>
      <c r="J40" s="237">
        <v>1.4</v>
      </c>
      <c r="K40" s="237">
        <v>8.1999999999999993</v>
      </c>
      <c r="L40" s="237">
        <v>0.1</v>
      </c>
      <c r="M40" s="237">
        <v>27</v>
      </c>
      <c r="N40" s="237">
        <v>51</v>
      </c>
      <c r="O40" s="237">
        <v>938</v>
      </c>
      <c r="P40" s="237">
        <v>247</v>
      </c>
      <c r="Q40" s="237">
        <v>26</v>
      </c>
      <c r="R40" s="237">
        <v>28.9</v>
      </c>
      <c r="S40" s="237">
        <v>4.4000000000000004</v>
      </c>
      <c r="T40" s="237">
        <v>3.8</v>
      </c>
      <c r="U40" s="237"/>
      <c r="V40" s="237"/>
    </row>
    <row r="41" spans="1:22">
      <c r="A41" s="32" t="s">
        <v>386</v>
      </c>
      <c r="B41" s="6" t="s">
        <v>45</v>
      </c>
      <c r="C41" s="32">
        <v>8</v>
      </c>
      <c r="D41" s="6" t="str">
        <f t="shared" si="0"/>
        <v>CGF-MON-PRO-8</v>
      </c>
      <c r="E41" s="32" t="s">
        <v>318</v>
      </c>
      <c r="F41" s="237">
        <v>0.56000000000000005</v>
      </c>
      <c r="G41" s="237">
        <v>0.89</v>
      </c>
      <c r="H41" s="237">
        <v>6.5</v>
      </c>
      <c r="I41" s="237">
        <v>90</v>
      </c>
      <c r="J41" s="237">
        <v>1</v>
      </c>
      <c r="K41" s="237">
        <v>10.1</v>
      </c>
      <c r="L41" s="237">
        <v>0.1</v>
      </c>
      <c r="M41" s="237">
        <v>41</v>
      </c>
      <c r="N41" s="237">
        <v>88</v>
      </c>
      <c r="O41" s="237">
        <v>1293</v>
      </c>
      <c r="P41" s="237">
        <v>299</v>
      </c>
      <c r="Q41" s="237">
        <v>21</v>
      </c>
      <c r="R41" s="237">
        <v>49.4</v>
      </c>
      <c r="S41" s="237">
        <v>5.3</v>
      </c>
      <c r="T41" s="237">
        <v>6</v>
      </c>
      <c r="U41" s="237"/>
      <c r="V41" s="237"/>
    </row>
    <row r="42" spans="1:22">
      <c r="A42" s="32" t="s">
        <v>386</v>
      </c>
      <c r="B42" s="6" t="s">
        <v>46</v>
      </c>
      <c r="C42" s="32">
        <v>1</v>
      </c>
      <c r="D42" s="6" t="str">
        <f t="shared" si="0"/>
        <v>CGF-MXG-PRO-1</v>
      </c>
      <c r="E42" s="32" t="s">
        <v>319</v>
      </c>
      <c r="F42" s="237">
        <v>0.51</v>
      </c>
      <c r="G42" s="237">
        <v>0.78</v>
      </c>
      <c r="H42" s="237">
        <v>5.3</v>
      </c>
      <c r="I42" s="237">
        <v>75</v>
      </c>
      <c r="J42" s="237">
        <v>2</v>
      </c>
      <c r="K42" s="237">
        <v>8</v>
      </c>
      <c r="L42" s="237">
        <v>0.1</v>
      </c>
      <c r="M42" s="237">
        <v>114</v>
      </c>
      <c r="N42" s="237">
        <v>139</v>
      </c>
      <c r="O42" s="237">
        <v>868</v>
      </c>
      <c r="P42" s="237">
        <v>163</v>
      </c>
      <c r="Q42" s="237">
        <v>25</v>
      </c>
      <c r="R42" s="237">
        <v>54.4</v>
      </c>
      <c r="S42" s="237">
        <v>3.5</v>
      </c>
      <c r="T42" s="237">
        <v>4.7</v>
      </c>
      <c r="U42" s="237"/>
      <c r="V42" s="237"/>
    </row>
    <row r="43" spans="1:22">
      <c r="A43" s="32" t="s">
        <v>386</v>
      </c>
      <c r="B43" s="6" t="s">
        <v>46</v>
      </c>
      <c r="C43" s="32">
        <v>2</v>
      </c>
      <c r="D43" s="6" t="str">
        <f t="shared" si="0"/>
        <v>CGF-MXG-PRO-2</v>
      </c>
      <c r="E43" s="32" t="s">
        <v>320</v>
      </c>
      <c r="F43" s="237">
        <v>0.41</v>
      </c>
      <c r="G43" s="237">
        <v>0.8</v>
      </c>
      <c r="H43" s="237">
        <v>5.4</v>
      </c>
      <c r="I43" s="237">
        <v>75</v>
      </c>
      <c r="J43" s="237">
        <v>1.8</v>
      </c>
      <c r="K43" s="237">
        <v>7.5</v>
      </c>
      <c r="L43" s="237">
        <v>0.1</v>
      </c>
      <c r="M43" s="237">
        <v>60</v>
      </c>
      <c r="N43" s="237">
        <v>113</v>
      </c>
      <c r="O43" s="237">
        <v>788</v>
      </c>
      <c r="P43" s="237">
        <v>176</v>
      </c>
      <c r="Q43" s="237">
        <v>21</v>
      </c>
      <c r="R43" s="237">
        <v>60.1</v>
      </c>
      <c r="S43" s="237">
        <v>2.9</v>
      </c>
      <c r="T43" s="237">
        <v>4.5</v>
      </c>
      <c r="U43" s="237"/>
      <c r="V43" s="237"/>
    </row>
    <row r="44" spans="1:22">
      <c r="A44" s="32" t="s">
        <v>386</v>
      </c>
      <c r="B44" s="6" t="s">
        <v>46</v>
      </c>
      <c r="C44" s="32">
        <v>3</v>
      </c>
      <c r="D44" s="6" t="str">
        <f t="shared" si="0"/>
        <v>CGF-MXG-PRO-3</v>
      </c>
      <c r="E44" s="32" t="s">
        <v>321</v>
      </c>
      <c r="F44" s="237">
        <v>0.46</v>
      </c>
      <c r="G44" s="237">
        <v>0.81</v>
      </c>
      <c r="H44" s="237">
        <v>5.0999999999999996</v>
      </c>
      <c r="I44" s="237">
        <v>70</v>
      </c>
      <c r="J44" s="237">
        <v>2.1</v>
      </c>
      <c r="K44" s="237">
        <v>7</v>
      </c>
      <c r="L44" s="237">
        <v>0.1</v>
      </c>
      <c r="M44" s="237">
        <v>88</v>
      </c>
      <c r="N44" s="237">
        <v>129</v>
      </c>
      <c r="O44" s="237">
        <v>662</v>
      </c>
      <c r="P44" s="237">
        <v>146</v>
      </c>
      <c r="Q44" s="237">
        <v>24</v>
      </c>
      <c r="R44" s="237">
        <v>53.5</v>
      </c>
      <c r="S44" s="237">
        <v>3.1</v>
      </c>
      <c r="T44" s="237">
        <v>4.5</v>
      </c>
      <c r="U44" s="237"/>
      <c r="V44" s="237"/>
    </row>
    <row r="45" spans="1:22">
      <c r="A45" s="32" t="s">
        <v>386</v>
      </c>
      <c r="B45" s="6" t="s">
        <v>46</v>
      </c>
      <c r="C45" s="32">
        <v>4</v>
      </c>
      <c r="D45" s="6" t="str">
        <f t="shared" si="0"/>
        <v>CGF-MXG-PRO-4</v>
      </c>
      <c r="E45" s="32" t="s">
        <v>322</v>
      </c>
      <c r="F45" s="237">
        <v>0.46</v>
      </c>
      <c r="G45" s="237">
        <v>0.8</v>
      </c>
      <c r="H45" s="237">
        <v>5.4</v>
      </c>
      <c r="I45" s="237">
        <v>77</v>
      </c>
      <c r="J45" s="237">
        <v>1.9</v>
      </c>
      <c r="K45" s="237">
        <v>8.4</v>
      </c>
      <c r="L45" s="237">
        <v>0.1</v>
      </c>
      <c r="M45" s="237">
        <v>96</v>
      </c>
      <c r="N45" s="237">
        <v>105</v>
      </c>
      <c r="O45" s="237">
        <v>983</v>
      </c>
      <c r="P45" s="237">
        <v>163</v>
      </c>
      <c r="Q45" s="237">
        <v>24</v>
      </c>
      <c r="R45" s="237">
        <v>62.5</v>
      </c>
      <c r="S45" s="237">
        <v>3.9</v>
      </c>
      <c r="T45" s="237">
        <v>5.2</v>
      </c>
      <c r="U45" s="237"/>
      <c r="V45" s="237"/>
    </row>
    <row r="46" spans="1:22">
      <c r="A46" s="32" t="s">
        <v>386</v>
      </c>
      <c r="B46" s="6" t="s">
        <v>46</v>
      </c>
      <c r="C46" s="32">
        <v>5</v>
      </c>
      <c r="D46" s="6" t="str">
        <f t="shared" si="0"/>
        <v>CGF-MXG-PRO-5</v>
      </c>
      <c r="E46" s="32" t="s">
        <v>323</v>
      </c>
      <c r="F46" s="237">
        <v>0.41</v>
      </c>
      <c r="G46" s="237">
        <v>0.86</v>
      </c>
      <c r="H46" s="237">
        <v>5.3</v>
      </c>
      <c r="I46" s="237">
        <v>74</v>
      </c>
      <c r="J46" s="237">
        <v>1.9</v>
      </c>
      <c r="K46" s="237">
        <v>7.5</v>
      </c>
      <c r="L46" s="237">
        <v>0.1</v>
      </c>
      <c r="M46" s="237">
        <v>40</v>
      </c>
      <c r="N46" s="237">
        <v>52</v>
      </c>
      <c r="O46" s="237">
        <v>841</v>
      </c>
      <c r="P46" s="237">
        <v>155</v>
      </c>
      <c r="Q46" s="237">
        <v>23</v>
      </c>
      <c r="R46" s="237">
        <v>49.3</v>
      </c>
      <c r="S46" s="237">
        <v>2.6</v>
      </c>
      <c r="T46" s="237">
        <v>3.9</v>
      </c>
      <c r="U46" s="237"/>
      <c r="V46" s="237"/>
    </row>
    <row r="47" spans="1:22">
      <c r="A47" s="32" t="s">
        <v>386</v>
      </c>
      <c r="B47" s="6" t="s">
        <v>46</v>
      </c>
      <c r="C47" s="32">
        <v>6</v>
      </c>
      <c r="D47" s="6" t="str">
        <f t="shared" si="0"/>
        <v>CGF-MXG-PRO-6</v>
      </c>
      <c r="E47" s="32" t="s">
        <v>324</v>
      </c>
      <c r="F47" s="237">
        <v>0.51</v>
      </c>
      <c r="G47" s="237">
        <v>0.79</v>
      </c>
      <c r="H47" s="237">
        <v>4.9000000000000004</v>
      </c>
      <c r="I47" s="237">
        <v>65</v>
      </c>
      <c r="J47" s="237">
        <v>2.4</v>
      </c>
      <c r="K47" s="237">
        <v>6.9</v>
      </c>
      <c r="L47" s="237">
        <v>0.1</v>
      </c>
      <c r="M47" s="237">
        <v>82</v>
      </c>
      <c r="N47" s="237">
        <v>113</v>
      </c>
      <c r="O47" s="237">
        <v>628</v>
      </c>
      <c r="P47" s="237">
        <v>127</v>
      </c>
      <c r="Q47" s="237">
        <v>29</v>
      </c>
      <c r="R47" s="237">
        <v>54.6</v>
      </c>
      <c r="S47" s="237">
        <v>3</v>
      </c>
      <c r="T47" s="237">
        <v>3.7</v>
      </c>
      <c r="U47" s="237"/>
      <c r="V47" s="237"/>
    </row>
    <row r="48" spans="1:22">
      <c r="A48" s="32" t="s">
        <v>386</v>
      </c>
      <c r="B48" s="6" t="s">
        <v>46</v>
      </c>
      <c r="C48" s="32">
        <v>7</v>
      </c>
      <c r="D48" s="6" t="str">
        <f t="shared" si="0"/>
        <v>CGF-MXG-PRO-7</v>
      </c>
      <c r="E48" s="32" t="s">
        <v>325</v>
      </c>
      <c r="F48" s="237">
        <v>0.46</v>
      </c>
      <c r="G48" s="237">
        <v>0.78</v>
      </c>
      <c r="H48" s="237">
        <v>5.2</v>
      </c>
      <c r="I48" s="237">
        <v>71</v>
      </c>
      <c r="J48" s="237">
        <v>2</v>
      </c>
      <c r="K48" s="237">
        <v>7.1</v>
      </c>
      <c r="L48" s="237">
        <v>0.1</v>
      </c>
      <c r="M48" s="237">
        <v>54</v>
      </c>
      <c r="N48" s="237">
        <v>89</v>
      </c>
      <c r="O48" s="237">
        <v>718</v>
      </c>
      <c r="P48" s="237">
        <v>145</v>
      </c>
      <c r="Q48" s="237">
        <v>22</v>
      </c>
      <c r="R48" s="237">
        <v>49.9</v>
      </c>
      <c r="S48" s="237">
        <v>2.4</v>
      </c>
      <c r="T48" s="237">
        <v>3.6</v>
      </c>
      <c r="U48" s="237"/>
      <c r="V48" s="237"/>
    </row>
    <row r="49" spans="1:22">
      <c r="A49" s="32" t="s">
        <v>386</v>
      </c>
      <c r="B49" s="6" t="s">
        <v>46</v>
      </c>
      <c r="C49" s="32">
        <v>8</v>
      </c>
      <c r="D49" s="6" t="str">
        <f t="shared" si="0"/>
        <v>CGF-MXG-PRO-8</v>
      </c>
      <c r="E49" s="32" t="s">
        <v>326</v>
      </c>
      <c r="F49" s="237">
        <v>0.41</v>
      </c>
      <c r="G49" s="237">
        <v>0.85</v>
      </c>
      <c r="H49" s="237">
        <v>5.3</v>
      </c>
      <c r="I49" s="237">
        <v>71</v>
      </c>
      <c r="J49" s="237">
        <v>2</v>
      </c>
      <c r="K49" s="237">
        <v>6.9</v>
      </c>
      <c r="L49" s="237">
        <v>0.1</v>
      </c>
      <c r="M49" s="237">
        <v>71</v>
      </c>
      <c r="N49" s="237">
        <v>138</v>
      </c>
      <c r="O49" s="237">
        <v>688</v>
      </c>
      <c r="P49" s="237">
        <v>136</v>
      </c>
      <c r="Q49" s="237">
        <v>23</v>
      </c>
      <c r="R49" s="237">
        <v>67.900000000000006</v>
      </c>
      <c r="S49" s="237">
        <v>3</v>
      </c>
      <c r="T49" s="237">
        <v>4.0999999999999996</v>
      </c>
      <c r="U49" s="237"/>
      <c r="V49" s="237"/>
    </row>
    <row r="50" spans="1:22">
      <c r="A50" s="32" t="s">
        <v>386</v>
      </c>
      <c r="B50" s="6" t="s">
        <v>47</v>
      </c>
      <c r="C50" s="32">
        <v>1</v>
      </c>
      <c r="D50" s="6" t="str">
        <f t="shared" si="0"/>
        <v>OTO-MON-NCD-1</v>
      </c>
      <c r="E50" s="32" t="s">
        <v>327</v>
      </c>
      <c r="F50" s="237">
        <v>0.32</v>
      </c>
      <c r="G50" s="237">
        <v>1.06</v>
      </c>
      <c r="H50" s="237">
        <v>4.9000000000000004</v>
      </c>
      <c r="I50" s="237">
        <v>58</v>
      </c>
      <c r="J50" s="237">
        <v>1.5</v>
      </c>
      <c r="K50" s="237">
        <v>3.6</v>
      </c>
      <c r="L50" s="237">
        <v>0.1</v>
      </c>
      <c r="M50" s="237">
        <v>58</v>
      </c>
      <c r="N50" s="237">
        <v>52</v>
      </c>
      <c r="O50" s="237">
        <v>276</v>
      </c>
      <c r="P50" s="237">
        <v>72</v>
      </c>
      <c r="Q50" s="237">
        <v>16</v>
      </c>
      <c r="R50" s="237">
        <v>6.1</v>
      </c>
      <c r="S50" s="237">
        <v>1.3</v>
      </c>
      <c r="T50" s="237">
        <v>2.1</v>
      </c>
      <c r="U50" s="237"/>
      <c r="V50" s="237"/>
    </row>
    <row r="51" spans="1:22">
      <c r="A51" s="32" t="s">
        <v>386</v>
      </c>
      <c r="B51" s="6" t="s">
        <v>47</v>
      </c>
      <c r="C51" s="32">
        <v>2</v>
      </c>
      <c r="D51" s="6" t="str">
        <f t="shared" si="0"/>
        <v>OTO-MON-NCD-2</v>
      </c>
      <c r="E51" s="32" t="s">
        <v>328</v>
      </c>
      <c r="F51" s="237">
        <v>0.36</v>
      </c>
      <c r="G51" s="237">
        <v>1.1299999999999999</v>
      </c>
      <c r="H51" s="237">
        <v>5</v>
      </c>
      <c r="I51" s="237">
        <v>60</v>
      </c>
      <c r="J51" s="237">
        <v>1.6</v>
      </c>
      <c r="K51" s="237">
        <v>4</v>
      </c>
      <c r="L51" s="237">
        <v>0.1</v>
      </c>
      <c r="M51" s="237">
        <v>55</v>
      </c>
      <c r="N51" s="237">
        <v>41</v>
      </c>
      <c r="O51" s="237">
        <v>322</v>
      </c>
      <c r="P51" s="237">
        <v>79</v>
      </c>
      <c r="Q51" s="237">
        <v>18</v>
      </c>
      <c r="R51" s="237">
        <v>4.7</v>
      </c>
      <c r="S51" s="237">
        <v>0.7</v>
      </c>
      <c r="T51" s="237">
        <v>2.1</v>
      </c>
      <c r="U51" s="237"/>
      <c r="V51" s="237"/>
    </row>
    <row r="52" spans="1:22">
      <c r="A52" s="32" t="s">
        <v>386</v>
      </c>
      <c r="B52" s="6" t="s">
        <v>47</v>
      </c>
      <c r="C52" s="32">
        <v>3</v>
      </c>
      <c r="D52" s="6" t="str">
        <f t="shared" si="0"/>
        <v>OTO-MON-NCD-3</v>
      </c>
      <c r="E52" s="32" t="s">
        <v>329</v>
      </c>
      <c r="F52" s="237">
        <v>0.32</v>
      </c>
      <c r="G52" s="237">
        <v>1.1200000000000001</v>
      </c>
      <c r="H52" s="237">
        <v>5</v>
      </c>
      <c r="I52" s="237">
        <v>61</v>
      </c>
      <c r="J52" s="237">
        <v>1.4</v>
      </c>
      <c r="K52" s="237">
        <v>3.6</v>
      </c>
      <c r="L52" s="237">
        <v>0.1</v>
      </c>
      <c r="M52" s="237">
        <v>47</v>
      </c>
      <c r="N52" s="237">
        <v>38</v>
      </c>
      <c r="O52" s="237">
        <v>306</v>
      </c>
      <c r="P52" s="237">
        <v>71</v>
      </c>
      <c r="Q52" s="237">
        <v>18</v>
      </c>
      <c r="R52" s="237">
        <v>4.2</v>
      </c>
      <c r="S52" s="237">
        <v>1</v>
      </c>
      <c r="T52" s="237">
        <v>1.8</v>
      </c>
      <c r="U52" s="237"/>
      <c r="V52" s="237"/>
    </row>
    <row r="53" spans="1:22">
      <c r="A53" s="32" t="s">
        <v>386</v>
      </c>
      <c r="B53" s="6" t="s">
        <v>47</v>
      </c>
      <c r="C53" s="32">
        <v>4</v>
      </c>
      <c r="D53" s="6" t="str">
        <f t="shared" si="0"/>
        <v>OTO-MON-NCD-4</v>
      </c>
      <c r="E53" s="32" t="s">
        <v>330</v>
      </c>
      <c r="F53" s="237">
        <v>0.32</v>
      </c>
      <c r="G53" s="237">
        <v>1.1200000000000001</v>
      </c>
      <c r="H53" s="237">
        <v>5.3</v>
      </c>
      <c r="I53" s="237">
        <v>68</v>
      </c>
      <c r="J53" s="237">
        <v>1.3</v>
      </c>
      <c r="K53" s="237">
        <v>4.2</v>
      </c>
      <c r="L53" s="237">
        <v>0.1</v>
      </c>
      <c r="M53" s="237">
        <v>57</v>
      </c>
      <c r="N53" s="237">
        <v>44</v>
      </c>
      <c r="O53" s="237">
        <v>395</v>
      </c>
      <c r="P53" s="237">
        <v>95</v>
      </c>
      <c r="Q53" s="237">
        <v>16</v>
      </c>
      <c r="R53" s="237">
        <v>6.9</v>
      </c>
      <c r="S53" s="237">
        <v>0.7</v>
      </c>
      <c r="T53" s="237">
        <v>2.7</v>
      </c>
      <c r="U53" s="237"/>
      <c r="V53" s="237"/>
    </row>
    <row r="54" spans="1:22">
      <c r="A54" s="32" t="s">
        <v>386</v>
      </c>
      <c r="B54" s="6" t="s">
        <v>47</v>
      </c>
      <c r="C54" s="32">
        <v>5</v>
      </c>
      <c r="D54" s="6" t="str">
        <f t="shared" si="0"/>
        <v>OTO-MON-NCD-5</v>
      </c>
      <c r="E54" s="32" t="s">
        <v>331</v>
      </c>
      <c r="F54" s="237">
        <v>0.32</v>
      </c>
      <c r="G54" s="237">
        <v>1.17</v>
      </c>
      <c r="H54" s="237">
        <v>5.2</v>
      </c>
      <c r="I54" s="237">
        <v>66</v>
      </c>
      <c r="J54" s="237">
        <v>1.3</v>
      </c>
      <c r="K54" s="237">
        <v>3.9</v>
      </c>
      <c r="L54" s="237">
        <v>0.1</v>
      </c>
      <c r="M54" s="237">
        <v>52</v>
      </c>
      <c r="N54" s="237">
        <v>36</v>
      </c>
      <c r="O54" s="237">
        <v>373</v>
      </c>
      <c r="P54" s="237">
        <v>76</v>
      </c>
      <c r="Q54" s="237">
        <v>16</v>
      </c>
      <c r="R54" s="237">
        <v>8.6</v>
      </c>
      <c r="S54" s="237">
        <v>1.1000000000000001</v>
      </c>
      <c r="T54" s="237">
        <v>2.7</v>
      </c>
      <c r="U54" s="237"/>
      <c r="V54" s="237"/>
    </row>
    <row r="55" spans="1:22">
      <c r="A55" s="32" t="s">
        <v>386</v>
      </c>
      <c r="B55" s="6" t="s">
        <v>47</v>
      </c>
      <c r="C55" s="32">
        <v>6</v>
      </c>
      <c r="D55" s="6" t="str">
        <f t="shared" si="0"/>
        <v>OTO-MON-NCD-6</v>
      </c>
      <c r="E55" s="32" t="s">
        <v>332</v>
      </c>
      <c r="F55" s="237">
        <v>0.27</v>
      </c>
      <c r="G55" s="237">
        <v>1.1599999999999999</v>
      </c>
      <c r="H55" s="237">
        <v>5.2</v>
      </c>
      <c r="I55" s="237">
        <v>67</v>
      </c>
      <c r="J55" s="237">
        <v>1.2</v>
      </c>
      <c r="K55" s="237">
        <v>3.6</v>
      </c>
      <c r="L55" s="237">
        <v>0.1</v>
      </c>
      <c r="M55" s="237">
        <v>60</v>
      </c>
      <c r="N55" s="237">
        <v>32</v>
      </c>
      <c r="O55" s="237">
        <v>354</v>
      </c>
      <c r="P55" s="237">
        <v>68</v>
      </c>
      <c r="Q55" s="237">
        <v>16</v>
      </c>
      <c r="R55" s="237">
        <v>6.3</v>
      </c>
      <c r="S55" s="237">
        <v>1.2</v>
      </c>
      <c r="T55" s="237">
        <v>2.4</v>
      </c>
      <c r="U55" s="237"/>
      <c r="V55" s="237"/>
    </row>
    <row r="56" spans="1:22">
      <c r="A56" s="32" t="s">
        <v>386</v>
      </c>
      <c r="B56" s="6" t="s">
        <v>47</v>
      </c>
      <c r="C56" s="32">
        <v>7</v>
      </c>
      <c r="D56" s="6" t="str">
        <f t="shared" si="0"/>
        <v>OTO-MON-NCD-7</v>
      </c>
      <c r="E56" s="32" t="s">
        <v>333</v>
      </c>
      <c r="F56" s="237">
        <v>0.22</v>
      </c>
      <c r="G56" s="237">
        <v>1.21</v>
      </c>
      <c r="H56" s="237">
        <v>5.2</v>
      </c>
      <c r="I56" s="237">
        <v>59</v>
      </c>
      <c r="J56" s="237">
        <v>1.2</v>
      </c>
      <c r="K56" s="237">
        <v>3.1</v>
      </c>
      <c r="L56" s="237">
        <v>0.1</v>
      </c>
      <c r="M56" s="237">
        <v>96</v>
      </c>
      <c r="N56" s="237">
        <v>37</v>
      </c>
      <c r="O56" s="237">
        <v>273</v>
      </c>
      <c r="P56" s="237">
        <v>43</v>
      </c>
      <c r="Q56" s="237">
        <v>15</v>
      </c>
      <c r="R56" s="237">
        <v>6.3</v>
      </c>
      <c r="S56" s="237">
        <v>1.3</v>
      </c>
      <c r="T56" s="237">
        <v>3</v>
      </c>
      <c r="U56" s="237"/>
      <c r="V56" s="237"/>
    </row>
    <row r="57" spans="1:22">
      <c r="A57" s="32" t="s">
        <v>386</v>
      </c>
      <c r="B57" s="6" t="s">
        <v>47</v>
      </c>
      <c r="C57" s="32">
        <v>8</v>
      </c>
      <c r="D57" s="6" t="str">
        <f t="shared" si="0"/>
        <v>OTO-MON-NCD-8</v>
      </c>
      <c r="E57" s="32" t="s">
        <v>334</v>
      </c>
      <c r="F57" s="237">
        <v>0.22</v>
      </c>
      <c r="G57" s="237">
        <v>1.22</v>
      </c>
      <c r="H57" s="237">
        <v>5.0999999999999996</v>
      </c>
      <c r="I57" s="237">
        <v>56</v>
      </c>
      <c r="J57" s="237">
        <v>1.4</v>
      </c>
      <c r="K57" s="237">
        <v>3.3</v>
      </c>
      <c r="L57" s="237">
        <v>0.1</v>
      </c>
      <c r="M57" s="237">
        <v>113</v>
      </c>
      <c r="N57" s="237">
        <v>38</v>
      </c>
      <c r="O57" s="237">
        <v>266</v>
      </c>
      <c r="P57" s="237">
        <v>47</v>
      </c>
      <c r="Q57" s="237">
        <v>17</v>
      </c>
      <c r="R57" s="237">
        <v>8</v>
      </c>
      <c r="S57" s="237">
        <v>2.4</v>
      </c>
      <c r="T57" s="237">
        <v>3.8</v>
      </c>
      <c r="U57" s="237"/>
      <c r="V57" s="237"/>
    </row>
    <row r="58" spans="1:22">
      <c r="A58" s="32" t="s">
        <v>386</v>
      </c>
      <c r="B58" s="6" t="s">
        <v>48</v>
      </c>
      <c r="C58" s="32">
        <v>1</v>
      </c>
      <c r="D58" s="6" t="str">
        <f t="shared" si="0"/>
        <v>OTO-MXT-NCD-1</v>
      </c>
      <c r="E58" s="32" t="s">
        <v>335</v>
      </c>
      <c r="F58" s="237">
        <v>0.18</v>
      </c>
      <c r="G58" s="237">
        <v>1.05</v>
      </c>
      <c r="H58" s="237">
        <v>5.2</v>
      </c>
      <c r="I58" s="237">
        <v>72</v>
      </c>
      <c r="J58" s="237">
        <v>1.6</v>
      </c>
      <c r="K58" s="237">
        <v>5.7</v>
      </c>
      <c r="L58" s="237">
        <v>0.1</v>
      </c>
      <c r="M58" s="237">
        <v>62</v>
      </c>
      <c r="N58" s="237">
        <v>50</v>
      </c>
      <c r="O58" s="237">
        <v>490</v>
      </c>
      <c r="P58" s="237">
        <v>190</v>
      </c>
      <c r="Q58" s="237">
        <v>18</v>
      </c>
      <c r="R58" s="237">
        <v>6.8</v>
      </c>
      <c r="S58" s="237">
        <v>0.5</v>
      </c>
      <c r="T58" s="237">
        <v>1.4</v>
      </c>
      <c r="U58" s="237"/>
      <c r="V58" s="237"/>
    </row>
    <row r="59" spans="1:22">
      <c r="A59" s="32" t="s">
        <v>386</v>
      </c>
      <c r="B59" s="6" t="s">
        <v>48</v>
      </c>
      <c r="C59" s="32">
        <v>2</v>
      </c>
      <c r="D59" s="6" t="str">
        <f t="shared" si="0"/>
        <v>OTO-MXT-NCD-2</v>
      </c>
      <c r="E59" s="32" t="s">
        <v>336</v>
      </c>
      <c r="F59" s="237">
        <v>0.32</v>
      </c>
      <c r="G59" s="237">
        <v>1.1599999999999999</v>
      </c>
      <c r="H59" s="237">
        <v>4.9000000000000004</v>
      </c>
      <c r="I59" s="237">
        <v>59</v>
      </c>
      <c r="J59" s="237">
        <v>1.6</v>
      </c>
      <c r="K59" s="237">
        <v>4.0999999999999996</v>
      </c>
      <c r="L59" s="237">
        <v>0.1</v>
      </c>
      <c r="M59" s="237">
        <v>100</v>
      </c>
      <c r="N59" s="237">
        <v>60</v>
      </c>
      <c r="O59" s="237">
        <v>292</v>
      </c>
      <c r="P59" s="237">
        <v>97</v>
      </c>
      <c r="Q59" s="237">
        <v>16</v>
      </c>
      <c r="R59" s="237">
        <v>3.2</v>
      </c>
      <c r="S59" s="237">
        <v>0.4</v>
      </c>
      <c r="T59" s="237">
        <v>1</v>
      </c>
      <c r="U59" s="237"/>
      <c r="V59" s="237"/>
    </row>
    <row r="60" spans="1:22">
      <c r="A60" s="32" t="s">
        <v>386</v>
      </c>
      <c r="B60" s="6" t="s">
        <v>48</v>
      </c>
      <c r="C60" s="32">
        <v>3</v>
      </c>
      <c r="D60" s="6" t="str">
        <f t="shared" si="0"/>
        <v>OTO-MXT-NCD-3</v>
      </c>
      <c r="E60" s="32" t="s">
        <v>337</v>
      </c>
      <c r="F60" s="237">
        <v>0.22</v>
      </c>
      <c r="G60" s="237">
        <v>1.1299999999999999</v>
      </c>
      <c r="H60" s="237">
        <v>4.8</v>
      </c>
      <c r="I60" s="237">
        <v>55</v>
      </c>
      <c r="J60" s="237">
        <v>1.3</v>
      </c>
      <c r="K60" s="237">
        <v>2.9</v>
      </c>
      <c r="L60" s="237">
        <v>0.1</v>
      </c>
      <c r="M60" s="237">
        <v>95</v>
      </c>
      <c r="N60" s="237">
        <v>39</v>
      </c>
      <c r="O60" s="237">
        <v>225</v>
      </c>
      <c r="P60" s="237">
        <v>47</v>
      </c>
      <c r="Q60" s="237">
        <v>17</v>
      </c>
      <c r="R60" s="237">
        <v>1.8</v>
      </c>
      <c r="S60" s="237">
        <v>0.3</v>
      </c>
      <c r="T60" s="237">
        <v>0.9</v>
      </c>
      <c r="U60" s="237"/>
      <c r="V60" s="237"/>
    </row>
    <row r="61" spans="1:22">
      <c r="A61" s="32" t="s">
        <v>386</v>
      </c>
      <c r="B61" s="6" t="s">
        <v>48</v>
      </c>
      <c r="C61" s="32">
        <v>4</v>
      </c>
      <c r="D61" s="6" t="str">
        <f t="shared" si="0"/>
        <v>OTO-MXT-NCD-4</v>
      </c>
      <c r="E61" s="32" t="s">
        <v>338</v>
      </c>
      <c r="F61" s="237">
        <v>0.22</v>
      </c>
      <c r="G61" s="237">
        <v>1.17</v>
      </c>
      <c r="H61" s="237">
        <v>4.8</v>
      </c>
      <c r="I61" s="237">
        <v>50</v>
      </c>
      <c r="J61" s="237">
        <v>1.3</v>
      </c>
      <c r="K61" s="237">
        <v>2.6</v>
      </c>
      <c r="L61" s="237">
        <v>0.1</v>
      </c>
      <c r="M61" s="237">
        <v>96</v>
      </c>
      <c r="N61" s="237">
        <v>28</v>
      </c>
      <c r="O61" s="237">
        <v>169</v>
      </c>
      <c r="P61" s="237">
        <v>46</v>
      </c>
      <c r="Q61" s="237">
        <v>15</v>
      </c>
      <c r="R61" s="237">
        <v>1.3</v>
      </c>
      <c r="S61" s="237">
        <v>0.3</v>
      </c>
      <c r="T61" s="237">
        <v>0.9</v>
      </c>
      <c r="U61" s="237"/>
      <c r="V61" s="237"/>
    </row>
    <row r="62" spans="1:22">
      <c r="A62" s="32" t="s">
        <v>386</v>
      </c>
      <c r="B62" s="6" t="s">
        <v>48</v>
      </c>
      <c r="C62" s="32">
        <v>5</v>
      </c>
      <c r="D62" s="6" t="str">
        <f t="shared" si="0"/>
        <v>OTO-MXT-NCD-5</v>
      </c>
      <c r="E62" s="32" t="s">
        <v>339</v>
      </c>
      <c r="F62" s="237">
        <v>0.32</v>
      </c>
      <c r="G62" s="237">
        <v>1.26</v>
      </c>
      <c r="H62" s="237">
        <v>4.8</v>
      </c>
      <c r="I62" s="237">
        <v>54</v>
      </c>
      <c r="J62" s="237">
        <v>1.4</v>
      </c>
      <c r="K62" s="237">
        <v>3</v>
      </c>
      <c r="L62" s="237">
        <v>0.1</v>
      </c>
      <c r="M62" s="237">
        <v>85</v>
      </c>
      <c r="N62" s="238">
        <v>54</v>
      </c>
      <c r="O62" s="237">
        <v>199</v>
      </c>
      <c r="P62" s="237">
        <v>61</v>
      </c>
      <c r="Q62" s="237">
        <v>17</v>
      </c>
      <c r="R62" s="237">
        <v>4.2</v>
      </c>
      <c r="S62" s="237">
        <v>0.5</v>
      </c>
      <c r="T62" s="237">
        <v>1.3</v>
      </c>
      <c r="U62" s="238" t="s">
        <v>1019</v>
      </c>
      <c r="V62" s="237"/>
    </row>
    <row r="63" spans="1:22">
      <c r="A63" s="32" t="s">
        <v>386</v>
      </c>
      <c r="B63" s="6" t="s">
        <v>48</v>
      </c>
      <c r="C63" s="32">
        <v>6</v>
      </c>
      <c r="D63" s="6" t="str">
        <f t="shared" si="0"/>
        <v>OTO-MXT-NCD-6</v>
      </c>
      <c r="E63" s="32" t="s">
        <v>340</v>
      </c>
      <c r="F63" s="237">
        <v>0.27</v>
      </c>
      <c r="G63" s="237">
        <v>1.1399999999999999</v>
      </c>
      <c r="H63" s="237">
        <v>4.8</v>
      </c>
      <c r="I63" s="237">
        <v>54</v>
      </c>
      <c r="J63" s="237">
        <v>1.4</v>
      </c>
      <c r="K63" s="237">
        <v>3.2</v>
      </c>
      <c r="L63" s="237">
        <v>0.1</v>
      </c>
      <c r="M63" s="237">
        <v>55</v>
      </c>
      <c r="N63" s="237">
        <v>39</v>
      </c>
      <c r="O63" s="237">
        <v>224</v>
      </c>
      <c r="P63" s="237">
        <v>61</v>
      </c>
      <c r="Q63" s="237">
        <v>18</v>
      </c>
      <c r="R63" s="237">
        <v>2.4</v>
      </c>
      <c r="S63" s="237">
        <v>0.7</v>
      </c>
      <c r="T63" s="237">
        <v>1</v>
      </c>
      <c r="U63" s="237"/>
      <c r="V63" s="237"/>
    </row>
    <row r="64" spans="1:22">
      <c r="A64" s="32" t="s">
        <v>386</v>
      </c>
      <c r="B64" s="6" t="s">
        <v>48</v>
      </c>
      <c r="C64" s="32">
        <v>7</v>
      </c>
      <c r="D64" s="6" t="str">
        <f t="shared" si="0"/>
        <v>OTO-MXT-NCD-7</v>
      </c>
      <c r="E64" s="32" t="s">
        <v>341</v>
      </c>
      <c r="F64" s="237">
        <v>0.22</v>
      </c>
      <c r="G64" s="237">
        <v>1.1200000000000001</v>
      </c>
      <c r="H64" s="237">
        <v>4.7</v>
      </c>
      <c r="I64" s="238">
        <v>63</v>
      </c>
      <c r="J64" s="237">
        <v>1.6</v>
      </c>
      <c r="K64" s="237">
        <v>4.3</v>
      </c>
      <c r="L64" s="237">
        <v>0.1</v>
      </c>
      <c r="M64" s="237">
        <v>55</v>
      </c>
      <c r="N64" s="237">
        <v>60</v>
      </c>
      <c r="O64" s="237">
        <v>305</v>
      </c>
      <c r="P64" s="237">
        <v>122</v>
      </c>
      <c r="Q64" s="237">
        <v>19</v>
      </c>
      <c r="R64" s="237">
        <v>1.6</v>
      </c>
      <c r="S64" s="237">
        <v>0.6</v>
      </c>
      <c r="T64" s="237">
        <v>1</v>
      </c>
      <c r="U64" s="238" t="s">
        <v>1020</v>
      </c>
      <c r="V64" s="237"/>
    </row>
    <row r="65" spans="1:22">
      <c r="A65" s="32" t="s">
        <v>386</v>
      </c>
      <c r="B65" s="6" t="s">
        <v>48</v>
      </c>
      <c r="C65" s="32">
        <v>8</v>
      </c>
      <c r="D65" s="6" t="str">
        <f t="shared" si="0"/>
        <v>OTO-MXT-NCD-8</v>
      </c>
      <c r="E65" s="32" t="s">
        <v>342</v>
      </c>
      <c r="F65" s="237">
        <v>0.22</v>
      </c>
      <c r="G65" s="237">
        <v>1.1200000000000001</v>
      </c>
      <c r="H65" s="237">
        <v>4.8</v>
      </c>
      <c r="I65" s="237">
        <v>62</v>
      </c>
      <c r="J65" s="237">
        <v>1.6</v>
      </c>
      <c r="K65" s="237">
        <v>4.4000000000000004</v>
      </c>
      <c r="L65" s="237">
        <v>0.1</v>
      </c>
      <c r="M65" s="237">
        <v>59</v>
      </c>
      <c r="N65" s="237">
        <v>41</v>
      </c>
      <c r="O65" s="237">
        <v>317</v>
      </c>
      <c r="P65" s="237">
        <v>126</v>
      </c>
      <c r="Q65" s="237">
        <v>20</v>
      </c>
      <c r="R65" s="237">
        <v>2.6</v>
      </c>
      <c r="S65" s="237">
        <v>0.7</v>
      </c>
      <c r="T65" s="237">
        <v>0.9</v>
      </c>
      <c r="U65" s="237"/>
      <c r="V65" s="237"/>
    </row>
    <row r="66" spans="1:22">
      <c r="A66" s="32" t="s">
        <v>386</v>
      </c>
      <c r="B66" s="6" t="s">
        <v>49</v>
      </c>
      <c r="C66" s="32">
        <v>1</v>
      </c>
      <c r="D66" s="6" t="str">
        <f t="shared" si="0"/>
        <v>CCR-ONE-NCD-1</v>
      </c>
      <c r="E66" s="32" t="s">
        <v>343</v>
      </c>
      <c r="F66" s="237">
        <v>0.46</v>
      </c>
      <c r="G66" s="237">
        <v>1.29</v>
      </c>
      <c r="H66" s="237">
        <v>6.5</v>
      </c>
      <c r="I66" s="237">
        <v>89</v>
      </c>
      <c r="J66" s="237">
        <v>0.7</v>
      </c>
      <c r="K66" s="237">
        <v>6.4</v>
      </c>
      <c r="L66" s="237">
        <v>0.1</v>
      </c>
      <c r="M66" s="237">
        <v>354</v>
      </c>
      <c r="N66" s="237">
        <v>49</v>
      </c>
      <c r="O66" s="237">
        <v>902</v>
      </c>
      <c r="P66" s="237">
        <v>139</v>
      </c>
      <c r="Q66" s="237">
        <v>14</v>
      </c>
      <c r="R66" s="237">
        <v>31</v>
      </c>
      <c r="S66" s="237">
        <v>6.9</v>
      </c>
      <c r="T66" s="237">
        <v>44.2</v>
      </c>
      <c r="U66" s="237"/>
      <c r="V66" s="237"/>
    </row>
    <row r="67" spans="1:22">
      <c r="A67" s="32" t="s">
        <v>386</v>
      </c>
      <c r="B67" s="6" t="s">
        <v>49</v>
      </c>
      <c r="C67" s="32">
        <v>2</v>
      </c>
      <c r="D67" s="6" t="str">
        <f t="shared" ref="D67:D116" si="1">_xlfn.CONCAT(B67,"-",C67)</f>
        <v>CCR-ONE-NCD-2</v>
      </c>
      <c r="E67" s="32" t="s">
        <v>344</v>
      </c>
      <c r="F67" s="237">
        <v>0.27</v>
      </c>
      <c r="G67" s="237">
        <v>1.28</v>
      </c>
      <c r="H67" s="237">
        <v>6.7</v>
      </c>
      <c r="I67" s="237">
        <v>91</v>
      </c>
      <c r="J67" s="237">
        <v>0.5</v>
      </c>
      <c r="K67" s="237">
        <v>5.5</v>
      </c>
      <c r="L67" s="237">
        <v>0.1</v>
      </c>
      <c r="M67" s="237">
        <v>226</v>
      </c>
      <c r="N67" s="237">
        <v>62</v>
      </c>
      <c r="O67" s="237">
        <v>705</v>
      </c>
      <c r="P67" s="237">
        <v>159</v>
      </c>
      <c r="Q67" s="237">
        <v>12</v>
      </c>
      <c r="R67" s="237">
        <v>22</v>
      </c>
      <c r="S67" s="237">
        <v>4.2</v>
      </c>
      <c r="T67" s="237">
        <v>38.799999999999997</v>
      </c>
      <c r="U67" s="237"/>
      <c r="V67" s="237"/>
    </row>
    <row r="68" spans="1:22">
      <c r="A68" s="32" t="s">
        <v>386</v>
      </c>
      <c r="B68" s="6" t="s">
        <v>49</v>
      </c>
      <c r="C68" s="32">
        <v>3</v>
      </c>
      <c r="D68" s="6" t="str">
        <f t="shared" si="1"/>
        <v>CCR-ONE-NCD-3</v>
      </c>
      <c r="E68" s="32" t="s">
        <v>345</v>
      </c>
      <c r="F68" s="237">
        <v>0.22</v>
      </c>
      <c r="G68" s="237">
        <v>1.23</v>
      </c>
      <c r="H68" s="237">
        <v>6.7</v>
      </c>
      <c r="I68" s="237">
        <v>90</v>
      </c>
      <c r="J68" s="237">
        <v>0.5</v>
      </c>
      <c r="K68" s="237">
        <v>5.5</v>
      </c>
      <c r="L68" s="237">
        <v>0.1</v>
      </c>
      <c r="M68" s="237">
        <v>174</v>
      </c>
      <c r="N68" s="237">
        <v>56</v>
      </c>
      <c r="O68" s="237">
        <v>671</v>
      </c>
      <c r="P68" s="237">
        <v>176</v>
      </c>
      <c r="Q68" s="237">
        <v>12</v>
      </c>
      <c r="R68" s="237">
        <v>15.9</v>
      </c>
      <c r="S68" s="237">
        <v>3.8</v>
      </c>
      <c r="T68" s="237">
        <v>31.9</v>
      </c>
      <c r="U68" s="237"/>
      <c r="V68" s="237"/>
    </row>
    <row r="69" spans="1:22">
      <c r="A69" s="32" t="s">
        <v>386</v>
      </c>
      <c r="B69" s="6" t="s">
        <v>49</v>
      </c>
      <c r="C69" s="32">
        <v>4</v>
      </c>
      <c r="D69" s="6" t="str">
        <f t="shared" si="1"/>
        <v>CCR-ONE-NCD-4</v>
      </c>
      <c r="E69" s="32" t="s">
        <v>346</v>
      </c>
      <c r="F69" s="237">
        <v>0.27</v>
      </c>
      <c r="G69" s="237">
        <v>1.27</v>
      </c>
      <c r="H69" s="237">
        <v>6.6</v>
      </c>
      <c r="I69" s="237">
        <v>90</v>
      </c>
      <c r="J69" s="237">
        <v>0.6</v>
      </c>
      <c r="K69" s="237">
        <v>6.3</v>
      </c>
      <c r="L69" s="237">
        <v>0.1</v>
      </c>
      <c r="M69" s="237">
        <v>286</v>
      </c>
      <c r="N69" s="237">
        <v>53</v>
      </c>
      <c r="O69" s="237">
        <v>841</v>
      </c>
      <c r="P69" s="237">
        <v>157</v>
      </c>
      <c r="Q69" s="237">
        <v>12</v>
      </c>
      <c r="R69" s="237">
        <v>24</v>
      </c>
      <c r="S69" s="237">
        <v>6.3</v>
      </c>
      <c r="T69" s="237">
        <v>58.8</v>
      </c>
      <c r="U69" s="237"/>
      <c r="V69" s="237"/>
    </row>
    <row r="70" spans="1:22">
      <c r="A70" s="32" t="s">
        <v>386</v>
      </c>
      <c r="B70" s="6" t="s">
        <v>49</v>
      </c>
      <c r="C70" s="32">
        <v>5</v>
      </c>
      <c r="D70" s="6" t="str">
        <f t="shared" si="1"/>
        <v>CCR-ONE-NCD-5</v>
      </c>
      <c r="E70" s="32" t="s">
        <v>347</v>
      </c>
      <c r="F70" s="237">
        <v>0.41</v>
      </c>
      <c r="G70" s="237">
        <v>1.3</v>
      </c>
      <c r="H70" s="237">
        <v>5.9</v>
      </c>
      <c r="I70" s="237">
        <v>81</v>
      </c>
      <c r="J70" s="237">
        <v>1.2</v>
      </c>
      <c r="K70" s="237">
        <v>6.4</v>
      </c>
      <c r="L70" s="237">
        <v>0.1</v>
      </c>
      <c r="M70" s="237">
        <v>325</v>
      </c>
      <c r="N70" s="237">
        <v>43</v>
      </c>
      <c r="O70" s="237">
        <v>800</v>
      </c>
      <c r="P70" s="237">
        <v>134</v>
      </c>
      <c r="Q70" s="237">
        <v>18</v>
      </c>
      <c r="R70" s="237">
        <v>28.6</v>
      </c>
      <c r="S70" s="237">
        <v>4.3</v>
      </c>
      <c r="T70" s="237">
        <v>40.4</v>
      </c>
      <c r="U70" s="237"/>
      <c r="V70" s="237"/>
    </row>
    <row r="71" spans="1:22">
      <c r="A71" s="32" t="s">
        <v>386</v>
      </c>
      <c r="B71" s="6" t="s">
        <v>49</v>
      </c>
      <c r="C71" s="32">
        <v>6</v>
      </c>
      <c r="D71" s="6" t="str">
        <f t="shared" si="1"/>
        <v>CCR-ONE-NCD-6</v>
      </c>
      <c r="E71" s="32" t="s">
        <v>348</v>
      </c>
      <c r="F71" s="237">
        <v>0.22</v>
      </c>
      <c r="G71" s="237">
        <v>1.34</v>
      </c>
      <c r="H71" s="237">
        <v>6.5</v>
      </c>
      <c r="I71" s="237">
        <v>86</v>
      </c>
      <c r="J71" s="237">
        <v>0.6</v>
      </c>
      <c r="K71" s="237">
        <v>4.2</v>
      </c>
      <c r="L71" s="237">
        <v>0.1</v>
      </c>
      <c r="M71" s="237">
        <v>166</v>
      </c>
      <c r="N71" s="237">
        <v>41</v>
      </c>
      <c r="O71" s="237">
        <v>517</v>
      </c>
      <c r="P71" s="237">
        <v>111</v>
      </c>
      <c r="Q71" s="237">
        <v>12</v>
      </c>
      <c r="R71" s="237">
        <v>13.8</v>
      </c>
      <c r="S71" s="237">
        <v>2.5</v>
      </c>
      <c r="T71" s="237">
        <v>23.1</v>
      </c>
      <c r="U71" s="237"/>
      <c r="V71" s="237"/>
    </row>
    <row r="72" spans="1:22">
      <c r="A72" s="32" t="s">
        <v>386</v>
      </c>
      <c r="B72" s="6" t="s">
        <v>49</v>
      </c>
      <c r="C72" s="32">
        <v>7</v>
      </c>
      <c r="D72" s="6" t="str">
        <f t="shared" si="1"/>
        <v>CCR-ONE-NCD-7</v>
      </c>
      <c r="E72" s="32" t="s">
        <v>349</v>
      </c>
      <c r="F72" s="237">
        <v>0.56000000000000005</v>
      </c>
      <c r="G72" s="237">
        <v>1.18</v>
      </c>
      <c r="H72" s="237">
        <v>5.7</v>
      </c>
      <c r="I72" s="237">
        <v>77</v>
      </c>
      <c r="J72" s="237">
        <v>1.5</v>
      </c>
      <c r="K72" s="237">
        <v>6.6</v>
      </c>
      <c r="L72" s="237">
        <v>0.1</v>
      </c>
      <c r="M72" s="237">
        <v>439</v>
      </c>
      <c r="N72" s="237">
        <v>69</v>
      </c>
      <c r="O72" s="237">
        <v>796</v>
      </c>
      <c r="P72" s="237">
        <v>114</v>
      </c>
      <c r="Q72" s="237">
        <v>18</v>
      </c>
      <c r="R72" s="237">
        <v>38.1</v>
      </c>
      <c r="S72" s="237">
        <v>6.3</v>
      </c>
      <c r="T72" s="237">
        <v>60.2</v>
      </c>
      <c r="U72" s="237"/>
      <c r="V72" s="237"/>
    </row>
    <row r="73" spans="1:22">
      <c r="A73" s="32" t="s">
        <v>386</v>
      </c>
      <c r="B73" s="6" t="s">
        <v>49</v>
      </c>
      <c r="C73" s="32">
        <v>8</v>
      </c>
      <c r="D73" s="6" t="str">
        <f t="shared" si="1"/>
        <v>CCR-ONE-NCD-8</v>
      </c>
      <c r="E73" s="32" t="s">
        <v>350</v>
      </c>
      <c r="F73" s="237">
        <v>0.27</v>
      </c>
      <c r="G73" s="237">
        <v>1.33</v>
      </c>
      <c r="H73" s="237">
        <v>6</v>
      </c>
      <c r="I73" s="237">
        <v>80</v>
      </c>
      <c r="J73" s="237">
        <v>0.9</v>
      </c>
      <c r="K73" s="237">
        <v>4.5999999999999996</v>
      </c>
      <c r="L73" s="237">
        <v>0.1</v>
      </c>
      <c r="M73" s="237">
        <v>267</v>
      </c>
      <c r="N73" s="237">
        <v>54</v>
      </c>
      <c r="O73" s="237">
        <v>567</v>
      </c>
      <c r="P73" s="237">
        <v>86</v>
      </c>
      <c r="Q73" s="237">
        <v>14</v>
      </c>
      <c r="R73" s="237">
        <v>15.4</v>
      </c>
      <c r="S73" s="237">
        <v>4.5</v>
      </c>
      <c r="T73" s="237">
        <v>38.9</v>
      </c>
      <c r="U73" s="237"/>
      <c r="V73" s="237"/>
    </row>
    <row r="74" spans="1:22">
      <c r="A74" s="32" t="s">
        <v>386</v>
      </c>
      <c r="B74" s="6" t="s">
        <v>50</v>
      </c>
      <c r="C74" s="32">
        <v>1</v>
      </c>
      <c r="D74" s="6" t="str">
        <f t="shared" si="1"/>
        <v>CRE-MXT-NCD-1</v>
      </c>
      <c r="E74" s="32" t="s">
        <v>387</v>
      </c>
      <c r="F74" s="237">
        <v>0.22</v>
      </c>
      <c r="G74" s="237">
        <v>1.1299999999999999</v>
      </c>
      <c r="H74" s="237">
        <v>5.8</v>
      </c>
      <c r="I74" s="237">
        <v>73</v>
      </c>
      <c r="J74" s="237">
        <v>1</v>
      </c>
      <c r="K74" s="237">
        <v>3.7</v>
      </c>
      <c r="L74" s="237">
        <v>0.1</v>
      </c>
      <c r="M74" s="237">
        <v>211</v>
      </c>
      <c r="N74" s="237">
        <v>81</v>
      </c>
      <c r="O74" s="237">
        <v>385</v>
      </c>
      <c r="P74" s="237">
        <v>66</v>
      </c>
      <c r="Q74" s="237">
        <v>13</v>
      </c>
      <c r="R74" s="237">
        <v>145.19999999999999</v>
      </c>
      <c r="S74" s="237">
        <v>1.1000000000000001</v>
      </c>
      <c r="T74" s="237">
        <v>3.8</v>
      </c>
      <c r="U74" s="237"/>
      <c r="V74" s="237"/>
    </row>
    <row r="75" spans="1:22">
      <c r="A75" s="32" t="s">
        <v>386</v>
      </c>
      <c r="B75" s="6" t="s">
        <v>50</v>
      </c>
      <c r="C75" s="32">
        <v>2</v>
      </c>
      <c r="D75" s="6" t="str">
        <f t="shared" si="1"/>
        <v>CRE-MXT-NCD-2</v>
      </c>
      <c r="E75" s="32" t="s">
        <v>388</v>
      </c>
      <c r="F75" s="237">
        <v>0.22</v>
      </c>
      <c r="G75" s="237">
        <v>1.1399999999999999</v>
      </c>
      <c r="H75" s="237">
        <v>5.5</v>
      </c>
      <c r="I75" s="237">
        <v>64</v>
      </c>
      <c r="J75" s="237">
        <v>1.2</v>
      </c>
      <c r="K75" s="237">
        <v>3.3</v>
      </c>
      <c r="L75" s="237">
        <v>0.1</v>
      </c>
      <c r="M75" s="237">
        <v>179</v>
      </c>
      <c r="N75" s="237">
        <v>70</v>
      </c>
      <c r="O75" s="237">
        <v>288</v>
      </c>
      <c r="P75" s="237">
        <v>62</v>
      </c>
      <c r="Q75" s="237">
        <v>12</v>
      </c>
      <c r="R75" s="237">
        <v>100.4</v>
      </c>
      <c r="S75" s="237">
        <v>0.8</v>
      </c>
      <c r="T75" s="237">
        <v>2.2999999999999998</v>
      </c>
      <c r="U75" s="237"/>
      <c r="V75" s="237"/>
    </row>
    <row r="76" spans="1:22">
      <c r="A76" s="32" t="s">
        <v>386</v>
      </c>
      <c r="B76" s="6" t="s">
        <v>50</v>
      </c>
      <c r="C76" s="32">
        <v>3</v>
      </c>
      <c r="D76" s="6" t="str">
        <f t="shared" si="1"/>
        <v>CRE-MXT-NCD-3</v>
      </c>
      <c r="E76" s="32" t="s">
        <v>389</v>
      </c>
      <c r="F76" s="237">
        <v>0.32</v>
      </c>
      <c r="G76" s="237">
        <v>1.18</v>
      </c>
      <c r="H76" s="237">
        <v>5.7</v>
      </c>
      <c r="I76" s="237">
        <v>69</v>
      </c>
      <c r="J76" s="237">
        <v>1.1000000000000001</v>
      </c>
      <c r="K76" s="237">
        <v>3.6</v>
      </c>
      <c r="L76" s="237">
        <v>0.1</v>
      </c>
      <c r="M76" s="237">
        <v>326</v>
      </c>
      <c r="N76" s="237">
        <v>56</v>
      </c>
      <c r="O76" s="237">
        <v>359</v>
      </c>
      <c r="P76" s="237">
        <v>64</v>
      </c>
      <c r="Q76" s="237">
        <v>13</v>
      </c>
      <c r="R76" s="237">
        <v>132</v>
      </c>
      <c r="S76" s="237">
        <v>1.1000000000000001</v>
      </c>
      <c r="T76" s="237">
        <v>3.5</v>
      </c>
      <c r="U76" s="237"/>
      <c r="V76" s="237"/>
    </row>
    <row r="77" spans="1:22">
      <c r="A77" s="32" t="s">
        <v>386</v>
      </c>
      <c r="B77" s="6" t="s">
        <v>50</v>
      </c>
      <c r="C77" s="32">
        <v>4</v>
      </c>
      <c r="D77" s="6" t="str">
        <f t="shared" si="1"/>
        <v>CRE-MXT-NCD-4</v>
      </c>
      <c r="E77" s="32" t="s">
        <v>390</v>
      </c>
      <c r="F77" s="237">
        <v>0.32</v>
      </c>
      <c r="G77" s="237">
        <v>1.23</v>
      </c>
      <c r="H77" s="237">
        <v>5.5</v>
      </c>
      <c r="I77" s="237">
        <v>63</v>
      </c>
      <c r="J77" s="237">
        <v>1.2</v>
      </c>
      <c r="K77" s="237">
        <v>3.3</v>
      </c>
      <c r="L77" s="237">
        <v>0.1</v>
      </c>
      <c r="M77" s="237">
        <v>274</v>
      </c>
      <c r="N77" s="237">
        <v>54</v>
      </c>
      <c r="O77" s="237">
        <v>284</v>
      </c>
      <c r="P77" s="237">
        <v>63</v>
      </c>
      <c r="Q77" s="237">
        <v>11</v>
      </c>
      <c r="R77" s="239">
        <v>99.8</v>
      </c>
      <c r="S77" s="239">
        <v>0.7</v>
      </c>
      <c r="T77" s="239">
        <v>3.5</v>
      </c>
      <c r="U77" s="239" t="s">
        <v>1021</v>
      </c>
      <c r="V77" s="237"/>
    </row>
    <row r="78" spans="1:22">
      <c r="A78" s="32" t="s">
        <v>386</v>
      </c>
      <c r="B78" s="6" t="s">
        <v>50</v>
      </c>
      <c r="C78" s="32">
        <v>5</v>
      </c>
      <c r="D78" s="6" t="str">
        <f t="shared" si="1"/>
        <v>CRE-MXT-NCD-5</v>
      </c>
      <c r="E78" s="32" t="s">
        <v>391</v>
      </c>
      <c r="F78" s="237">
        <v>0.46</v>
      </c>
      <c r="G78" s="237">
        <v>1.1499999999999999</v>
      </c>
      <c r="H78" s="237">
        <v>5.5</v>
      </c>
      <c r="I78" s="237">
        <v>72</v>
      </c>
      <c r="J78" s="237">
        <v>1.4</v>
      </c>
      <c r="K78" s="237">
        <v>5.0999999999999996</v>
      </c>
      <c r="L78" s="237">
        <v>0.1</v>
      </c>
      <c r="M78" s="237">
        <v>31</v>
      </c>
      <c r="N78" s="237">
        <v>43</v>
      </c>
      <c r="O78" s="237">
        <v>535</v>
      </c>
      <c r="P78" s="237">
        <v>102</v>
      </c>
      <c r="Q78" s="237">
        <v>14</v>
      </c>
      <c r="R78" s="239">
        <v>78.3</v>
      </c>
      <c r="S78" s="239">
        <v>1</v>
      </c>
      <c r="T78" s="239">
        <v>5</v>
      </c>
      <c r="U78" s="239"/>
      <c r="V78" s="237"/>
    </row>
    <row r="79" spans="1:22">
      <c r="A79" s="32" t="s">
        <v>386</v>
      </c>
      <c r="B79" s="6" t="s">
        <v>50</v>
      </c>
      <c r="C79" s="32">
        <v>6</v>
      </c>
      <c r="D79" s="6" t="str">
        <f t="shared" si="1"/>
        <v>CRE-MXT-NCD-6</v>
      </c>
      <c r="E79" s="32" t="s">
        <v>392</v>
      </c>
      <c r="F79" s="237">
        <v>0.46</v>
      </c>
      <c r="G79" s="237">
        <v>1.0900000000000001</v>
      </c>
      <c r="H79" s="237">
        <v>5.6</v>
      </c>
      <c r="I79" s="237">
        <v>72</v>
      </c>
      <c r="J79" s="239">
        <v>1.4</v>
      </c>
      <c r="K79" s="237">
        <v>5.2</v>
      </c>
      <c r="L79" s="237">
        <v>0.1</v>
      </c>
      <c r="M79" s="237">
        <v>37</v>
      </c>
      <c r="N79" s="237">
        <v>71</v>
      </c>
      <c r="O79" s="237">
        <v>528</v>
      </c>
      <c r="P79" s="237">
        <v>111</v>
      </c>
      <c r="Q79" s="237">
        <v>17</v>
      </c>
      <c r="R79" s="239">
        <v>103.7</v>
      </c>
      <c r="S79" s="239">
        <v>0.9</v>
      </c>
      <c r="T79" s="239">
        <v>4.3</v>
      </c>
      <c r="U79" s="239" t="s">
        <v>1022</v>
      </c>
      <c r="V79" s="237"/>
    </row>
    <row r="80" spans="1:22">
      <c r="A80" s="32" t="s">
        <v>386</v>
      </c>
      <c r="B80" s="6" t="s">
        <v>50</v>
      </c>
      <c r="C80" s="32">
        <v>7</v>
      </c>
      <c r="D80" s="6" t="str">
        <f t="shared" si="1"/>
        <v>CRE-MXT-NCD-7</v>
      </c>
      <c r="E80" s="32" t="s">
        <v>393</v>
      </c>
      <c r="F80" s="237">
        <v>0.22</v>
      </c>
      <c r="G80" s="237">
        <v>1.23</v>
      </c>
      <c r="H80" s="237">
        <v>5</v>
      </c>
      <c r="I80" s="237">
        <v>41</v>
      </c>
      <c r="J80" s="237">
        <v>1.5</v>
      </c>
      <c r="K80" s="237">
        <v>2.6</v>
      </c>
      <c r="L80" s="237">
        <v>0.1</v>
      </c>
      <c r="M80" s="237">
        <v>251</v>
      </c>
      <c r="N80" s="237">
        <v>38</v>
      </c>
      <c r="O80" s="237">
        <v>137</v>
      </c>
      <c r="P80" s="237">
        <v>34</v>
      </c>
      <c r="Q80" s="237">
        <v>14</v>
      </c>
      <c r="R80" s="237">
        <v>87.4</v>
      </c>
      <c r="S80" s="237">
        <v>0.7</v>
      </c>
      <c r="T80" s="237">
        <v>2.1</v>
      </c>
      <c r="U80" s="237"/>
      <c r="V80" s="237"/>
    </row>
    <row r="81" spans="1:22">
      <c r="A81" s="32" t="s">
        <v>386</v>
      </c>
      <c r="B81" s="6" t="s">
        <v>50</v>
      </c>
      <c r="C81" s="32">
        <v>8</v>
      </c>
      <c r="D81" s="6" t="str">
        <f t="shared" si="1"/>
        <v>CRE-MXT-NCD-8</v>
      </c>
      <c r="E81" s="32" t="s">
        <v>394</v>
      </c>
      <c r="F81" s="237">
        <v>0.27</v>
      </c>
      <c r="G81" s="237">
        <v>1.19</v>
      </c>
      <c r="H81" s="237">
        <v>5.0999999999999996</v>
      </c>
      <c r="I81" s="237">
        <v>46</v>
      </c>
      <c r="J81" s="237">
        <v>1.6</v>
      </c>
      <c r="K81" s="237">
        <v>2.9</v>
      </c>
      <c r="L81" s="237">
        <v>0.1</v>
      </c>
      <c r="M81" s="237">
        <v>235</v>
      </c>
      <c r="N81" s="237">
        <v>40</v>
      </c>
      <c r="O81" s="237">
        <v>173</v>
      </c>
      <c r="P81" s="237">
        <v>47</v>
      </c>
      <c r="Q81" s="237">
        <v>15</v>
      </c>
      <c r="R81" s="237">
        <v>89.6</v>
      </c>
      <c r="S81" s="237">
        <v>0.6</v>
      </c>
      <c r="T81" s="237">
        <v>2</v>
      </c>
      <c r="U81" s="237"/>
      <c r="V81" s="237"/>
    </row>
    <row r="82" spans="1:22">
      <c r="A82" s="32" t="s">
        <v>386</v>
      </c>
      <c r="B82" s="6" t="s">
        <v>51</v>
      </c>
      <c r="C82" s="32">
        <v>1</v>
      </c>
      <c r="D82" s="6" t="str">
        <f t="shared" si="1"/>
        <v>CRE-MXG-NCD-1</v>
      </c>
      <c r="E82" s="32" t="s">
        <v>351</v>
      </c>
      <c r="F82" s="237">
        <v>0.27</v>
      </c>
      <c r="G82" s="237">
        <v>1.3</v>
      </c>
      <c r="H82" s="237">
        <v>4.8</v>
      </c>
      <c r="I82" s="237">
        <v>37</v>
      </c>
      <c r="J82" s="237">
        <v>2</v>
      </c>
      <c r="K82" s="237">
        <v>3.1</v>
      </c>
      <c r="L82" s="237">
        <v>0.1</v>
      </c>
      <c r="M82" s="237">
        <v>490</v>
      </c>
      <c r="N82" s="237">
        <v>65</v>
      </c>
      <c r="O82" s="237">
        <v>157</v>
      </c>
      <c r="P82" s="237">
        <v>26</v>
      </c>
      <c r="Q82" s="237">
        <v>18</v>
      </c>
      <c r="R82" s="237">
        <v>97.1</v>
      </c>
      <c r="S82" s="237">
        <v>2</v>
      </c>
      <c r="T82" s="237">
        <v>3.3</v>
      </c>
      <c r="U82" s="237"/>
      <c r="V82" s="237"/>
    </row>
    <row r="83" spans="1:22">
      <c r="A83" s="32" t="s">
        <v>386</v>
      </c>
      <c r="B83" s="6" t="s">
        <v>51</v>
      </c>
      <c r="C83" s="32">
        <v>2</v>
      </c>
      <c r="D83" s="6" t="str">
        <f t="shared" si="1"/>
        <v>CRE-MXG-NCD-2</v>
      </c>
      <c r="E83" s="32" t="s">
        <v>352</v>
      </c>
      <c r="F83" s="237">
        <v>0.27</v>
      </c>
      <c r="G83" s="237">
        <v>1.2</v>
      </c>
      <c r="H83" s="237">
        <v>5.5</v>
      </c>
      <c r="I83" s="237">
        <v>62</v>
      </c>
      <c r="J83" s="237">
        <v>1.3</v>
      </c>
      <c r="K83" s="237">
        <v>3.3</v>
      </c>
      <c r="L83" s="237">
        <v>0.1</v>
      </c>
      <c r="M83" s="237">
        <v>277</v>
      </c>
      <c r="N83" s="237">
        <v>89</v>
      </c>
      <c r="O83" s="237">
        <v>284</v>
      </c>
      <c r="P83" s="237">
        <v>51</v>
      </c>
      <c r="Q83" s="237">
        <v>14</v>
      </c>
      <c r="R83" s="237">
        <v>148.5</v>
      </c>
      <c r="S83" s="237">
        <v>2.2000000000000002</v>
      </c>
      <c r="T83" s="237">
        <v>5.8</v>
      </c>
      <c r="U83" s="237"/>
      <c r="V83" s="237"/>
    </row>
    <row r="84" spans="1:22">
      <c r="A84" s="32" t="s">
        <v>386</v>
      </c>
      <c r="B84" s="6" t="s">
        <v>51</v>
      </c>
      <c r="C84" s="32">
        <v>3</v>
      </c>
      <c r="D84" s="6" t="str">
        <f t="shared" si="1"/>
        <v>CRE-MXG-NCD-3</v>
      </c>
      <c r="E84" s="32" t="s">
        <v>353</v>
      </c>
      <c r="F84" s="237">
        <v>0.32</v>
      </c>
      <c r="G84" s="237">
        <v>1.25</v>
      </c>
      <c r="H84" s="237">
        <v>5</v>
      </c>
      <c r="I84" s="237">
        <v>49</v>
      </c>
      <c r="J84" s="237">
        <v>1.8</v>
      </c>
      <c r="K84" s="237">
        <v>3.5</v>
      </c>
      <c r="L84" s="237">
        <v>0.1</v>
      </c>
      <c r="M84" s="237">
        <v>418</v>
      </c>
      <c r="N84" s="237">
        <v>67</v>
      </c>
      <c r="O84" s="237">
        <v>234</v>
      </c>
      <c r="P84" s="237">
        <v>43</v>
      </c>
      <c r="Q84" s="237">
        <v>18</v>
      </c>
      <c r="R84" s="237">
        <v>114</v>
      </c>
      <c r="S84" s="237">
        <v>2.8</v>
      </c>
      <c r="T84" s="237">
        <v>5.8</v>
      </c>
      <c r="U84" s="237"/>
      <c r="V84" s="237"/>
    </row>
    <row r="85" spans="1:22">
      <c r="A85" s="32" t="s">
        <v>386</v>
      </c>
      <c r="B85" s="6" t="s">
        <v>51</v>
      </c>
      <c r="C85" s="32">
        <v>4</v>
      </c>
      <c r="D85" s="6" t="str">
        <f t="shared" si="1"/>
        <v>CRE-MXG-NCD-4</v>
      </c>
      <c r="E85" s="32" t="s">
        <v>354</v>
      </c>
      <c r="F85" s="237">
        <v>0.27</v>
      </c>
      <c r="G85" s="237">
        <v>1.27</v>
      </c>
      <c r="H85" s="237">
        <v>5.0999999999999996</v>
      </c>
      <c r="I85" s="237">
        <v>53</v>
      </c>
      <c r="J85" s="237">
        <v>1.6</v>
      </c>
      <c r="K85" s="237">
        <v>3.5</v>
      </c>
      <c r="L85" s="237">
        <v>0.1</v>
      </c>
      <c r="M85" s="237">
        <v>347</v>
      </c>
      <c r="N85" s="237">
        <v>53</v>
      </c>
      <c r="O85" s="237">
        <v>267</v>
      </c>
      <c r="P85" s="237">
        <v>42</v>
      </c>
      <c r="Q85" s="237">
        <v>16</v>
      </c>
      <c r="R85" s="237">
        <v>91.5</v>
      </c>
      <c r="S85" s="237">
        <v>1.8</v>
      </c>
      <c r="T85" s="237">
        <v>4.8</v>
      </c>
      <c r="U85" s="237"/>
      <c r="V85" s="237"/>
    </row>
    <row r="86" spans="1:22">
      <c r="A86" s="32" t="s">
        <v>386</v>
      </c>
      <c r="B86" s="6" t="s">
        <v>51</v>
      </c>
      <c r="C86" s="32">
        <v>5</v>
      </c>
      <c r="D86" s="6" t="str">
        <f t="shared" si="1"/>
        <v>CRE-MXG-NCD-5</v>
      </c>
      <c r="E86" s="32" t="s">
        <v>355</v>
      </c>
      <c r="F86" s="237">
        <v>0.22</v>
      </c>
      <c r="G86" s="237">
        <v>1.29</v>
      </c>
      <c r="H86" s="237">
        <v>5.5</v>
      </c>
      <c r="I86" s="237">
        <v>63</v>
      </c>
      <c r="J86" s="237">
        <v>1.3</v>
      </c>
      <c r="K86" s="237">
        <v>3.5</v>
      </c>
      <c r="L86" s="237">
        <v>0.1</v>
      </c>
      <c r="M86" s="237">
        <v>334</v>
      </c>
      <c r="N86" s="237">
        <v>116</v>
      </c>
      <c r="O86" s="237">
        <v>252</v>
      </c>
      <c r="P86" s="237">
        <v>80</v>
      </c>
      <c r="Q86" s="237">
        <v>12</v>
      </c>
      <c r="R86" s="237">
        <v>70.900000000000006</v>
      </c>
      <c r="S86" s="237">
        <v>2</v>
      </c>
      <c r="T86" s="237">
        <v>4.9000000000000004</v>
      </c>
      <c r="U86" s="237"/>
      <c r="V86" s="237"/>
    </row>
    <row r="87" spans="1:22">
      <c r="A87" s="32" t="s">
        <v>386</v>
      </c>
      <c r="B87" s="6" t="s">
        <v>51</v>
      </c>
      <c r="C87" s="32">
        <v>6</v>
      </c>
      <c r="D87" s="6" t="str">
        <f t="shared" si="1"/>
        <v>CRE-MXG-NCD-6</v>
      </c>
      <c r="E87" s="32" t="s">
        <v>356</v>
      </c>
      <c r="F87" s="237">
        <v>0.27</v>
      </c>
      <c r="G87" s="237">
        <v>1.01</v>
      </c>
      <c r="H87" s="237">
        <v>5.6</v>
      </c>
      <c r="I87" s="237">
        <v>73</v>
      </c>
      <c r="J87" s="237">
        <v>1.3</v>
      </c>
      <c r="K87" s="237">
        <v>4.8</v>
      </c>
      <c r="L87" s="237">
        <v>0.1</v>
      </c>
      <c r="M87" s="237">
        <v>86</v>
      </c>
      <c r="N87" s="237">
        <v>64</v>
      </c>
      <c r="O87" s="237">
        <v>510</v>
      </c>
      <c r="P87" s="237">
        <v>97</v>
      </c>
      <c r="Q87" s="237">
        <v>14</v>
      </c>
      <c r="R87" s="237">
        <v>47.6</v>
      </c>
      <c r="S87" s="237">
        <v>1.2</v>
      </c>
      <c r="T87" s="237">
        <v>3.4</v>
      </c>
      <c r="U87" s="237"/>
      <c r="V87" s="237"/>
    </row>
    <row r="88" spans="1:22">
      <c r="A88" s="32" t="s">
        <v>386</v>
      </c>
      <c r="B88" s="6" t="s">
        <v>51</v>
      </c>
      <c r="C88" s="32">
        <v>7</v>
      </c>
      <c r="D88" s="6" t="str">
        <f t="shared" si="1"/>
        <v>CRE-MXG-NCD-7</v>
      </c>
      <c r="E88" s="32" t="s">
        <v>357</v>
      </c>
      <c r="F88" s="237">
        <v>0.27</v>
      </c>
      <c r="G88" s="237">
        <v>1.08</v>
      </c>
      <c r="H88" s="237">
        <v>5.9</v>
      </c>
      <c r="I88" s="237">
        <v>78</v>
      </c>
      <c r="J88" s="237">
        <v>1.2</v>
      </c>
      <c r="K88" s="237">
        <v>5.4</v>
      </c>
      <c r="L88" s="237">
        <v>0.1</v>
      </c>
      <c r="M88" s="237">
        <v>157</v>
      </c>
      <c r="N88" s="237">
        <v>69</v>
      </c>
      <c r="O88" s="237">
        <v>652</v>
      </c>
      <c r="P88" s="237">
        <v>91</v>
      </c>
      <c r="Q88" s="237">
        <v>15</v>
      </c>
      <c r="R88" s="237">
        <v>39.1</v>
      </c>
      <c r="S88" s="237">
        <v>2.9</v>
      </c>
      <c r="T88" s="237">
        <v>5.5</v>
      </c>
      <c r="U88" s="237"/>
      <c r="V88" s="237"/>
    </row>
    <row r="89" spans="1:22">
      <c r="A89" s="32" t="s">
        <v>386</v>
      </c>
      <c r="B89" s="6" t="s">
        <v>51</v>
      </c>
      <c r="C89" s="32">
        <v>8</v>
      </c>
      <c r="D89" s="6" t="str">
        <f t="shared" si="1"/>
        <v>CRE-MXG-NCD-8</v>
      </c>
      <c r="E89" s="32" t="s">
        <v>358</v>
      </c>
      <c r="F89" s="237">
        <v>0.27</v>
      </c>
      <c r="G89" s="237">
        <v>1.06</v>
      </c>
      <c r="H89" s="237">
        <v>5.6</v>
      </c>
      <c r="I89" s="237">
        <v>74</v>
      </c>
      <c r="J89" s="237">
        <v>1.3</v>
      </c>
      <c r="K89" s="237">
        <v>5.0999999999999996</v>
      </c>
      <c r="L89" s="237">
        <v>0.1</v>
      </c>
      <c r="M89" s="237">
        <v>47</v>
      </c>
      <c r="N89" s="237">
        <v>56</v>
      </c>
      <c r="O89" s="237">
        <v>537</v>
      </c>
      <c r="P89" s="237">
        <v>115</v>
      </c>
      <c r="Q89" s="237">
        <v>12</v>
      </c>
      <c r="R89" s="237">
        <v>28.5</v>
      </c>
      <c r="S89" s="237">
        <v>1</v>
      </c>
      <c r="T89" s="237">
        <v>2.5</v>
      </c>
      <c r="U89" s="237"/>
      <c r="V89" s="237"/>
    </row>
    <row r="90" spans="1:22">
      <c r="A90" s="32" t="s">
        <v>386</v>
      </c>
      <c r="B90" s="6" t="s">
        <v>52</v>
      </c>
      <c r="C90" s="32">
        <v>1</v>
      </c>
      <c r="D90" s="6" t="str">
        <f t="shared" si="1"/>
        <v>UCP-MXG-NCD-1</v>
      </c>
      <c r="E90" s="32" t="s">
        <v>359</v>
      </c>
      <c r="F90" s="237">
        <v>0.46</v>
      </c>
      <c r="G90" s="237">
        <v>1.19</v>
      </c>
      <c r="H90" s="237">
        <v>4.5</v>
      </c>
      <c r="I90" s="237">
        <v>34</v>
      </c>
      <c r="J90" s="237">
        <v>2.2000000000000002</v>
      </c>
      <c r="K90" s="237">
        <v>3.4</v>
      </c>
      <c r="L90" s="237">
        <v>0.1</v>
      </c>
      <c r="M90" s="237">
        <v>202</v>
      </c>
      <c r="N90" s="237">
        <v>88</v>
      </c>
      <c r="O90" s="237">
        <v>126</v>
      </c>
      <c r="P90" s="237">
        <v>37</v>
      </c>
      <c r="Q90" s="237">
        <v>19</v>
      </c>
      <c r="R90" s="237">
        <v>15.4</v>
      </c>
      <c r="S90" s="237">
        <v>0.7</v>
      </c>
      <c r="T90" s="237">
        <v>3.4</v>
      </c>
      <c r="U90" s="237"/>
      <c r="V90" s="237"/>
    </row>
    <row r="91" spans="1:22">
      <c r="A91" s="32" t="s">
        <v>386</v>
      </c>
      <c r="B91" s="6" t="s">
        <v>52</v>
      </c>
      <c r="C91" s="32">
        <v>2</v>
      </c>
      <c r="D91" s="6" t="str">
        <f t="shared" si="1"/>
        <v>UCP-MXG-NCD-2</v>
      </c>
      <c r="E91" s="32" t="s">
        <v>360</v>
      </c>
      <c r="F91" s="237">
        <v>0.32</v>
      </c>
      <c r="G91" s="237">
        <v>1.2</v>
      </c>
      <c r="H91" s="237">
        <v>4.5999999999999996</v>
      </c>
      <c r="I91" s="237">
        <v>39</v>
      </c>
      <c r="J91" s="237">
        <v>2</v>
      </c>
      <c r="K91" s="237">
        <v>3.3</v>
      </c>
      <c r="L91" s="237">
        <v>0.1</v>
      </c>
      <c r="M91" s="237">
        <v>175</v>
      </c>
      <c r="N91" s="237">
        <v>46</v>
      </c>
      <c r="O91" s="237">
        <v>154</v>
      </c>
      <c r="P91" s="237">
        <v>49</v>
      </c>
      <c r="Q91" s="237">
        <v>20</v>
      </c>
      <c r="R91" s="237">
        <v>8.8000000000000007</v>
      </c>
      <c r="S91" s="237">
        <v>0.6</v>
      </c>
      <c r="T91" s="237">
        <v>2.2999999999999998</v>
      </c>
      <c r="U91" s="237"/>
      <c r="V91" s="237"/>
    </row>
    <row r="92" spans="1:22">
      <c r="A92" s="32" t="s">
        <v>386</v>
      </c>
      <c r="B92" s="6" t="s">
        <v>52</v>
      </c>
      <c r="C92" s="32">
        <v>3</v>
      </c>
      <c r="D92" s="6" t="str">
        <f t="shared" si="1"/>
        <v>UCP-MXG-NCD-3</v>
      </c>
      <c r="E92" s="32" t="s">
        <v>361</v>
      </c>
      <c r="F92" s="237">
        <v>1.02</v>
      </c>
      <c r="G92" s="237">
        <v>1.25</v>
      </c>
      <c r="H92" s="237">
        <v>4.5999999999999996</v>
      </c>
      <c r="I92" s="237">
        <v>34</v>
      </c>
      <c r="J92" s="237">
        <v>2.6</v>
      </c>
      <c r="K92" s="237">
        <v>4</v>
      </c>
      <c r="L92" s="237">
        <v>0.1</v>
      </c>
      <c r="M92" s="237">
        <v>220</v>
      </c>
      <c r="N92" s="237">
        <v>75</v>
      </c>
      <c r="O92" s="237">
        <v>163</v>
      </c>
      <c r="P92" s="237">
        <v>41</v>
      </c>
      <c r="Q92" s="237">
        <v>19</v>
      </c>
      <c r="R92" s="237">
        <v>9.9</v>
      </c>
      <c r="S92" s="237">
        <v>0.7</v>
      </c>
      <c r="T92" s="237">
        <v>2.8</v>
      </c>
      <c r="U92" s="237"/>
      <c r="V92" s="237"/>
    </row>
    <row r="93" spans="1:22">
      <c r="A93" s="32" t="s">
        <v>386</v>
      </c>
      <c r="B93" s="6" t="s">
        <v>52</v>
      </c>
      <c r="C93" s="32">
        <v>4</v>
      </c>
      <c r="D93" s="6" t="str">
        <f t="shared" si="1"/>
        <v>UCP-MXG-NCD-4</v>
      </c>
      <c r="E93" s="32" t="s">
        <v>362</v>
      </c>
      <c r="F93" s="237">
        <v>0.56000000000000005</v>
      </c>
      <c r="G93" s="237">
        <v>1.26</v>
      </c>
      <c r="H93" s="237">
        <v>4.5999999999999996</v>
      </c>
      <c r="I93" s="237">
        <v>38</v>
      </c>
      <c r="J93" s="237">
        <v>2.5</v>
      </c>
      <c r="K93" s="237">
        <v>4</v>
      </c>
      <c r="L93" s="237">
        <v>0.1</v>
      </c>
      <c r="M93" s="237">
        <v>398</v>
      </c>
      <c r="N93" s="237">
        <v>62</v>
      </c>
      <c r="O93" s="237">
        <v>194</v>
      </c>
      <c r="P93" s="237">
        <v>47</v>
      </c>
      <c r="Q93" s="237">
        <v>20</v>
      </c>
      <c r="R93" s="237">
        <v>9.9</v>
      </c>
      <c r="S93" s="237">
        <v>1.7</v>
      </c>
      <c r="T93" s="237">
        <v>5.4</v>
      </c>
      <c r="U93" s="237"/>
      <c r="V93" s="237"/>
    </row>
    <row r="94" spans="1:22">
      <c r="A94" s="32" t="s">
        <v>386</v>
      </c>
      <c r="B94" s="6" t="s">
        <v>52</v>
      </c>
      <c r="C94" s="32">
        <v>5</v>
      </c>
      <c r="D94" s="6" t="str">
        <f t="shared" si="1"/>
        <v>UCP-MXG-NCD-5</v>
      </c>
      <c r="E94" s="32" t="s">
        <v>363</v>
      </c>
      <c r="F94" s="237">
        <v>1.08</v>
      </c>
      <c r="G94" s="237">
        <v>1.05</v>
      </c>
      <c r="H94" s="237">
        <v>4.5999999999999996</v>
      </c>
      <c r="I94" s="237">
        <v>37</v>
      </c>
      <c r="J94" s="237">
        <v>2.8</v>
      </c>
      <c r="K94" s="237">
        <v>4.4000000000000004</v>
      </c>
      <c r="L94" s="237">
        <v>0.1</v>
      </c>
      <c r="M94" s="237">
        <v>479</v>
      </c>
      <c r="N94" s="237">
        <v>60</v>
      </c>
      <c r="O94" s="237">
        <v>226</v>
      </c>
      <c r="P94" s="237">
        <v>39</v>
      </c>
      <c r="Q94" s="237">
        <v>31</v>
      </c>
      <c r="R94" s="237">
        <v>23.3</v>
      </c>
      <c r="S94" s="237">
        <v>1.6</v>
      </c>
      <c r="T94" s="237">
        <v>4.8</v>
      </c>
      <c r="U94" s="237"/>
      <c r="V94" s="237"/>
    </row>
    <row r="95" spans="1:22">
      <c r="A95" s="32" t="s">
        <v>386</v>
      </c>
      <c r="B95" s="6" t="s">
        <v>52</v>
      </c>
      <c r="C95" s="32">
        <v>6</v>
      </c>
      <c r="D95" s="6" t="str">
        <f t="shared" si="1"/>
        <v>UCP-MXG-NCD-6</v>
      </c>
      <c r="E95" s="32" t="s">
        <v>364</v>
      </c>
      <c r="F95" s="237">
        <v>0.86</v>
      </c>
      <c r="G95" s="237">
        <v>1.1399999999999999</v>
      </c>
      <c r="H95" s="237">
        <v>4.5</v>
      </c>
      <c r="I95" s="237">
        <v>33</v>
      </c>
      <c r="J95" s="237">
        <v>2.8</v>
      </c>
      <c r="K95" s="237">
        <v>4.0999999999999996</v>
      </c>
      <c r="L95" s="237">
        <v>0.1</v>
      </c>
      <c r="M95" s="237">
        <v>525</v>
      </c>
      <c r="N95" s="237">
        <v>48</v>
      </c>
      <c r="O95" s="237">
        <v>195</v>
      </c>
      <c r="P95" s="237">
        <v>35</v>
      </c>
      <c r="Q95" s="237">
        <v>33</v>
      </c>
      <c r="R95" s="237">
        <v>11.9</v>
      </c>
      <c r="S95" s="237">
        <v>1.4</v>
      </c>
      <c r="T95" s="237">
        <v>3.2</v>
      </c>
      <c r="U95" s="237"/>
      <c r="V95" s="237"/>
    </row>
    <row r="96" spans="1:22">
      <c r="A96" s="32" t="s">
        <v>386</v>
      </c>
      <c r="B96" s="6" t="s">
        <v>52</v>
      </c>
      <c r="C96" s="32">
        <v>7</v>
      </c>
      <c r="D96" s="6" t="str">
        <f t="shared" si="1"/>
        <v>UCP-MXG-NCD-7</v>
      </c>
      <c r="E96" s="32" t="s">
        <v>365</v>
      </c>
      <c r="F96" s="237">
        <v>0.66</v>
      </c>
      <c r="G96" s="237">
        <v>1.19</v>
      </c>
      <c r="H96" s="237">
        <v>4.8</v>
      </c>
      <c r="I96" s="237">
        <v>48</v>
      </c>
      <c r="J96" s="237">
        <v>2</v>
      </c>
      <c r="K96" s="237">
        <v>3.9</v>
      </c>
      <c r="L96" s="237">
        <v>0.1</v>
      </c>
      <c r="M96" s="237">
        <v>345</v>
      </c>
      <c r="N96" s="237">
        <v>99</v>
      </c>
      <c r="O96" s="237">
        <v>237</v>
      </c>
      <c r="P96" s="237">
        <v>54</v>
      </c>
      <c r="Q96" s="237">
        <v>25</v>
      </c>
      <c r="R96" s="237">
        <v>16.5</v>
      </c>
      <c r="S96" s="237">
        <v>1</v>
      </c>
      <c r="T96" s="237">
        <v>4</v>
      </c>
      <c r="U96" s="237"/>
      <c r="V96" s="237"/>
    </row>
    <row r="97" spans="1:22">
      <c r="A97" s="32" t="s">
        <v>386</v>
      </c>
      <c r="B97" s="6" t="s">
        <v>52</v>
      </c>
      <c r="C97" s="32">
        <v>8</v>
      </c>
      <c r="D97" s="6" t="str">
        <f t="shared" si="1"/>
        <v>UCP-MXG-NCD-8</v>
      </c>
      <c r="E97" s="32" t="s">
        <v>366</v>
      </c>
      <c r="F97" s="237">
        <v>0.36</v>
      </c>
      <c r="G97" s="237">
        <v>1.22</v>
      </c>
      <c r="H97" s="237">
        <v>4.8</v>
      </c>
      <c r="I97" s="237">
        <v>42</v>
      </c>
      <c r="J97" s="237">
        <v>1.6</v>
      </c>
      <c r="K97" s="237">
        <v>2.8</v>
      </c>
      <c r="L97" s="237">
        <v>0.1</v>
      </c>
      <c r="M97" s="237">
        <v>237</v>
      </c>
      <c r="N97" s="237">
        <v>50</v>
      </c>
      <c r="O97" s="237">
        <v>156</v>
      </c>
      <c r="P97" s="237">
        <v>35</v>
      </c>
      <c r="Q97" s="237">
        <v>19</v>
      </c>
      <c r="R97" s="237">
        <v>7.4</v>
      </c>
      <c r="S97" s="237">
        <v>0.8</v>
      </c>
      <c r="T97" s="237">
        <v>2.5</v>
      </c>
      <c r="U97" s="237"/>
      <c r="V97" s="237"/>
    </row>
    <row r="98" spans="1:22">
      <c r="A98" s="32" t="s">
        <v>386</v>
      </c>
      <c r="B98" s="6" t="s">
        <v>53</v>
      </c>
      <c r="C98" s="32">
        <v>1</v>
      </c>
      <c r="D98" s="6" t="str">
        <f t="shared" si="1"/>
        <v>WBI-NRT-NCS-1</v>
      </c>
      <c r="E98" s="32" t="s">
        <v>367</v>
      </c>
      <c r="F98" s="237">
        <v>0.27</v>
      </c>
      <c r="G98" s="237">
        <v>1.1299999999999999</v>
      </c>
      <c r="H98" s="237">
        <v>6.2</v>
      </c>
      <c r="I98" s="237">
        <v>83</v>
      </c>
      <c r="J98" s="237">
        <v>0.9</v>
      </c>
      <c r="K98" s="237">
        <v>5.6</v>
      </c>
      <c r="L98" s="237">
        <v>0.1</v>
      </c>
      <c r="M98" s="237">
        <v>244</v>
      </c>
      <c r="N98" s="237">
        <v>132</v>
      </c>
      <c r="O98" s="237">
        <v>609</v>
      </c>
      <c r="P98" s="237">
        <v>154</v>
      </c>
      <c r="Q98" s="237">
        <v>14</v>
      </c>
      <c r="R98" s="237">
        <v>14.2</v>
      </c>
      <c r="S98" s="237">
        <v>3.7</v>
      </c>
      <c r="T98" s="237">
        <v>5.8</v>
      </c>
      <c r="U98" s="237"/>
      <c r="V98" s="237"/>
    </row>
    <row r="99" spans="1:22">
      <c r="A99" s="32" t="s">
        <v>386</v>
      </c>
      <c r="B99" s="6" t="s">
        <v>53</v>
      </c>
      <c r="C99" s="32">
        <v>2</v>
      </c>
      <c r="D99" s="6" t="str">
        <f t="shared" si="1"/>
        <v>WBI-NRT-NCS-2</v>
      </c>
      <c r="E99" s="32" t="s">
        <v>368</v>
      </c>
      <c r="F99" s="237">
        <v>0.27</v>
      </c>
      <c r="G99" s="237">
        <v>1.1100000000000001</v>
      </c>
      <c r="H99" s="237">
        <v>6.4</v>
      </c>
      <c r="I99" s="237">
        <v>86</v>
      </c>
      <c r="J99" s="237">
        <v>0.8</v>
      </c>
      <c r="K99" s="237">
        <v>5.6</v>
      </c>
      <c r="L99" s="237">
        <v>0.1</v>
      </c>
      <c r="M99" s="237">
        <v>257</v>
      </c>
      <c r="N99" s="237">
        <v>104</v>
      </c>
      <c r="O99" s="237">
        <v>656</v>
      </c>
      <c r="P99" s="237">
        <v>156</v>
      </c>
      <c r="Q99" s="237">
        <v>14</v>
      </c>
      <c r="R99" s="237">
        <v>13.9</v>
      </c>
      <c r="S99" s="237">
        <v>4.2</v>
      </c>
      <c r="T99" s="237">
        <v>5.8</v>
      </c>
      <c r="U99" s="237"/>
      <c r="V99" s="237"/>
    </row>
    <row r="100" spans="1:22">
      <c r="A100" s="32" t="s">
        <v>386</v>
      </c>
      <c r="B100" s="6" t="s">
        <v>53</v>
      </c>
      <c r="C100" s="32">
        <v>3</v>
      </c>
      <c r="D100" s="6" t="str">
        <f t="shared" si="1"/>
        <v>WBI-NRT-NCS-3</v>
      </c>
      <c r="E100" s="32" t="s">
        <v>369</v>
      </c>
      <c r="F100" s="237">
        <v>0.32</v>
      </c>
      <c r="G100" s="237">
        <v>1.1200000000000001</v>
      </c>
      <c r="H100" s="237">
        <v>6.3</v>
      </c>
      <c r="I100" s="237">
        <v>85</v>
      </c>
      <c r="J100" s="237">
        <v>0.8</v>
      </c>
      <c r="K100" s="237">
        <v>5.6</v>
      </c>
      <c r="L100" s="237">
        <v>0.1</v>
      </c>
      <c r="M100" s="237">
        <v>261</v>
      </c>
      <c r="N100" s="237">
        <v>126</v>
      </c>
      <c r="O100" s="237">
        <v>653</v>
      </c>
      <c r="P100" s="237">
        <v>149</v>
      </c>
      <c r="Q100" s="237">
        <v>14</v>
      </c>
      <c r="R100" s="237">
        <v>13.3</v>
      </c>
      <c r="S100" s="237">
        <v>4.5</v>
      </c>
      <c r="T100" s="237">
        <v>5.8</v>
      </c>
      <c r="U100" s="237"/>
      <c r="V100" s="237"/>
    </row>
    <row r="101" spans="1:22">
      <c r="A101" s="32" t="s">
        <v>386</v>
      </c>
      <c r="B101" s="6" t="s">
        <v>53</v>
      </c>
      <c r="C101" s="32">
        <v>4</v>
      </c>
      <c r="D101" s="6" t="str">
        <f t="shared" si="1"/>
        <v>WBI-NRT-NCS-4</v>
      </c>
      <c r="E101" s="32" t="s">
        <v>370</v>
      </c>
      <c r="F101" s="237">
        <v>0.71</v>
      </c>
      <c r="G101" s="237">
        <v>1.1499999999999999</v>
      </c>
      <c r="H101" s="237">
        <v>6.5</v>
      </c>
      <c r="I101" s="237">
        <v>86</v>
      </c>
      <c r="J101" s="237">
        <v>0.9</v>
      </c>
      <c r="K101" s="237">
        <v>6.4</v>
      </c>
      <c r="L101" s="237">
        <v>0.1</v>
      </c>
      <c r="M101" s="237">
        <v>378</v>
      </c>
      <c r="N101" s="237">
        <v>92</v>
      </c>
      <c r="O101" s="237">
        <v>752</v>
      </c>
      <c r="P101" s="237">
        <v>192</v>
      </c>
      <c r="Q101" s="237">
        <v>14</v>
      </c>
      <c r="R101" s="237">
        <v>15</v>
      </c>
      <c r="S101" s="237">
        <v>4.4000000000000004</v>
      </c>
      <c r="T101" s="237">
        <v>6.9</v>
      </c>
      <c r="U101" s="237"/>
      <c r="V101" s="237"/>
    </row>
    <row r="102" spans="1:22">
      <c r="A102" s="32" t="s">
        <v>386</v>
      </c>
      <c r="B102" s="6" t="s">
        <v>53</v>
      </c>
      <c r="C102" s="32">
        <v>5</v>
      </c>
      <c r="D102" s="6" t="str">
        <f t="shared" si="1"/>
        <v>WBI-NRT-NCS-5</v>
      </c>
      <c r="E102" s="32" t="s">
        <v>371</v>
      </c>
      <c r="F102" s="237">
        <v>0.6</v>
      </c>
      <c r="G102" s="237">
        <v>1.1499999999999999</v>
      </c>
      <c r="H102" s="237">
        <v>6.3</v>
      </c>
      <c r="I102" s="237">
        <v>83</v>
      </c>
      <c r="J102" s="237">
        <v>0.9</v>
      </c>
      <c r="K102" s="237">
        <v>5.6</v>
      </c>
      <c r="L102" s="237">
        <v>0.1</v>
      </c>
      <c r="M102" s="237">
        <v>375</v>
      </c>
      <c r="N102" s="237">
        <v>82</v>
      </c>
      <c r="O102" s="237">
        <v>618</v>
      </c>
      <c r="P102" s="237">
        <v>163</v>
      </c>
      <c r="Q102" s="237">
        <v>14</v>
      </c>
      <c r="R102" s="237">
        <v>14.3</v>
      </c>
      <c r="S102" s="237">
        <v>4.2</v>
      </c>
      <c r="T102" s="237">
        <v>6.8</v>
      </c>
      <c r="U102" s="237"/>
      <c r="V102" s="237"/>
    </row>
    <row r="103" spans="1:22">
      <c r="A103" s="32" t="s">
        <v>386</v>
      </c>
      <c r="B103" s="6" t="s">
        <v>53</v>
      </c>
      <c r="C103" s="32">
        <v>6</v>
      </c>
      <c r="D103" s="6" t="str">
        <f t="shared" si="1"/>
        <v>WBI-NRT-NCS-6</v>
      </c>
      <c r="E103" s="32" t="s">
        <v>372</v>
      </c>
      <c r="F103" s="237">
        <v>0.76</v>
      </c>
      <c r="G103" s="237">
        <v>1.1599999999999999</v>
      </c>
      <c r="H103" s="237">
        <v>6.3</v>
      </c>
      <c r="I103" s="237">
        <v>83</v>
      </c>
      <c r="J103" s="237">
        <v>1</v>
      </c>
      <c r="K103" s="237">
        <v>5.8</v>
      </c>
      <c r="L103" s="237">
        <v>0.1</v>
      </c>
      <c r="M103" s="237">
        <v>383</v>
      </c>
      <c r="N103" s="237">
        <v>59</v>
      </c>
      <c r="O103" s="237">
        <v>660</v>
      </c>
      <c r="P103" s="237">
        <v>165</v>
      </c>
      <c r="Q103" s="237">
        <v>14</v>
      </c>
      <c r="R103" s="237">
        <v>14.9</v>
      </c>
      <c r="S103" s="237">
        <v>4.2</v>
      </c>
      <c r="T103" s="237">
        <v>7.3</v>
      </c>
      <c r="U103" s="237"/>
      <c r="V103" s="237"/>
    </row>
    <row r="104" spans="1:22">
      <c r="A104" s="32" t="s">
        <v>386</v>
      </c>
      <c r="B104" s="6" t="s">
        <v>53</v>
      </c>
      <c r="C104" s="32">
        <v>7</v>
      </c>
      <c r="D104" s="6" t="str">
        <f t="shared" si="1"/>
        <v>WBI-NRT-NCS-7</v>
      </c>
      <c r="E104" s="32" t="s">
        <v>373</v>
      </c>
      <c r="F104" s="237">
        <v>0.6</v>
      </c>
      <c r="G104" s="237">
        <v>1.17</v>
      </c>
      <c r="H104" s="237">
        <v>6.1</v>
      </c>
      <c r="I104" s="237">
        <v>79</v>
      </c>
      <c r="J104" s="237">
        <v>1.1000000000000001</v>
      </c>
      <c r="K104" s="237">
        <v>5.0999999999999996</v>
      </c>
      <c r="L104" s="237">
        <v>0.1</v>
      </c>
      <c r="M104" s="237">
        <v>316</v>
      </c>
      <c r="N104" s="237">
        <v>117</v>
      </c>
      <c r="O104" s="237">
        <v>549</v>
      </c>
      <c r="P104" s="237">
        <v>115</v>
      </c>
      <c r="Q104" s="237">
        <v>14</v>
      </c>
      <c r="R104" s="237">
        <v>10.6</v>
      </c>
      <c r="S104" s="237">
        <v>3.7</v>
      </c>
      <c r="T104" s="237">
        <v>4.3</v>
      </c>
      <c r="U104" s="237"/>
      <c r="V104" s="237"/>
    </row>
    <row r="105" spans="1:22">
      <c r="A105" s="32" t="s">
        <v>386</v>
      </c>
      <c r="B105" s="6" t="s">
        <v>53</v>
      </c>
      <c r="C105" s="32">
        <v>8</v>
      </c>
      <c r="D105" s="6" t="str">
        <f t="shared" si="1"/>
        <v>WBI-NRT-NCS-8</v>
      </c>
      <c r="E105" s="32" t="s">
        <v>374</v>
      </c>
      <c r="F105" s="237">
        <v>0.6</v>
      </c>
      <c r="G105" s="237">
        <v>1.0900000000000001</v>
      </c>
      <c r="H105" s="237">
        <v>6.2</v>
      </c>
      <c r="I105" s="237">
        <v>81</v>
      </c>
      <c r="J105" s="237">
        <v>1</v>
      </c>
      <c r="K105" s="237">
        <v>5.5</v>
      </c>
      <c r="L105" s="237">
        <v>0.1</v>
      </c>
      <c r="M105" s="237">
        <v>313</v>
      </c>
      <c r="N105" s="237">
        <v>132</v>
      </c>
      <c r="O105" s="237">
        <v>591</v>
      </c>
      <c r="P105" s="237">
        <v>143</v>
      </c>
      <c r="Q105" s="237">
        <v>15</v>
      </c>
      <c r="R105" s="237">
        <v>11.9</v>
      </c>
      <c r="S105" s="237">
        <v>3.7</v>
      </c>
      <c r="T105" s="237">
        <v>5</v>
      </c>
      <c r="U105" s="237"/>
      <c r="V105" s="237"/>
    </row>
    <row r="106" spans="1:22">
      <c r="A106" s="32" t="s">
        <v>386</v>
      </c>
      <c r="B106" s="6" t="s">
        <v>54</v>
      </c>
      <c r="C106" s="32">
        <v>1</v>
      </c>
      <c r="D106" s="6" t="str">
        <f t="shared" si="1"/>
        <v>LCO-MXT-COM-1</v>
      </c>
      <c r="E106" s="32" t="s">
        <v>375</v>
      </c>
      <c r="F106" s="237">
        <v>4.4400000000000004</v>
      </c>
      <c r="G106" s="237">
        <v>0.93</v>
      </c>
      <c r="H106" s="237">
        <v>4.2</v>
      </c>
      <c r="I106" s="237">
        <v>12</v>
      </c>
      <c r="J106" s="237">
        <v>5.3</v>
      </c>
      <c r="K106" s="237">
        <v>6</v>
      </c>
      <c r="L106" s="237">
        <v>0.1</v>
      </c>
      <c r="M106" s="237">
        <v>45</v>
      </c>
      <c r="N106" s="237">
        <v>33</v>
      </c>
      <c r="O106" s="237">
        <v>89</v>
      </c>
      <c r="P106" s="237">
        <v>23</v>
      </c>
      <c r="Q106" s="237">
        <v>23</v>
      </c>
      <c r="R106" s="237">
        <v>0.9</v>
      </c>
      <c r="S106" s="237">
        <v>0.1</v>
      </c>
      <c r="T106" s="237">
        <v>0.6</v>
      </c>
      <c r="U106" s="237"/>
      <c r="V106" s="237"/>
    </row>
    <row r="107" spans="1:22">
      <c r="A107" s="32" t="s">
        <v>386</v>
      </c>
      <c r="B107" s="6" t="s">
        <v>54</v>
      </c>
      <c r="C107" s="32">
        <v>2</v>
      </c>
      <c r="D107" s="6" t="str">
        <f t="shared" si="1"/>
        <v>LCO-MXT-COM-2</v>
      </c>
      <c r="E107" s="32" t="s">
        <v>376</v>
      </c>
      <c r="F107" s="237">
        <v>4.4400000000000004</v>
      </c>
      <c r="G107" s="237">
        <v>0.93</v>
      </c>
      <c r="H107" s="237">
        <v>4.2</v>
      </c>
      <c r="I107" s="237">
        <v>12</v>
      </c>
      <c r="J107" s="237">
        <v>5.2</v>
      </c>
      <c r="K107" s="237">
        <v>6</v>
      </c>
      <c r="L107" s="237">
        <v>0.1</v>
      </c>
      <c r="M107" s="237">
        <v>40</v>
      </c>
      <c r="N107" s="237">
        <v>30</v>
      </c>
      <c r="O107" s="237">
        <v>93</v>
      </c>
      <c r="P107" s="237">
        <v>23</v>
      </c>
      <c r="Q107" s="237">
        <v>28</v>
      </c>
      <c r="R107" s="237">
        <v>0.7</v>
      </c>
      <c r="S107" s="237">
        <v>0.2</v>
      </c>
      <c r="T107" s="237">
        <v>0.5</v>
      </c>
      <c r="U107" s="237"/>
      <c r="V107" s="237"/>
    </row>
    <row r="108" spans="1:22">
      <c r="A108" s="32" t="s">
        <v>386</v>
      </c>
      <c r="B108" s="6" t="s">
        <v>54</v>
      </c>
      <c r="C108" s="32">
        <v>3</v>
      </c>
      <c r="D108" s="6" t="str">
        <f t="shared" si="1"/>
        <v>LCO-MXT-COM-3</v>
      </c>
      <c r="E108" s="32" t="s">
        <v>377</v>
      </c>
      <c r="F108" s="237">
        <v>6.2</v>
      </c>
      <c r="G108" s="237">
        <v>0.85</v>
      </c>
      <c r="H108" s="237">
        <v>4.3</v>
      </c>
      <c r="I108" s="237">
        <v>9</v>
      </c>
      <c r="J108" s="237">
        <v>4.8</v>
      </c>
      <c r="K108" s="237">
        <v>5.3</v>
      </c>
      <c r="L108" s="237">
        <v>0.1</v>
      </c>
      <c r="M108" s="237">
        <v>23</v>
      </c>
      <c r="N108" s="237">
        <v>26</v>
      </c>
      <c r="O108" s="237">
        <v>55</v>
      </c>
      <c r="P108" s="237">
        <v>18</v>
      </c>
      <c r="Q108" s="237">
        <v>20</v>
      </c>
      <c r="R108" s="237">
        <v>0.6</v>
      </c>
      <c r="S108" s="237">
        <v>0.1</v>
      </c>
      <c r="T108" s="237">
        <v>0.3</v>
      </c>
      <c r="U108" s="237"/>
      <c r="V108" s="237"/>
    </row>
    <row r="109" spans="1:22">
      <c r="A109" s="32" t="s">
        <v>386</v>
      </c>
      <c r="B109" s="6" t="s">
        <v>54</v>
      </c>
      <c r="C109" s="32">
        <v>4</v>
      </c>
      <c r="D109" s="6" t="str">
        <f t="shared" si="1"/>
        <v>LCO-MXT-COM-4</v>
      </c>
      <c r="E109" s="32" t="s">
        <v>378</v>
      </c>
      <c r="F109" s="237">
        <v>6.78</v>
      </c>
      <c r="G109" s="237">
        <v>0.74</v>
      </c>
      <c r="H109" s="237">
        <v>4.3</v>
      </c>
      <c r="I109" s="237">
        <v>11</v>
      </c>
      <c r="J109" s="237">
        <v>5.6</v>
      </c>
      <c r="K109" s="237">
        <v>6.3</v>
      </c>
      <c r="L109" s="237">
        <v>0.2</v>
      </c>
      <c r="M109" s="237">
        <v>25</v>
      </c>
      <c r="N109" s="237">
        <v>35</v>
      </c>
      <c r="O109" s="237">
        <v>84</v>
      </c>
      <c r="P109" s="237">
        <v>21</v>
      </c>
      <c r="Q109" s="237">
        <v>24</v>
      </c>
      <c r="R109" s="237">
        <v>0.7</v>
      </c>
      <c r="S109" s="237">
        <v>0.1</v>
      </c>
      <c r="T109" s="237">
        <v>0.4</v>
      </c>
      <c r="U109" s="237"/>
      <c r="V109" s="237"/>
    </row>
    <row r="110" spans="1:22">
      <c r="A110" s="32" t="s">
        <v>386</v>
      </c>
      <c r="B110" s="6" t="s">
        <v>54</v>
      </c>
      <c r="C110" s="32">
        <v>5</v>
      </c>
      <c r="D110" s="6" t="str">
        <f t="shared" si="1"/>
        <v>LCO-MXT-COM-5</v>
      </c>
      <c r="E110" s="32" t="s">
        <v>379</v>
      </c>
      <c r="F110" s="237">
        <v>7.45</v>
      </c>
      <c r="G110" s="237">
        <v>0.81</v>
      </c>
      <c r="H110" s="237">
        <v>4.2</v>
      </c>
      <c r="I110" s="237">
        <v>13</v>
      </c>
      <c r="J110" s="237">
        <v>7</v>
      </c>
      <c r="K110" s="237">
        <v>8.1</v>
      </c>
      <c r="L110" s="237">
        <v>0.2</v>
      </c>
      <c r="M110" s="237">
        <v>28</v>
      </c>
      <c r="N110" s="237">
        <v>48</v>
      </c>
      <c r="O110" s="237">
        <v>135</v>
      </c>
      <c r="P110" s="237">
        <v>30</v>
      </c>
      <c r="Q110" s="237">
        <v>29</v>
      </c>
      <c r="R110" s="237">
        <v>0.9</v>
      </c>
      <c r="S110" s="237">
        <v>0.1</v>
      </c>
      <c r="T110" s="237">
        <v>0.7</v>
      </c>
      <c r="U110" s="237"/>
      <c r="V110" s="237"/>
    </row>
    <row r="111" spans="1:22">
      <c r="A111" s="32" t="s">
        <v>386</v>
      </c>
      <c r="B111" s="6" t="s">
        <v>54</v>
      </c>
      <c r="C111" s="32">
        <v>6</v>
      </c>
      <c r="D111" s="6" t="str">
        <f t="shared" si="1"/>
        <v>LCO-MXT-COM-6</v>
      </c>
      <c r="E111" s="32" t="s">
        <v>380</v>
      </c>
      <c r="F111" s="237">
        <v>8.24</v>
      </c>
      <c r="G111" s="237">
        <v>0.74</v>
      </c>
      <c r="H111" s="237">
        <v>4.3</v>
      </c>
      <c r="I111" s="237">
        <v>15</v>
      </c>
      <c r="J111" s="237">
        <v>6.4</v>
      </c>
      <c r="K111" s="237">
        <v>7.5</v>
      </c>
      <c r="L111" s="237">
        <v>0.1</v>
      </c>
      <c r="M111" s="237">
        <v>20</v>
      </c>
      <c r="N111" s="237">
        <v>42</v>
      </c>
      <c r="O111" s="237">
        <v>161</v>
      </c>
      <c r="P111" s="237">
        <v>22</v>
      </c>
      <c r="Q111" s="237">
        <v>29</v>
      </c>
      <c r="R111" s="237">
        <v>0.7</v>
      </c>
      <c r="S111" s="237">
        <v>0.1</v>
      </c>
      <c r="T111" s="237">
        <v>0.3</v>
      </c>
      <c r="U111" s="237"/>
      <c r="V111" s="237"/>
    </row>
    <row r="112" spans="1:22">
      <c r="A112" s="32" t="s">
        <v>386</v>
      </c>
      <c r="B112" s="6" t="s">
        <v>54</v>
      </c>
      <c r="C112" s="32">
        <v>7</v>
      </c>
      <c r="D112" s="6" t="str">
        <f t="shared" si="1"/>
        <v>LCO-MXT-COM-7</v>
      </c>
      <c r="E112" s="32" t="s">
        <v>381</v>
      </c>
      <c r="F112" s="237">
        <v>4.32</v>
      </c>
      <c r="G112" s="237">
        <v>0.96</v>
      </c>
      <c r="H112" s="237">
        <v>4.0999999999999996</v>
      </c>
      <c r="I112" s="237">
        <v>13</v>
      </c>
      <c r="J112" s="237">
        <v>5.5</v>
      </c>
      <c r="K112" s="237">
        <v>6.4</v>
      </c>
      <c r="L112" s="237">
        <v>0.1</v>
      </c>
      <c r="M112" s="237">
        <v>23</v>
      </c>
      <c r="N112" s="237">
        <v>29</v>
      </c>
      <c r="O112" s="237">
        <v>108</v>
      </c>
      <c r="P112" s="237">
        <v>29</v>
      </c>
      <c r="Q112" s="237">
        <v>20</v>
      </c>
      <c r="R112" s="237">
        <v>0.6</v>
      </c>
      <c r="S112" s="237">
        <v>0.1</v>
      </c>
      <c r="T112" s="237">
        <v>0.4</v>
      </c>
      <c r="U112" s="237"/>
      <c r="V112" s="237"/>
    </row>
    <row r="113" spans="1:22">
      <c r="A113" s="32" t="s">
        <v>386</v>
      </c>
      <c r="B113" s="6" t="s">
        <v>54</v>
      </c>
      <c r="C113" s="32">
        <v>8</v>
      </c>
      <c r="D113" s="6" t="str">
        <f t="shared" si="1"/>
        <v>LCO-MXT-COM-8</v>
      </c>
      <c r="E113" s="32" t="s">
        <v>382</v>
      </c>
      <c r="F113" s="237">
        <v>4.4400000000000004</v>
      </c>
      <c r="G113" s="237">
        <v>1</v>
      </c>
      <c r="H113" s="237">
        <v>4.2</v>
      </c>
      <c r="I113" s="237">
        <v>12</v>
      </c>
      <c r="J113" s="237">
        <v>5.0999999999999996</v>
      </c>
      <c r="K113" s="237">
        <v>5.8</v>
      </c>
      <c r="L113" s="237">
        <v>0.1</v>
      </c>
      <c r="M113" s="237">
        <v>33</v>
      </c>
      <c r="N113" s="237">
        <v>25</v>
      </c>
      <c r="O113" s="237">
        <v>90</v>
      </c>
      <c r="P113" s="237">
        <v>23</v>
      </c>
      <c r="Q113" s="237">
        <v>19</v>
      </c>
      <c r="R113" s="237">
        <v>0.7</v>
      </c>
      <c r="S113" s="237">
        <v>0.1</v>
      </c>
      <c r="T113" s="237">
        <v>0.4</v>
      </c>
      <c r="U113" s="237"/>
      <c r="V113" s="237"/>
    </row>
    <row r="114" spans="1:22">
      <c r="A114" s="32" t="s">
        <v>386</v>
      </c>
      <c r="B114" s="6" t="s">
        <v>55</v>
      </c>
      <c r="C114" s="32">
        <v>1</v>
      </c>
      <c r="D114" s="6" t="str">
        <f t="shared" si="1"/>
        <v>MAF-ONE-PRO-1</v>
      </c>
      <c r="E114" s="32" t="s">
        <v>383</v>
      </c>
      <c r="F114" s="237">
        <v>0.81</v>
      </c>
      <c r="G114" s="237">
        <v>0.9</v>
      </c>
      <c r="H114" s="237">
        <v>6.6</v>
      </c>
      <c r="I114" s="237">
        <v>88</v>
      </c>
      <c r="J114" s="237">
        <v>1.1000000000000001</v>
      </c>
      <c r="K114" s="237">
        <v>9.4</v>
      </c>
      <c r="L114" s="237">
        <v>0.1</v>
      </c>
      <c r="M114" s="237">
        <v>67</v>
      </c>
      <c r="N114" s="237">
        <v>118</v>
      </c>
      <c r="O114" s="237">
        <v>1212</v>
      </c>
      <c r="P114" s="237">
        <v>241</v>
      </c>
      <c r="Q114" s="237">
        <v>29</v>
      </c>
      <c r="R114" s="237">
        <v>29.8</v>
      </c>
      <c r="S114" s="237">
        <v>3.8</v>
      </c>
      <c r="T114" s="237">
        <v>14.7</v>
      </c>
      <c r="U114" s="237"/>
      <c r="V114" s="237"/>
    </row>
    <row r="115" spans="1:22">
      <c r="A115" s="32" t="s">
        <v>386</v>
      </c>
      <c r="B115" s="6" t="s">
        <v>55</v>
      </c>
      <c r="C115" s="32">
        <v>2</v>
      </c>
      <c r="D115" s="6" t="str">
        <f t="shared" si="1"/>
        <v>MAF-ONE-PRO-2</v>
      </c>
      <c r="E115" s="32" t="s">
        <v>384</v>
      </c>
      <c r="F115" s="237">
        <v>0.97</v>
      </c>
      <c r="G115" s="237">
        <v>0.93</v>
      </c>
      <c r="H115" s="237">
        <v>6.4</v>
      </c>
      <c r="I115" s="237">
        <v>88</v>
      </c>
      <c r="J115" s="237">
        <v>1.2</v>
      </c>
      <c r="K115" s="237">
        <v>9.6</v>
      </c>
      <c r="L115" s="237">
        <v>0.1</v>
      </c>
      <c r="M115" s="237">
        <v>40</v>
      </c>
      <c r="N115" s="237">
        <v>231</v>
      </c>
      <c r="O115" s="237">
        <v>1127</v>
      </c>
      <c r="P115" s="237">
        <v>265</v>
      </c>
      <c r="Q115" s="237">
        <v>21</v>
      </c>
      <c r="R115" s="237">
        <v>20.399999999999999</v>
      </c>
      <c r="S115" s="237">
        <v>2.2999999999999998</v>
      </c>
      <c r="T115" s="237">
        <v>9.9</v>
      </c>
      <c r="U115" s="237"/>
      <c r="V115" s="237"/>
    </row>
    <row r="116" spans="1:22">
      <c r="A116" s="32" t="s">
        <v>386</v>
      </c>
      <c r="B116" s="6" t="s">
        <v>55</v>
      </c>
      <c r="C116" s="32">
        <v>3</v>
      </c>
      <c r="D116" s="6" t="str">
        <f t="shared" si="1"/>
        <v>MAF-ONE-PRO-3</v>
      </c>
      <c r="E116" s="32" t="s">
        <v>385</v>
      </c>
      <c r="F116" s="237">
        <v>0.81</v>
      </c>
      <c r="G116" s="237">
        <v>0.97</v>
      </c>
      <c r="H116" s="237">
        <v>6.3</v>
      </c>
      <c r="I116" s="237">
        <v>85</v>
      </c>
      <c r="J116" s="237">
        <v>1.3</v>
      </c>
      <c r="K116" s="237">
        <v>8.5</v>
      </c>
      <c r="L116" s="237">
        <v>0.1</v>
      </c>
      <c r="M116" s="237">
        <v>30</v>
      </c>
      <c r="N116" s="237">
        <v>70</v>
      </c>
      <c r="O116" s="237">
        <v>996</v>
      </c>
      <c r="P116" s="237">
        <v>251</v>
      </c>
      <c r="Q116" s="237">
        <v>32</v>
      </c>
      <c r="R116" s="237">
        <v>14.3</v>
      </c>
      <c r="S116" s="237">
        <v>2.6</v>
      </c>
      <c r="T116" s="237">
        <v>12.9</v>
      </c>
      <c r="U116" s="237"/>
      <c r="V116" s="2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B822-A977-DB47-AB0E-B468F5B6DE08}">
  <sheetPr>
    <pageSetUpPr fitToPage="1"/>
  </sheetPr>
  <dimension ref="A1:I116"/>
  <sheetViews>
    <sheetView workbookViewId="0">
      <selection activeCell="G6" sqref="G6"/>
    </sheetView>
  </sheetViews>
  <sheetFormatPr baseColWidth="10" defaultRowHeight="14"/>
  <cols>
    <col min="1" max="1" width="8.6640625" style="240" bestFit="1" customWidth="1"/>
    <col min="2" max="2" width="11.83203125" style="240" bestFit="1" customWidth="1"/>
    <col min="3" max="3" width="5" style="240" bestFit="1" customWidth="1"/>
    <col min="4" max="4" width="13.1640625" style="240" customWidth="1"/>
    <col min="5" max="5" width="4.6640625" style="240" bestFit="1" customWidth="1"/>
    <col min="6" max="6" width="12" style="240" bestFit="1" customWidth="1"/>
    <col min="7" max="16384" width="10.83203125" style="240"/>
  </cols>
  <sheetData>
    <row r="1" spans="1:9">
      <c r="A1" s="7" t="s">
        <v>9</v>
      </c>
      <c r="B1" s="7" t="s">
        <v>40</v>
      </c>
      <c r="C1" s="7" t="s">
        <v>59</v>
      </c>
      <c r="D1" s="14" t="s">
        <v>214</v>
      </c>
      <c r="E1" s="8" t="s">
        <v>1261</v>
      </c>
      <c r="F1" s="8" t="s">
        <v>1291</v>
      </c>
      <c r="G1" s="8" t="s">
        <v>1306</v>
      </c>
      <c r="H1" s="273" t="s">
        <v>1419</v>
      </c>
      <c r="I1" s="273" t="s">
        <v>1420</v>
      </c>
    </row>
    <row r="2" spans="1:9">
      <c r="A2" s="240" t="s">
        <v>1290</v>
      </c>
      <c r="B2" s="6" t="s">
        <v>41</v>
      </c>
      <c r="C2" s="240">
        <v>1</v>
      </c>
      <c r="D2" s="6" t="str">
        <f>_xlfn.CONCAT(B2,"-",C2)</f>
        <v>BRF-ONE-COM-1</v>
      </c>
      <c r="E2" s="240">
        <v>1</v>
      </c>
      <c r="F2" s="240" t="s">
        <v>1120</v>
      </c>
      <c r="G2" s="240" t="s">
        <v>1307</v>
      </c>
      <c r="H2" s="240">
        <v>0.96</v>
      </c>
      <c r="I2" s="240">
        <v>0.06</v>
      </c>
    </row>
    <row r="3" spans="1:9">
      <c r="A3" s="240" t="s">
        <v>1290</v>
      </c>
      <c r="B3" s="6" t="s">
        <v>41</v>
      </c>
      <c r="C3" s="240">
        <v>2</v>
      </c>
      <c r="D3" s="6" t="str">
        <f t="shared" ref="D3:D66" si="0">_xlfn.CONCAT(B3,"-",C3)</f>
        <v>BRF-ONE-COM-2</v>
      </c>
      <c r="E3" s="240">
        <v>2</v>
      </c>
      <c r="F3" s="240" t="s">
        <v>1121</v>
      </c>
      <c r="G3" s="240" t="s">
        <v>1308</v>
      </c>
      <c r="H3" s="240">
        <v>1.18</v>
      </c>
      <c r="I3" s="240">
        <v>0.09</v>
      </c>
    </row>
    <row r="4" spans="1:9">
      <c r="A4" s="240" t="s">
        <v>1290</v>
      </c>
      <c r="B4" s="6" t="s">
        <v>41</v>
      </c>
      <c r="C4" s="240">
        <v>3</v>
      </c>
      <c r="D4" s="6" t="str">
        <f t="shared" si="0"/>
        <v>BRF-ONE-COM-3</v>
      </c>
      <c r="E4" s="240">
        <v>3</v>
      </c>
      <c r="F4" s="240" t="s">
        <v>1122</v>
      </c>
      <c r="G4" s="240" t="s">
        <v>1309</v>
      </c>
      <c r="H4" s="240">
        <v>1.22</v>
      </c>
      <c r="I4" s="240">
        <v>7.0000000000000007E-2</v>
      </c>
    </row>
    <row r="5" spans="1:9">
      <c r="A5" s="240" t="s">
        <v>1290</v>
      </c>
      <c r="B5" s="6" t="s">
        <v>41</v>
      </c>
      <c r="C5" s="240">
        <v>4</v>
      </c>
      <c r="D5" s="6" t="str">
        <f t="shared" si="0"/>
        <v>BRF-ONE-COM-4</v>
      </c>
      <c r="E5" s="240">
        <v>4</v>
      </c>
      <c r="F5" s="240" t="s">
        <v>1123</v>
      </c>
      <c r="G5" s="240" t="s">
        <v>1310</v>
      </c>
      <c r="H5" s="240">
        <v>0.89</v>
      </c>
      <c r="I5" s="240">
        <v>0.05</v>
      </c>
    </row>
    <row r="6" spans="1:9">
      <c r="A6" s="240" t="s">
        <v>1290</v>
      </c>
      <c r="B6" s="6" t="s">
        <v>41</v>
      </c>
      <c r="C6" s="240">
        <v>5</v>
      </c>
      <c r="D6" s="6" t="str">
        <f t="shared" si="0"/>
        <v>BRF-ONE-COM-5</v>
      </c>
      <c r="E6" s="240">
        <v>5</v>
      </c>
      <c r="F6" s="240" t="s">
        <v>1124</v>
      </c>
      <c r="G6" s="240" t="s">
        <v>1311</v>
      </c>
      <c r="H6" s="240">
        <v>0.86</v>
      </c>
      <c r="I6" s="240">
        <v>0.06</v>
      </c>
    </row>
    <row r="7" spans="1:9">
      <c r="A7" s="240" t="s">
        <v>1290</v>
      </c>
      <c r="B7" s="6" t="s">
        <v>41</v>
      </c>
      <c r="C7" s="240">
        <v>6</v>
      </c>
      <c r="D7" s="6" t="str">
        <f t="shared" si="0"/>
        <v>BRF-ONE-COM-6</v>
      </c>
      <c r="E7" s="240">
        <v>6</v>
      </c>
      <c r="F7" s="240" t="s">
        <v>1125</v>
      </c>
      <c r="G7" s="240" t="s">
        <v>1312</v>
      </c>
      <c r="H7" s="240">
        <v>0.7</v>
      </c>
      <c r="I7" s="240">
        <v>0.04</v>
      </c>
    </row>
    <row r="8" spans="1:9">
      <c r="A8" s="240" t="s">
        <v>1290</v>
      </c>
      <c r="B8" s="6" t="s">
        <v>41</v>
      </c>
      <c r="C8" s="240">
        <v>7</v>
      </c>
      <c r="D8" s="6" t="str">
        <f t="shared" si="0"/>
        <v>BRF-ONE-COM-7</v>
      </c>
      <c r="E8" s="240">
        <v>7</v>
      </c>
      <c r="F8" s="240" t="s">
        <v>1126</v>
      </c>
      <c r="G8" s="240" t="s">
        <v>1313</v>
      </c>
      <c r="H8" s="240">
        <v>0.85</v>
      </c>
      <c r="I8" s="240">
        <v>0.05</v>
      </c>
    </row>
    <row r="9" spans="1:9">
      <c r="A9" s="240" t="s">
        <v>1290</v>
      </c>
      <c r="B9" s="6" t="s">
        <v>41</v>
      </c>
      <c r="C9" s="240">
        <v>8</v>
      </c>
      <c r="D9" s="6" t="str">
        <f t="shared" si="0"/>
        <v>BRF-ONE-COM-8</v>
      </c>
      <c r="E9" s="240">
        <v>8</v>
      </c>
      <c r="F9" s="240" t="s">
        <v>1127</v>
      </c>
      <c r="G9" s="240" t="s">
        <v>1314</v>
      </c>
      <c r="H9" s="240">
        <v>0.96</v>
      </c>
      <c r="I9" s="240">
        <v>0.05</v>
      </c>
    </row>
    <row r="10" spans="1:9">
      <c r="A10" s="240" t="s">
        <v>1290</v>
      </c>
      <c r="B10" s="6" t="s">
        <v>42</v>
      </c>
      <c r="C10" s="240">
        <v>1</v>
      </c>
      <c r="D10" s="6" t="str">
        <f t="shared" si="0"/>
        <v>LWR-BHO-NCS-1</v>
      </c>
      <c r="E10" s="240">
        <v>9</v>
      </c>
      <c r="F10" s="240" t="s">
        <v>1128</v>
      </c>
      <c r="G10" s="240" t="s">
        <v>1315</v>
      </c>
      <c r="H10" s="240">
        <v>0.97</v>
      </c>
      <c r="I10" s="240">
        <v>0.05</v>
      </c>
    </row>
    <row r="11" spans="1:9">
      <c r="A11" s="240" t="s">
        <v>1290</v>
      </c>
      <c r="B11" s="6" t="s">
        <v>42</v>
      </c>
      <c r="C11" s="240">
        <v>2</v>
      </c>
      <c r="D11" s="6" t="str">
        <f t="shared" si="0"/>
        <v>LWR-BHO-NCS-2</v>
      </c>
      <c r="E11" s="240">
        <v>10</v>
      </c>
      <c r="F11" s="240" t="s">
        <v>1129</v>
      </c>
      <c r="G11" s="240" t="s">
        <v>1316</v>
      </c>
      <c r="H11" s="240">
        <v>1.2</v>
      </c>
      <c r="I11" s="240">
        <v>0.08</v>
      </c>
    </row>
    <row r="12" spans="1:9" ht="14" customHeight="1">
      <c r="A12" s="240" t="s">
        <v>1290</v>
      </c>
      <c r="B12" s="6" t="s">
        <v>42</v>
      </c>
      <c r="C12" s="240">
        <v>3</v>
      </c>
      <c r="D12" s="6" t="str">
        <f t="shared" si="0"/>
        <v>LWR-BHO-NCS-3</v>
      </c>
      <c r="E12" s="240">
        <v>11</v>
      </c>
      <c r="F12" s="240" t="s">
        <v>1130</v>
      </c>
      <c r="G12" s="240" t="s">
        <v>1317</v>
      </c>
      <c r="H12" s="240">
        <v>0.46</v>
      </c>
      <c r="I12" s="240">
        <v>0.02</v>
      </c>
    </row>
    <row r="13" spans="1:9">
      <c r="A13" s="240" t="s">
        <v>1290</v>
      </c>
      <c r="B13" s="6" t="s">
        <v>42</v>
      </c>
      <c r="C13" s="240">
        <v>4</v>
      </c>
      <c r="D13" s="6" t="str">
        <f t="shared" si="0"/>
        <v>LWR-BHO-NCS-4</v>
      </c>
      <c r="E13" s="240">
        <v>12</v>
      </c>
      <c r="F13" s="240" t="s">
        <v>1131</v>
      </c>
      <c r="G13" s="240" t="s">
        <v>1318</v>
      </c>
      <c r="H13" s="240">
        <v>1.52</v>
      </c>
      <c r="I13" s="240">
        <v>0.08</v>
      </c>
    </row>
    <row r="14" spans="1:9">
      <c r="A14" s="240" t="s">
        <v>1290</v>
      </c>
      <c r="B14" s="6" t="s">
        <v>42</v>
      </c>
      <c r="C14" s="240">
        <v>5</v>
      </c>
      <c r="D14" s="6" t="str">
        <f t="shared" si="0"/>
        <v>LWR-BHO-NCS-5</v>
      </c>
      <c r="E14" s="240">
        <v>13</v>
      </c>
      <c r="F14" s="240" t="s">
        <v>1132</v>
      </c>
      <c r="G14" s="240" t="s">
        <v>1319</v>
      </c>
      <c r="H14" s="240">
        <v>1.64</v>
      </c>
      <c r="I14" s="240">
        <v>0.09</v>
      </c>
    </row>
    <row r="15" spans="1:9">
      <c r="A15" s="240" t="s">
        <v>1290</v>
      </c>
      <c r="B15" s="6" t="s">
        <v>42</v>
      </c>
      <c r="C15" s="240">
        <v>6</v>
      </c>
      <c r="D15" s="6" t="str">
        <f t="shared" si="0"/>
        <v>LWR-BHO-NCS-6</v>
      </c>
      <c r="E15" s="240">
        <v>14</v>
      </c>
      <c r="F15" s="240" t="s">
        <v>1133</v>
      </c>
      <c r="G15" s="240" t="s">
        <v>1320</v>
      </c>
      <c r="H15" s="240">
        <v>1.86</v>
      </c>
      <c r="I15" s="240">
        <v>0.1</v>
      </c>
    </row>
    <row r="16" spans="1:9">
      <c r="A16" s="240" t="s">
        <v>1290</v>
      </c>
      <c r="B16" s="6" t="s">
        <v>42</v>
      </c>
      <c r="C16" s="240">
        <v>7</v>
      </c>
      <c r="D16" s="6" t="str">
        <f t="shared" si="0"/>
        <v>LWR-BHO-NCS-7</v>
      </c>
      <c r="E16" s="240">
        <v>15</v>
      </c>
      <c r="F16" s="240" t="s">
        <v>1134</v>
      </c>
      <c r="G16" s="240" t="s">
        <v>1321</v>
      </c>
      <c r="H16" s="240">
        <v>1.59</v>
      </c>
      <c r="I16" s="240">
        <v>0.08</v>
      </c>
    </row>
    <row r="17" spans="1:9">
      <c r="A17" s="240" t="s">
        <v>1290</v>
      </c>
      <c r="B17" s="6" t="s">
        <v>42</v>
      </c>
      <c r="C17" s="240">
        <v>8</v>
      </c>
      <c r="D17" s="6" t="str">
        <f t="shared" si="0"/>
        <v>LWR-BHO-NCS-8</v>
      </c>
      <c r="E17" s="240">
        <v>16</v>
      </c>
      <c r="F17" s="240" t="s">
        <v>1135</v>
      </c>
      <c r="G17" s="240" t="s">
        <v>1322</v>
      </c>
      <c r="H17" s="240">
        <v>1.31</v>
      </c>
      <c r="I17" s="240">
        <v>7.0000000000000007E-2</v>
      </c>
    </row>
    <row r="18" spans="1:9">
      <c r="A18" s="240" t="s">
        <v>1290</v>
      </c>
      <c r="B18" s="6" t="s">
        <v>43</v>
      </c>
      <c r="C18" s="240">
        <v>1</v>
      </c>
      <c r="D18" s="6" t="str">
        <f t="shared" si="0"/>
        <v>MHC-ONE-NCD-1</v>
      </c>
      <c r="E18" s="240">
        <v>17</v>
      </c>
      <c r="F18" s="240" t="s">
        <v>1136</v>
      </c>
      <c r="G18" s="240" t="s">
        <v>1323</v>
      </c>
      <c r="H18" s="240">
        <v>1.45</v>
      </c>
      <c r="I18" s="240">
        <v>0.09</v>
      </c>
    </row>
    <row r="19" spans="1:9">
      <c r="A19" s="240" t="s">
        <v>1290</v>
      </c>
      <c r="B19" s="6" t="s">
        <v>43</v>
      </c>
      <c r="C19" s="240">
        <v>2</v>
      </c>
      <c r="D19" s="6" t="str">
        <f t="shared" si="0"/>
        <v>MHC-ONE-NCD-2</v>
      </c>
      <c r="E19" s="240">
        <v>18</v>
      </c>
      <c r="F19" s="240" t="s">
        <v>1137</v>
      </c>
      <c r="G19" s="240" t="s">
        <v>1324</v>
      </c>
      <c r="H19" s="240">
        <v>2.0299999999999998</v>
      </c>
      <c r="I19" s="240">
        <v>0.16</v>
      </c>
    </row>
    <row r="20" spans="1:9">
      <c r="A20" s="240" t="s">
        <v>1290</v>
      </c>
      <c r="B20" s="6" t="s">
        <v>43</v>
      </c>
      <c r="C20" s="240">
        <v>3</v>
      </c>
      <c r="D20" s="6" t="str">
        <f t="shared" si="0"/>
        <v>MHC-ONE-NCD-3</v>
      </c>
      <c r="E20" s="240">
        <v>19</v>
      </c>
      <c r="F20" s="240" t="s">
        <v>1138</v>
      </c>
      <c r="G20" s="240" t="s">
        <v>1325</v>
      </c>
      <c r="H20" s="240">
        <v>2.2999999999999998</v>
      </c>
      <c r="I20" s="240">
        <v>0.18</v>
      </c>
    </row>
    <row r="21" spans="1:9">
      <c r="A21" s="240" t="s">
        <v>1290</v>
      </c>
      <c r="B21" s="6" t="s">
        <v>43</v>
      </c>
      <c r="C21" s="240">
        <v>4</v>
      </c>
      <c r="D21" s="6" t="str">
        <f t="shared" si="0"/>
        <v>MHC-ONE-NCD-4</v>
      </c>
      <c r="E21" s="240">
        <v>20</v>
      </c>
      <c r="F21" s="240" t="s">
        <v>1139</v>
      </c>
      <c r="G21" s="240" t="s">
        <v>1326</v>
      </c>
      <c r="H21" s="240">
        <v>1.49</v>
      </c>
      <c r="I21" s="240">
        <v>0.1</v>
      </c>
    </row>
    <row r="22" spans="1:9">
      <c r="A22" s="240" t="s">
        <v>1290</v>
      </c>
      <c r="B22" s="6" t="s">
        <v>43</v>
      </c>
      <c r="C22" s="240">
        <v>5</v>
      </c>
      <c r="D22" s="6" t="str">
        <f t="shared" si="0"/>
        <v>MHC-ONE-NCD-5</v>
      </c>
      <c r="E22" s="240">
        <v>21</v>
      </c>
      <c r="F22" s="240" t="s">
        <v>1140</v>
      </c>
      <c r="G22" s="240" t="s">
        <v>1327</v>
      </c>
      <c r="H22" s="240">
        <v>1.71</v>
      </c>
      <c r="I22" s="240">
        <v>0.14000000000000001</v>
      </c>
    </row>
    <row r="23" spans="1:9">
      <c r="A23" s="240" t="s">
        <v>1290</v>
      </c>
      <c r="B23" s="6" t="s">
        <v>43</v>
      </c>
      <c r="C23" s="240">
        <v>6</v>
      </c>
      <c r="D23" s="6" t="str">
        <f t="shared" si="0"/>
        <v>MHC-ONE-NCD-6</v>
      </c>
      <c r="E23" s="240">
        <v>22</v>
      </c>
      <c r="F23" s="240" t="s">
        <v>1141</v>
      </c>
      <c r="G23" s="240" t="s">
        <v>1328</v>
      </c>
      <c r="H23" s="240">
        <v>2.15</v>
      </c>
      <c r="I23" s="240">
        <v>0.16</v>
      </c>
    </row>
    <row r="24" spans="1:9">
      <c r="A24" s="240" t="s">
        <v>1290</v>
      </c>
      <c r="B24" s="6" t="s">
        <v>43</v>
      </c>
      <c r="C24" s="240">
        <v>7</v>
      </c>
      <c r="D24" s="6" t="str">
        <f t="shared" si="0"/>
        <v>MHC-ONE-NCD-7</v>
      </c>
      <c r="E24" s="240">
        <v>23</v>
      </c>
      <c r="F24" s="240" t="s">
        <v>1142</v>
      </c>
      <c r="G24" s="240" t="s">
        <v>1329</v>
      </c>
      <c r="H24" s="240">
        <v>2.62</v>
      </c>
      <c r="I24" s="240">
        <v>0.2</v>
      </c>
    </row>
    <row r="25" spans="1:9">
      <c r="A25" s="240" t="s">
        <v>1290</v>
      </c>
      <c r="B25" s="6" t="s">
        <v>43</v>
      </c>
      <c r="C25" s="240">
        <v>8</v>
      </c>
      <c r="D25" s="6" t="str">
        <f t="shared" si="0"/>
        <v>MHC-ONE-NCD-8</v>
      </c>
      <c r="E25" s="240">
        <v>24</v>
      </c>
      <c r="F25" s="240" t="s">
        <v>1143</v>
      </c>
      <c r="G25" s="240" t="s">
        <v>1330</v>
      </c>
      <c r="H25" s="240">
        <v>2.4</v>
      </c>
      <c r="I25" s="240">
        <v>0.18</v>
      </c>
    </row>
    <row r="26" spans="1:9">
      <c r="A26" s="240" t="s">
        <v>1290</v>
      </c>
      <c r="B26" s="6" t="s">
        <v>44</v>
      </c>
      <c r="C26" s="240">
        <v>1</v>
      </c>
      <c r="D26" s="6" t="str">
        <f t="shared" si="0"/>
        <v>SFA-ONE-PRO-1</v>
      </c>
      <c r="E26" s="240">
        <v>25</v>
      </c>
      <c r="F26" s="240" t="s">
        <v>1144</v>
      </c>
      <c r="G26" s="240" t="s">
        <v>1331</v>
      </c>
      <c r="H26" s="240">
        <v>0.9</v>
      </c>
      <c r="I26" s="240">
        <v>0.06</v>
      </c>
    </row>
    <row r="27" spans="1:9">
      <c r="A27" s="240" t="s">
        <v>1290</v>
      </c>
      <c r="B27" s="6" t="s">
        <v>44</v>
      </c>
      <c r="C27" s="240">
        <v>2</v>
      </c>
      <c r="D27" s="6" t="str">
        <f t="shared" si="0"/>
        <v>SFA-ONE-PRO-2</v>
      </c>
      <c r="E27" s="240">
        <v>26</v>
      </c>
      <c r="F27" s="240" t="s">
        <v>1145</v>
      </c>
      <c r="G27" s="240" t="s">
        <v>1332</v>
      </c>
      <c r="H27" s="240">
        <v>1.81</v>
      </c>
      <c r="I27" s="240">
        <v>0.1</v>
      </c>
    </row>
    <row r="28" spans="1:9">
      <c r="A28" s="240" t="s">
        <v>1290</v>
      </c>
      <c r="B28" s="6" t="s">
        <v>44</v>
      </c>
      <c r="C28" s="240">
        <v>3</v>
      </c>
      <c r="D28" s="6" t="str">
        <f t="shared" si="0"/>
        <v>SFA-ONE-PRO-3</v>
      </c>
      <c r="E28" s="240">
        <v>27</v>
      </c>
      <c r="F28" s="240" t="s">
        <v>1146</v>
      </c>
      <c r="G28" s="240" t="s">
        <v>1333</v>
      </c>
      <c r="H28" s="240">
        <v>0.84</v>
      </c>
      <c r="I28" s="240">
        <v>0.03</v>
      </c>
    </row>
    <row r="29" spans="1:9">
      <c r="A29" s="240" t="s">
        <v>1290</v>
      </c>
      <c r="B29" s="6" t="s">
        <v>44</v>
      </c>
      <c r="C29" s="240">
        <v>4</v>
      </c>
      <c r="D29" s="6" t="str">
        <f t="shared" si="0"/>
        <v>SFA-ONE-PRO-4</v>
      </c>
      <c r="E29" s="240">
        <v>28</v>
      </c>
      <c r="F29" s="240" t="s">
        <v>1147</v>
      </c>
      <c r="G29" s="240" t="s">
        <v>1334</v>
      </c>
      <c r="H29" s="240">
        <v>1.03</v>
      </c>
      <c r="I29" s="240">
        <v>0.06</v>
      </c>
    </row>
    <row r="30" spans="1:9">
      <c r="A30" s="240" t="s">
        <v>1290</v>
      </c>
      <c r="B30" s="6" t="s">
        <v>44</v>
      </c>
      <c r="C30" s="240">
        <v>5</v>
      </c>
      <c r="D30" s="6" t="str">
        <f t="shared" si="0"/>
        <v>SFA-ONE-PRO-5</v>
      </c>
      <c r="E30" s="240">
        <v>29</v>
      </c>
      <c r="F30" s="240" t="s">
        <v>1148</v>
      </c>
      <c r="G30" s="240" t="s">
        <v>1335</v>
      </c>
      <c r="H30" s="240">
        <v>0.78</v>
      </c>
      <c r="I30" s="240">
        <v>0.03</v>
      </c>
    </row>
    <row r="31" spans="1:9">
      <c r="A31" s="240" t="s">
        <v>1290</v>
      </c>
      <c r="B31" s="6" t="s">
        <v>44</v>
      </c>
      <c r="C31" s="240">
        <v>6</v>
      </c>
      <c r="D31" s="6" t="str">
        <f t="shared" si="0"/>
        <v>SFA-ONE-PRO-6</v>
      </c>
      <c r="E31" s="240">
        <v>30</v>
      </c>
      <c r="F31" s="240" t="s">
        <v>1149</v>
      </c>
      <c r="G31" s="240" t="s">
        <v>1336</v>
      </c>
      <c r="H31" s="240">
        <v>0.89</v>
      </c>
      <c r="I31" s="240">
        <v>0.03</v>
      </c>
    </row>
    <row r="32" spans="1:9">
      <c r="A32" s="240" t="s">
        <v>1290</v>
      </c>
      <c r="B32" s="6" t="s">
        <v>44</v>
      </c>
      <c r="C32" s="240">
        <v>7</v>
      </c>
      <c r="D32" s="6" t="str">
        <f t="shared" si="0"/>
        <v>SFA-ONE-PRO-7</v>
      </c>
      <c r="E32" s="240">
        <v>31</v>
      </c>
      <c r="F32" s="240" t="s">
        <v>1150</v>
      </c>
      <c r="G32" s="240" t="s">
        <v>1337</v>
      </c>
      <c r="H32" s="240">
        <v>1.1599999999999999</v>
      </c>
      <c r="I32" s="240">
        <v>0.04</v>
      </c>
    </row>
    <row r="33" spans="1:9">
      <c r="A33" s="240" t="s">
        <v>1290</v>
      </c>
      <c r="B33" s="6" t="s">
        <v>44</v>
      </c>
      <c r="C33" s="240">
        <v>8</v>
      </c>
      <c r="D33" s="6" t="str">
        <f t="shared" si="0"/>
        <v>SFA-ONE-PRO-8</v>
      </c>
      <c r="E33" s="240">
        <v>32</v>
      </c>
      <c r="F33" s="240" t="s">
        <v>1151</v>
      </c>
      <c r="G33" s="240" t="s">
        <v>1338</v>
      </c>
      <c r="H33" s="240">
        <v>0.91</v>
      </c>
      <c r="I33" s="240">
        <v>0.04</v>
      </c>
    </row>
    <row r="34" spans="1:9">
      <c r="A34" s="240" t="s">
        <v>1290</v>
      </c>
      <c r="B34" s="6" t="s">
        <v>45</v>
      </c>
      <c r="C34" s="240">
        <v>1</v>
      </c>
      <c r="D34" s="6" t="str">
        <f t="shared" si="0"/>
        <v>CGF-MON-PRO-1</v>
      </c>
      <c r="E34" s="240">
        <v>33</v>
      </c>
      <c r="F34" s="240" t="s">
        <v>1152</v>
      </c>
      <c r="G34" s="240" t="s">
        <v>1339</v>
      </c>
      <c r="H34" s="240">
        <v>2.5499999999999998</v>
      </c>
      <c r="I34" s="240">
        <v>0.19</v>
      </c>
    </row>
    <row r="35" spans="1:9">
      <c r="A35" s="240" t="s">
        <v>1290</v>
      </c>
      <c r="B35" s="6" t="s">
        <v>45</v>
      </c>
      <c r="C35" s="240">
        <v>2</v>
      </c>
      <c r="D35" s="6" t="str">
        <f t="shared" si="0"/>
        <v>CGF-MON-PRO-2</v>
      </c>
      <c r="E35" s="240">
        <v>34</v>
      </c>
      <c r="F35" s="240" t="s">
        <v>1153</v>
      </c>
      <c r="G35" s="240" t="s">
        <v>1340</v>
      </c>
      <c r="H35" s="240">
        <v>4.46</v>
      </c>
      <c r="I35" s="240">
        <v>0.33</v>
      </c>
    </row>
    <row r="36" spans="1:9">
      <c r="A36" s="240" t="s">
        <v>1290</v>
      </c>
      <c r="B36" s="6" t="s">
        <v>45</v>
      </c>
      <c r="C36" s="240">
        <v>3</v>
      </c>
      <c r="D36" s="6" t="str">
        <f t="shared" si="0"/>
        <v>CGF-MON-PRO-3</v>
      </c>
      <c r="E36" s="240">
        <v>35</v>
      </c>
      <c r="F36" s="240" t="s">
        <v>1154</v>
      </c>
      <c r="G36" s="240" t="s">
        <v>1341</v>
      </c>
      <c r="H36" s="240">
        <v>2.4700000000000002</v>
      </c>
      <c r="I36" s="240">
        <v>0.2</v>
      </c>
    </row>
    <row r="37" spans="1:9">
      <c r="A37" s="240" t="s">
        <v>1290</v>
      </c>
      <c r="B37" s="6" t="s">
        <v>45</v>
      </c>
      <c r="C37" s="240">
        <v>4</v>
      </c>
      <c r="D37" s="6" t="str">
        <f t="shared" si="0"/>
        <v>CGF-MON-PRO-4</v>
      </c>
      <c r="E37" s="240">
        <v>36</v>
      </c>
      <c r="F37" s="240" t="s">
        <v>1155</v>
      </c>
      <c r="G37" s="240" t="s">
        <v>1342</v>
      </c>
      <c r="H37" s="240">
        <v>3.06</v>
      </c>
      <c r="I37" s="240">
        <v>0.24</v>
      </c>
    </row>
    <row r="38" spans="1:9">
      <c r="A38" s="240" t="s">
        <v>1290</v>
      </c>
      <c r="B38" s="6" t="s">
        <v>45</v>
      </c>
      <c r="C38" s="240">
        <v>5</v>
      </c>
      <c r="D38" s="6" t="str">
        <f t="shared" si="0"/>
        <v>CGF-MON-PRO-5</v>
      </c>
      <c r="E38" s="240">
        <v>37</v>
      </c>
      <c r="F38" s="240" t="s">
        <v>1156</v>
      </c>
      <c r="G38" s="240" t="s">
        <v>1343</v>
      </c>
      <c r="H38" s="240">
        <v>3.86</v>
      </c>
      <c r="I38" s="240">
        <v>0.28000000000000003</v>
      </c>
    </row>
    <row r="39" spans="1:9">
      <c r="A39" s="240" t="s">
        <v>1290</v>
      </c>
      <c r="B39" s="6" t="s">
        <v>45</v>
      </c>
      <c r="C39" s="240">
        <v>6</v>
      </c>
      <c r="D39" s="6" t="str">
        <f t="shared" si="0"/>
        <v>CGF-MON-PRO-6</v>
      </c>
      <c r="E39" s="240">
        <v>38</v>
      </c>
      <c r="F39" s="240" t="s">
        <v>1157</v>
      </c>
      <c r="G39" s="240" t="s">
        <v>1344</v>
      </c>
      <c r="H39" s="240">
        <v>5.24</v>
      </c>
      <c r="I39" s="240">
        <v>0.4</v>
      </c>
    </row>
    <row r="40" spans="1:9">
      <c r="A40" s="240" t="s">
        <v>1290</v>
      </c>
      <c r="B40" s="6" t="s">
        <v>45</v>
      </c>
      <c r="C40" s="240">
        <v>7</v>
      </c>
      <c r="D40" s="6" t="str">
        <f t="shared" si="0"/>
        <v>CGF-MON-PRO-7</v>
      </c>
      <c r="E40" s="240">
        <v>39</v>
      </c>
      <c r="F40" s="240" t="s">
        <v>1158</v>
      </c>
      <c r="G40" s="240" t="s">
        <v>1345</v>
      </c>
      <c r="H40" s="240">
        <v>2.31</v>
      </c>
      <c r="I40" s="240">
        <v>0.18</v>
      </c>
    </row>
    <row r="41" spans="1:9">
      <c r="A41" s="240" t="s">
        <v>1290</v>
      </c>
      <c r="B41" s="6" t="s">
        <v>45</v>
      </c>
      <c r="C41" s="240">
        <v>8</v>
      </c>
      <c r="D41" s="6" t="str">
        <f t="shared" si="0"/>
        <v>CGF-MON-PRO-8</v>
      </c>
      <c r="E41" s="240">
        <v>40</v>
      </c>
      <c r="F41" s="240" t="s">
        <v>1159</v>
      </c>
      <c r="G41" s="240" t="s">
        <v>1346</v>
      </c>
      <c r="H41" s="240">
        <v>2.56</v>
      </c>
      <c r="I41" s="240">
        <v>0.19</v>
      </c>
    </row>
    <row r="42" spans="1:9">
      <c r="A42" s="240" t="s">
        <v>1290</v>
      </c>
      <c r="B42" s="6" t="s">
        <v>46</v>
      </c>
      <c r="C42" s="240">
        <v>1</v>
      </c>
      <c r="D42" s="6" t="str">
        <f t="shared" si="0"/>
        <v>CGF-MXG-PRO-1</v>
      </c>
      <c r="E42" s="240">
        <v>41</v>
      </c>
      <c r="F42" s="240" t="s">
        <v>1160</v>
      </c>
      <c r="G42" s="240" t="s">
        <v>1347</v>
      </c>
      <c r="H42" s="240">
        <v>1.81</v>
      </c>
      <c r="I42" s="240">
        <v>0.14000000000000001</v>
      </c>
    </row>
    <row r="43" spans="1:9">
      <c r="A43" s="240" t="s">
        <v>1290</v>
      </c>
      <c r="B43" s="6" t="s">
        <v>46</v>
      </c>
      <c r="C43" s="240">
        <v>2</v>
      </c>
      <c r="D43" s="6" t="str">
        <f t="shared" si="0"/>
        <v>CGF-MXG-PRO-2</v>
      </c>
      <c r="E43" s="240">
        <v>42</v>
      </c>
      <c r="F43" s="240" t="s">
        <v>1161</v>
      </c>
      <c r="G43" s="240" t="s">
        <v>1348</v>
      </c>
      <c r="H43" s="240">
        <v>2.34</v>
      </c>
      <c r="I43" s="240">
        <v>0.16</v>
      </c>
    </row>
    <row r="44" spans="1:9">
      <c r="A44" s="240" t="s">
        <v>1290</v>
      </c>
      <c r="B44" s="6" t="s">
        <v>46</v>
      </c>
      <c r="C44" s="240">
        <v>3</v>
      </c>
      <c r="D44" s="6" t="str">
        <f t="shared" si="0"/>
        <v>CGF-MXG-PRO-3</v>
      </c>
      <c r="E44" s="240">
        <v>43</v>
      </c>
      <c r="F44" s="240" t="s">
        <v>1162</v>
      </c>
      <c r="G44" s="240" t="s">
        <v>1349</v>
      </c>
      <c r="H44" s="240">
        <v>1.79</v>
      </c>
      <c r="I44" s="240">
        <v>0.09</v>
      </c>
    </row>
    <row r="45" spans="1:9">
      <c r="A45" s="240" t="s">
        <v>1290</v>
      </c>
      <c r="B45" s="6" t="s">
        <v>46</v>
      </c>
      <c r="C45" s="240">
        <v>4</v>
      </c>
      <c r="D45" s="6" t="str">
        <f t="shared" si="0"/>
        <v>CGF-MXG-PRO-4</v>
      </c>
      <c r="E45" s="240">
        <v>44</v>
      </c>
      <c r="F45" s="240" t="s">
        <v>1163</v>
      </c>
      <c r="G45" s="240" t="s">
        <v>1350</v>
      </c>
      <c r="H45" s="240">
        <v>1.75</v>
      </c>
      <c r="I45" s="240">
        <v>0.12</v>
      </c>
    </row>
    <row r="46" spans="1:9">
      <c r="A46" s="240" t="s">
        <v>1290</v>
      </c>
      <c r="B46" s="6" t="s">
        <v>46</v>
      </c>
      <c r="C46" s="240">
        <v>5</v>
      </c>
      <c r="D46" s="6" t="str">
        <f t="shared" si="0"/>
        <v>CGF-MXG-PRO-5</v>
      </c>
      <c r="E46" s="240">
        <v>45</v>
      </c>
      <c r="F46" s="240" t="s">
        <v>1164</v>
      </c>
      <c r="G46" s="240" t="s">
        <v>1351</v>
      </c>
      <c r="H46" s="240">
        <v>1.72</v>
      </c>
      <c r="I46" s="240">
        <v>0.13</v>
      </c>
    </row>
    <row r="47" spans="1:9">
      <c r="A47" s="240" t="s">
        <v>1290</v>
      </c>
      <c r="B47" s="6" t="s">
        <v>46</v>
      </c>
      <c r="C47" s="240">
        <v>6</v>
      </c>
      <c r="D47" s="6" t="str">
        <f t="shared" si="0"/>
        <v>CGF-MXG-PRO-6</v>
      </c>
      <c r="E47" s="240">
        <v>46</v>
      </c>
      <c r="F47" s="240" t="s">
        <v>1165</v>
      </c>
      <c r="G47" s="240" t="s">
        <v>1352</v>
      </c>
      <c r="H47" s="240">
        <v>1.59</v>
      </c>
      <c r="I47" s="240">
        <v>0.12</v>
      </c>
    </row>
    <row r="48" spans="1:9">
      <c r="A48" s="240" t="s">
        <v>1290</v>
      </c>
      <c r="B48" s="6" t="s">
        <v>46</v>
      </c>
      <c r="C48" s="240">
        <v>7</v>
      </c>
      <c r="D48" s="6" t="str">
        <f t="shared" si="0"/>
        <v>CGF-MXG-PRO-7</v>
      </c>
      <c r="E48" s="240">
        <v>47</v>
      </c>
      <c r="F48" s="240" t="s">
        <v>1166</v>
      </c>
      <c r="G48" s="240" t="s">
        <v>1353</v>
      </c>
      <c r="H48" s="240">
        <v>1.72</v>
      </c>
      <c r="I48" s="240">
        <v>0.13</v>
      </c>
    </row>
    <row r="49" spans="1:9">
      <c r="A49" s="240" t="s">
        <v>1290</v>
      </c>
      <c r="B49" s="6" t="s">
        <v>46</v>
      </c>
      <c r="C49" s="240">
        <v>8</v>
      </c>
      <c r="D49" s="6" t="str">
        <f t="shared" si="0"/>
        <v>CGF-MXG-PRO-8</v>
      </c>
      <c r="E49" s="240">
        <v>48</v>
      </c>
      <c r="F49" s="240" t="s">
        <v>1167</v>
      </c>
      <c r="G49" s="240" t="s">
        <v>1354</v>
      </c>
      <c r="H49" s="240">
        <v>1.86</v>
      </c>
      <c r="I49" s="240">
        <v>0.13</v>
      </c>
    </row>
    <row r="50" spans="1:9">
      <c r="A50" s="240" t="s">
        <v>1290</v>
      </c>
      <c r="B50" s="6" t="s">
        <v>47</v>
      </c>
      <c r="C50" s="240">
        <v>1</v>
      </c>
      <c r="D50" s="6" t="str">
        <f t="shared" si="0"/>
        <v>OTO-MON-NCD-1</v>
      </c>
      <c r="E50" s="240">
        <v>49</v>
      </c>
      <c r="F50" s="240" t="s">
        <v>1168</v>
      </c>
      <c r="G50" s="240" t="s">
        <v>1355</v>
      </c>
      <c r="H50" s="240">
        <v>0.88</v>
      </c>
      <c r="I50" s="240">
        <v>0.05</v>
      </c>
    </row>
    <row r="51" spans="1:9">
      <c r="A51" s="240" t="s">
        <v>1290</v>
      </c>
      <c r="B51" s="6" t="s">
        <v>47</v>
      </c>
      <c r="C51" s="240">
        <v>2</v>
      </c>
      <c r="D51" s="6" t="str">
        <f t="shared" si="0"/>
        <v>OTO-MON-NCD-2</v>
      </c>
      <c r="E51" s="240">
        <v>50</v>
      </c>
      <c r="F51" s="240" t="s">
        <v>1169</v>
      </c>
      <c r="G51" s="240" t="s">
        <v>1356</v>
      </c>
      <c r="H51" s="240">
        <v>0.87</v>
      </c>
      <c r="I51" s="240">
        <v>0.05</v>
      </c>
    </row>
    <row r="52" spans="1:9">
      <c r="A52" s="240" t="s">
        <v>1290</v>
      </c>
      <c r="B52" s="6" t="s">
        <v>47</v>
      </c>
      <c r="C52" s="240">
        <v>3</v>
      </c>
      <c r="D52" s="6" t="str">
        <f t="shared" si="0"/>
        <v>OTO-MON-NCD-3</v>
      </c>
      <c r="E52" s="240">
        <v>51</v>
      </c>
      <c r="F52" s="240" t="s">
        <v>1170</v>
      </c>
      <c r="G52" s="240" t="s">
        <v>1357</v>
      </c>
      <c r="H52" s="240">
        <v>0.64</v>
      </c>
      <c r="I52" s="240">
        <v>0.03</v>
      </c>
    </row>
    <row r="53" spans="1:9">
      <c r="A53" s="240" t="s">
        <v>1290</v>
      </c>
      <c r="B53" s="6" t="s">
        <v>47</v>
      </c>
      <c r="C53" s="240">
        <v>4</v>
      </c>
      <c r="D53" s="6" t="str">
        <f t="shared" si="0"/>
        <v>OTO-MON-NCD-4</v>
      </c>
      <c r="E53" s="240">
        <v>52</v>
      </c>
      <c r="F53" s="240" t="s">
        <v>1171</v>
      </c>
      <c r="G53" s="240" t="s">
        <v>1358</v>
      </c>
      <c r="H53" s="240">
        <v>0.82</v>
      </c>
      <c r="I53" s="240">
        <v>0.04</v>
      </c>
    </row>
    <row r="54" spans="1:9">
      <c r="A54" s="240" t="s">
        <v>1290</v>
      </c>
      <c r="B54" s="6" t="s">
        <v>47</v>
      </c>
      <c r="C54" s="240">
        <v>5</v>
      </c>
      <c r="D54" s="6" t="str">
        <f t="shared" si="0"/>
        <v>OTO-MON-NCD-5</v>
      </c>
      <c r="E54" s="240">
        <v>53</v>
      </c>
      <c r="F54" s="240" t="s">
        <v>1172</v>
      </c>
      <c r="G54" s="240" t="s">
        <v>1359</v>
      </c>
      <c r="H54" s="240">
        <v>0.85</v>
      </c>
      <c r="I54" s="240">
        <v>0.04</v>
      </c>
    </row>
    <row r="55" spans="1:9">
      <c r="A55" s="240" t="s">
        <v>1290</v>
      </c>
      <c r="B55" s="6" t="s">
        <v>47</v>
      </c>
      <c r="C55" s="240">
        <v>6</v>
      </c>
      <c r="D55" s="6" t="str">
        <f t="shared" si="0"/>
        <v>OTO-MON-NCD-6</v>
      </c>
      <c r="E55" s="240">
        <v>54</v>
      </c>
      <c r="F55" s="240" t="s">
        <v>1173</v>
      </c>
      <c r="G55" s="240" t="s">
        <v>1360</v>
      </c>
      <c r="H55" s="240">
        <v>0.78</v>
      </c>
      <c r="I55" s="240">
        <v>0.03</v>
      </c>
    </row>
    <row r="56" spans="1:9">
      <c r="A56" s="240" t="s">
        <v>1290</v>
      </c>
      <c r="B56" s="6" t="s">
        <v>47</v>
      </c>
      <c r="C56" s="240">
        <v>7</v>
      </c>
      <c r="D56" s="6" t="str">
        <f t="shared" si="0"/>
        <v>OTO-MON-NCD-7</v>
      </c>
      <c r="E56" s="240">
        <v>55</v>
      </c>
      <c r="F56" s="240" t="s">
        <v>1174</v>
      </c>
      <c r="G56" s="240" t="s">
        <v>1361</v>
      </c>
      <c r="H56" s="240">
        <v>0.73</v>
      </c>
      <c r="I56" s="240">
        <v>0.04</v>
      </c>
    </row>
    <row r="57" spans="1:9">
      <c r="A57" s="240" t="s">
        <v>1290</v>
      </c>
      <c r="B57" s="6" t="s">
        <v>47</v>
      </c>
      <c r="C57" s="240">
        <v>8</v>
      </c>
      <c r="D57" s="6" t="str">
        <f t="shared" si="0"/>
        <v>OTO-MON-NCD-8</v>
      </c>
      <c r="E57" s="240">
        <v>56</v>
      </c>
      <c r="F57" s="240" t="s">
        <v>1175</v>
      </c>
      <c r="G57" s="240" t="s">
        <v>1362</v>
      </c>
      <c r="H57" s="240">
        <v>0.75</v>
      </c>
      <c r="I57" s="240">
        <v>0.05</v>
      </c>
    </row>
    <row r="58" spans="1:9">
      <c r="A58" s="240" t="s">
        <v>1290</v>
      </c>
      <c r="B58" s="6" t="s">
        <v>48</v>
      </c>
      <c r="C58" s="240">
        <v>1</v>
      </c>
      <c r="D58" s="6" t="str">
        <f t="shared" si="0"/>
        <v>OTO-MXT-NCD-1</v>
      </c>
      <c r="E58" s="240">
        <v>57</v>
      </c>
      <c r="F58" s="240" t="s">
        <v>1176</v>
      </c>
      <c r="G58" s="240" t="s">
        <v>1363</v>
      </c>
      <c r="H58" s="240">
        <v>1.1100000000000001</v>
      </c>
      <c r="I58" s="240">
        <v>0.06</v>
      </c>
    </row>
    <row r="59" spans="1:9">
      <c r="A59" s="240" t="s">
        <v>1290</v>
      </c>
      <c r="B59" s="6" t="s">
        <v>48</v>
      </c>
      <c r="C59" s="240">
        <v>2</v>
      </c>
      <c r="D59" s="6" t="str">
        <f t="shared" si="0"/>
        <v>OTO-MXT-NCD-2</v>
      </c>
      <c r="E59" s="240">
        <v>58</v>
      </c>
      <c r="F59" s="240" t="s">
        <v>1177</v>
      </c>
      <c r="G59" s="240" t="s">
        <v>1364</v>
      </c>
      <c r="H59" s="240">
        <v>0.8</v>
      </c>
      <c r="I59" s="240">
        <v>0.04</v>
      </c>
    </row>
    <row r="60" spans="1:9">
      <c r="A60" s="240" t="s">
        <v>1290</v>
      </c>
      <c r="B60" s="6" t="s">
        <v>48</v>
      </c>
      <c r="C60" s="240">
        <v>3</v>
      </c>
      <c r="D60" s="6" t="str">
        <f t="shared" si="0"/>
        <v>OTO-MXT-NCD-3</v>
      </c>
      <c r="E60" s="240">
        <v>59</v>
      </c>
      <c r="F60" s="240" t="s">
        <v>1178</v>
      </c>
      <c r="G60" s="240" t="s">
        <v>1365</v>
      </c>
      <c r="H60" s="240">
        <v>0.82</v>
      </c>
      <c r="I60" s="240">
        <v>0.03</v>
      </c>
    </row>
    <row r="61" spans="1:9">
      <c r="A61" s="240" t="s">
        <v>1290</v>
      </c>
      <c r="B61" s="6" t="s">
        <v>48</v>
      </c>
      <c r="C61" s="240">
        <v>4</v>
      </c>
      <c r="D61" s="6" t="str">
        <f t="shared" si="0"/>
        <v>OTO-MXT-NCD-4</v>
      </c>
      <c r="E61" s="240">
        <v>60</v>
      </c>
      <c r="F61" s="240" t="s">
        <v>1179</v>
      </c>
      <c r="G61" s="240" t="s">
        <v>1366</v>
      </c>
      <c r="H61" s="240">
        <v>0.71</v>
      </c>
      <c r="I61" s="240">
        <v>0.04</v>
      </c>
    </row>
    <row r="62" spans="1:9">
      <c r="A62" s="240" t="s">
        <v>1290</v>
      </c>
      <c r="B62" s="6" t="s">
        <v>48</v>
      </c>
      <c r="C62" s="240">
        <v>5</v>
      </c>
      <c r="D62" s="6" t="str">
        <f t="shared" si="0"/>
        <v>OTO-MXT-NCD-5</v>
      </c>
      <c r="E62" s="240">
        <v>61</v>
      </c>
      <c r="F62" s="240" t="s">
        <v>1180</v>
      </c>
      <c r="G62" s="240" t="s">
        <v>1367</v>
      </c>
      <c r="H62" s="240">
        <v>0.8</v>
      </c>
      <c r="I62" s="240">
        <v>0.04</v>
      </c>
    </row>
    <row r="63" spans="1:9">
      <c r="A63" s="240" t="s">
        <v>1290</v>
      </c>
      <c r="B63" s="6" t="s">
        <v>48</v>
      </c>
      <c r="C63" s="240">
        <v>6</v>
      </c>
      <c r="D63" s="6" t="str">
        <f t="shared" si="0"/>
        <v>OTO-MXT-NCD-6</v>
      </c>
      <c r="E63" s="240">
        <v>62</v>
      </c>
      <c r="F63" s="240" t="s">
        <v>1181</v>
      </c>
      <c r="G63" s="240" t="s">
        <v>1368</v>
      </c>
      <c r="H63" s="240">
        <v>0.82</v>
      </c>
      <c r="I63" s="240">
        <v>0.04</v>
      </c>
    </row>
    <row r="64" spans="1:9">
      <c r="A64" s="240" t="s">
        <v>1290</v>
      </c>
      <c r="B64" s="6" t="s">
        <v>48</v>
      </c>
      <c r="C64" s="240">
        <v>7</v>
      </c>
      <c r="D64" s="6" t="str">
        <f t="shared" si="0"/>
        <v>OTO-MXT-NCD-7</v>
      </c>
      <c r="E64" s="240">
        <v>63</v>
      </c>
      <c r="F64" s="240" t="s">
        <v>1182</v>
      </c>
      <c r="G64" s="240" t="s">
        <v>1369</v>
      </c>
      <c r="H64" s="240">
        <v>0.95</v>
      </c>
      <c r="I64" s="240">
        <v>0.03</v>
      </c>
    </row>
    <row r="65" spans="1:9">
      <c r="A65" s="240" t="s">
        <v>1290</v>
      </c>
      <c r="B65" s="6" t="s">
        <v>48</v>
      </c>
      <c r="C65" s="240">
        <v>8</v>
      </c>
      <c r="D65" s="6" t="str">
        <f t="shared" si="0"/>
        <v>OTO-MXT-NCD-8</v>
      </c>
      <c r="E65" s="240">
        <v>64</v>
      </c>
      <c r="F65" s="240" t="s">
        <v>1183</v>
      </c>
      <c r="G65" s="240" t="s">
        <v>1370</v>
      </c>
      <c r="H65" s="240">
        <v>0.84</v>
      </c>
      <c r="I65" s="240">
        <v>0.04</v>
      </c>
    </row>
    <row r="66" spans="1:9">
      <c r="A66" s="240" t="s">
        <v>1290</v>
      </c>
      <c r="B66" s="6" t="s">
        <v>49</v>
      </c>
      <c r="C66" s="240">
        <v>1</v>
      </c>
      <c r="D66" s="6" t="str">
        <f t="shared" si="0"/>
        <v>CCR-ONE-NCD-1</v>
      </c>
      <c r="E66" s="240">
        <v>65</v>
      </c>
      <c r="F66" s="240" t="s">
        <v>1184</v>
      </c>
      <c r="G66" s="240" t="s">
        <v>1371</v>
      </c>
      <c r="H66" s="240">
        <v>1.04</v>
      </c>
      <c r="I66" s="240">
        <v>0.04</v>
      </c>
    </row>
    <row r="67" spans="1:9">
      <c r="A67" s="240" t="s">
        <v>1290</v>
      </c>
      <c r="B67" s="6" t="s">
        <v>49</v>
      </c>
      <c r="C67" s="240">
        <v>2</v>
      </c>
      <c r="D67" s="6" t="str">
        <f t="shared" ref="D67:D116" si="1">_xlfn.CONCAT(B67,"-",C67)</f>
        <v>CCR-ONE-NCD-2</v>
      </c>
      <c r="E67" s="240">
        <v>66</v>
      </c>
      <c r="F67" s="240" t="s">
        <v>1185</v>
      </c>
      <c r="G67" s="240" t="s">
        <v>1372</v>
      </c>
      <c r="H67" s="240">
        <v>0.88</v>
      </c>
      <c r="I67" s="240">
        <v>0.04</v>
      </c>
    </row>
    <row r="68" spans="1:9">
      <c r="A68" s="240" t="s">
        <v>1290</v>
      </c>
      <c r="B68" s="6" t="s">
        <v>49</v>
      </c>
      <c r="C68" s="240">
        <v>3</v>
      </c>
      <c r="D68" s="6" t="str">
        <f t="shared" si="1"/>
        <v>CCR-ONE-NCD-3</v>
      </c>
      <c r="E68" s="240">
        <v>67</v>
      </c>
      <c r="F68" s="240" t="s">
        <v>1186</v>
      </c>
      <c r="G68" s="240" t="s">
        <v>1373</v>
      </c>
      <c r="H68" s="240">
        <v>1.01</v>
      </c>
      <c r="I68" s="240">
        <v>0.04</v>
      </c>
    </row>
    <row r="69" spans="1:9">
      <c r="A69" s="240" t="s">
        <v>1290</v>
      </c>
      <c r="B69" s="6" t="s">
        <v>49</v>
      </c>
      <c r="C69" s="240">
        <v>4</v>
      </c>
      <c r="D69" s="6" t="str">
        <f t="shared" si="1"/>
        <v>CCR-ONE-NCD-4</v>
      </c>
      <c r="E69" s="240">
        <v>68</v>
      </c>
      <c r="F69" s="240" t="s">
        <v>1187</v>
      </c>
      <c r="G69" s="240" t="s">
        <v>1374</v>
      </c>
      <c r="H69" s="240">
        <v>0.93</v>
      </c>
      <c r="I69" s="240">
        <v>0.05</v>
      </c>
    </row>
    <row r="70" spans="1:9">
      <c r="A70" s="240" t="s">
        <v>1290</v>
      </c>
      <c r="B70" s="6" t="s">
        <v>49</v>
      </c>
      <c r="C70" s="240">
        <v>5</v>
      </c>
      <c r="D70" s="6" t="str">
        <f t="shared" si="1"/>
        <v>CCR-ONE-NCD-5</v>
      </c>
      <c r="E70" s="240">
        <v>69</v>
      </c>
      <c r="F70" s="240" t="s">
        <v>1188</v>
      </c>
      <c r="G70" s="240" t="s">
        <v>1375</v>
      </c>
      <c r="H70" s="240">
        <v>1.05</v>
      </c>
      <c r="I70" s="240">
        <v>0.05</v>
      </c>
    </row>
    <row r="71" spans="1:9">
      <c r="A71" s="240" t="s">
        <v>1290</v>
      </c>
      <c r="B71" s="6" t="s">
        <v>49</v>
      </c>
      <c r="C71" s="240">
        <v>6</v>
      </c>
      <c r="D71" s="6" t="str">
        <f t="shared" si="1"/>
        <v>CCR-ONE-NCD-6</v>
      </c>
      <c r="E71" s="240">
        <v>70</v>
      </c>
      <c r="F71" s="240" t="s">
        <v>1189</v>
      </c>
      <c r="G71" s="240" t="s">
        <v>1376</v>
      </c>
      <c r="H71" s="240">
        <v>0.59</v>
      </c>
      <c r="I71" s="240">
        <v>0.03</v>
      </c>
    </row>
    <row r="72" spans="1:9">
      <c r="A72" s="240" t="s">
        <v>1290</v>
      </c>
      <c r="B72" s="6" t="s">
        <v>49</v>
      </c>
      <c r="C72" s="240">
        <v>7</v>
      </c>
      <c r="D72" s="6" t="str">
        <f t="shared" si="1"/>
        <v>CCR-ONE-NCD-7</v>
      </c>
      <c r="E72" s="240">
        <v>71</v>
      </c>
      <c r="F72" s="240" t="s">
        <v>1190</v>
      </c>
      <c r="G72" s="240" t="s">
        <v>1377</v>
      </c>
      <c r="H72" s="240">
        <v>1.23</v>
      </c>
      <c r="I72" s="240">
        <v>0.06</v>
      </c>
    </row>
    <row r="73" spans="1:9">
      <c r="A73" s="240" t="s">
        <v>1290</v>
      </c>
      <c r="B73" s="6" t="s">
        <v>49</v>
      </c>
      <c r="C73" s="240">
        <v>8</v>
      </c>
      <c r="D73" s="6" t="str">
        <f t="shared" si="1"/>
        <v>CCR-ONE-NCD-8</v>
      </c>
      <c r="E73" s="240">
        <v>72</v>
      </c>
      <c r="F73" s="240" t="s">
        <v>1191</v>
      </c>
      <c r="G73" s="240" t="s">
        <v>1378</v>
      </c>
      <c r="H73" s="240">
        <v>0.72</v>
      </c>
      <c r="I73" s="240">
        <v>0.04</v>
      </c>
    </row>
    <row r="74" spans="1:9">
      <c r="A74" s="240" t="s">
        <v>1290</v>
      </c>
      <c r="B74" s="6" t="s">
        <v>50</v>
      </c>
      <c r="C74" s="240">
        <v>1</v>
      </c>
      <c r="D74" s="6" t="str">
        <f t="shared" si="1"/>
        <v>CRE-MXT-NCD-1</v>
      </c>
      <c r="E74" s="240">
        <v>73</v>
      </c>
      <c r="F74" s="240" t="s">
        <v>1192</v>
      </c>
      <c r="G74" s="240" t="s">
        <v>1379</v>
      </c>
      <c r="H74" s="240">
        <v>0.73</v>
      </c>
      <c r="I74" s="240">
        <v>0.04</v>
      </c>
    </row>
    <row r="75" spans="1:9">
      <c r="A75" s="240" t="s">
        <v>1290</v>
      </c>
      <c r="B75" s="6" t="s">
        <v>50</v>
      </c>
      <c r="C75" s="240">
        <v>2</v>
      </c>
      <c r="D75" s="6" t="str">
        <f t="shared" si="1"/>
        <v>CRE-MXT-NCD-2</v>
      </c>
      <c r="E75" s="240">
        <v>74</v>
      </c>
      <c r="F75" s="240" t="s">
        <v>1193</v>
      </c>
      <c r="G75" s="240" t="s">
        <v>1380</v>
      </c>
      <c r="H75" s="240">
        <v>0.63</v>
      </c>
      <c r="I75" s="240">
        <v>0.03</v>
      </c>
    </row>
    <row r="76" spans="1:9">
      <c r="A76" s="240" t="s">
        <v>1290</v>
      </c>
      <c r="B76" s="6" t="s">
        <v>50</v>
      </c>
      <c r="C76" s="240">
        <v>3</v>
      </c>
      <c r="D76" s="6" t="str">
        <f t="shared" si="1"/>
        <v>CRE-MXT-NCD-3</v>
      </c>
      <c r="E76" s="240">
        <v>75</v>
      </c>
      <c r="F76" s="240" t="s">
        <v>1194</v>
      </c>
      <c r="G76" s="240" t="s">
        <v>1381</v>
      </c>
      <c r="H76" s="240">
        <v>0.66</v>
      </c>
      <c r="I76" s="240">
        <v>0.03</v>
      </c>
    </row>
    <row r="77" spans="1:9">
      <c r="A77" s="240" t="s">
        <v>1290</v>
      </c>
      <c r="B77" s="6" t="s">
        <v>50</v>
      </c>
      <c r="C77" s="240">
        <v>4</v>
      </c>
      <c r="D77" s="6" t="str">
        <f t="shared" si="1"/>
        <v>CRE-MXT-NCD-4</v>
      </c>
      <c r="E77" s="240">
        <v>76</v>
      </c>
      <c r="F77" s="240" t="s">
        <v>1195</v>
      </c>
      <c r="G77" s="240" t="s">
        <v>1382</v>
      </c>
      <c r="H77" s="240">
        <v>0.69</v>
      </c>
      <c r="I77" s="240">
        <v>0.02</v>
      </c>
    </row>
    <row r="78" spans="1:9">
      <c r="A78" s="240" t="s">
        <v>1290</v>
      </c>
      <c r="B78" s="6" t="s">
        <v>50</v>
      </c>
      <c r="C78" s="240">
        <v>5</v>
      </c>
      <c r="D78" s="6" t="str">
        <f t="shared" si="1"/>
        <v>CRE-MXT-NCD-5</v>
      </c>
      <c r="E78" s="240">
        <v>77</v>
      </c>
      <c r="F78" s="240" t="s">
        <v>1196</v>
      </c>
      <c r="G78" s="240" t="s">
        <v>1383</v>
      </c>
      <c r="H78" s="240">
        <v>1.27</v>
      </c>
      <c r="I78" s="240">
        <v>0.05</v>
      </c>
    </row>
    <row r="79" spans="1:9">
      <c r="A79" s="240" t="s">
        <v>1290</v>
      </c>
      <c r="B79" s="6" t="s">
        <v>50</v>
      </c>
      <c r="C79" s="240">
        <v>6</v>
      </c>
      <c r="D79" s="6" t="str">
        <f t="shared" si="1"/>
        <v>CRE-MXT-NCD-6</v>
      </c>
      <c r="E79" s="240">
        <v>78</v>
      </c>
      <c r="F79" s="240" t="s">
        <v>1197</v>
      </c>
      <c r="G79" s="240" t="s">
        <v>1384</v>
      </c>
      <c r="H79" s="240">
        <v>1.34</v>
      </c>
      <c r="I79" s="240">
        <v>7.0000000000000007E-2</v>
      </c>
    </row>
    <row r="80" spans="1:9">
      <c r="A80" s="240" t="s">
        <v>1290</v>
      </c>
      <c r="B80" s="6" t="s">
        <v>50</v>
      </c>
      <c r="C80" s="240">
        <v>7</v>
      </c>
      <c r="D80" s="6" t="str">
        <f t="shared" si="1"/>
        <v>CRE-MXT-NCD-7</v>
      </c>
      <c r="E80" s="240">
        <v>79</v>
      </c>
      <c r="F80" s="240" t="s">
        <v>1198</v>
      </c>
      <c r="G80" s="240" t="s">
        <v>1385</v>
      </c>
      <c r="H80" s="240">
        <v>0.73</v>
      </c>
      <c r="I80" s="240">
        <v>0.02</v>
      </c>
    </row>
    <row r="81" spans="1:9">
      <c r="A81" s="240" t="s">
        <v>1290</v>
      </c>
      <c r="B81" s="6" t="s">
        <v>50</v>
      </c>
      <c r="C81" s="240">
        <v>8</v>
      </c>
      <c r="D81" s="6" t="str">
        <f t="shared" si="1"/>
        <v>CRE-MXT-NCD-8</v>
      </c>
      <c r="E81" s="240">
        <v>80</v>
      </c>
      <c r="F81" s="240" t="s">
        <v>1199</v>
      </c>
      <c r="G81" s="240" t="s">
        <v>1386</v>
      </c>
      <c r="H81" s="240">
        <v>0.64</v>
      </c>
      <c r="I81" s="240">
        <v>0.02</v>
      </c>
    </row>
    <row r="82" spans="1:9">
      <c r="A82" s="240" t="s">
        <v>1290</v>
      </c>
      <c r="B82" s="6" t="s">
        <v>51</v>
      </c>
      <c r="C82" s="240">
        <v>1</v>
      </c>
      <c r="D82" s="6" t="str">
        <f t="shared" si="1"/>
        <v>CRE-MXG-NCD-1</v>
      </c>
      <c r="E82" s="240">
        <v>81</v>
      </c>
      <c r="F82" s="240" t="s">
        <v>1200</v>
      </c>
      <c r="G82" s="240" t="s">
        <v>1387</v>
      </c>
      <c r="H82" s="240">
        <v>0.72</v>
      </c>
      <c r="I82" s="240">
        <v>0.03</v>
      </c>
    </row>
    <row r="83" spans="1:9">
      <c r="A83" s="240" t="s">
        <v>1290</v>
      </c>
      <c r="B83" s="6" t="s">
        <v>51</v>
      </c>
      <c r="C83" s="240">
        <v>2</v>
      </c>
      <c r="D83" s="6" t="str">
        <f t="shared" si="1"/>
        <v>CRE-MXG-NCD-2</v>
      </c>
      <c r="E83" s="240">
        <v>82</v>
      </c>
      <c r="F83" s="240" t="s">
        <v>1201</v>
      </c>
      <c r="G83" s="240" t="s">
        <v>1388</v>
      </c>
      <c r="H83" s="240">
        <v>0.72</v>
      </c>
      <c r="I83" s="240">
        <v>0.02</v>
      </c>
    </row>
    <row r="84" spans="1:9">
      <c r="A84" s="240" t="s">
        <v>1290</v>
      </c>
      <c r="B84" s="6" t="s">
        <v>51</v>
      </c>
      <c r="C84" s="240">
        <v>3</v>
      </c>
      <c r="D84" s="6" t="str">
        <f t="shared" si="1"/>
        <v>CRE-MXG-NCD-3</v>
      </c>
      <c r="E84" s="240">
        <v>83</v>
      </c>
      <c r="F84" s="240" t="s">
        <v>1202</v>
      </c>
      <c r="G84" s="240" t="s">
        <v>1389</v>
      </c>
      <c r="H84" s="240">
        <v>0.76</v>
      </c>
      <c r="I84" s="240">
        <v>0.03</v>
      </c>
    </row>
    <row r="85" spans="1:9">
      <c r="A85" s="240" t="s">
        <v>1290</v>
      </c>
      <c r="B85" s="6" t="s">
        <v>51</v>
      </c>
      <c r="C85" s="240">
        <v>4</v>
      </c>
      <c r="D85" s="6" t="str">
        <f t="shared" si="1"/>
        <v>CRE-MXG-NCD-4</v>
      </c>
      <c r="E85" s="240">
        <v>84</v>
      </c>
      <c r="F85" s="240" t="s">
        <v>1203</v>
      </c>
      <c r="G85" s="240" t="s">
        <v>1390</v>
      </c>
      <c r="H85" s="240">
        <v>0.78</v>
      </c>
      <c r="I85" s="240">
        <v>0.03</v>
      </c>
    </row>
    <row r="86" spans="1:9">
      <c r="A86" s="240" t="s">
        <v>1290</v>
      </c>
      <c r="B86" s="6" t="s">
        <v>51</v>
      </c>
      <c r="C86" s="240">
        <v>5</v>
      </c>
      <c r="D86" s="6" t="str">
        <f t="shared" si="1"/>
        <v>CRE-MXG-NCD-5</v>
      </c>
      <c r="E86" s="240">
        <v>85</v>
      </c>
      <c r="F86" s="240" t="s">
        <v>1204</v>
      </c>
      <c r="G86" s="240" t="s">
        <v>1391</v>
      </c>
      <c r="H86" s="240">
        <v>0.75</v>
      </c>
      <c r="I86" s="240">
        <v>0.03</v>
      </c>
    </row>
    <row r="87" spans="1:9">
      <c r="A87" s="240" t="s">
        <v>1290</v>
      </c>
      <c r="B87" s="6" t="s">
        <v>51</v>
      </c>
      <c r="C87" s="240">
        <v>6</v>
      </c>
      <c r="D87" s="6" t="str">
        <f t="shared" si="1"/>
        <v>CRE-MXG-NCD-6</v>
      </c>
      <c r="E87" s="240">
        <v>86</v>
      </c>
      <c r="F87" s="240" t="s">
        <v>1205</v>
      </c>
      <c r="G87" s="240" t="s">
        <v>1392</v>
      </c>
      <c r="H87" s="240">
        <v>0.92</v>
      </c>
      <c r="I87" s="240">
        <v>0.05</v>
      </c>
    </row>
    <row r="88" spans="1:9">
      <c r="A88" s="240" t="s">
        <v>1290</v>
      </c>
      <c r="B88" s="6" t="s">
        <v>51</v>
      </c>
      <c r="C88" s="240">
        <v>7</v>
      </c>
      <c r="D88" s="6" t="str">
        <f t="shared" si="1"/>
        <v>CRE-MXG-NCD-7</v>
      </c>
      <c r="E88" s="240">
        <v>87</v>
      </c>
      <c r="F88" s="240" t="s">
        <v>1206</v>
      </c>
      <c r="G88" s="240" t="s">
        <v>1393</v>
      </c>
      <c r="H88" s="240">
        <v>0.77</v>
      </c>
      <c r="I88" s="240">
        <v>0.04</v>
      </c>
    </row>
    <row r="89" spans="1:9">
      <c r="A89" s="240" t="s">
        <v>1290</v>
      </c>
      <c r="B89" s="6" t="s">
        <v>51</v>
      </c>
      <c r="C89" s="240">
        <v>8</v>
      </c>
      <c r="D89" s="6" t="str">
        <f t="shared" si="1"/>
        <v>CRE-MXG-NCD-8</v>
      </c>
      <c r="E89" s="240">
        <v>88</v>
      </c>
      <c r="F89" s="240" t="s">
        <v>1207</v>
      </c>
      <c r="G89" s="240" t="s">
        <v>1394</v>
      </c>
      <c r="H89" s="240">
        <v>1.17</v>
      </c>
      <c r="I89" s="240">
        <v>0.05</v>
      </c>
    </row>
    <row r="90" spans="1:9">
      <c r="A90" s="240" t="s">
        <v>1290</v>
      </c>
      <c r="B90" s="6" t="s">
        <v>52</v>
      </c>
      <c r="C90" s="240">
        <v>1</v>
      </c>
      <c r="D90" s="6" t="str">
        <f t="shared" si="1"/>
        <v>UCP-MXG-NCD-1</v>
      </c>
      <c r="E90" s="240">
        <v>89</v>
      </c>
      <c r="F90" s="240" t="s">
        <v>1208</v>
      </c>
      <c r="G90" s="240" t="s">
        <v>1395</v>
      </c>
      <c r="H90" s="240">
        <v>1.18</v>
      </c>
      <c r="I90" s="240">
        <v>0.06</v>
      </c>
    </row>
    <row r="91" spans="1:9">
      <c r="A91" s="240" t="s">
        <v>1290</v>
      </c>
      <c r="B91" s="6" t="s">
        <v>52</v>
      </c>
      <c r="C91" s="240">
        <v>2</v>
      </c>
      <c r="D91" s="6" t="str">
        <f t="shared" si="1"/>
        <v>UCP-MXG-NCD-2</v>
      </c>
      <c r="E91" s="240">
        <v>90</v>
      </c>
      <c r="F91" s="240" t="s">
        <v>1209</v>
      </c>
      <c r="G91" s="240" t="s">
        <v>1396</v>
      </c>
      <c r="H91" s="240">
        <v>1.01</v>
      </c>
      <c r="I91" s="240">
        <v>0.05</v>
      </c>
    </row>
    <row r="92" spans="1:9">
      <c r="A92" s="240" t="s">
        <v>1290</v>
      </c>
      <c r="B92" s="6" t="s">
        <v>52</v>
      </c>
      <c r="C92" s="240">
        <v>3</v>
      </c>
      <c r="D92" s="6" t="str">
        <f t="shared" si="1"/>
        <v>UCP-MXG-NCD-3</v>
      </c>
      <c r="E92" s="240">
        <v>91</v>
      </c>
      <c r="F92" s="240" t="s">
        <v>1210</v>
      </c>
      <c r="G92" s="240" t="s">
        <v>1397</v>
      </c>
      <c r="H92" s="240">
        <v>1.48</v>
      </c>
      <c r="I92" s="240">
        <v>7.0000000000000007E-2</v>
      </c>
    </row>
    <row r="93" spans="1:9">
      <c r="A93" s="240" t="s">
        <v>1290</v>
      </c>
      <c r="B93" s="6" t="s">
        <v>52</v>
      </c>
      <c r="C93" s="240">
        <v>4</v>
      </c>
      <c r="D93" s="6" t="str">
        <f t="shared" si="1"/>
        <v>UCP-MXG-NCD-4</v>
      </c>
      <c r="E93" s="240">
        <v>92</v>
      </c>
      <c r="F93" s="240" t="s">
        <v>1211</v>
      </c>
      <c r="G93" s="240" t="s">
        <v>1398</v>
      </c>
      <c r="H93" s="240">
        <v>1.2</v>
      </c>
      <c r="I93" s="240">
        <v>0.05</v>
      </c>
    </row>
    <row r="94" spans="1:9">
      <c r="A94" s="240" t="s">
        <v>1290</v>
      </c>
      <c r="B94" s="6" t="s">
        <v>52</v>
      </c>
      <c r="C94" s="240">
        <v>5</v>
      </c>
      <c r="D94" s="6" t="str">
        <f t="shared" si="1"/>
        <v>UCP-MXG-NCD-5</v>
      </c>
      <c r="E94" s="240">
        <v>93</v>
      </c>
      <c r="F94" s="240" t="s">
        <v>1212</v>
      </c>
      <c r="G94" s="240" t="s">
        <v>1399</v>
      </c>
      <c r="H94" s="240">
        <v>1.72</v>
      </c>
      <c r="I94" s="240">
        <v>0.1</v>
      </c>
    </row>
    <row r="95" spans="1:9">
      <c r="A95" s="240" t="s">
        <v>1290</v>
      </c>
      <c r="B95" s="6" t="s">
        <v>52</v>
      </c>
      <c r="C95" s="240">
        <v>6</v>
      </c>
      <c r="D95" s="6" t="str">
        <f t="shared" si="1"/>
        <v>UCP-MXG-NCD-6</v>
      </c>
      <c r="E95" s="240">
        <v>94</v>
      </c>
      <c r="F95" s="240" t="s">
        <v>1213</v>
      </c>
      <c r="G95" s="240" t="s">
        <v>1400</v>
      </c>
      <c r="H95" s="240">
        <v>1.26</v>
      </c>
      <c r="I95" s="240">
        <v>7.0000000000000007E-2</v>
      </c>
    </row>
    <row r="96" spans="1:9">
      <c r="A96" s="240" t="s">
        <v>1290</v>
      </c>
      <c r="B96" s="6" t="s">
        <v>52</v>
      </c>
      <c r="C96" s="240">
        <v>7</v>
      </c>
      <c r="D96" s="6" t="str">
        <f t="shared" si="1"/>
        <v>UCP-MXG-NCD-7</v>
      </c>
      <c r="E96" s="240">
        <v>95</v>
      </c>
      <c r="F96" s="240" t="s">
        <v>1214</v>
      </c>
      <c r="G96" s="240" t="s">
        <v>1401</v>
      </c>
      <c r="H96" s="240">
        <v>1.25</v>
      </c>
      <c r="I96" s="240">
        <v>0.06</v>
      </c>
    </row>
    <row r="97" spans="1:9">
      <c r="A97" s="240" t="s">
        <v>1290</v>
      </c>
      <c r="B97" s="6" t="s">
        <v>52</v>
      </c>
      <c r="C97" s="240">
        <v>8</v>
      </c>
      <c r="D97" s="6" t="str">
        <f t="shared" si="1"/>
        <v>UCP-MXG-NCD-8</v>
      </c>
      <c r="E97" s="240">
        <v>96</v>
      </c>
      <c r="F97" s="240" t="s">
        <v>1215</v>
      </c>
      <c r="G97" s="240" t="s">
        <v>1402</v>
      </c>
      <c r="H97" s="240">
        <v>0.84</v>
      </c>
      <c r="I97" s="240">
        <v>0.05</v>
      </c>
    </row>
    <row r="98" spans="1:9">
      <c r="A98" s="240" t="s">
        <v>1290</v>
      </c>
      <c r="B98" s="6" t="s">
        <v>53</v>
      </c>
      <c r="C98" s="240">
        <v>1</v>
      </c>
      <c r="D98" s="6" t="str">
        <f t="shared" si="1"/>
        <v>WBI-NRT-NCS-1</v>
      </c>
      <c r="E98" s="240">
        <v>97</v>
      </c>
      <c r="F98" s="240" t="s">
        <v>1216</v>
      </c>
      <c r="G98" s="240" t="s">
        <v>1403</v>
      </c>
      <c r="H98" s="240">
        <v>1.1399999999999999</v>
      </c>
      <c r="I98" s="240">
        <v>0.05</v>
      </c>
    </row>
    <row r="99" spans="1:9">
      <c r="A99" s="240" t="s">
        <v>1290</v>
      </c>
      <c r="B99" s="6" t="s">
        <v>53</v>
      </c>
      <c r="C99" s="240">
        <v>2</v>
      </c>
      <c r="D99" s="6" t="str">
        <f t="shared" si="1"/>
        <v>WBI-NRT-NCS-2</v>
      </c>
      <c r="E99" s="240">
        <v>98</v>
      </c>
      <c r="F99" s="240" t="s">
        <v>1217</v>
      </c>
      <c r="G99" s="240" t="s">
        <v>1404</v>
      </c>
      <c r="H99" s="240">
        <v>0.81</v>
      </c>
      <c r="I99" s="240">
        <v>0.05</v>
      </c>
    </row>
    <row r="100" spans="1:9">
      <c r="A100" s="240" t="s">
        <v>1290</v>
      </c>
      <c r="B100" s="6" t="s">
        <v>53</v>
      </c>
      <c r="C100" s="240">
        <v>3</v>
      </c>
      <c r="D100" s="6" t="str">
        <f t="shared" si="1"/>
        <v>WBI-NRT-NCS-3</v>
      </c>
      <c r="E100" s="240">
        <v>99</v>
      </c>
      <c r="F100" s="240" t="s">
        <v>1218</v>
      </c>
      <c r="G100" s="240" t="s">
        <v>1405</v>
      </c>
      <c r="H100" s="240">
        <v>0.91</v>
      </c>
      <c r="I100" s="240">
        <v>0.06</v>
      </c>
    </row>
    <row r="101" spans="1:9">
      <c r="A101" s="240" t="s">
        <v>1290</v>
      </c>
      <c r="B101" s="6" t="s">
        <v>53</v>
      </c>
      <c r="C101" s="240">
        <v>4</v>
      </c>
      <c r="D101" s="6" t="str">
        <f t="shared" si="1"/>
        <v>WBI-NRT-NCS-4</v>
      </c>
      <c r="E101" s="240">
        <v>100</v>
      </c>
      <c r="F101" s="240" t="s">
        <v>1219</v>
      </c>
      <c r="G101" s="240" t="s">
        <v>1406</v>
      </c>
      <c r="H101" s="240">
        <v>1.0900000000000001</v>
      </c>
      <c r="I101" s="240">
        <v>7.0000000000000007E-2</v>
      </c>
    </row>
    <row r="102" spans="1:9">
      <c r="A102" s="240" t="s">
        <v>1290</v>
      </c>
      <c r="B102" s="6" t="s">
        <v>53</v>
      </c>
      <c r="C102" s="240">
        <v>5</v>
      </c>
      <c r="D102" s="6" t="str">
        <f t="shared" si="1"/>
        <v>WBI-NRT-NCS-5</v>
      </c>
      <c r="E102" s="240">
        <v>101</v>
      </c>
      <c r="F102" s="240" t="s">
        <v>1220</v>
      </c>
      <c r="G102" s="240" t="s">
        <v>1407</v>
      </c>
      <c r="H102" s="240">
        <v>1.06</v>
      </c>
      <c r="I102" s="240">
        <v>0.06</v>
      </c>
    </row>
    <row r="103" spans="1:9">
      <c r="A103" s="240" t="s">
        <v>1290</v>
      </c>
      <c r="B103" s="6" t="s">
        <v>53</v>
      </c>
      <c r="C103" s="240">
        <v>6</v>
      </c>
      <c r="D103" s="6" t="str">
        <f t="shared" si="1"/>
        <v>WBI-NRT-NCS-6</v>
      </c>
      <c r="E103" s="240">
        <v>102</v>
      </c>
      <c r="F103" s="240" t="s">
        <v>1221</v>
      </c>
      <c r="G103" s="240" t="s">
        <v>1408</v>
      </c>
      <c r="H103" s="240">
        <v>1.01</v>
      </c>
      <c r="I103" s="240">
        <v>0.06</v>
      </c>
    </row>
    <row r="104" spans="1:9">
      <c r="A104" s="240" t="s">
        <v>1290</v>
      </c>
      <c r="B104" s="6" t="s">
        <v>53</v>
      </c>
      <c r="C104" s="240">
        <v>7</v>
      </c>
      <c r="D104" s="6" t="str">
        <f t="shared" si="1"/>
        <v>WBI-NRT-NCS-7</v>
      </c>
      <c r="E104" s="240">
        <v>103</v>
      </c>
      <c r="F104" s="240" t="s">
        <v>1222</v>
      </c>
      <c r="G104" s="240" t="s">
        <v>1409</v>
      </c>
      <c r="H104" s="240">
        <v>0.8</v>
      </c>
      <c r="I104" s="240">
        <v>0.05</v>
      </c>
    </row>
    <row r="105" spans="1:9">
      <c r="A105" s="240" t="s">
        <v>1290</v>
      </c>
      <c r="B105" s="6" t="s">
        <v>53</v>
      </c>
      <c r="C105" s="240">
        <v>8</v>
      </c>
      <c r="D105" s="6" t="str">
        <f t="shared" si="1"/>
        <v>WBI-NRT-NCS-8</v>
      </c>
      <c r="E105" s="240">
        <v>104</v>
      </c>
      <c r="F105" s="240" t="s">
        <v>1223</v>
      </c>
      <c r="G105" s="240" t="s">
        <v>1410</v>
      </c>
      <c r="H105" s="240">
        <v>1.18</v>
      </c>
      <c r="I105" s="240">
        <v>7.0000000000000007E-2</v>
      </c>
    </row>
    <row r="106" spans="1:9">
      <c r="A106" s="240" t="s">
        <v>1290</v>
      </c>
      <c r="B106" s="6" t="s">
        <v>54</v>
      </c>
      <c r="C106" s="240">
        <v>1</v>
      </c>
      <c r="D106" s="6" t="str">
        <f t="shared" si="1"/>
        <v>LCO-MXT-COM-1</v>
      </c>
      <c r="E106" s="240">
        <v>105</v>
      </c>
      <c r="F106" s="240" t="s">
        <v>1224</v>
      </c>
      <c r="G106" s="240" t="s">
        <v>1411</v>
      </c>
      <c r="H106" s="240">
        <v>4.25</v>
      </c>
      <c r="I106" s="240">
        <v>0.16</v>
      </c>
    </row>
    <row r="107" spans="1:9">
      <c r="A107" s="240" t="s">
        <v>1290</v>
      </c>
      <c r="B107" s="6" t="s">
        <v>54</v>
      </c>
      <c r="C107" s="240">
        <v>2</v>
      </c>
      <c r="D107" s="6" t="str">
        <f t="shared" si="1"/>
        <v>LCO-MXT-COM-2</v>
      </c>
      <c r="E107" s="240">
        <v>106</v>
      </c>
      <c r="F107" s="240" t="s">
        <v>1225</v>
      </c>
      <c r="G107" s="240" t="s">
        <v>1412</v>
      </c>
      <c r="H107" s="240">
        <v>4.13</v>
      </c>
      <c r="I107" s="240">
        <v>0.18</v>
      </c>
    </row>
    <row r="108" spans="1:9">
      <c r="A108" s="240" t="s">
        <v>1290</v>
      </c>
      <c r="B108" s="6" t="s">
        <v>54</v>
      </c>
      <c r="C108" s="240">
        <v>3</v>
      </c>
      <c r="D108" s="6" t="str">
        <f t="shared" si="1"/>
        <v>LCO-MXT-COM-3</v>
      </c>
      <c r="E108" s="240">
        <v>107</v>
      </c>
      <c r="F108" s="240" t="s">
        <v>1226</v>
      </c>
      <c r="G108" s="240" t="s">
        <v>1413</v>
      </c>
      <c r="H108" s="240">
        <v>4.08</v>
      </c>
      <c r="I108" s="240">
        <v>0.16</v>
      </c>
    </row>
    <row r="109" spans="1:9">
      <c r="A109" s="240" t="s">
        <v>1290</v>
      </c>
      <c r="B109" s="6" t="s">
        <v>54</v>
      </c>
      <c r="C109" s="240">
        <v>4</v>
      </c>
      <c r="D109" s="6" t="str">
        <f t="shared" si="1"/>
        <v>LCO-MXT-COM-4</v>
      </c>
      <c r="E109" s="240">
        <v>108</v>
      </c>
      <c r="F109" s="240" t="s">
        <v>1227</v>
      </c>
      <c r="G109" s="240" t="s">
        <v>1414</v>
      </c>
      <c r="H109" s="240">
        <v>6.36</v>
      </c>
      <c r="I109" s="240">
        <v>0.3</v>
      </c>
    </row>
    <row r="110" spans="1:9">
      <c r="A110" s="240" t="s">
        <v>1290</v>
      </c>
      <c r="B110" s="6" t="s">
        <v>54</v>
      </c>
      <c r="C110" s="240">
        <v>5</v>
      </c>
      <c r="D110" s="6" t="str">
        <f t="shared" si="1"/>
        <v>LCO-MXT-COM-5</v>
      </c>
      <c r="E110" s="240">
        <v>109</v>
      </c>
      <c r="F110" s="240" t="s">
        <v>1228</v>
      </c>
      <c r="G110" s="240" t="s">
        <v>1415</v>
      </c>
      <c r="H110" s="240">
        <v>8.56</v>
      </c>
      <c r="I110" s="240">
        <v>0.42</v>
      </c>
    </row>
    <row r="111" spans="1:9">
      <c r="A111" s="240" t="s">
        <v>1290</v>
      </c>
      <c r="B111" s="6" t="s">
        <v>54</v>
      </c>
      <c r="C111" s="240">
        <v>6</v>
      </c>
      <c r="D111" s="6" t="str">
        <f t="shared" si="1"/>
        <v>LCO-MXT-COM-6</v>
      </c>
      <c r="E111" s="240">
        <v>110</v>
      </c>
      <c r="F111" s="240" t="s">
        <v>1229</v>
      </c>
      <c r="G111" s="240" t="s">
        <v>1416</v>
      </c>
      <c r="H111" s="240">
        <v>8.7799999999999994</v>
      </c>
      <c r="I111" s="240">
        <v>0.43</v>
      </c>
    </row>
    <row r="112" spans="1:9">
      <c r="A112" s="240" t="s">
        <v>1290</v>
      </c>
      <c r="B112" s="6" t="s">
        <v>54</v>
      </c>
      <c r="C112" s="240">
        <v>7</v>
      </c>
      <c r="D112" s="6" t="str">
        <f t="shared" si="1"/>
        <v>LCO-MXT-COM-7</v>
      </c>
      <c r="E112" s="240">
        <v>111</v>
      </c>
      <c r="F112" s="240" t="s">
        <v>1230</v>
      </c>
      <c r="G112" s="240" t="s">
        <v>1417</v>
      </c>
      <c r="H112" s="240">
        <v>3.94</v>
      </c>
      <c r="I112" s="240">
        <v>0.16</v>
      </c>
    </row>
    <row r="113" spans="1:9">
      <c r="A113" s="240" t="s">
        <v>1290</v>
      </c>
      <c r="B113" s="6" t="s">
        <v>54</v>
      </c>
      <c r="C113" s="240">
        <v>8</v>
      </c>
      <c r="D113" s="6" t="str">
        <f t="shared" si="1"/>
        <v>LCO-MXT-COM-8</v>
      </c>
      <c r="E113" s="240">
        <v>112</v>
      </c>
      <c r="F113" s="240" t="s">
        <v>1231</v>
      </c>
      <c r="G113" s="240" t="s">
        <v>1418</v>
      </c>
      <c r="H113" s="240">
        <v>4.0599999999999996</v>
      </c>
      <c r="I113" s="240">
        <v>0.17</v>
      </c>
    </row>
    <row r="114" spans="1:9" hidden="1">
      <c r="B114" s="6" t="s">
        <v>55</v>
      </c>
      <c r="C114" s="240">
        <v>1</v>
      </c>
      <c r="D114" s="6" t="str">
        <f t="shared" si="1"/>
        <v>MAF-ONE-PRO-1</v>
      </c>
      <c r="E114" s="240">
        <v>113</v>
      </c>
      <c r="F114" s="240" t="s">
        <v>1232</v>
      </c>
    </row>
    <row r="115" spans="1:9" hidden="1">
      <c r="B115" s="6" t="s">
        <v>55</v>
      </c>
      <c r="C115" s="240">
        <v>2</v>
      </c>
      <c r="D115" s="6" t="str">
        <f t="shared" si="1"/>
        <v>MAF-ONE-PRO-2</v>
      </c>
      <c r="E115" s="240">
        <v>114</v>
      </c>
      <c r="F115" s="240" t="s">
        <v>1233</v>
      </c>
    </row>
    <row r="116" spans="1:9" hidden="1">
      <c r="B116" s="6" t="s">
        <v>55</v>
      </c>
      <c r="C116" s="240">
        <v>3</v>
      </c>
      <c r="D116" s="6" t="str">
        <f t="shared" si="1"/>
        <v>MAF-ONE-PRO-3</v>
      </c>
      <c r="E116" s="240">
        <v>115</v>
      </c>
      <c r="F116" s="240" t="s">
        <v>1234</v>
      </c>
    </row>
  </sheetData>
  <pageMargins left="0.7" right="0.7" top="0.75" bottom="0.75" header="0.3" footer="0.3"/>
  <pageSetup scale="88" fitToHeight="4" orientation="portrait" horizontalDpi="0" verticalDpi="0"/>
  <headerFooter>
    <oddHeader>&amp;L&amp;"Calibri,Regular"&amp;K000000Project: DOE-NC-FIELD Sep 2018
Soil CN datasheet, 1/9/2020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"/>
  <sheetViews>
    <sheetView zoomScaleNormal="100" zoomScalePageLayoutView="150" workbookViewId="0">
      <selection sqref="A1:L1"/>
    </sheetView>
  </sheetViews>
  <sheetFormatPr baseColWidth="10" defaultColWidth="8.83203125" defaultRowHeight="14"/>
  <cols>
    <col min="1" max="1" width="6.83203125" style="6" customWidth="1"/>
    <col min="2" max="2" width="11.83203125" style="6" bestFit="1" customWidth="1"/>
    <col min="3" max="3" width="5.6640625" style="6" bestFit="1" customWidth="1"/>
    <col min="4" max="4" width="13.1640625" style="6" bestFit="1" customWidth="1"/>
    <col min="5" max="5" width="8.33203125" style="17" customWidth="1"/>
    <col min="6" max="6" width="4.83203125" style="6" bestFit="1" customWidth="1"/>
    <col min="7" max="7" width="10.1640625" style="29" bestFit="1" customWidth="1"/>
    <col min="8" max="8" width="7.5" style="11" bestFit="1" customWidth="1"/>
    <col min="9" max="10" width="4.5" style="11" bestFit="1" customWidth="1"/>
    <col min="11" max="11" width="8.83203125" style="10"/>
    <col min="12" max="12" width="9" style="6" bestFit="1" customWidth="1"/>
    <col min="13" max="16384" width="8.83203125" style="6"/>
  </cols>
  <sheetData>
    <row r="1" spans="1:12" ht="30" customHeight="1">
      <c r="A1" s="7" t="s">
        <v>9</v>
      </c>
      <c r="B1" s="14" t="s">
        <v>40</v>
      </c>
      <c r="C1" s="14" t="s">
        <v>59</v>
      </c>
      <c r="D1" s="14" t="s">
        <v>214</v>
      </c>
      <c r="E1" s="18" t="s">
        <v>0</v>
      </c>
      <c r="F1" s="14" t="s">
        <v>395</v>
      </c>
      <c r="G1" s="28" t="s">
        <v>38</v>
      </c>
      <c r="H1" s="30" t="s">
        <v>396</v>
      </c>
      <c r="I1" s="30" t="s">
        <v>112</v>
      </c>
      <c r="J1" s="30" t="s">
        <v>113</v>
      </c>
      <c r="K1" s="31" t="s">
        <v>262</v>
      </c>
      <c r="L1" s="7" t="s">
        <v>1295</v>
      </c>
    </row>
    <row r="2" spans="1:12">
      <c r="A2" s="6" t="s">
        <v>216</v>
      </c>
      <c r="B2" s="6" t="s">
        <v>41</v>
      </c>
      <c r="C2" s="6">
        <v>1</v>
      </c>
      <c r="D2" s="6" t="str">
        <f>_xlfn.CONCAT(B2,"-",C2)</f>
        <v>BRF-ONE-COM-1</v>
      </c>
      <c r="E2" s="17">
        <v>43518</v>
      </c>
      <c r="F2" s="6">
        <v>9</v>
      </c>
      <c r="G2" s="29">
        <v>0.41111111111111115</v>
      </c>
      <c r="H2" s="11">
        <v>10.16</v>
      </c>
      <c r="I2" s="11">
        <v>5.46</v>
      </c>
      <c r="J2" s="11">
        <v>5.45</v>
      </c>
      <c r="K2" s="10">
        <f>AVERAGE(I2:J2)</f>
        <v>5.4550000000000001</v>
      </c>
      <c r="L2" s="6" t="s">
        <v>223</v>
      </c>
    </row>
    <row r="3" spans="1:12">
      <c r="A3" s="6" t="s">
        <v>216</v>
      </c>
      <c r="B3" s="6" t="s">
        <v>41</v>
      </c>
      <c r="C3" s="6">
        <v>2</v>
      </c>
      <c r="D3" s="6" t="str">
        <f t="shared" ref="D3:D33" si="0">_xlfn.CONCAT(B3,"-",C3)</f>
        <v>BRF-ONE-COM-2</v>
      </c>
      <c r="E3" s="17">
        <v>43518</v>
      </c>
      <c r="F3" s="6">
        <v>10</v>
      </c>
      <c r="G3" s="29">
        <v>0.41111111111111115</v>
      </c>
      <c r="H3" s="11">
        <v>9.84</v>
      </c>
      <c r="I3" s="11">
        <v>5.62</v>
      </c>
      <c r="J3" s="11">
        <v>5.62</v>
      </c>
      <c r="K3" s="10">
        <f t="shared" ref="K3:K66" si="1">AVERAGE(I3:J3)</f>
        <v>5.62</v>
      </c>
    </row>
    <row r="4" spans="1:12">
      <c r="A4" s="6" t="s">
        <v>216</v>
      </c>
      <c r="B4" s="6" t="s">
        <v>41</v>
      </c>
      <c r="C4" s="6">
        <v>3</v>
      </c>
      <c r="D4" s="6" t="str">
        <f t="shared" si="0"/>
        <v>BRF-ONE-COM-3</v>
      </c>
      <c r="E4" s="17">
        <v>43518</v>
      </c>
      <c r="F4" s="6">
        <v>11</v>
      </c>
      <c r="G4" s="29">
        <v>0.41111111111111115</v>
      </c>
      <c r="H4" s="11">
        <v>10.15</v>
      </c>
      <c r="I4" s="11">
        <v>5.79</v>
      </c>
      <c r="J4" s="11">
        <v>5.8</v>
      </c>
      <c r="K4" s="10">
        <f t="shared" si="1"/>
        <v>5.7949999999999999</v>
      </c>
    </row>
    <row r="5" spans="1:12">
      <c r="A5" s="6" t="s">
        <v>216</v>
      </c>
      <c r="B5" s="6" t="s">
        <v>41</v>
      </c>
      <c r="C5" s="6">
        <v>4</v>
      </c>
      <c r="D5" s="6" t="str">
        <f t="shared" si="0"/>
        <v>BRF-ONE-COM-4</v>
      </c>
      <c r="E5" s="17">
        <v>43518</v>
      </c>
      <c r="F5" s="6">
        <v>12</v>
      </c>
      <c r="G5" s="29">
        <v>0.41111111111111115</v>
      </c>
      <c r="H5" s="11">
        <v>9.99</v>
      </c>
      <c r="I5" s="11">
        <v>5.88</v>
      </c>
      <c r="J5" s="11">
        <v>5.88</v>
      </c>
      <c r="K5" s="10">
        <f t="shared" si="1"/>
        <v>5.88</v>
      </c>
    </row>
    <row r="6" spans="1:12">
      <c r="A6" s="6" t="s">
        <v>216</v>
      </c>
      <c r="B6" s="6" t="s">
        <v>41</v>
      </c>
      <c r="C6" s="6">
        <v>5</v>
      </c>
      <c r="D6" s="6" t="str">
        <f t="shared" si="0"/>
        <v>BRF-ONE-COM-5</v>
      </c>
      <c r="E6" s="17">
        <v>43518</v>
      </c>
      <c r="F6" s="6">
        <v>13</v>
      </c>
      <c r="G6" s="29">
        <v>0.41111111111111115</v>
      </c>
      <c r="H6" s="11">
        <v>10.119999999999999</v>
      </c>
      <c r="I6" s="11">
        <v>5.58</v>
      </c>
      <c r="J6" s="11">
        <v>5.58</v>
      </c>
      <c r="K6" s="10">
        <f t="shared" si="1"/>
        <v>5.58</v>
      </c>
    </row>
    <row r="7" spans="1:12">
      <c r="A7" s="6" t="s">
        <v>216</v>
      </c>
      <c r="B7" s="6" t="s">
        <v>41</v>
      </c>
      <c r="C7" s="6">
        <v>6</v>
      </c>
      <c r="D7" s="6" t="str">
        <f t="shared" si="0"/>
        <v>BRF-ONE-COM-6</v>
      </c>
      <c r="E7" s="17">
        <v>43518</v>
      </c>
      <c r="F7" s="6">
        <v>14</v>
      </c>
      <c r="G7" s="29">
        <v>0.41111111111111115</v>
      </c>
      <c r="H7" s="11">
        <v>9.85</v>
      </c>
      <c r="I7" s="11">
        <v>5.57</v>
      </c>
      <c r="J7" s="11">
        <v>5.57</v>
      </c>
      <c r="K7" s="10">
        <f t="shared" si="1"/>
        <v>5.57</v>
      </c>
    </row>
    <row r="8" spans="1:12">
      <c r="A8" s="6" t="s">
        <v>216</v>
      </c>
      <c r="B8" s="6" t="s">
        <v>41</v>
      </c>
      <c r="C8" s="6">
        <v>7</v>
      </c>
      <c r="D8" s="6" t="str">
        <f t="shared" si="0"/>
        <v>BRF-ONE-COM-7</v>
      </c>
      <c r="E8" s="17">
        <v>43518</v>
      </c>
      <c r="F8" s="6">
        <v>15</v>
      </c>
      <c r="G8" s="29">
        <v>0.41111111111111115</v>
      </c>
      <c r="H8" s="11">
        <v>10.09</v>
      </c>
      <c r="I8" s="11">
        <v>5.56</v>
      </c>
      <c r="J8" s="11">
        <v>5.55</v>
      </c>
      <c r="K8" s="10">
        <f t="shared" si="1"/>
        <v>5.5549999999999997</v>
      </c>
    </row>
    <row r="9" spans="1:12">
      <c r="A9" s="6" t="s">
        <v>216</v>
      </c>
      <c r="B9" s="6" t="s">
        <v>41</v>
      </c>
      <c r="C9" s="6">
        <v>8</v>
      </c>
      <c r="D9" s="6" t="str">
        <f t="shared" si="0"/>
        <v>BRF-ONE-COM-8</v>
      </c>
      <c r="E9" s="17">
        <v>43518</v>
      </c>
      <c r="F9" s="6">
        <v>16</v>
      </c>
      <c r="G9" s="29">
        <v>0.41111111111111115</v>
      </c>
      <c r="H9" s="11">
        <v>10.08</v>
      </c>
      <c r="I9" s="11">
        <v>5.85</v>
      </c>
      <c r="J9" s="11">
        <v>5.87</v>
      </c>
      <c r="K9" s="10">
        <f t="shared" si="1"/>
        <v>5.8599999999999994</v>
      </c>
    </row>
    <row r="10" spans="1:12">
      <c r="A10" s="6" t="s">
        <v>263</v>
      </c>
      <c r="B10" s="6" t="s">
        <v>49</v>
      </c>
      <c r="C10" s="6">
        <v>1</v>
      </c>
      <c r="D10" s="6" t="str">
        <f t="shared" si="0"/>
        <v>CCR-ONE-NCD-1</v>
      </c>
      <c r="E10" s="17">
        <v>43507</v>
      </c>
      <c r="F10" s="6">
        <v>26</v>
      </c>
      <c r="G10" s="29">
        <v>0.6875</v>
      </c>
      <c r="H10" s="11">
        <v>10.15</v>
      </c>
      <c r="I10" s="11">
        <v>6.77</v>
      </c>
      <c r="J10" s="11">
        <v>6.79</v>
      </c>
      <c r="K10" s="10">
        <f t="shared" si="1"/>
        <v>6.7799999999999994</v>
      </c>
      <c r="L10" s="6" t="s">
        <v>222</v>
      </c>
    </row>
    <row r="11" spans="1:12">
      <c r="A11" s="6" t="s">
        <v>263</v>
      </c>
      <c r="B11" s="6" t="s">
        <v>49</v>
      </c>
      <c r="C11" s="6">
        <v>2</v>
      </c>
      <c r="D11" s="6" t="str">
        <f t="shared" si="0"/>
        <v>CCR-ONE-NCD-2</v>
      </c>
      <c r="E11" s="17">
        <v>43507</v>
      </c>
      <c r="F11" s="6">
        <v>27</v>
      </c>
      <c r="G11" s="29">
        <v>0.6875</v>
      </c>
      <c r="H11" s="11">
        <v>9.9</v>
      </c>
      <c r="I11" s="11">
        <v>7.13</v>
      </c>
      <c r="J11" s="11">
        <v>7.13</v>
      </c>
      <c r="K11" s="10">
        <f t="shared" si="1"/>
        <v>7.13</v>
      </c>
    </row>
    <row r="12" spans="1:12">
      <c r="A12" s="6" t="s">
        <v>263</v>
      </c>
      <c r="B12" s="6" t="s">
        <v>49</v>
      </c>
      <c r="C12" s="6">
        <v>3</v>
      </c>
      <c r="D12" s="6" t="str">
        <f t="shared" si="0"/>
        <v>CCR-ONE-NCD-3</v>
      </c>
      <c r="E12" s="17">
        <v>43507</v>
      </c>
      <c r="F12" s="6">
        <v>28</v>
      </c>
      <c r="G12" s="29">
        <v>0.6875</v>
      </c>
      <c r="H12" s="11">
        <v>10.08</v>
      </c>
      <c r="I12" s="11">
        <v>7.01</v>
      </c>
      <c r="J12" s="11">
        <v>7.01</v>
      </c>
      <c r="K12" s="10">
        <f t="shared" si="1"/>
        <v>7.01</v>
      </c>
    </row>
    <row r="13" spans="1:12">
      <c r="A13" s="6" t="s">
        <v>263</v>
      </c>
      <c r="B13" s="6" t="s">
        <v>49</v>
      </c>
      <c r="C13" s="6">
        <v>4</v>
      </c>
      <c r="D13" s="6" t="str">
        <f t="shared" si="0"/>
        <v>CCR-ONE-NCD-4</v>
      </c>
      <c r="E13" s="17">
        <v>43507</v>
      </c>
      <c r="F13" s="6">
        <v>29</v>
      </c>
      <c r="G13" s="29">
        <v>0.6875</v>
      </c>
      <c r="H13" s="11">
        <v>10.050000000000001</v>
      </c>
      <c r="I13" s="11">
        <v>6.82</v>
      </c>
      <c r="J13" s="11">
        <v>6.83</v>
      </c>
      <c r="K13" s="10">
        <f t="shared" si="1"/>
        <v>6.8250000000000002</v>
      </c>
      <c r="L13" s="6" t="s">
        <v>223</v>
      </c>
    </row>
    <row r="14" spans="1:12">
      <c r="A14" s="6" t="s">
        <v>263</v>
      </c>
      <c r="B14" s="6" t="s">
        <v>49</v>
      </c>
      <c r="C14" s="6">
        <v>5</v>
      </c>
      <c r="D14" s="6" t="str">
        <f t="shared" si="0"/>
        <v>CCR-ONE-NCD-5</v>
      </c>
      <c r="E14" s="17">
        <v>43507</v>
      </c>
      <c r="F14" s="6">
        <v>30</v>
      </c>
      <c r="G14" s="29">
        <v>0.6875</v>
      </c>
      <c r="H14" s="11">
        <v>10.15</v>
      </c>
      <c r="I14" s="11">
        <v>6.1</v>
      </c>
      <c r="J14" s="11">
        <v>6.1</v>
      </c>
      <c r="K14" s="10">
        <f t="shared" si="1"/>
        <v>6.1</v>
      </c>
    </row>
    <row r="15" spans="1:12">
      <c r="A15" s="6" t="s">
        <v>263</v>
      </c>
      <c r="B15" s="6" t="s">
        <v>49</v>
      </c>
      <c r="C15" s="6">
        <v>6</v>
      </c>
      <c r="D15" s="6" t="str">
        <f t="shared" si="0"/>
        <v>CCR-ONE-NCD-6</v>
      </c>
      <c r="E15" s="17">
        <v>43507</v>
      </c>
      <c r="F15" s="6">
        <v>31</v>
      </c>
      <c r="G15" s="29">
        <v>0.6875</v>
      </c>
      <c r="H15" s="11">
        <v>9.9</v>
      </c>
      <c r="I15" s="11">
        <v>6.85</v>
      </c>
      <c r="J15" s="11">
        <v>6.86</v>
      </c>
      <c r="K15" s="10">
        <f t="shared" si="1"/>
        <v>6.8550000000000004</v>
      </c>
    </row>
    <row r="16" spans="1:12">
      <c r="A16" s="6" t="s">
        <v>263</v>
      </c>
      <c r="B16" s="6" t="s">
        <v>49</v>
      </c>
      <c r="C16" s="6">
        <v>7</v>
      </c>
      <c r="D16" s="6" t="str">
        <f t="shared" si="0"/>
        <v>CCR-ONE-NCD-7</v>
      </c>
      <c r="E16" s="17">
        <v>43507</v>
      </c>
      <c r="F16" s="6">
        <v>32</v>
      </c>
      <c r="G16" s="29">
        <v>0.6875</v>
      </c>
      <c r="H16" s="11">
        <v>9.9499999999999993</v>
      </c>
      <c r="I16" s="11">
        <v>5.81</v>
      </c>
      <c r="J16" s="11">
        <v>5.83</v>
      </c>
      <c r="K16" s="10">
        <f t="shared" si="1"/>
        <v>5.82</v>
      </c>
    </row>
    <row r="17" spans="1:12">
      <c r="A17" s="6" t="s">
        <v>263</v>
      </c>
      <c r="B17" s="6" t="s">
        <v>49</v>
      </c>
      <c r="C17" s="6">
        <v>8</v>
      </c>
      <c r="D17" s="6" t="str">
        <f t="shared" si="0"/>
        <v>CCR-ONE-NCD-8</v>
      </c>
      <c r="E17" s="17">
        <v>43507</v>
      </c>
      <c r="F17" s="6">
        <v>33</v>
      </c>
      <c r="G17" s="29">
        <v>0.6875</v>
      </c>
      <c r="H17" s="11">
        <v>9.9700000000000006</v>
      </c>
      <c r="I17" s="11">
        <v>6.29</v>
      </c>
      <c r="J17" s="11">
        <v>6.28</v>
      </c>
      <c r="K17" s="10">
        <f t="shared" si="1"/>
        <v>6.2850000000000001</v>
      </c>
    </row>
    <row r="18" spans="1:12">
      <c r="A18" s="6" t="s">
        <v>216</v>
      </c>
      <c r="B18" s="6" t="s">
        <v>45</v>
      </c>
      <c r="C18" s="6">
        <v>1</v>
      </c>
      <c r="D18" s="6" t="str">
        <f t="shared" si="0"/>
        <v>CGF-MON-PRO-1</v>
      </c>
      <c r="E18" s="17">
        <v>43511</v>
      </c>
      <c r="F18" s="6">
        <v>34</v>
      </c>
      <c r="G18" s="29">
        <v>0.54097222222222219</v>
      </c>
      <c r="H18" s="11">
        <v>9.85</v>
      </c>
      <c r="I18" s="11">
        <v>6.61</v>
      </c>
      <c r="J18" s="11">
        <v>6.6</v>
      </c>
      <c r="K18" s="10">
        <f t="shared" si="1"/>
        <v>6.6050000000000004</v>
      </c>
      <c r="L18" s="6" t="s">
        <v>222</v>
      </c>
    </row>
    <row r="19" spans="1:12">
      <c r="A19" s="6" t="s">
        <v>216</v>
      </c>
      <c r="B19" s="6" t="s">
        <v>45</v>
      </c>
      <c r="C19" s="6">
        <v>2</v>
      </c>
      <c r="D19" s="6" t="str">
        <f t="shared" si="0"/>
        <v>CGF-MON-PRO-2</v>
      </c>
      <c r="E19" s="17">
        <v>43511</v>
      </c>
      <c r="F19" s="6">
        <v>35</v>
      </c>
      <c r="G19" s="29">
        <v>0.54097222222222219</v>
      </c>
      <c r="H19" s="11">
        <v>10.130000000000001</v>
      </c>
      <c r="I19" s="11">
        <v>6.96</v>
      </c>
      <c r="J19" s="11">
        <v>6.96</v>
      </c>
      <c r="K19" s="10">
        <f t="shared" si="1"/>
        <v>6.96</v>
      </c>
    </row>
    <row r="20" spans="1:12">
      <c r="A20" s="6" t="s">
        <v>216</v>
      </c>
      <c r="B20" s="6" t="s">
        <v>45</v>
      </c>
      <c r="C20" s="6">
        <v>3</v>
      </c>
      <c r="D20" s="6" t="str">
        <f t="shared" si="0"/>
        <v>CGF-MON-PRO-3</v>
      </c>
      <c r="E20" s="17">
        <v>43511</v>
      </c>
      <c r="F20" s="6">
        <v>36</v>
      </c>
      <c r="G20" s="29">
        <v>0.54097222222222219</v>
      </c>
      <c r="H20" s="11">
        <v>9.91</v>
      </c>
      <c r="I20" s="11">
        <v>6.93</v>
      </c>
      <c r="J20" s="11">
        <v>6.95</v>
      </c>
      <c r="K20" s="10">
        <f t="shared" si="1"/>
        <v>6.9399999999999995</v>
      </c>
    </row>
    <row r="21" spans="1:12">
      <c r="A21" s="6" t="s">
        <v>216</v>
      </c>
      <c r="B21" s="6" t="s">
        <v>45</v>
      </c>
      <c r="C21" s="6">
        <v>4</v>
      </c>
      <c r="D21" s="6" t="str">
        <f t="shared" si="0"/>
        <v>CGF-MON-PRO-4</v>
      </c>
      <c r="E21" s="17">
        <v>43511</v>
      </c>
      <c r="F21" s="6">
        <v>37</v>
      </c>
      <c r="G21" s="29">
        <v>0.54097222222222219</v>
      </c>
      <c r="H21" s="11">
        <v>10.18</v>
      </c>
      <c r="I21" s="11">
        <v>6.81</v>
      </c>
      <c r="J21" s="11">
        <v>6.82</v>
      </c>
      <c r="K21" s="10">
        <f t="shared" si="1"/>
        <v>6.8149999999999995</v>
      </c>
    </row>
    <row r="22" spans="1:12">
      <c r="A22" s="6" t="s">
        <v>216</v>
      </c>
      <c r="B22" s="6" t="s">
        <v>45</v>
      </c>
      <c r="C22" s="6">
        <v>5</v>
      </c>
      <c r="D22" s="6" t="str">
        <f t="shared" si="0"/>
        <v>CGF-MON-PRO-5</v>
      </c>
      <c r="E22" s="17">
        <v>43511</v>
      </c>
      <c r="F22" s="6">
        <v>38</v>
      </c>
      <c r="G22" s="29">
        <v>0.54097222222222219</v>
      </c>
      <c r="H22" s="11">
        <v>9.94</v>
      </c>
      <c r="I22" s="11">
        <v>7</v>
      </c>
      <c r="J22" s="11">
        <v>7</v>
      </c>
      <c r="K22" s="10">
        <f t="shared" si="1"/>
        <v>7</v>
      </c>
      <c r="L22" s="6" t="s">
        <v>223</v>
      </c>
    </row>
    <row r="23" spans="1:12">
      <c r="A23" s="6" t="s">
        <v>216</v>
      </c>
      <c r="B23" s="6" t="s">
        <v>45</v>
      </c>
      <c r="C23" s="6">
        <v>6</v>
      </c>
      <c r="D23" s="6" t="str">
        <f t="shared" si="0"/>
        <v>CGF-MON-PRO-6</v>
      </c>
      <c r="E23" s="17">
        <v>43511</v>
      </c>
      <c r="F23" s="6">
        <v>39</v>
      </c>
      <c r="G23" s="29">
        <v>0.54097222222222219</v>
      </c>
      <c r="H23" s="11">
        <v>10.130000000000001</v>
      </c>
      <c r="I23" s="11">
        <v>7.23</v>
      </c>
      <c r="J23" s="11">
        <v>7.24</v>
      </c>
      <c r="K23" s="10">
        <f t="shared" si="1"/>
        <v>7.2350000000000003</v>
      </c>
    </row>
    <row r="24" spans="1:12">
      <c r="A24" s="6" t="s">
        <v>216</v>
      </c>
      <c r="B24" s="6" t="s">
        <v>45</v>
      </c>
      <c r="C24" s="6">
        <v>7</v>
      </c>
      <c r="D24" s="6" t="str">
        <f t="shared" si="0"/>
        <v>CGF-MON-PRO-7</v>
      </c>
      <c r="E24" s="17">
        <v>43511</v>
      </c>
      <c r="F24" s="6">
        <v>40</v>
      </c>
      <c r="G24" s="29">
        <v>0.54097222222222219</v>
      </c>
      <c r="H24" s="11">
        <v>10.16</v>
      </c>
      <c r="I24" s="11">
        <v>6.6</v>
      </c>
      <c r="J24" s="11">
        <v>6.59</v>
      </c>
      <c r="K24" s="10">
        <f t="shared" si="1"/>
        <v>6.5949999999999998</v>
      </c>
    </row>
    <row r="25" spans="1:12">
      <c r="A25" s="6" t="s">
        <v>216</v>
      </c>
      <c r="B25" s="6" t="s">
        <v>45</v>
      </c>
      <c r="C25" s="6">
        <v>8</v>
      </c>
      <c r="D25" s="6" t="str">
        <f t="shared" si="0"/>
        <v>CGF-MON-PRO-8</v>
      </c>
      <c r="E25" s="17">
        <v>43511</v>
      </c>
      <c r="F25" s="6">
        <v>41</v>
      </c>
      <c r="G25" s="29">
        <v>0.54097222222222219</v>
      </c>
      <c r="H25" s="11">
        <v>10.19</v>
      </c>
      <c r="I25" s="11">
        <v>6.8</v>
      </c>
      <c r="J25" s="11">
        <v>6.82</v>
      </c>
      <c r="K25" s="10">
        <f t="shared" si="1"/>
        <v>6.8100000000000005</v>
      </c>
    </row>
    <row r="26" spans="1:12">
      <c r="A26" s="6" t="s">
        <v>263</v>
      </c>
      <c r="B26" s="6" t="s">
        <v>46</v>
      </c>
      <c r="C26" s="6">
        <v>1</v>
      </c>
      <c r="D26" s="6" t="str">
        <f t="shared" si="0"/>
        <v>CGF-MXG-PRO-1</v>
      </c>
      <c r="E26" s="17">
        <v>43507</v>
      </c>
      <c r="F26" s="6">
        <v>18</v>
      </c>
      <c r="G26" s="29">
        <v>0.6875</v>
      </c>
      <c r="H26" s="11">
        <v>9.98</v>
      </c>
      <c r="I26" s="11">
        <v>5.53</v>
      </c>
      <c r="J26" s="11">
        <v>5.52</v>
      </c>
      <c r="K26" s="10">
        <f t="shared" si="1"/>
        <v>5.5250000000000004</v>
      </c>
    </row>
    <row r="27" spans="1:12">
      <c r="A27" s="6" t="s">
        <v>263</v>
      </c>
      <c r="B27" s="6" t="s">
        <v>46</v>
      </c>
      <c r="C27" s="6">
        <v>2</v>
      </c>
      <c r="D27" s="6" t="str">
        <f t="shared" si="0"/>
        <v>CGF-MXG-PRO-2</v>
      </c>
      <c r="E27" s="17">
        <v>43507</v>
      </c>
      <c r="F27" s="6">
        <v>19</v>
      </c>
      <c r="G27" s="29">
        <v>0.6875</v>
      </c>
      <c r="H27" s="11">
        <v>9.91</v>
      </c>
      <c r="I27" s="11">
        <v>5.71</v>
      </c>
      <c r="J27" s="11">
        <v>5.7</v>
      </c>
      <c r="K27" s="10">
        <f t="shared" si="1"/>
        <v>5.7050000000000001</v>
      </c>
    </row>
    <row r="28" spans="1:12">
      <c r="A28" s="6" t="s">
        <v>263</v>
      </c>
      <c r="B28" s="6" t="s">
        <v>46</v>
      </c>
      <c r="C28" s="6">
        <v>3</v>
      </c>
      <c r="D28" s="6" t="str">
        <f t="shared" si="0"/>
        <v>CGF-MXG-PRO-3</v>
      </c>
      <c r="E28" s="17">
        <v>43507</v>
      </c>
      <c r="F28" s="6">
        <v>20</v>
      </c>
      <c r="G28" s="29">
        <v>0.6875</v>
      </c>
      <c r="H28" s="11">
        <v>10.01</v>
      </c>
      <c r="I28" s="11">
        <v>5.31</v>
      </c>
      <c r="J28" s="11">
        <v>5.34</v>
      </c>
      <c r="K28" s="10">
        <f t="shared" si="1"/>
        <v>5.3249999999999993</v>
      </c>
    </row>
    <row r="29" spans="1:12">
      <c r="A29" s="6" t="s">
        <v>263</v>
      </c>
      <c r="B29" s="6" t="s">
        <v>46</v>
      </c>
      <c r="C29" s="6">
        <v>4</v>
      </c>
      <c r="D29" s="6" t="str">
        <f t="shared" si="0"/>
        <v>CGF-MXG-PRO-4</v>
      </c>
      <c r="E29" s="17">
        <v>43507</v>
      </c>
      <c r="F29" s="6">
        <v>21</v>
      </c>
      <c r="G29" s="29">
        <v>0.6875</v>
      </c>
      <c r="H29" s="11">
        <v>10.07</v>
      </c>
      <c r="I29" s="11">
        <v>5.64</v>
      </c>
      <c r="J29" s="11">
        <v>5.65</v>
      </c>
      <c r="K29" s="10">
        <f t="shared" si="1"/>
        <v>5.6449999999999996</v>
      </c>
    </row>
    <row r="30" spans="1:12">
      <c r="A30" s="6" t="s">
        <v>263</v>
      </c>
      <c r="B30" s="6" t="s">
        <v>46</v>
      </c>
      <c r="C30" s="6">
        <v>5</v>
      </c>
      <c r="D30" s="6" t="str">
        <f t="shared" si="0"/>
        <v>CGF-MXG-PRO-5</v>
      </c>
      <c r="E30" s="17">
        <v>43507</v>
      </c>
      <c r="F30" s="6">
        <v>22</v>
      </c>
      <c r="G30" s="29">
        <v>0.6875</v>
      </c>
      <c r="H30" s="11">
        <v>10.16</v>
      </c>
      <c r="I30" s="11">
        <v>5.39</v>
      </c>
      <c r="J30" s="11">
        <v>5.39</v>
      </c>
      <c r="K30" s="10">
        <f t="shared" si="1"/>
        <v>5.39</v>
      </c>
    </row>
    <row r="31" spans="1:12">
      <c r="A31" s="6" t="s">
        <v>263</v>
      </c>
      <c r="B31" s="6" t="s">
        <v>46</v>
      </c>
      <c r="C31" s="6">
        <v>6</v>
      </c>
      <c r="D31" s="6" t="str">
        <f t="shared" si="0"/>
        <v>CGF-MXG-PRO-6</v>
      </c>
      <c r="E31" s="17">
        <v>43507</v>
      </c>
      <c r="F31" s="6">
        <v>23</v>
      </c>
      <c r="G31" s="29">
        <v>0.6875</v>
      </c>
      <c r="H31" s="11">
        <v>10.07</v>
      </c>
      <c r="I31" s="11">
        <v>5.34</v>
      </c>
      <c r="J31" s="11">
        <v>5.34</v>
      </c>
      <c r="K31" s="10">
        <f t="shared" si="1"/>
        <v>5.34</v>
      </c>
    </row>
    <row r="32" spans="1:12">
      <c r="A32" s="6" t="s">
        <v>263</v>
      </c>
      <c r="B32" s="6" t="s">
        <v>46</v>
      </c>
      <c r="C32" s="6">
        <v>7</v>
      </c>
      <c r="D32" s="6" t="str">
        <f t="shared" si="0"/>
        <v>CGF-MXG-PRO-7</v>
      </c>
      <c r="E32" s="17">
        <v>43507</v>
      </c>
      <c r="F32" s="6">
        <v>24</v>
      </c>
      <c r="G32" s="29">
        <v>0.6875</v>
      </c>
      <c r="H32" s="11">
        <v>10.119999999999999</v>
      </c>
      <c r="I32" s="11">
        <v>5.36</v>
      </c>
      <c r="J32" s="11">
        <v>5.37</v>
      </c>
      <c r="K32" s="10">
        <f t="shared" si="1"/>
        <v>5.3650000000000002</v>
      </c>
    </row>
    <row r="33" spans="1:12">
      <c r="A33" s="6" t="s">
        <v>263</v>
      </c>
      <c r="B33" s="6" t="s">
        <v>46</v>
      </c>
      <c r="C33" s="6">
        <v>8</v>
      </c>
      <c r="D33" s="6" t="str">
        <f t="shared" si="0"/>
        <v>CGF-MXG-PRO-8</v>
      </c>
      <c r="E33" s="17">
        <v>43507</v>
      </c>
      <c r="F33" s="6">
        <v>25</v>
      </c>
      <c r="G33" s="29">
        <v>0.6875</v>
      </c>
      <c r="H33" s="11">
        <v>10.199999999999999</v>
      </c>
      <c r="I33" s="11">
        <v>5.52</v>
      </c>
      <c r="J33" s="11">
        <v>5.52</v>
      </c>
      <c r="K33" s="10">
        <f t="shared" si="1"/>
        <v>5.52</v>
      </c>
    </row>
    <row r="34" spans="1:12">
      <c r="A34" s="6" t="s">
        <v>216</v>
      </c>
      <c r="B34" s="6" t="s">
        <v>51</v>
      </c>
      <c r="C34" s="6">
        <v>1</v>
      </c>
      <c r="D34" s="6" t="str">
        <f t="shared" ref="D34:D65" si="2">_xlfn.CONCAT(B34,"-",C34)</f>
        <v>CRE-MXG-NCD-1</v>
      </c>
      <c r="E34" s="17">
        <v>43511</v>
      </c>
      <c r="F34" s="6">
        <v>17</v>
      </c>
      <c r="G34" s="29">
        <v>0.4909722222222222</v>
      </c>
      <c r="H34" s="11">
        <v>10.16</v>
      </c>
      <c r="I34" s="11">
        <v>4.43</v>
      </c>
      <c r="J34" s="11">
        <v>4.4400000000000004</v>
      </c>
      <c r="K34" s="10">
        <f t="shared" si="1"/>
        <v>4.4350000000000005</v>
      </c>
      <c r="L34" s="6" t="s">
        <v>222</v>
      </c>
    </row>
    <row r="35" spans="1:12">
      <c r="A35" s="6" t="s">
        <v>216</v>
      </c>
      <c r="B35" s="6" t="s">
        <v>51</v>
      </c>
      <c r="C35" s="6">
        <v>2</v>
      </c>
      <c r="D35" s="6" t="str">
        <f t="shared" si="2"/>
        <v>CRE-MXG-NCD-2</v>
      </c>
      <c r="E35" s="17">
        <v>43511</v>
      </c>
      <c r="F35" s="6">
        <v>18</v>
      </c>
      <c r="G35" s="29">
        <v>0.4909722222222222</v>
      </c>
      <c r="H35" s="11">
        <v>9.98</v>
      </c>
      <c r="I35" s="11">
        <v>5.69</v>
      </c>
      <c r="J35" s="11">
        <v>5.67</v>
      </c>
      <c r="K35" s="10">
        <f t="shared" si="1"/>
        <v>5.68</v>
      </c>
    </row>
    <row r="36" spans="1:12">
      <c r="A36" s="6" t="s">
        <v>216</v>
      </c>
      <c r="B36" s="6" t="s">
        <v>51</v>
      </c>
      <c r="C36" s="6">
        <v>3</v>
      </c>
      <c r="D36" s="6" t="str">
        <f t="shared" si="2"/>
        <v>CRE-MXG-NCD-3</v>
      </c>
      <c r="E36" s="17">
        <v>43511</v>
      </c>
      <c r="F36" s="6">
        <v>19</v>
      </c>
      <c r="G36" s="29">
        <v>0.4909722222222222</v>
      </c>
      <c r="H36" s="11">
        <v>10.18</v>
      </c>
      <c r="I36" s="11">
        <v>5.21</v>
      </c>
      <c r="J36" s="11">
        <v>5.22</v>
      </c>
      <c r="K36" s="10">
        <f t="shared" si="1"/>
        <v>5.2149999999999999</v>
      </c>
    </row>
    <row r="37" spans="1:12">
      <c r="A37" s="6" t="s">
        <v>216</v>
      </c>
      <c r="B37" s="6" t="s">
        <v>51</v>
      </c>
      <c r="C37" s="6">
        <v>4</v>
      </c>
      <c r="D37" s="6" t="str">
        <f t="shared" si="2"/>
        <v>CRE-MXG-NCD-4</v>
      </c>
      <c r="E37" s="17">
        <v>43511</v>
      </c>
      <c r="F37" s="6">
        <v>20</v>
      </c>
      <c r="G37" s="29">
        <v>0.4909722222222222</v>
      </c>
      <c r="H37" s="11">
        <v>10.17</v>
      </c>
      <c r="I37" s="11">
        <v>5.3</v>
      </c>
      <c r="J37" s="11">
        <v>5.31</v>
      </c>
      <c r="K37" s="10">
        <f t="shared" si="1"/>
        <v>5.3049999999999997</v>
      </c>
    </row>
    <row r="38" spans="1:12">
      <c r="A38" s="6" t="s">
        <v>216</v>
      </c>
      <c r="B38" s="6" t="s">
        <v>51</v>
      </c>
      <c r="C38" s="6">
        <v>5</v>
      </c>
      <c r="D38" s="6" t="str">
        <f t="shared" si="2"/>
        <v>CRE-MXG-NCD-5</v>
      </c>
      <c r="E38" s="17">
        <v>43511</v>
      </c>
      <c r="F38" s="6">
        <v>21</v>
      </c>
      <c r="G38" s="29">
        <v>0.4909722222222222</v>
      </c>
      <c r="H38" s="11">
        <v>9.81</v>
      </c>
      <c r="I38" s="11">
        <v>5.98</v>
      </c>
      <c r="J38" s="11">
        <v>5.98</v>
      </c>
      <c r="K38" s="10">
        <f t="shared" si="1"/>
        <v>5.98</v>
      </c>
    </row>
    <row r="39" spans="1:12">
      <c r="A39" s="6" t="s">
        <v>216</v>
      </c>
      <c r="B39" s="6" t="s">
        <v>51</v>
      </c>
      <c r="C39" s="6">
        <v>6</v>
      </c>
      <c r="D39" s="6" t="str">
        <f t="shared" si="2"/>
        <v>CRE-MXG-NCD-6</v>
      </c>
      <c r="E39" s="17">
        <v>43511</v>
      </c>
      <c r="F39" s="6">
        <v>22</v>
      </c>
      <c r="G39" s="29">
        <v>0.4909722222222222</v>
      </c>
      <c r="H39" s="11">
        <v>10.17</v>
      </c>
      <c r="I39" s="11">
        <v>5.71</v>
      </c>
      <c r="J39" s="11">
        <v>5.73</v>
      </c>
      <c r="K39" s="10">
        <f t="shared" si="1"/>
        <v>5.7200000000000006</v>
      </c>
    </row>
    <row r="40" spans="1:12">
      <c r="A40" s="6" t="s">
        <v>216</v>
      </c>
      <c r="B40" s="6" t="s">
        <v>51</v>
      </c>
      <c r="C40" s="6">
        <v>7</v>
      </c>
      <c r="D40" s="6" t="str">
        <f t="shared" si="2"/>
        <v>CRE-MXG-NCD-7</v>
      </c>
      <c r="E40" s="17">
        <v>43511</v>
      </c>
      <c r="F40" s="6">
        <v>23</v>
      </c>
      <c r="G40" s="29">
        <v>0.4909722222222222</v>
      </c>
      <c r="H40" s="11">
        <v>9.9499999999999993</v>
      </c>
      <c r="I40" s="11">
        <v>5.91</v>
      </c>
      <c r="J40" s="11">
        <v>5.91</v>
      </c>
      <c r="K40" s="10">
        <f t="shared" si="1"/>
        <v>5.91</v>
      </c>
    </row>
    <row r="41" spans="1:12">
      <c r="A41" s="6" t="s">
        <v>216</v>
      </c>
      <c r="B41" s="6" t="s">
        <v>51</v>
      </c>
      <c r="C41" s="6">
        <v>8</v>
      </c>
      <c r="D41" s="6" t="str">
        <f t="shared" si="2"/>
        <v>CRE-MXG-NCD-8</v>
      </c>
      <c r="E41" s="17">
        <v>43511</v>
      </c>
      <c r="F41" s="6">
        <v>24</v>
      </c>
      <c r="G41" s="29">
        <v>0.4909722222222222</v>
      </c>
      <c r="H41" s="11">
        <v>10.08</v>
      </c>
      <c r="I41" s="11">
        <v>5.94</v>
      </c>
      <c r="J41" s="11">
        <v>5.94</v>
      </c>
      <c r="K41" s="10">
        <f t="shared" si="1"/>
        <v>5.94</v>
      </c>
      <c r="L41" s="6" t="s">
        <v>223</v>
      </c>
    </row>
    <row r="42" spans="1:12">
      <c r="A42" s="6" t="s">
        <v>216</v>
      </c>
      <c r="B42" s="6" t="s">
        <v>50</v>
      </c>
      <c r="C42" s="6">
        <v>1</v>
      </c>
      <c r="D42" s="6" t="str">
        <f t="shared" si="2"/>
        <v>CRE-MXT-NCD-1</v>
      </c>
      <c r="E42" s="17">
        <v>43525</v>
      </c>
      <c r="F42" s="6">
        <v>17</v>
      </c>
      <c r="G42" s="29">
        <v>0.54513888888888895</v>
      </c>
      <c r="H42" s="11">
        <v>10.09</v>
      </c>
      <c r="I42" s="11">
        <v>6.06</v>
      </c>
      <c r="J42" s="11">
        <v>6.04</v>
      </c>
      <c r="K42" s="10">
        <f t="shared" si="1"/>
        <v>6.05</v>
      </c>
      <c r="L42" s="6" t="s">
        <v>222</v>
      </c>
    </row>
    <row r="43" spans="1:12">
      <c r="A43" s="6" t="s">
        <v>216</v>
      </c>
      <c r="B43" s="6" t="s">
        <v>50</v>
      </c>
      <c r="C43" s="6">
        <v>2</v>
      </c>
      <c r="D43" s="6" t="str">
        <f t="shared" si="2"/>
        <v>CRE-MXT-NCD-2</v>
      </c>
      <c r="E43" s="17">
        <v>43525</v>
      </c>
      <c r="F43" s="6">
        <v>18</v>
      </c>
      <c r="G43" s="29">
        <v>0.54513888888888895</v>
      </c>
      <c r="H43" s="11">
        <v>10</v>
      </c>
      <c r="I43" s="11">
        <v>5.77</v>
      </c>
      <c r="J43" s="11">
        <v>5.77</v>
      </c>
      <c r="K43" s="10">
        <f t="shared" si="1"/>
        <v>5.77</v>
      </c>
    </row>
    <row r="44" spans="1:12">
      <c r="A44" s="6" t="s">
        <v>216</v>
      </c>
      <c r="B44" s="6" t="s">
        <v>50</v>
      </c>
      <c r="C44" s="6">
        <v>3</v>
      </c>
      <c r="D44" s="6" t="str">
        <f t="shared" si="2"/>
        <v>CRE-MXT-NCD-3</v>
      </c>
      <c r="E44" s="17">
        <v>43525</v>
      </c>
      <c r="F44" s="6">
        <v>19</v>
      </c>
      <c r="G44" s="29">
        <v>0.54513888888888895</v>
      </c>
      <c r="H44" s="11">
        <v>10.11</v>
      </c>
      <c r="I44" s="11">
        <v>5.88</v>
      </c>
      <c r="J44" s="11">
        <v>5.89</v>
      </c>
      <c r="K44" s="10">
        <f t="shared" si="1"/>
        <v>5.8849999999999998</v>
      </c>
    </row>
    <row r="45" spans="1:12">
      <c r="A45" s="6" t="s">
        <v>216</v>
      </c>
      <c r="B45" s="6" t="s">
        <v>50</v>
      </c>
      <c r="C45" s="6">
        <v>4</v>
      </c>
      <c r="D45" s="6" t="str">
        <f t="shared" si="2"/>
        <v>CRE-MXT-NCD-4</v>
      </c>
      <c r="E45" s="17">
        <v>43525</v>
      </c>
      <c r="F45" s="6">
        <v>20</v>
      </c>
      <c r="G45" s="29">
        <v>0.54513888888888895</v>
      </c>
      <c r="H45" s="11">
        <v>10.07</v>
      </c>
      <c r="I45" s="11">
        <v>5.84</v>
      </c>
      <c r="J45" s="11">
        <v>5.86</v>
      </c>
      <c r="K45" s="10">
        <f t="shared" si="1"/>
        <v>5.85</v>
      </c>
    </row>
    <row r="46" spans="1:12">
      <c r="A46" s="6" t="s">
        <v>216</v>
      </c>
      <c r="B46" s="6" t="s">
        <v>50</v>
      </c>
      <c r="C46" s="6">
        <v>5</v>
      </c>
      <c r="D46" s="6" t="str">
        <f t="shared" si="2"/>
        <v>CRE-MXT-NCD-5</v>
      </c>
      <c r="E46" s="17">
        <v>43525</v>
      </c>
      <c r="F46" s="6">
        <v>21</v>
      </c>
      <c r="G46" s="29">
        <v>0.54513888888888895</v>
      </c>
      <c r="H46" s="11">
        <v>10.17</v>
      </c>
      <c r="I46" s="11">
        <v>5.66</v>
      </c>
      <c r="J46" s="11">
        <v>5.7</v>
      </c>
      <c r="K46" s="10">
        <f t="shared" si="1"/>
        <v>5.68</v>
      </c>
    </row>
    <row r="47" spans="1:12">
      <c r="A47" s="6" t="s">
        <v>216</v>
      </c>
      <c r="B47" s="6" t="s">
        <v>50</v>
      </c>
      <c r="C47" s="6">
        <v>6</v>
      </c>
      <c r="D47" s="6" t="str">
        <f t="shared" si="2"/>
        <v>CRE-MXT-NCD-6</v>
      </c>
      <c r="E47" s="17">
        <v>43525</v>
      </c>
      <c r="F47" s="6">
        <v>22</v>
      </c>
      <c r="G47" s="29">
        <v>0.54513888888888895</v>
      </c>
      <c r="H47" s="11">
        <v>9.94</v>
      </c>
      <c r="I47" s="11">
        <v>5.75</v>
      </c>
      <c r="J47" s="11">
        <v>5.77</v>
      </c>
      <c r="K47" s="10">
        <f t="shared" si="1"/>
        <v>5.76</v>
      </c>
    </row>
    <row r="48" spans="1:12">
      <c r="A48" s="6" t="s">
        <v>216</v>
      </c>
      <c r="B48" s="6" t="s">
        <v>50</v>
      </c>
      <c r="C48" s="6">
        <v>7</v>
      </c>
      <c r="D48" s="6" t="str">
        <f t="shared" si="2"/>
        <v>CRE-MXT-NCD-7</v>
      </c>
      <c r="E48" s="17">
        <v>43525</v>
      </c>
      <c r="F48" s="6">
        <v>23</v>
      </c>
      <c r="G48" s="29">
        <v>0.54513888888888895</v>
      </c>
      <c r="H48" s="11">
        <v>10.039999999999999</v>
      </c>
      <c r="I48" s="11">
        <v>5.27</v>
      </c>
      <c r="J48" s="11">
        <v>5.26</v>
      </c>
      <c r="K48" s="10">
        <f t="shared" si="1"/>
        <v>5.2649999999999997</v>
      </c>
    </row>
    <row r="49" spans="1:12">
      <c r="A49" s="6" t="s">
        <v>216</v>
      </c>
      <c r="B49" s="6" t="s">
        <v>50</v>
      </c>
      <c r="C49" s="6">
        <v>8</v>
      </c>
      <c r="D49" s="6" t="str">
        <f t="shared" si="2"/>
        <v>CRE-MXT-NCD-8</v>
      </c>
      <c r="E49" s="17">
        <v>43525</v>
      </c>
      <c r="F49" s="6">
        <v>24</v>
      </c>
      <c r="G49" s="29">
        <v>0.54513888888888895</v>
      </c>
      <c r="H49" s="11">
        <v>10.1</v>
      </c>
      <c r="I49" s="11">
        <v>5.38</v>
      </c>
      <c r="J49" s="11">
        <v>5.4</v>
      </c>
      <c r="K49" s="10">
        <f t="shared" si="1"/>
        <v>5.3900000000000006</v>
      </c>
    </row>
    <row r="50" spans="1:12">
      <c r="A50" s="6" t="s">
        <v>216</v>
      </c>
      <c r="B50" s="6" t="s">
        <v>54</v>
      </c>
      <c r="C50" s="6">
        <v>1</v>
      </c>
      <c r="D50" s="6" t="str">
        <f t="shared" si="2"/>
        <v>LCO-MXT-COM-1</v>
      </c>
      <c r="E50" s="17">
        <v>43507</v>
      </c>
      <c r="F50" s="6">
        <v>10</v>
      </c>
      <c r="G50" s="29">
        <v>0.59375</v>
      </c>
      <c r="H50" s="11">
        <v>9.99</v>
      </c>
      <c r="I50" s="11">
        <v>4.32</v>
      </c>
      <c r="J50" s="11">
        <v>4.28</v>
      </c>
      <c r="K50" s="10">
        <f t="shared" si="1"/>
        <v>4.3000000000000007</v>
      </c>
    </row>
    <row r="51" spans="1:12">
      <c r="A51" s="6" t="s">
        <v>216</v>
      </c>
      <c r="B51" s="6" t="s">
        <v>54</v>
      </c>
      <c r="C51" s="6">
        <v>2</v>
      </c>
      <c r="D51" s="6" t="str">
        <f t="shared" si="2"/>
        <v>LCO-MXT-COM-2</v>
      </c>
      <c r="E51" s="17">
        <v>43507</v>
      </c>
      <c r="F51" s="6">
        <v>11</v>
      </c>
      <c r="G51" s="29">
        <v>0.59375</v>
      </c>
      <c r="H51" s="11">
        <v>10.01</v>
      </c>
      <c r="I51" s="11">
        <v>4.26</v>
      </c>
      <c r="J51" s="11">
        <v>4.2699999999999996</v>
      </c>
      <c r="K51" s="10">
        <f t="shared" si="1"/>
        <v>4.2649999999999997</v>
      </c>
    </row>
    <row r="52" spans="1:12">
      <c r="A52" s="6" t="s">
        <v>216</v>
      </c>
      <c r="B52" s="6" t="s">
        <v>54</v>
      </c>
      <c r="C52" s="6">
        <v>3</v>
      </c>
      <c r="D52" s="6" t="str">
        <f t="shared" si="2"/>
        <v>LCO-MXT-COM-3</v>
      </c>
      <c r="E52" s="17">
        <v>43507</v>
      </c>
      <c r="F52" s="6">
        <v>12</v>
      </c>
      <c r="G52" s="29">
        <v>0.59375</v>
      </c>
      <c r="H52" s="11">
        <v>9.94</v>
      </c>
      <c r="I52" s="11">
        <v>4.43</v>
      </c>
      <c r="J52" s="11">
        <v>4.43</v>
      </c>
      <c r="K52" s="10">
        <f t="shared" si="1"/>
        <v>4.43</v>
      </c>
    </row>
    <row r="53" spans="1:12">
      <c r="A53" s="6" t="s">
        <v>216</v>
      </c>
      <c r="B53" s="6" t="s">
        <v>54</v>
      </c>
      <c r="C53" s="6">
        <v>4</v>
      </c>
      <c r="D53" s="6" t="str">
        <f t="shared" si="2"/>
        <v>LCO-MXT-COM-4</v>
      </c>
      <c r="E53" s="17">
        <v>43507</v>
      </c>
      <c r="F53" s="6">
        <v>13</v>
      </c>
      <c r="G53" s="29">
        <v>0.59375</v>
      </c>
      <c r="H53" s="11">
        <v>10.17</v>
      </c>
      <c r="I53" s="11">
        <v>4.34</v>
      </c>
      <c r="J53" s="11">
        <v>4.33</v>
      </c>
      <c r="K53" s="10">
        <f t="shared" si="1"/>
        <v>4.335</v>
      </c>
    </row>
    <row r="54" spans="1:12">
      <c r="A54" s="6" t="s">
        <v>216</v>
      </c>
      <c r="B54" s="6" t="s">
        <v>54</v>
      </c>
      <c r="C54" s="6">
        <v>5</v>
      </c>
      <c r="D54" s="6" t="str">
        <f t="shared" si="2"/>
        <v>LCO-MXT-COM-5</v>
      </c>
      <c r="E54" s="17">
        <v>43507</v>
      </c>
      <c r="F54" s="6">
        <v>14</v>
      </c>
      <c r="G54" s="29">
        <v>0.59375</v>
      </c>
      <c r="H54" s="11">
        <v>9.9</v>
      </c>
      <c r="I54" s="11">
        <v>4.04</v>
      </c>
      <c r="J54" s="11">
        <v>3.96</v>
      </c>
      <c r="K54" s="10">
        <f t="shared" si="1"/>
        <v>4</v>
      </c>
    </row>
    <row r="55" spans="1:12">
      <c r="A55" s="6" t="s">
        <v>216</v>
      </c>
      <c r="B55" s="6" t="s">
        <v>54</v>
      </c>
      <c r="C55" s="6">
        <v>6</v>
      </c>
      <c r="D55" s="6" t="str">
        <f t="shared" si="2"/>
        <v>LCO-MXT-COM-6</v>
      </c>
      <c r="E55" s="17">
        <v>43507</v>
      </c>
      <c r="F55" s="6">
        <v>15</v>
      </c>
      <c r="G55" s="29">
        <v>0.59375</v>
      </c>
      <c r="H55" s="11">
        <v>10.06</v>
      </c>
      <c r="I55" s="11">
        <v>4.0599999999999996</v>
      </c>
      <c r="J55" s="11">
        <v>4.07</v>
      </c>
      <c r="K55" s="10">
        <f t="shared" si="1"/>
        <v>4.0649999999999995</v>
      </c>
    </row>
    <row r="56" spans="1:12">
      <c r="A56" s="6" t="s">
        <v>216</v>
      </c>
      <c r="B56" s="6" t="s">
        <v>54</v>
      </c>
      <c r="C56" s="6">
        <v>7</v>
      </c>
      <c r="D56" s="6" t="str">
        <f t="shared" si="2"/>
        <v>LCO-MXT-COM-7</v>
      </c>
      <c r="E56" s="17">
        <v>43507</v>
      </c>
      <c r="F56" s="6">
        <v>16</v>
      </c>
      <c r="G56" s="29">
        <v>0.59375</v>
      </c>
      <c r="H56" s="11">
        <v>10.01</v>
      </c>
      <c r="I56" s="11">
        <v>4.32</v>
      </c>
      <c r="J56" s="11">
        <v>4.32</v>
      </c>
      <c r="K56" s="10">
        <f t="shared" si="1"/>
        <v>4.32</v>
      </c>
    </row>
    <row r="57" spans="1:12">
      <c r="A57" s="6" t="s">
        <v>216</v>
      </c>
      <c r="B57" s="6" t="s">
        <v>54</v>
      </c>
      <c r="C57" s="6">
        <v>8</v>
      </c>
      <c r="D57" s="6" t="str">
        <f t="shared" si="2"/>
        <v>LCO-MXT-COM-8</v>
      </c>
      <c r="E57" s="17">
        <v>43507</v>
      </c>
      <c r="F57" s="6">
        <v>17</v>
      </c>
      <c r="G57" s="29">
        <v>0.59375</v>
      </c>
      <c r="H57" s="11">
        <v>10.14</v>
      </c>
      <c r="I57" s="11">
        <v>4.2300000000000004</v>
      </c>
      <c r="J57" s="11">
        <v>4.21</v>
      </c>
      <c r="K57" s="10">
        <f t="shared" si="1"/>
        <v>4.2200000000000006</v>
      </c>
    </row>
    <row r="58" spans="1:12">
      <c r="A58" s="6" t="s">
        <v>216</v>
      </c>
      <c r="B58" s="6" t="s">
        <v>42</v>
      </c>
      <c r="C58" s="6">
        <v>1</v>
      </c>
      <c r="D58" s="6" t="str">
        <f t="shared" si="2"/>
        <v>LWR-BHO-NCS-1</v>
      </c>
      <c r="E58" s="17">
        <v>43511</v>
      </c>
      <c r="F58" s="6">
        <v>9</v>
      </c>
      <c r="G58" s="29">
        <v>0.4909722222222222</v>
      </c>
      <c r="H58" s="11">
        <v>9.9499999999999993</v>
      </c>
      <c r="I58" s="11">
        <v>6.11</v>
      </c>
      <c r="J58" s="11">
        <v>6.1</v>
      </c>
      <c r="K58" s="10">
        <f t="shared" si="1"/>
        <v>6.1050000000000004</v>
      </c>
      <c r="L58" s="6" t="s">
        <v>222</v>
      </c>
    </row>
    <row r="59" spans="1:12">
      <c r="A59" s="6" t="s">
        <v>216</v>
      </c>
      <c r="B59" s="6" t="s">
        <v>42</v>
      </c>
      <c r="C59" s="6">
        <v>2</v>
      </c>
      <c r="D59" s="6" t="str">
        <f t="shared" si="2"/>
        <v>LWR-BHO-NCS-2</v>
      </c>
      <c r="E59" s="17">
        <v>43511</v>
      </c>
      <c r="F59" s="6">
        <v>10</v>
      </c>
      <c r="G59" s="29">
        <v>0.4909722222222222</v>
      </c>
      <c r="H59" s="11">
        <v>10.11</v>
      </c>
      <c r="I59" s="11">
        <v>5.72</v>
      </c>
      <c r="J59" s="11">
        <v>5.7</v>
      </c>
      <c r="K59" s="10">
        <f t="shared" si="1"/>
        <v>5.71</v>
      </c>
    </row>
    <row r="60" spans="1:12">
      <c r="A60" s="6" t="s">
        <v>216</v>
      </c>
      <c r="B60" s="6" t="s">
        <v>42</v>
      </c>
      <c r="C60" s="6">
        <v>3</v>
      </c>
      <c r="D60" s="6" t="str">
        <f t="shared" si="2"/>
        <v>LWR-BHO-NCS-3</v>
      </c>
      <c r="E60" s="17">
        <v>43511</v>
      </c>
      <c r="F60" s="6">
        <v>11</v>
      </c>
      <c r="G60" s="29">
        <v>0.4909722222222222</v>
      </c>
      <c r="H60" s="11">
        <v>9.99</v>
      </c>
      <c r="I60" s="11">
        <v>6.01</v>
      </c>
      <c r="J60" s="11">
        <v>6</v>
      </c>
      <c r="K60" s="10">
        <f t="shared" si="1"/>
        <v>6.0049999999999999</v>
      </c>
    </row>
    <row r="61" spans="1:12">
      <c r="A61" s="6" t="s">
        <v>216</v>
      </c>
      <c r="B61" s="6" t="s">
        <v>42</v>
      </c>
      <c r="C61" s="6">
        <v>4</v>
      </c>
      <c r="D61" s="6" t="str">
        <f t="shared" si="2"/>
        <v>LWR-BHO-NCS-4</v>
      </c>
      <c r="E61" s="17">
        <v>43511</v>
      </c>
      <c r="F61" s="6">
        <v>12</v>
      </c>
      <c r="G61" s="29">
        <v>0.4909722222222222</v>
      </c>
      <c r="H61" s="11">
        <v>10.15</v>
      </c>
      <c r="I61" s="11">
        <v>5.95</v>
      </c>
      <c r="J61" s="11">
        <v>5.97</v>
      </c>
      <c r="K61" s="10">
        <f t="shared" si="1"/>
        <v>5.96</v>
      </c>
    </row>
    <row r="62" spans="1:12">
      <c r="A62" s="6" t="s">
        <v>216</v>
      </c>
      <c r="B62" s="6" t="s">
        <v>42</v>
      </c>
      <c r="C62" s="6">
        <v>5</v>
      </c>
      <c r="D62" s="6" t="str">
        <f t="shared" si="2"/>
        <v>LWR-BHO-NCS-5</v>
      </c>
      <c r="E62" s="17">
        <v>43511</v>
      </c>
      <c r="F62" s="6">
        <v>13</v>
      </c>
      <c r="G62" s="29">
        <v>0.4909722222222222</v>
      </c>
      <c r="H62" s="11">
        <v>10.11</v>
      </c>
      <c r="I62" s="11">
        <v>6.21</v>
      </c>
      <c r="J62" s="11">
        <v>6.22</v>
      </c>
      <c r="K62" s="10">
        <f t="shared" si="1"/>
        <v>6.2149999999999999</v>
      </c>
    </row>
    <row r="63" spans="1:12">
      <c r="A63" s="6" t="s">
        <v>216</v>
      </c>
      <c r="B63" s="6" t="s">
        <v>42</v>
      </c>
      <c r="C63" s="6">
        <v>6</v>
      </c>
      <c r="D63" s="6" t="str">
        <f t="shared" si="2"/>
        <v>LWR-BHO-NCS-6</v>
      </c>
      <c r="E63" s="17">
        <v>43511</v>
      </c>
      <c r="F63" s="6">
        <v>14</v>
      </c>
      <c r="G63" s="29">
        <v>0.4909722222222222</v>
      </c>
      <c r="H63" s="11">
        <v>9.93</v>
      </c>
      <c r="I63" s="11">
        <v>6.2</v>
      </c>
      <c r="J63" s="11">
        <v>6.19</v>
      </c>
      <c r="K63" s="10">
        <f t="shared" si="1"/>
        <v>6.1950000000000003</v>
      </c>
    </row>
    <row r="64" spans="1:12">
      <c r="A64" s="6" t="s">
        <v>216</v>
      </c>
      <c r="B64" s="6" t="s">
        <v>42</v>
      </c>
      <c r="C64" s="6">
        <v>7</v>
      </c>
      <c r="D64" s="6" t="str">
        <f t="shared" si="2"/>
        <v>LWR-BHO-NCS-7</v>
      </c>
      <c r="E64" s="17">
        <v>43511</v>
      </c>
      <c r="F64" s="6">
        <v>15</v>
      </c>
      <c r="G64" s="29">
        <v>0.4909722222222222</v>
      </c>
      <c r="H64" s="11">
        <v>10.039999999999999</v>
      </c>
      <c r="I64" s="11">
        <v>6.18</v>
      </c>
      <c r="J64" s="11">
        <v>6.19</v>
      </c>
      <c r="K64" s="10">
        <f t="shared" si="1"/>
        <v>6.1850000000000005</v>
      </c>
    </row>
    <row r="65" spans="1:12">
      <c r="A65" s="6" t="s">
        <v>216</v>
      </c>
      <c r="B65" s="6" t="s">
        <v>42</v>
      </c>
      <c r="C65" s="6">
        <v>8</v>
      </c>
      <c r="D65" s="6" t="str">
        <f t="shared" si="2"/>
        <v>LWR-BHO-NCS-8</v>
      </c>
      <c r="E65" s="17">
        <v>43511</v>
      </c>
      <c r="F65" s="6">
        <v>16</v>
      </c>
      <c r="G65" s="29">
        <v>0.4909722222222222</v>
      </c>
      <c r="H65" s="11">
        <v>9.92</v>
      </c>
      <c r="I65" s="11">
        <v>6.14</v>
      </c>
      <c r="J65" s="11">
        <v>6.14</v>
      </c>
      <c r="K65" s="10">
        <f t="shared" si="1"/>
        <v>6.14</v>
      </c>
    </row>
    <row r="66" spans="1:12">
      <c r="A66" s="6" t="s">
        <v>216</v>
      </c>
      <c r="B66" s="6" t="s">
        <v>43</v>
      </c>
      <c r="C66" s="6">
        <v>1</v>
      </c>
      <c r="D66" s="6" t="str">
        <f t="shared" ref="D66:D97" si="3">_xlfn.CONCAT(B66,"-",C66)</f>
        <v>MHC-ONE-NCD-1</v>
      </c>
      <c r="E66" s="17">
        <v>43511</v>
      </c>
      <c r="F66" s="6">
        <v>1</v>
      </c>
      <c r="G66" s="29">
        <v>0.54097222222222219</v>
      </c>
      <c r="H66" s="11">
        <v>10</v>
      </c>
      <c r="I66" s="11">
        <v>6.05</v>
      </c>
      <c r="J66" s="11">
        <v>6.03</v>
      </c>
      <c r="K66" s="10">
        <f t="shared" si="1"/>
        <v>6.04</v>
      </c>
      <c r="L66" s="6" t="s">
        <v>222</v>
      </c>
    </row>
    <row r="67" spans="1:12">
      <c r="A67" s="6" t="s">
        <v>216</v>
      </c>
      <c r="B67" s="6" t="s">
        <v>43</v>
      </c>
      <c r="C67" s="6">
        <v>2</v>
      </c>
      <c r="D67" s="6" t="str">
        <f t="shared" si="3"/>
        <v>MHC-ONE-NCD-2</v>
      </c>
      <c r="E67" s="17">
        <v>43511</v>
      </c>
      <c r="F67" s="6">
        <v>2</v>
      </c>
      <c r="G67" s="29">
        <v>0.54097222222222219</v>
      </c>
      <c r="H67" s="11">
        <v>10.15</v>
      </c>
      <c r="I67" s="11">
        <v>6.81</v>
      </c>
      <c r="J67" s="11">
        <v>6.83</v>
      </c>
      <c r="K67" s="10">
        <f t="shared" ref="K67:K116" si="4">AVERAGE(I67:J67)</f>
        <v>6.82</v>
      </c>
    </row>
    <row r="68" spans="1:12">
      <c r="A68" s="6" t="s">
        <v>216</v>
      </c>
      <c r="B68" s="6" t="s">
        <v>43</v>
      </c>
      <c r="C68" s="6">
        <v>3</v>
      </c>
      <c r="D68" s="6" t="str">
        <f t="shared" si="3"/>
        <v>MHC-ONE-NCD-3</v>
      </c>
      <c r="E68" s="17">
        <v>43511</v>
      </c>
      <c r="F68" s="6">
        <v>3</v>
      </c>
      <c r="G68" s="29">
        <v>0.54097222222222219</v>
      </c>
      <c r="H68" s="11">
        <v>9.9</v>
      </c>
      <c r="I68" s="11">
        <v>6.01</v>
      </c>
      <c r="J68" s="11">
        <v>6.01</v>
      </c>
      <c r="K68" s="10">
        <f t="shared" si="4"/>
        <v>6.01</v>
      </c>
    </row>
    <row r="69" spans="1:12">
      <c r="A69" s="6" t="s">
        <v>216</v>
      </c>
      <c r="B69" s="6" t="s">
        <v>43</v>
      </c>
      <c r="C69" s="6">
        <v>4</v>
      </c>
      <c r="D69" s="6" t="str">
        <f t="shared" si="3"/>
        <v>MHC-ONE-NCD-4</v>
      </c>
      <c r="E69" s="17">
        <v>43511</v>
      </c>
      <c r="F69" s="6">
        <v>4</v>
      </c>
      <c r="G69" s="29">
        <v>0.54097222222222219</v>
      </c>
      <c r="H69" s="11">
        <v>10.07</v>
      </c>
      <c r="I69" s="11">
        <v>6.87</v>
      </c>
      <c r="J69" s="11">
        <v>6.89</v>
      </c>
      <c r="K69" s="10">
        <f t="shared" si="4"/>
        <v>6.88</v>
      </c>
    </row>
    <row r="70" spans="1:12">
      <c r="A70" s="6" t="s">
        <v>216</v>
      </c>
      <c r="B70" s="6" t="s">
        <v>43</v>
      </c>
      <c r="C70" s="6">
        <v>5</v>
      </c>
      <c r="D70" s="6" t="str">
        <f t="shared" si="3"/>
        <v>MHC-ONE-NCD-5</v>
      </c>
      <c r="E70" s="17">
        <v>43511</v>
      </c>
      <c r="F70" s="6">
        <v>5</v>
      </c>
      <c r="G70" s="29">
        <v>0.54097222222222219</v>
      </c>
      <c r="H70" s="11">
        <v>10.039999999999999</v>
      </c>
      <c r="I70" s="11">
        <v>6.45</v>
      </c>
      <c r="J70" s="11">
        <v>6.45</v>
      </c>
      <c r="K70" s="10">
        <f t="shared" si="4"/>
        <v>6.45</v>
      </c>
    </row>
    <row r="71" spans="1:12">
      <c r="A71" s="6" t="s">
        <v>216</v>
      </c>
      <c r="B71" s="6" t="s">
        <v>43</v>
      </c>
      <c r="C71" s="6">
        <v>6</v>
      </c>
      <c r="D71" s="6" t="str">
        <f t="shared" si="3"/>
        <v>MHC-ONE-NCD-6</v>
      </c>
      <c r="E71" s="17">
        <v>43511</v>
      </c>
      <c r="F71" s="6">
        <v>6</v>
      </c>
      <c r="G71" s="29">
        <v>0.54097222222222219</v>
      </c>
      <c r="H71" s="11">
        <v>10.119999999999999</v>
      </c>
      <c r="I71" s="11">
        <v>6.66</v>
      </c>
      <c r="J71" s="11">
        <v>6.67</v>
      </c>
      <c r="K71" s="10">
        <f t="shared" si="4"/>
        <v>6.665</v>
      </c>
    </row>
    <row r="72" spans="1:12">
      <c r="A72" s="6" t="s">
        <v>216</v>
      </c>
      <c r="B72" s="6" t="s">
        <v>43</v>
      </c>
      <c r="C72" s="6">
        <v>7</v>
      </c>
      <c r="D72" s="6" t="str">
        <f t="shared" si="3"/>
        <v>MHC-ONE-NCD-7</v>
      </c>
      <c r="E72" s="17">
        <v>43511</v>
      </c>
      <c r="F72" s="6">
        <v>7</v>
      </c>
      <c r="G72" s="29">
        <v>0.54097222222222219</v>
      </c>
      <c r="H72" s="11">
        <v>10.07</v>
      </c>
      <c r="I72" s="11">
        <v>6.38</v>
      </c>
      <c r="J72" s="11">
        <v>6.38</v>
      </c>
      <c r="K72" s="10">
        <f t="shared" si="4"/>
        <v>6.38</v>
      </c>
    </row>
    <row r="73" spans="1:12">
      <c r="A73" s="6" t="s">
        <v>216</v>
      </c>
      <c r="B73" s="6" t="s">
        <v>43</v>
      </c>
      <c r="C73" s="6">
        <v>8</v>
      </c>
      <c r="D73" s="6" t="str">
        <f t="shared" si="3"/>
        <v>MHC-ONE-NCD-8</v>
      </c>
      <c r="E73" s="17">
        <v>43511</v>
      </c>
      <c r="F73" s="6">
        <v>8</v>
      </c>
      <c r="G73" s="29">
        <v>0.54097222222222219</v>
      </c>
      <c r="H73" s="11">
        <v>10.07</v>
      </c>
      <c r="I73" s="11">
        <v>6.42</v>
      </c>
      <c r="J73" s="11">
        <v>6.41</v>
      </c>
      <c r="K73" s="10">
        <f t="shared" si="4"/>
        <v>6.415</v>
      </c>
    </row>
    <row r="74" spans="1:12">
      <c r="A74" s="6" t="s">
        <v>216</v>
      </c>
      <c r="B74" s="6" t="s">
        <v>47</v>
      </c>
      <c r="C74" s="6">
        <v>1</v>
      </c>
      <c r="D74" s="6" t="str">
        <f t="shared" si="3"/>
        <v>OTO-MON-NCD-1</v>
      </c>
      <c r="E74" s="17">
        <v>43504</v>
      </c>
      <c r="F74" s="6">
        <v>2</v>
      </c>
      <c r="G74" s="29">
        <v>0.59375</v>
      </c>
      <c r="H74" s="11">
        <v>10.07</v>
      </c>
      <c r="I74" s="11">
        <v>5.42</v>
      </c>
      <c r="J74" s="11">
        <v>5.43</v>
      </c>
      <c r="K74" s="10">
        <f t="shared" si="4"/>
        <v>5.4249999999999998</v>
      </c>
    </row>
    <row r="75" spans="1:12">
      <c r="A75" s="6" t="s">
        <v>216</v>
      </c>
      <c r="B75" s="6" t="s">
        <v>47</v>
      </c>
      <c r="C75" s="6">
        <v>2</v>
      </c>
      <c r="D75" s="6" t="str">
        <f t="shared" si="3"/>
        <v>OTO-MON-NCD-2</v>
      </c>
      <c r="E75" s="17">
        <v>43504</v>
      </c>
      <c r="F75" s="6">
        <v>3</v>
      </c>
      <c r="G75" s="29">
        <v>0.59375</v>
      </c>
      <c r="H75" s="11">
        <v>10.19</v>
      </c>
      <c r="I75" s="11">
        <v>5.0199999999999996</v>
      </c>
      <c r="J75" s="11">
        <v>5.03</v>
      </c>
      <c r="K75" s="10">
        <f t="shared" si="4"/>
        <v>5.0250000000000004</v>
      </c>
    </row>
    <row r="76" spans="1:12">
      <c r="A76" s="6" t="s">
        <v>216</v>
      </c>
      <c r="B76" s="6" t="s">
        <v>47</v>
      </c>
      <c r="C76" s="6">
        <v>3</v>
      </c>
      <c r="D76" s="6" t="str">
        <f t="shared" si="3"/>
        <v>OTO-MON-NCD-3</v>
      </c>
      <c r="E76" s="17">
        <v>43504</v>
      </c>
      <c r="F76" s="6">
        <v>4</v>
      </c>
      <c r="G76" s="29">
        <v>0.59375</v>
      </c>
      <c r="H76" s="11">
        <v>10.050000000000001</v>
      </c>
      <c r="I76" s="11">
        <v>5.37</v>
      </c>
      <c r="J76" s="11">
        <v>5.37</v>
      </c>
      <c r="K76" s="10">
        <f t="shared" si="4"/>
        <v>5.37</v>
      </c>
    </row>
    <row r="77" spans="1:12">
      <c r="A77" s="6" t="s">
        <v>216</v>
      </c>
      <c r="B77" s="6" t="s">
        <v>47</v>
      </c>
      <c r="C77" s="6">
        <v>4</v>
      </c>
      <c r="D77" s="6" t="str">
        <f t="shared" si="3"/>
        <v>OTO-MON-NCD-4</v>
      </c>
      <c r="E77" s="17">
        <v>43504</v>
      </c>
      <c r="F77" s="6">
        <v>5</v>
      </c>
      <c r="G77" s="29">
        <v>0.59375</v>
      </c>
      <c r="H77" s="11">
        <v>10.08</v>
      </c>
      <c r="I77" s="11">
        <v>5.63</v>
      </c>
      <c r="J77" s="11">
        <v>5.63</v>
      </c>
      <c r="K77" s="10">
        <f t="shared" si="4"/>
        <v>5.63</v>
      </c>
      <c r="L77" s="6" t="s">
        <v>217</v>
      </c>
    </row>
    <row r="78" spans="1:12">
      <c r="A78" s="6" t="s">
        <v>216</v>
      </c>
      <c r="B78" s="6" t="s">
        <v>47</v>
      </c>
      <c r="C78" s="6">
        <v>5</v>
      </c>
      <c r="D78" s="6" t="str">
        <f t="shared" si="3"/>
        <v>OTO-MON-NCD-5</v>
      </c>
      <c r="E78" s="17">
        <v>43504</v>
      </c>
      <c r="F78" s="6">
        <v>6</v>
      </c>
      <c r="G78" s="29">
        <v>0.59375</v>
      </c>
      <c r="H78" s="11">
        <v>9.85</v>
      </c>
      <c r="I78" s="11">
        <v>5.49</v>
      </c>
      <c r="J78" s="11">
        <v>5.49</v>
      </c>
      <c r="K78" s="10">
        <f t="shared" si="4"/>
        <v>5.49</v>
      </c>
      <c r="L78" s="6" t="s">
        <v>218</v>
      </c>
    </row>
    <row r="79" spans="1:12">
      <c r="A79" s="6" t="s">
        <v>216</v>
      </c>
      <c r="B79" s="6" t="s">
        <v>47</v>
      </c>
      <c r="C79" s="6">
        <v>6</v>
      </c>
      <c r="D79" s="6" t="str">
        <f t="shared" si="3"/>
        <v>OTO-MON-NCD-6</v>
      </c>
      <c r="E79" s="17">
        <v>43504</v>
      </c>
      <c r="F79" s="6">
        <v>7</v>
      </c>
      <c r="G79" s="29">
        <v>0.59375</v>
      </c>
      <c r="H79" s="11">
        <v>10.119999999999999</v>
      </c>
      <c r="I79" s="11">
        <v>5.68</v>
      </c>
      <c r="J79" s="11">
        <v>5.68</v>
      </c>
      <c r="K79" s="10">
        <f t="shared" si="4"/>
        <v>5.68</v>
      </c>
      <c r="L79" s="6" t="s">
        <v>219</v>
      </c>
    </row>
    <row r="80" spans="1:12">
      <c r="A80" s="6" t="s">
        <v>216</v>
      </c>
      <c r="B80" s="6" t="s">
        <v>47</v>
      </c>
      <c r="C80" s="6">
        <v>7</v>
      </c>
      <c r="D80" s="6" t="str">
        <f t="shared" si="3"/>
        <v>OTO-MON-NCD-7</v>
      </c>
      <c r="E80" s="17">
        <v>43504</v>
      </c>
      <c r="F80" s="6">
        <v>8</v>
      </c>
      <c r="G80" s="29">
        <v>0.59375</v>
      </c>
      <c r="H80" s="11">
        <v>9.91</v>
      </c>
      <c r="I80" s="11">
        <v>5.71</v>
      </c>
      <c r="J80" s="11">
        <v>5.71</v>
      </c>
      <c r="K80" s="10">
        <f t="shared" si="4"/>
        <v>5.71</v>
      </c>
      <c r="L80" s="6" t="s">
        <v>220</v>
      </c>
    </row>
    <row r="81" spans="1:12">
      <c r="A81" s="6" t="s">
        <v>216</v>
      </c>
      <c r="B81" s="6" t="s">
        <v>47</v>
      </c>
      <c r="C81" s="6">
        <v>8</v>
      </c>
      <c r="D81" s="6" t="str">
        <f t="shared" si="3"/>
        <v>OTO-MON-NCD-8</v>
      </c>
      <c r="E81" s="17">
        <v>43504</v>
      </c>
      <c r="F81" s="6">
        <v>9</v>
      </c>
      <c r="G81" s="29">
        <v>0.59375</v>
      </c>
      <c r="H81" s="11">
        <v>10.130000000000001</v>
      </c>
      <c r="I81" s="11">
        <v>5.47</v>
      </c>
      <c r="J81" s="11">
        <v>5.47</v>
      </c>
      <c r="K81" s="10">
        <f t="shared" si="4"/>
        <v>5.47</v>
      </c>
      <c r="L81" s="6" t="s">
        <v>221</v>
      </c>
    </row>
    <row r="82" spans="1:12">
      <c r="A82" s="6" t="s">
        <v>216</v>
      </c>
      <c r="B82" s="6" t="s">
        <v>48</v>
      </c>
      <c r="C82" s="6">
        <v>1</v>
      </c>
      <c r="D82" s="6" t="str">
        <f t="shared" si="3"/>
        <v>OTO-MXT-NCD-1</v>
      </c>
      <c r="E82" s="17">
        <v>43514</v>
      </c>
      <c r="F82" s="6">
        <v>33</v>
      </c>
      <c r="G82" s="29">
        <v>0.48888888888888887</v>
      </c>
      <c r="H82" s="11">
        <v>10.09</v>
      </c>
      <c r="I82" s="11">
        <v>5.62</v>
      </c>
      <c r="J82" s="11">
        <v>5.62</v>
      </c>
      <c r="K82" s="10">
        <f t="shared" si="4"/>
        <v>5.62</v>
      </c>
      <c r="L82" s="6" t="s">
        <v>222</v>
      </c>
    </row>
    <row r="83" spans="1:12">
      <c r="A83" s="6" t="s">
        <v>216</v>
      </c>
      <c r="B83" s="6" t="s">
        <v>48</v>
      </c>
      <c r="C83" s="6">
        <v>2</v>
      </c>
      <c r="D83" s="6" t="str">
        <f t="shared" si="3"/>
        <v>OTO-MXT-NCD-2</v>
      </c>
      <c r="E83" s="17">
        <v>43514</v>
      </c>
      <c r="F83" s="6">
        <v>34</v>
      </c>
      <c r="G83" s="29">
        <v>0.48888888888888887</v>
      </c>
      <c r="H83" s="11">
        <v>10.1</v>
      </c>
      <c r="I83" s="11">
        <v>5.43</v>
      </c>
      <c r="J83" s="11">
        <v>5.43</v>
      </c>
      <c r="K83" s="10">
        <f t="shared" si="4"/>
        <v>5.43</v>
      </c>
    </row>
    <row r="84" spans="1:12">
      <c r="A84" s="6" t="s">
        <v>216</v>
      </c>
      <c r="B84" s="6" t="s">
        <v>48</v>
      </c>
      <c r="C84" s="6">
        <v>3</v>
      </c>
      <c r="D84" s="6" t="str">
        <f t="shared" si="3"/>
        <v>OTO-MXT-NCD-3</v>
      </c>
      <c r="E84" s="17">
        <v>43514</v>
      </c>
      <c r="F84" s="6">
        <v>35</v>
      </c>
      <c r="G84" s="29">
        <v>0.48888888888888887</v>
      </c>
      <c r="H84" s="11">
        <v>9.9499999999999993</v>
      </c>
      <c r="I84" s="11">
        <v>5.18</v>
      </c>
      <c r="J84" s="11">
        <v>5.19</v>
      </c>
      <c r="K84" s="10">
        <f t="shared" si="4"/>
        <v>5.1850000000000005</v>
      </c>
    </row>
    <row r="85" spans="1:12">
      <c r="A85" s="6" t="s">
        <v>216</v>
      </c>
      <c r="B85" s="6" t="s">
        <v>48</v>
      </c>
      <c r="C85" s="6">
        <v>4</v>
      </c>
      <c r="D85" s="6" t="str">
        <f t="shared" si="3"/>
        <v>OTO-MXT-NCD-4</v>
      </c>
      <c r="E85" s="17">
        <v>43514</v>
      </c>
      <c r="F85" s="6">
        <v>36</v>
      </c>
      <c r="G85" s="29">
        <v>0.48888888888888887</v>
      </c>
      <c r="H85" s="11">
        <v>10.02</v>
      </c>
      <c r="I85" s="11">
        <v>5.09</v>
      </c>
      <c r="J85" s="11">
        <v>5.09</v>
      </c>
      <c r="K85" s="10">
        <f t="shared" si="4"/>
        <v>5.09</v>
      </c>
    </row>
    <row r="86" spans="1:12">
      <c r="A86" s="6" t="s">
        <v>216</v>
      </c>
      <c r="B86" s="6" t="s">
        <v>48</v>
      </c>
      <c r="C86" s="6">
        <v>5</v>
      </c>
      <c r="D86" s="6" t="str">
        <f t="shared" si="3"/>
        <v>OTO-MXT-NCD-5</v>
      </c>
      <c r="E86" s="17">
        <v>43514</v>
      </c>
      <c r="F86" s="6">
        <v>37</v>
      </c>
      <c r="G86" s="29">
        <v>0.48888888888888887</v>
      </c>
      <c r="H86" s="11">
        <v>10.01</v>
      </c>
      <c r="I86" s="11">
        <v>5.05</v>
      </c>
      <c r="J86" s="11">
        <v>5.04</v>
      </c>
      <c r="K86" s="10">
        <f t="shared" si="4"/>
        <v>5.0449999999999999</v>
      </c>
    </row>
    <row r="87" spans="1:12">
      <c r="A87" s="6" t="s">
        <v>216</v>
      </c>
      <c r="B87" s="6" t="s">
        <v>48</v>
      </c>
      <c r="C87" s="6">
        <v>6</v>
      </c>
      <c r="D87" s="6" t="str">
        <f t="shared" si="3"/>
        <v>OTO-MXT-NCD-6</v>
      </c>
      <c r="E87" s="17">
        <v>43514</v>
      </c>
      <c r="F87" s="6">
        <v>38</v>
      </c>
      <c r="G87" s="29">
        <v>0.48888888888888887</v>
      </c>
      <c r="H87" s="11">
        <v>10.18</v>
      </c>
      <c r="I87" s="11">
        <v>5.01</v>
      </c>
      <c r="J87" s="11">
        <v>5.01</v>
      </c>
      <c r="K87" s="10">
        <f t="shared" si="4"/>
        <v>5.01</v>
      </c>
    </row>
    <row r="88" spans="1:12">
      <c r="A88" s="6" t="s">
        <v>216</v>
      </c>
      <c r="B88" s="6" t="s">
        <v>48</v>
      </c>
      <c r="C88" s="6">
        <v>7</v>
      </c>
      <c r="D88" s="6" t="str">
        <f t="shared" si="3"/>
        <v>OTO-MXT-NCD-7</v>
      </c>
      <c r="E88" s="17">
        <v>43514</v>
      </c>
      <c r="F88" s="6">
        <v>39</v>
      </c>
      <c r="G88" s="29">
        <v>0.48888888888888887</v>
      </c>
      <c r="H88" s="11">
        <v>10.18</v>
      </c>
      <c r="I88" s="11">
        <v>5.24</v>
      </c>
      <c r="J88" s="11">
        <v>5.26</v>
      </c>
      <c r="K88" s="10">
        <f t="shared" si="4"/>
        <v>5.25</v>
      </c>
    </row>
    <row r="89" spans="1:12">
      <c r="A89" s="6" t="s">
        <v>216</v>
      </c>
      <c r="B89" s="6" t="s">
        <v>48</v>
      </c>
      <c r="C89" s="6">
        <v>8</v>
      </c>
      <c r="D89" s="6" t="str">
        <f t="shared" si="3"/>
        <v>OTO-MXT-NCD-8</v>
      </c>
      <c r="E89" s="17">
        <v>43514</v>
      </c>
      <c r="F89" s="6">
        <v>40</v>
      </c>
      <c r="G89" s="29">
        <v>0.48888888888888887</v>
      </c>
      <c r="H89" s="11">
        <v>10.06</v>
      </c>
      <c r="I89" s="11">
        <v>5.21</v>
      </c>
      <c r="J89" s="11">
        <v>5.21</v>
      </c>
      <c r="K89" s="10">
        <f t="shared" si="4"/>
        <v>5.21</v>
      </c>
    </row>
    <row r="90" spans="1:12">
      <c r="A90" s="6" t="s">
        <v>216</v>
      </c>
      <c r="B90" s="6" t="s">
        <v>44</v>
      </c>
      <c r="C90" s="6">
        <v>1</v>
      </c>
      <c r="D90" s="6" t="str">
        <f t="shared" si="3"/>
        <v>SFA-ONE-PRO-1</v>
      </c>
      <c r="E90" s="17">
        <v>43514</v>
      </c>
      <c r="F90" s="6">
        <v>25</v>
      </c>
      <c r="G90" s="29">
        <v>0.48888888888888887</v>
      </c>
      <c r="H90" s="11">
        <v>9.94</v>
      </c>
      <c r="I90" s="11">
        <v>6.5</v>
      </c>
      <c r="J90" s="11">
        <v>6.5</v>
      </c>
      <c r="K90" s="10">
        <f t="shared" si="4"/>
        <v>6.5</v>
      </c>
      <c r="L90" s="6" t="s">
        <v>222</v>
      </c>
    </row>
    <row r="91" spans="1:12">
      <c r="A91" s="6" t="s">
        <v>216</v>
      </c>
      <c r="B91" s="6" t="s">
        <v>44</v>
      </c>
      <c r="C91" s="6">
        <v>2</v>
      </c>
      <c r="D91" s="6" t="str">
        <f t="shared" si="3"/>
        <v>SFA-ONE-PRO-2</v>
      </c>
      <c r="E91" s="17">
        <v>43514</v>
      </c>
      <c r="F91" s="6">
        <v>26</v>
      </c>
      <c r="G91" s="29">
        <v>0.48888888888888887</v>
      </c>
      <c r="H91" s="11">
        <v>10.1</v>
      </c>
      <c r="I91" s="11">
        <v>6.66</v>
      </c>
      <c r="J91" s="11">
        <v>6.66</v>
      </c>
      <c r="K91" s="10">
        <f t="shared" si="4"/>
        <v>6.66</v>
      </c>
    </row>
    <row r="92" spans="1:12">
      <c r="A92" s="6" t="s">
        <v>216</v>
      </c>
      <c r="B92" s="6" t="s">
        <v>44</v>
      </c>
      <c r="C92" s="6">
        <v>3</v>
      </c>
      <c r="D92" s="6" t="str">
        <f t="shared" si="3"/>
        <v>SFA-ONE-PRO-3</v>
      </c>
      <c r="E92" s="17">
        <v>43514</v>
      </c>
      <c r="F92" s="6">
        <v>27</v>
      </c>
      <c r="G92" s="29">
        <v>0.48888888888888887</v>
      </c>
      <c r="H92" s="11">
        <v>10.02</v>
      </c>
      <c r="I92" s="11">
        <v>5.91</v>
      </c>
      <c r="J92" s="11">
        <v>5.93</v>
      </c>
      <c r="K92" s="10">
        <f t="shared" si="4"/>
        <v>5.92</v>
      </c>
    </row>
    <row r="93" spans="1:12">
      <c r="A93" s="6" t="s">
        <v>216</v>
      </c>
      <c r="B93" s="6" t="s">
        <v>44</v>
      </c>
      <c r="C93" s="6">
        <v>4</v>
      </c>
      <c r="D93" s="6" t="str">
        <f t="shared" si="3"/>
        <v>SFA-ONE-PRO-4</v>
      </c>
      <c r="E93" s="17">
        <v>43514</v>
      </c>
      <c r="F93" s="6">
        <v>28</v>
      </c>
      <c r="G93" s="29">
        <v>0.48888888888888887</v>
      </c>
      <c r="H93" s="11">
        <v>10.050000000000001</v>
      </c>
      <c r="I93" s="11">
        <v>5.93</v>
      </c>
      <c r="J93" s="11">
        <v>5.94</v>
      </c>
      <c r="K93" s="10">
        <f t="shared" si="4"/>
        <v>5.9350000000000005</v>
      </c>
    </row>
    <row r="94" spans="1:12">
      <c r="A94" s="6" t="s">
        <v>216</v>
      </c>
      <c r="B94" s="6" t="s">
        <v>44</v>
      </c>
      <c r="C94" s="6">
        <v>5</v>
      </c>
      <c r="D94" s="6" t="str">
        <f t="shared" si="3"/>
        <v>SFA-ONE-PRO-5</v>
      </c>
      <c r="E94" s="17">
        <v>43514</v>
      </c>
      <c r="F94" s="6">
        <v>29</v>
      </c>
      <c r="G94" s="29">
        <v>0.48888888888888887</v>
      </c>
      <c r="H94" s="11">
        <v>9.86</v>
      </c>
      <c r="I94" s="11">
        <v>5.73</v>
      </c>
      <c r="J94" s="11">
        <v>5.73</v>
      </c>
      <c r="K94" s="10">
        <f t="shared" si="4"/>
        <v>5.73</v>
      </c>
    </row>
    <row r="95" spans="1:12">
      <c r="A95" s="6" t="s">
        <v>216</v>
      </c>
      <c r="B95" s="6" t="s">
        <v>44</v>
      </c>
      <c r="C95" s="6">
        <v>6</v>
      </c>
      <c r="D95" s="6" t="str">
        <f t="shared" si="3"/>
        <v>SFA-ONE-PRO-6</v>
      </c>
      <c r="E95" s="17">
        <v>43514</v>
      </c>
      <c r="F95" s="6">
        <v>30</v>
      </c>
      <c r="G95" s="29">
        <v>0.48888888888888887</v>
      </c>
      <c r="H95" s="11">
        <v>9.99</v>
      </c>
      <c r="I95" s="11">
        <v>6.41</v>
      </c>
      <c r="J95" s="11">
        <v>6.43</v>
      </c>
      <c r="K95" s="10">
        <f t="shared" si="4"/>
        <v>6.42</v>
      </c>
    </row>
    <row r="96" spans="1:12">
      <c r="A96" s="6" t="s">
        <v>216</v>
      </c>
      <c r="B96" s="6" t="s">
        <v>44</v>
      </c>
      <c r="C96" s="6">
        <v>7</v>
      </c>
      <c r="D96" s="6" t="str">
        <f t="shared" si="3"/>
        <v>SFA-ONE-PRO-7</v>
      </c>
      <c r="E96" s="17">
        <v>43514</v>
      </c>
      <c r="F96" s="6">
        <v>31</v>
      </c>
      <c r="G96" s="29">
        <v>0.48888888888888887</v>
      </c>
      <c r="H96" s="11">
        <v>10.1</v>
      </c>
      <c r="I96" s="11">
        <v>5.4</v>
      </c>
      <c r="J96" s="11">
        <v>5.4</v>
      </c>
      <c r="K96" s="10">
        <f t="shared" si="4"/>
        <v>5.4</v>
      </c>
    </row>
    <row r="97" spans="1:12">
      <c r="A97" s="6" t="s">
        <v>216</v>
      </c>
      <c r="B97" s="6" t="s">
        <v>44</v>
      </c>
      <c r="C97" s="6">
        <v>8</v>
      </c>
      <c r="D97" s="6" t="str">
        <f t="shared" si="3"/>
        <v>SFA-ONE-PRO-8</v>
      </c>
      <c r="E97" s="17">
        <v>43514</v>
      </c>
      <c r="F97" s="6">
        <v>32</v>
      </c>
      <c r="G97" s="29">
        <v>0.48888888888888887</v>
      </c>
      <c r="H97" s="11">
        <v>10.09</v>
      </c>
      <c r="I97" s="11">
        <v>5.89</v>
      </c>
      <c r="J97" s="11">
        <v>5.89</v>
      </c>
      <c r="K97" s="10">
        <f t="shared" si="4"/>
        <v>5.89</v>
      </c>
    </row>
    <row r="98" spans="1:12">
      <c r="A98" s="6" t="s">
        <v>216</v>
      </c>
      <c r="B98" s="6" t="s">
        <v>52</v>
      </c>
      <c r="C98" s="6">
        <v>1</v>
      </c>
      <c r="D98" s="6" t="str">
        <f t="shared" ref="D98:D116" si="5">_xlfn.CONCAT(B98,"-",C98)</f>
        <v>UCP-MXG-NCD-1</v>
      </c>
      <c r="E98" s="17">
        <v>43525</v>
      </c>
      <c r="F98" s="6">
        <v>25</v>
      </c>
      <c r="G98" s="29">
        <v>0.54513888888888895</v>
      </c>
      <c r="H98" s="11">
        <v>10.130000000000001</v>
      </c>
      <c r="I98" s="11">
        <v>4.8</v>
      </c>
      <c r="J98" s="11">
        <v>4.8099999999999996</v>
      </c>
      <c r="K98" s="10">
        <f t="shared" si="4"/>
        <v>4.8049999999999997</v>
      </c>
      <c r="L98" s="6" t="s">
        <v>222</v>
      </c>
    </row>
    <row r="99" spans="1:12">
      <c r="A99" s="6" t="s">
        <v>216</v>
      </c>
      <c r="B99" s="6" t="s">
        <v>52</v>
      </c>
      <c r="C99" s="6">
        <v>2</v>
      </c>
      <c r="D99" s="6" t="str">
        <f t="shared" si="5"/>
        <v>UCP-MXG-NCD-2</v>
      </c>
      <c r="E99" s="17">
        <v>43525</v>
      </c>
      <c r="F99" s="6">
        <v>26</v>
      </c>
      <c r="G99" s="29">
        <v>0.54513888888888895</v>
      </c>
      <c r="H99" s="11">
        <v>10.08</v>
      </c>
      <c r="I99" s="11">
        <v>5.13</v>
      </c>
      <c r="J99" s="11">
        <v>5.13</v>
      </c>
      <c r="K99" s="10">
        <f t="shared" si="4"/>
        <v>5.13</v>
      </c>
    </row>
    <row r="100" spans="1:12">
      <c r="A100" s="6" t="s">
        <v>216</v>
      </c>
      <c r="B100" s="6" t="s">
        <v>52</v>
      </c>
      <c r="C100" s="6">
        <v>3</v>
      </c>
      <c r="D100" s="6" t="str">
        <f t="shared" si="5"/>
        <v>UCP-MXG-NCD-3</v>
      </c>
      <c r="E100" s="17">
        <v>43525</v>
      </c>
      <c r="F100" s="6">
        <v>27</v>
      </c>
      <c r="G100" s="29">
        <v>0.54513888888888895</v>
      </c>
      <c r="H100" s="11">
        <v>10.14</v>
      </c>
      <c r="I100" s="11">
        <v>4.95</v>
      </c>
      <c r="J100" s="11">
        <v>4.95</v>
      </c>
      <c r="K100" s="10">
        <f t="shared" si="4"/>
        <v>4.95</v>
      </c>
    </row>
    <row r="101" spans="1:12">
      <c r="A101" s="6" t="s">
        <v>216</v>
      </c>
      <c r="B101" s="6" t="s">
        <v>52</v>
      </c>
      <c r="C101" s="6">
        <v>4</v>
      </c>
      <c r="D101" s="6" t="str">
        <f t="shared" si="5"/>
        <v>UCP-MXG-NCD-4</v>
      </c>
      <c r="E101" s="17">
        <v>43525</v>
      </c>
      <c r="F101" s="6">
        <v>28</v>
      </c>
      <c r="G101" s="29">
        <v>0.54513888888888895</v>
      </c>
      <c r="H101" s="11">
        <v>9.98</v>
      </c>
      <c r="I101" s="11">
        <v>5.04</v>
      </c>
      <c r="J101" s="11">
        <v>5.0599999999999996</v>
      </c>
      <c r="K101" s="10">
        <f t="shared" si="4"/>
        <v>5.05</v>
      </c>
    </row>
    <row r="102" spans="1:12">
      <c r="A102" s="6" t="s">
        <v>216</v>
      </c>
      <c r="B102" s="6" t="s">
        <v>52</v>
      </c>
      <c r="C102" s="6">
        <v>5</v>
      </c>
      <c r="D102" s="6" t="str">
        <f t="shared" si="5"/>
        <v>UCP-MXG-NCD-5</v>
      </c>
      <c r="E102" s="17">
        <v>43525</v>
      </c>
      <c r="F102" s="6">
        <v>29</v>
      </c>
      <c r="G102" s="29">
        <v>0.54513888888888895</v>
      </c>
      <c r="H102" s="11">
        <v>9.9700000000000006</v>
      </c>
      <c r="I102" s="11">
        <v>4.59</v>
      </c>
      <c r="J102" s="11">
        <v>4.5999999999999996</v>
      </c>
      <c r="K102" s="10">
        <f t="shared" si="4"/>
        <v>4.5949999999999998</v>
      </c>
    </row>
    <row r="103" spans="1:12">
      <c r="A103" s="6" t="s">
        <v>216</v>
      </c>
      <c r="B103" s="6" t="s">
        <v>52</v>
      </c>
      <c r="C103" s="6">
        <v>6</v>
      </c>
      <c r="D103" s="6" t="str">
        <f t="shared" si="5"/>
        <v>UCP-MXG-NCD-6</v>
      </c>
      <c r="E103" s="17">
        <v>43525</v>
      </c>
      <c r="F103" s="6">
        <v>30</v>
      </c>
      <c r="G103" s="29">
        <v>0.54513888888888895</v>
      </c>
      <c r="H103" s="11">
        <v>10.029999999999999</v>
      </c>
      <c r="I103" s="11">
        <v>4.72</v>
      </c>
      <c r="J103" s="11">
        <v>4.7300000000000004</v>
      </c>
      <c r="K103" s="10">
        <f t="shared" si="4"/>
        <v>4.7249999999999996</v>
      </c>
    </row>
    <row r="104" spans="1:12">
      <c r="A104" s="6" t="s">
        <v>216</v>
      </c>
      <c r="B104" s="6" t="s">
        <v>52</v>
      </c>
      <c r="C104" s="6">
        <v>7</v>
      </c>
      <c r="D104" s="6" t="str">
        <f t="shared" si="5"/>
        <v>UCP-MXG-NCD-7</v>
      </c>
      <c r="E104" s="17">
        <v>43525</v>
      </c>
      <c r="F104" s="6">
        <v>31</v>
      </c>
      <c r="G104" s="29">
        <v>0.54513888888888895</v>
      </c>
      <c r="H104" s="11">
        <v>10.15</v>
      </c>
      <c r="I104" s="11">
        <v>5.24</v>
      </c>
      <c r="J104" s="11">
        <v>5.25</v>
      </c>
      <c r="K104" s="10">
        <f t="shared" si="4"/>
        <v>5.2450000000000001</v>
      </c>
    </row>
    <row r="105" spans="1:12">
      <c r="A105" s="6" t="s">
        <v>216</v>
      </c>
      <c r="B105" s="6" t="s">
        <v>52</v>
      </c>
      <c r="C105" s="6">
        <v>8</v>
      </c>
      <c r="D105" s="6" t="str">
        <f t="shared" si="5"/>
        <v>UCP-MXG-NCD-8</v>
      </c>
      <c r="E105" s="17">
        <v>43525</v>
      </c>
      <c r="F105" s="6">
        <v>32</v>
      </c>
      <c r="G105" s="29">
        <v>0.54513888888888895</v>
      </c>
      <c r="H105" s="11">
        <v>10.07</v>
      </c>
      <c r="I105" s="11">
        <v>5.2</v>
      </c>
      <c r="J105" s="11">
        <v>5.18</v>
      </c>
      <c r="K105" s="10">
        <f t="shared" si="4"/>
        <v>5.1899999999999995</v>
      </c>
    </row>
    <row r="106" spans="1:12">
      <c r="A106" s="6" t="s">
        <v>216</v>
      </c>
      <c r="B106" s="6" t="s">
        <v>53</v>
      </c>
      <c r="C106" s="6">
        <v>1</v>
      </c>
      <c r="D106" s="6" t="str">
        <f t="shared" si="5"/>
        <v>WBI-NRT-NCS-1</v>
      </c>
      <c r="E106" s="17">
        <v>43514</v>
      </c>
      <c r="F106" s="6">
        <v>1</v>
      </c>
      <c r="G106" s="29">
        <v>0.41111111111111115</v>
      </c>
      <c r="H106" s="11">
        <v>10.130000000000001</v>
      </c>
      <c r="I106" s="11">
        <v>6.43</v>
      </c>
      <c r="J106" s="11">
        <v>6.43</v>
      </c>
      <c r="K106" s="10">
        <f t="shared" si="4"/>
        <v>6.43</v>
      </c>
      <c r="L106" s="6" t="s">
        <v>222</v>
      </c>
    </row>
    <row r="107" spans="1:12">
      <c r="A107" s="6" t="s">
        <v>216</v>
      </c>
      <c r="B107" s="6" t="s">
        <v>53</v>
      </c>
      <c r="C107" s="6">
        <v>2</v>
      </c>
      <c r="D107" s="6" t="str">
        <f t="shared" si="5"/>
        <v>WBI-NRT-NCS-2</v>
      </c>
      <c r="E107" s="17">
        <v>43514</v>
      </c>
      <c r="F107" s="6">
        <v>2</v>
      </c>
      <c r="G107" s="29">
        <v>0.41111111111111115</v>
      </c>
      <c r="H107" s="11">
        <v>10.02</v>
      </c>
      <c r="I107" s="11">
        <v>6.59</v>
      </c>
      <c r="J107" s="11">
        <v>6.6</v>
      </c>
      <c r="K107" s="10">
        <f t="shared" si="4"/>
        <v>6.5949999999999998</v>
      </c>
    </row>
    <row r="108" spans="1:12">
      <c r="A108" s="6" t="s">
        <v>216</v>
      </c>
      <c r="B108" s="6" t="s">
        <v>53</v>
      </c>
      <c r="C108" s="6">
        <v>3</v>
      </c>
      <c r="D108" s="6" t="str">
        <f t="shared" si="5"/>
        <v>WBI-NRT-NCS-3</v>
      </c>
      <c r="E108" s="17">
        <v>43514</v>
      </c>
      <c r="F108" s="6">
        <v>3</v>
      </c>
      <c r="G108" s="29">
        <v>0.41111111111111115</v>
      </c>
      <c r="H108" s="11">
        <v>10.199999999999999</v>
      </c>
      <c r="I108" s="11">
        <v>6.49</v>
      </c>
      <c r="J108" s="11">
        <v>6.5</v>
      </c>
      <c r="K108" s="10">
        <f t="shared" si="4"/>
        <v>6.4950000000000001</v>
      </c>
    </row>
    <row r="109" spans="1:12">
      <c r="A109" s="6" t="s">
        <v>216</v>
      </c>
      <c r="B109" s="6" t="s">
        <v>53</v>
      </c>
      <c r="C109" s="6">
        <v>4</v>
      </c>
      <c r="D109" s="6" t="str">
        <f t="shared" si="5"/>
        <v>WBI-NRT-NCS-4</v>
      </c>
      <c r="E109" s="17">
        <v>43514</v>
      </c>
      <c r="F109" s="6">
        <v>4</v>
      </c>
      <c r="G109" s="29">
        <v>0.41111111111111115</v>
      </c>
      <c r="H109" s="11">
        <v>10.16</v>
      </c>
      <c r="I109" s="11">
        <v>6.61</v>
      </c>
      <c r="J109" s="11">
        <v>6.63</v>
      </c>
      <c r="K109" s="10">
        <f t="shared" si="4"/>
        <v>6.62</v>
      </c>
    </row>
    <row r="110" spans="1:12">
      <c r="A110" s="6" t="s">
        <v>216</v>
      </c>
      <c r="B110" s="6" t="s">
        <v>53</v>
      </c>
      <c r="C110" s="6">
        <v>5</v>
      </c>
      <c r="D110" s="6" t="str">
        <f t="shared" si="5"/>
        <v>WBI-NRT-NCS-5</v>
      </c>
      <c r="E110" s="17">
        <v>43514</v>
      </c>
      <c r="F110" s="6">
        <v>5</v>
      </c>
      <c r="G110" s="29">
        <v>0.41111111111111115</v>
      </c>
      <c r="H110" s="11">
        <v>9.98</v>
      </c>
      <c r="I110" s="11">
        <v>6.57</v>
      </c>
      <c r="J110" s="11">
        <v>6.56</v>
      </c>
      <c r="K110" s="10">
        <f t="shared" si="4"/>
        <v>6.5649999999999995</v>
      </c>
    </row>
    <row r="111" spans="1:12">
      <c r="A111" s="6" t="s">
        <v>216</v>
      </c>
      <c r="B111" s="6" t="s">
        <v>53</v>
      </c>
      <c r="C111" s="6">
        <v>6</v>
      </c>
      <c r="D111" s="6" t="str">
        <f t="shared" si="5"/>
        <v>WBI-NRT-NCS-6</v>
      </c>
      <c r="E111" s="17">
        <v>43514</v>
      </c>
      <c r="F111" s="6">
        <v>6</v>
      </c>
      <c r="G111" s="29">
        <v>0.41111111111111115</v>
      </c>
      <c r="H111" s="11">
        <v>9.91</v>
      </c>
      <c r="I111" s="11">
        <v>6.47</v>
      </c>
      <c r="J111" s="11">
        <v>6.48</v>
      </c>
      <c r="K111" s="10">
        <f t="shared" si="4"/>
        <v>6.4749999999999996</v>
      </c>
    </row>
    <row r="112" spans="1:12">
      <c r="A112" s="6" t="s">
        <v>216</v>
      </c>
      <c r="B112" s="6" t="s">
        <v>53</v>
      </c>
      <c r="C112" s="6">
        <v>7</v>
      </c>
      <c r="D112" s="6" t="str">
        <f t="shared" si="5"/>
        <v>WBI-NRT-NCS-7</v>
      </c>
      <c r="E112" s="17">
        <v>43514</v>
      </c>
      <c r="F112" s="6">
        <v>7</v>
      </c>
      <c r="G112" s="29">
        <v>0.41111111111111115</v>
      </c>
      <c r="H112" s="11">
        <v>9.92</v>
      </c>
      <c r="I112" s="11">
        <v>6.27</v>
      </c>
      <c r="J112" s="11">
        <v>6.28</v>
      </c>
      <c r="K112" s="10">
        <f t="shared" si="4"/>
        <v>6.2750000000000004</v>
      </c>
    </row>
    <row r="113" spans="1:11">
      <c r="A113" s="6" t="s">
        <v>216</v>
      </c>
      <c r="B113" s="6" t="s">
        <v>53</v>
      </c>
      <c r="C113" s="6">
        <v>8</v>
      </c>
      <c r="D113" s="6" t="str">
        <f t="shared" si="5"/>
        <v>WBI-NRT-NCS-8</v>
      </c>
      <c r="E113" s="17">
        <v>43514</v>
      </c>
      <c r="F113" s="6">
        <v>8</v>
      </c>
      <c r="G113" s="29">
        <v>0.41111111111111115</v>
      </c>
      <c r="H113" s="11">
        <v>9.9600000000000009</v>
      </c>
      <c r="I113" s="11">
        <v>6.4</v>
      </c>
      <c r="J113" s="11">
        <v>6.42</v>
      </c>
      <c r="K113" s="10">
        <f t="shared" si="4"/>
        <v>6.41</v>
      </c>
    </row>
    <row r="114" spans="1:11">
      <c r="A114" s="6" t="s">
        <v>216</v>
      </c>
      <c r="B114" s="6" t="s">
        <v>55</v>
      </c>
      <c r="C114" s="6">
        <v>1</v>
      </c>
      <c r="D114" s="6" t="str">
        <f t="shared" si="5"/>
        <v>MAF-ONE-PRO-1</v>
      </c>
      <c r="E114" s="17">
        <v>43544</v>
      </c>
      <c r="F114" s="6">
        <v>1</v>
      </c>
      <c r="G114" s="29">
        <v>0.56180555555555556</v>
      </c>
      <c r="H114" s="11">
        <v>10.08</v>
      </c>
      <c r="I114" s="11">
        <v>7.06</v>
      </c>
      <c r="J114" s="11">
        <v>7.06</v>
      </c>
      <c r="K114" s="10">
        <f t="shared" si="4"/>
        <v>7.06</v>
      </c>
    </row>
    <row r="115" spans="1:11">
      <c r="A115" s="6" t="s">
        <v>216</v>
      </c>
      <c r="B115" s="6" t="s">
        <v>55</v>
      </c>
      <c r="C115" s="6">
        <v>2</v>
      </c>
      <c r="D115" s="6" t="str">
        <f t="shared" si="5"/>
        <v>MAF-ONE-PRO-2</v>
      </c>
      <c r="E115" s="17">
        <v>43544</v>
      </c>
      <c r="F115" s="6">
        <v>2</v>
      </c>
      <c r="G115" s="29">
        <v>0.56180555555555556</v>
      </c>
      <c r="H115" s="11">
        <v>10.18</v>
      </c>
      <c r="I115" s="11">
        <v>6.66</v>
      </c>
      <c r="J115" s="11">
        <v>6.66</v>
      </c>
      <c r="K115" s="10">
        <f t="shared" si="4"/>
        <v>6.66</v>
      </c>
    </row>
    <row r="116" spans="1:11">
      <c r="A116" s="6" t="s">
        <v>216</v>
      </c>
      <c r="B116" s="6" t="s">
        <v>55</v>
      </c>
      <c r="C116" s="6">
        <v>3</v>
      </c>
      <c r="D116" s="6" t="str">
        <f t="shared" si="5"/>
        <v>MAF-ONE-PRO-3</v>
      </c>
      <c r="E116" s="17">
        <v>43544</v>
      </c>
      <c r="F116" s="6">
        <v>3</v>
      </c>
      <c r="G116" s="29">
        <v>0.56180555555555556</v>
      </c>
      <c r="H116" s="11">
        <v>10.029999999999999</v>
      </c>
      <c r="I116" s="11">
        <v>6.66</v>
      </c>
      <c r="J116" s="11">
        <v>6.68</v>
      </c>
      <c r="K116" s="10">
        <f t="shared" si="4"/>
        <v>6.67</v>
      </c>
    </row>
  </sheetData>
  <phoneticPr fontId="5" type="noConversion"/>
  <pageMargins left="0.7" right="0.7" top="0.75" bottom="0.75" header="0.3" footer="0.3"/>
  <pageSetup orientation="portrait" horizontalDpi="4294967292" verticalDpi="4294967292" copies="3"/>
  <headerFooter>
    <oddHeader>&amp;LProject: DOE-NC-FIELD, Sep/Oct 2018_x000D_Protocol: Soil pH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6"/>
  <sheetViews>
    <sheetView zoomScale="99" zoomScaleNormal="100" zoomScalePageLayoutView="125" workbookViewId="0">
      <selection activeCell="G19" sqref="G19"/>
    </sheetView>
  </sheetViews>
  <sheetFormatPr baseColWidth="10" defaultColWidth="8.83203125" defaultRowHeight="14"/>
  <cols>
    <col min="1" max="1" width="5.1640625" style="6" bestFit="1" customWidth="1"/>
    <col min="2" max="2" width="12" style="6" bestFit="1" customWidth="1"/>
    <col min="3" max="3" width="5" style="6" bestFit="1" customWidth="1"/>
    <col min="4" max="4" width="17.5" style="6" bestFit="1" customWidth="1"/>
    <col min="5" max="5" width="17.5" style="6" customWidth="1"/>
    <col min="6" max="6" width="6.83203125" style="6" customWidth="1"/>
    <col min="7" max="9" width="8.83203125" style="6"/>
    <col min="10" max="10" width="8.83203125" style="6" customWidth="1"/>
    <col min="11" max="11" width="7.33203125" style="6" customWidth="1"/>
    <col min="12" max="12" width="23.33203125" style="12" customWidth="1"/>
    <col min="13" max="13" width="14" style="6" bestFit="1" customWidth="1"/>
    <col min="14" max="261" width="8.83203125" style="6"/>
    <col min="262" max="262" width="18.6640625" style="6" customWidth="1"/>
    <col min="263" max="266" width="8.83203125" style="6"/>
    <col min="267" max="267" width="7.33203125" style="6" customWidth="1"/>
    <col min="268" max="268" width="22.1640625" style="6" customWidth="1"/>
    <col min="269" max="517" width="8.83203125" style="6"/>
    <col min="518" max="518" width="18.6640625" style="6" customWidth="1"/>
    <col min="519" max="522" width="8.83203125" style="6"/>
    <col min="523" max="523" width="7.33203125" style="6" customWidth="1"/>
    <col min="524" max="524" width="22.1640625" style="6" customWidth="1"/>
    <col min="525" max="773" width="8.83203125" style="6"/>
    <col min="774" max="774" width="18.6640625" style="6" customWidth="1"/>
    <col min="775" max="778" width="8.83203125" style="6"/>
    <col min="779" max="779" width="7.33203125" style="6" customWidth="1"/>
    <col min="780" max="780" width="22.1640625" style="6" customWidth="1"/>
    <col min="781" max="1029" width="8.83203125" style="6"/>
    <col min="1030" max="1030" width="18.6640625" style="6" customWidth="1"/>
    <col min="1031" max="1034" width="8.83203125" style="6"/>
    <col min="1035" max="1035" width="7.33203125" style="6" customWidth="1"/>
    <col min="1036" max="1036" width="22.1640625" style="6" customWidth="1"/>
    <col min="1037" max="1285" width="8.83203125" style="6"/>
    <col min="1286" max="1286" width="18.6640625" style="6" customWidth="1"/>
    <col min="1287" max="1290" width="8.83203125" style="6"/>
    <col min="1291" max="1291" width="7.33203125" style="6" customWidth="1"/>
    <col min="1292" max="1292" width="22.1640625" style="6" customWidth="1"/>
    <col min="1293" max="1541" width="8.83203125" style="6"/>
    <col min="1542" max="1542" width="18.6640625" style="6" customWidth="1"/>
    <col min="1543" max="1546" width="8.83203125" style="6"/>
    <col min="1547" max="1547" width="7.33203125" style="6" customWidth="1"/>
    <col min="1548" max="1548" width="22.1640625" style="6" customWidth="1"/>
    <col min="1549" max="1797" width="8.83203125" style="6"/>
    <col min="1798" max="1798" width="18.6640625" style="6" customWidth="1"/>
    <col min="1799" max="1802" width="8.83203125" style="6"/>
    <col min="1803" max="1803" width="7.33203125" style="6" customWidth="1"/>
    <col min="1804" max="1804" width="22.1640625" style="6" customWidth="1"/>
    <col min="1805" max="2053" width="8.83203125" style="6"/>
    <col min="2054" max="2054" width="18.6640625" style="6" customWidth="1"/>
    <col min="2055" max="2058" width="8.83203125" style="6"/>
    <col min="2059" max="2059" width="7.33203125" style="6" customWidth="1"/>
    <col min="2060" max="2060" width="22.1640625" style="6" customWidth="1"/>
    <col min="2061" max="2309" width="8.83203125" style="6"/>
    <col min="2310" max="2310" width="18.6640625" style="6" customWidth="1"/>
    <col min="2311" max="2314" width="8.83203125" style="6"/>
    <col min="2315" max="2315" width="7.33203125" style="6" customWidth="1"/>
    <col min="2316" max="2316" width="22.1640625" style="6" customWidth="1"/>
    <col min="2317" max="2565" width="8.83203125" style="6"/>
    <col min="2566" max="2566" width="18.6640625" style="6" customWidth="1"/>
    <col min="2567" max="2570" width="8.83203125" style="6"/>
    <col min="2571" max="2571" width="7.33203125" style="6" customWidth="1"/>
    <col min="2572" max="2572" width="22.1640625" style="6" customWidth="1"/>
    <col min="2573" max="2821" width="8.83203125" style="6"/>
    <col min="2822" max="2822" width="18.6640625" style="6" customWidth="1"/>
    <col min="2823" max="2826" width="8.83203125" style="6"/>
    <col min="2827" max="2827" width="7.33203125" style="6" customWidth="1"/>
    <col min="2828" max="2828" width="22.1640625" style="6" customWidth="1"/>
    <col min="2829" max="3077" width="8.83203125" style="6"/>
    <col min="3078" max="3078" width="18.6640625" style="6" customWidth="1"/>
    <col min="3079" max="3082" width="8.83203125" style="6"/>
    <col min="3083" max="3083" width="7.33203125" style="6" customWidth="1"/>
    <col min="3084" max="3084" width="22.1640625" style="6" customWidth="1"/>
    <col min="3085" max="3333" width="8.83203125" style="6"/>
    <col min="3334" max="3334" width="18.6640625" style="6" customWidth="1"/>
    <col min="3335" max="3338" width="8.83203125" style="6"/>
    <col min="3339" max="3339" width="7.33203125" style="6" customWidth="1"/>
    <col min="3340" max="3340" width="22.1640625" style="6" customWidth="1"/>
    <col min="3341" max="3589" width="8.83203125" style="6"/>
    <col min="3590" max="3590" width="18.6640625" style="6" customWidth="1"/>
    <col min="3591" max="3594" width="8.83203125" style="6"/>
    <col min="3595" max="3595" width="7.33203125" style="6" customWidth="1"/>
    <col min="3596" max="3596" width="22.1640625" style="6" customWidth="1"/>
    <col min="3597" max="3845" width="8.83203125" style="6"/>
    <col min="3846" max="3846" width="18.6640625" style="6" customWidth="1"/>
    <col min="3847" max="3850" width="8.83203125" style="6"/>
    <col min="3851" max="3851" width="7.33203125" style="6" customWidth="1"/>
    <col min="3852" max="3852" width="22.1640625" style="6" customWidth="1"/>
    <col min="3853" max="4101" width="8.83203125" style="6"/>
    <col min="4102" max="4102" width="18.6640625" style="6" customWidth="1"/>
    <col min="4103" max="4106" width="8.83203125" style="6"/>
    <col min="4107" max="4107" width="7.33203125" style="6" customWidth="1"/>
    <col min="4108" max="4108" width="22.1640625" style="6" customWidth="1"/>
    <col min="4109" max="4357" width="8.83203125" style="6"/>
    <col min="4358" max="4358" width="18.6640625" style="6" customWidth="1"/>
    <col min="4359" max="4362" width="8.83203125" style="6"/>
    <col min="4363" max="4363" width="7.33203125" style="6" customWidth="1"/>
    <col min="4364" max="4364" width="22.1640625" style="6" customWidth="1"/>
    <col min="4365" max="4613" width="8.83203125" style="6"/>
    <col min="4614" max="4614" width="18.6640625" style="6" customWidth="1"/>
    <col min="4615" max="4618" width="8.83203125" style="6"/>
    <col min="4619" max="4619" width="7.33203125" style="6" customWidth="1"/>
    <col min="4620" max="4620" width="22.1640625" style="6" customWidth="1"/>
    <col min="4621" max="4869" width="8.83203125" style="6"/>
    <col min="4870" max="4870" width="18.6640625" style="6" customWidth="1"/>
    <col min="4871" max="4874" width="8.83203125" style="6"/>
    <col min="4875" max="4875" width="7.33203125" style="6" customWidth="1"/>
    <col min="4876" max="4876" width="22.1640625" style="6" customWidth="1"/>
    <col min="4877" max="5125" width="8.83203125" style="6"/>
    <col min="5126" max="5126" width="18.6640625" style="6" customWidth="1"/>
    <col min="5127" max="5130" width="8.83203125" style="6"/>
    <col min="5131" max="5131" width="7.33203125" style="6" customWidth="1"/>
    <col min="5132" max="5132" width="22.1640625" style="6" customWidth="1"/>
    <col min="5133" max="5381" width="8.83203125" style="6"/>
    <col min="5382" max="5382" width="18.6640625" style="6" customWidth="1"/>
    <col min="5383" max="5386" width="8.83203125" style="6"/>
    <col min="5387" max="5387" width="7.33203125" style="6" customWidth="1"/>
    <col min="5388" max="5388" width="22.1640625" style="6" customWidth="1"/>
    <col min="5389" max="5637" width="8.83203125" style="6"/>
    <col min="5638" max="5638" width="18.6640625" style="6" customWidth="1"/>
    <col min="5639" max="5642" width="8.83203125" style="6"/>
    <col min="5643" max="5643" width="7.33203125" style="6" customWidth="1"/>
    <col min="5644" max="5644" width="22.1640625" style="6" customWidth="1"/>
    <col min="5645" max="5893" width="8.83203125" style="6"/>
    <col min="5894" max="5894" width="18.6640625" style="6" customWidth="1"/>
    <col min="5895" max="5898" width="8.83203125" style="6"/>
    <col min="5899" max="5899" width="7.33203125" style="6" customWidth="1"/>
    <col min="5900" max="5900" width="22.1640625" style="6" customWidth="1"/>
    <col min="5901" max="6149" width="8.83203125" style="6"/>
    <col min="6150" max="6150" width="18.6640625" style="6" customWidth="1"/>
    <col min="6151" max="6154" width="8.83203125" style="6"/>
    <col min="6155" max="6155" width="7.33203125" style="6" customWidth="1"/>
    <col min="6156" max="6156" width="22.1640625" style="6" customWidth="1"/>
    <col min="6157" max="6405" width="8.83203125" style="6"/>
    <col min="6406" max="6406" width="18.6640625" style="6" customWidth="1"/>
    <col min="6407" max="6410" width="8.83203125" style="6"/>
    <col min="6411" max="6411" width="7.33203125" style="6" customWidth="1"/>
    <col min="6412" max="6412" width="22.1640625" style="6" customWidth="1"/>
    <col min="6413" max="6661" width="8.83203125" style="6"/>
    <col min="6662" max="6662" width="18.6640625" style="6" customWidth="1"/>
    <col min="6663" max="6666" width="8.83203125" style="6"/>
    <col min="6667" max="6667" width="7.33203125" style="6" customWidth="1"/>
    <col min="6668" max="6668" width="22.1640625" style="6" customWidth="1"/>
    <col min="6669" max="6917" width="8.83203125" style="6"/>
    <col min="6918" max="6918" width="18.6640625" style="6" customWidth="1"/>
    <col min="6919" max="6922" width="8.83203125" style="6"/>
    <col min="6923" max="6923" width="7.33203125" style="6" customWidth="1"/>
    <col min="6924" max="6924" width="22.1640625" style="6" customWidth="1"/>
    <col min="6925" max="7173" width="8.83203125" style="6"/>
    <col min="7174" max="7174" width="18.6640625" style="6" customWidth="1"/>
    <col min="7175" max="7178" width="8.83203125" style="6"/>
    <col min="7179" max="7179" width="7.33203125" style="6" customWidth="1"/>
    <col min="7180" max="7180" width="22.1640625" style="6" customWidth="1"/>
    <col min="7181" max="7429" width="8.83203125" style="6"/>
    <col min="7430" max="7430" width="18.6640625" style="6" customWidth="1"/>
    <col min="7431" max="7434" width="8.83203125" style="6"/>
    <col min="7435" max="7435" width="7.33203125" style="6" customWidth="1"/>
    <col min="7436" max="7436" width="22.1640625" style="6" customWidth="1"/>
    <col min="7437" max="7685" width="8.83203125" style="6"/>
    <col min="7686" max="7686" width="18.6640625" style="6" customWidth="1"/>
    <col min="7687" max="7690" width="8.83203125" style="6"/>
    <col min="7691" max="7691" width="7.33203125" style="6" customWidth="1"/>
    <col min="7692" max="7692" width="22.1640625" style="6" customWidth="1"/>
    <col min="7693" max="7941" width="8.83203125" style="6"/>
    <col min="7942" max="7942" width="18.6640625" style="6" customWidth="1"/>
    <col min="7943" max="7946" width="8.83203125" style="6"/>
    <col min="7947" max="7947" width="7.33203125" style="6" customWidth="1"/>
    <col min="7948" max="7948" width="22.1640625" style="6" customWidth="1"/>
    <col min="7949" max="8197" width="8.83203125" style="6"/>
    <col min="8198" max="8198" width="18.6640625" style="6" customWidth="1"/>
    <col min="8199" max="8202" width="8.83203125" style="6"/>
    <col min="8203" max="8203" width="7.33203125" style="6" customWidth="1"/>
    <col min="8204" max="8204" width="22.1640625" style="6" customWidth="1"/>
    <col min="8205" max="8453" width="8.83203125" style="6"/>
    <col min="8454" max="8454" width="18.6640625" style="6" customWidth="1"/>
    <col min="8455" max="8458" width="8.83203125" style="6"/>
    <col min="8459" max="8459" width="7.33203125" style="6" customWidth="1"/>
    <col min="8460" max="8460" width="22.1640625" style="6" customWidth="1"/>
    <col min="8461" max="8709" width="8.83203125" style="6"/>
    <col min="8710" max="8710" width="18.6640625" style="6" customWidth="1"/>
    <col min="8711" max="8714" width="8.83203125" style="6"/>
    <col min="8715" max="8715" width="7.33203125" style="6" customWidth="1"/>
    <col min="8716" max="8716" width="22.1640625" style="6" customWidth="1"/>
    <col min="8717" max="8965" width="8.83203125" style="6"/>
    <col min="8966" max="8966" width="18.6640625" style="6" customWidth="1"/>
    <col min="8967" max="8970" width="8.83203125" style="6"/>
    <col min="8971" max="8971" width="7.33203125" style="6" customWidth="1"/>
    <col min="8972" max="8972" width="22.1640625" style="6" customWidth="1"/>
    <col min="8973" max="9221" width="8.83203125" style="6"/>
    <col min="9222" max="9222" width="18.6640625" style="6" customWidth="1"/>
    <col min="9223" max="9226" width="8.83203125" style="6"/>
    <col min="9227" max="9227" width="7.33203125" style="6" customWidth="1"/>
    <col min="9228" max="9228" width="22.1640625" style="6" customWidth="1"/>
    <col min="9229" max="9477" width="8.83203125" style="6"/>
    <col min="9478" max="9478" width="18.6640625" style="6" customWidth="1"/>
    <col min="9479" max="9482" width="8.83203125" style="6"/>
    <col min="9483" max="9483" width="7.33203125" style="6" customWidth="1"/>
    <col min="9484" max="9484" width="22.1640625" style="6" customWidth="1"/>
    <col min="9485" max="9733" width="8.83203125" style="6"/>
    <col min="9734" max="9734" width="18.6640625" style="6" customWidth="1"/>
    <col min="9735" max="9738" width="8.83203125" style="6"/>
    <col min="9739" max="9739" width="7.33203125" style="6" customWidth="1"/>
    <col min="9740" max="9740" width="22.1640625" style="6" customWidth="1"/>
    <col min="9741" max="9989" width="8.83203125" style="6"/>
    <col min="9990" max="9990" width="18.6640625" style="6" customWidth="1"/>
    <col min="9991" max="9994" width="8.83203125" style="6"/>
    <col min="9995" max="9995" width="7.33203125" style="6" customWidth="1"/>
    <col min="9996" max="9996" width="22.1640625" style="6" customWidth="1"/>
    <col min="9997" max="10245" width="8.83203125" style="6"/>
    <col min="10246" max="10246" width="18.6640625" style="6" customWidth="1"/>
    <col min="10247" max="10250" width="8.83203125" style="6"/>
    <col min="10251" max="10251" width="7.33203125" style="6" customWidth="1"/>
    <col min="10252" max="10252" width="22.1640625" style="6" customWidth="1"/>
    <col min="10253" max="10501" width="8.83203125" style="6"/>
    <col min="10502" max="10502" width="18.6640625" style="6" customWidth="1"/>
    <col min="10503" max="10506" width="8.83203125" style="6"/>
    <col min="10507" max="10507" width="7.33203125" style="6" customWidth="1"/>
    <col min="10508" max="10508" width="22.1640625" style="6" customWidth="1"/>
    <col min="10509" max="10757" width="8.83203125" style="6"/>
    <col min="10758" max="10758" width="18.6640625" style="6" customWidth="1"/>
    <col min="10759" max="10762" width="8.83203125" style="6"/>
    <col min="10763" max="10763" width="7.33203125" style="6" customWidth="1"/>
    <col min="10764" max="10764" width="22.1640625" style="6" customWidth="1"/>
    <col min="10765" max="11013" width="8.83203125" style="6"/>
    <col min="11014" max="11014" width="18.6640625" style="6" customWidth="1"/>
    <col min="11015" max="11018" width="8.83203125" style="6"/>
    <col min="11019" max="11019" width="7.33203125" style="6" customWidth="1"/>
    <col min="11020" max="11020" width="22.1640625" style="6" customWidth="1"/>
    <col min="11021" max="11269" width="8.83203125" style="6"/>
    <col min="11270" max="11270" width="18.6640625" style="6" customWidth="1"/>
    <col min="11271" max="11274" width="8.83203125" style="6"/>
    <col min="11275" max="11275" width="7.33203125" style="6" customWidth="1"/>
    <col min="11276" max="11276" width="22.1640625" style="6" customWidth="1"/>
    <col min="11277" max="11525" width="8.83203125" style="6"/>
    <col min="11526" max="11526" width="18.6640625" style="6" customWidth="1"/>
    <col min="11527" max="11530" width="8.83203125" style="6"/>
    <col min="11531" max="11531" width="7.33203125" style="6" customWidth="1"/>
    <col min="11532" max="11532" width="22.1640625" style="6" customWidth="1"/>
    <col min="11533" max="11781" width="8.83203125" style="6"/>
    <col min="11782" max="11782" width="18.6640625" style="6" customWidth="1"/>
    <col min="11783" max="11786" width="8.83203125" style="6"/>
    <col min="11787" max="11787" width="7.33203125" style="6" customWidth="1"/>
    <col min="11788" max="11788" width="22.1640625" style="6" customWidth="1"/>
    <col min="11789" max="12037" width="8.83203125" style="6"/>
    <col min="12038" max="12038" width="18.6640625" style="6" customWidth="1"/>
    <col min="12039" max="12042" width="8.83203125" style="6"/>
    <col min="12043" max="12043" width="7.33203125" style="6" customWidth="1"/>
    <col min="12044" max="12044" width="22.1640625" style="6" customWidth="1"/>
    <col min="12045" max="12293" width="8.83203125" style="6"/>
    <col min="12294" max="12294" width="18.6640625" style="6" customWidth="1"/>
    <col min="12295" max="12298" width="8.83203125" style="6"/>
    <col min="12299" max="12299" width="7.33203125" style="6" customWidth="1"/>
    <col min="12300" max="12300" width="22.1640625" style="6" customWidth="1"/>
    <col min="12301" max="12549" width="8.83203125" style="6"/>
    <col min="12550" max="12550" width="18.6640625" style="6" customWidth="1"/>
    <col min="12551" max="12554" width="8.83203125" style="6"/>
    <col min="12555" max="12555" width="7.33203125" style="6" customWidth="1"/>
    <col min="12556" max="12556" width="22.1640625" style="6" customWidth="1"/>
    <col min="12557" max="12805" width="8.83203125" style="6"/>
    <col min="12806" max="12806" width="18.6640625" style="6" customWidth="1"/>
    <col min="12807" max="12810" width="8.83203125" style="6"/>
    <col min="12811" max="12811" width="7.33203125" style="6" customWidth="1"/>
    <col min="12812" max="12812" width="22.1640625" style="6" customWidth="1"/>
    <col min="12813" max="13061" width="8.83203125" style="6"/>
    <col min="13062" max="13062" width="18.6640625" style="6" customWidth="1"/>
    <col min="13063" max="13066" width="8.83203125" style="6"/>
    <col min="13067" max="13067" width="7.33203125" style="6" customWidth="1"/>
    <col min="13068" max="13068" width="22.1640625" style="6" customWidth="1"/>
    <col min="13069" max="13317" width="8.83203125" style="6"/>
    <col min="13318" max="13318" width="18.6640625" style="6" customWidth="1"/>
    <col min="13319" max="13322" width="8.83203125" style="6"/>
    <col min="13323" max="13323" width="7.33203125" style="6" customWidth="1"/>
    <col min="13324" max="13324" width="22.1640625" style="6" customWidth="1"/>
    <col min="13325" max="13573" width="8.83203125" style="6"/>
    <col min="13574" max="13574" width="18.6640625" style="6" customWidth="1"/>
    <col min="13575" max="13578" width="8.83203125" style="6"/>
    <col min="13579" max="13579" width="7.33203125" style="6" customWidth="1"/>
    <col min="13580" max="13580" width="22.1640625" style="6" customWidth="1"/>
    <col min="13581" max="13829" width="8.83203125" style="6"/>
    <col min="13830" max="13830" width="18.6640625" style="6" customWidth="1"/>
    <col min="13831" max="13834" width="8.83203125" style="6"/>
    <col min="13835" max="13835" width="7.33203125" style="6" customWidth="1"/>
    <col min="13836" max="13836" width="22.1640625" style="6" customWidth="1"/>
    <col min="13837" max="14085" width="8.83203125" style="6"/>
    <col min="14086" max="14086" width="18.6640625" style="6" customWidth="1"/>
    <col min="14087" max="14090" width="8.83203125" style="6"/>
    <col min="14091" max="14091" width="7.33203125" style="6" customWidth="1"/>
    <col min="14092" max="14092" width="22.1640625" style="6" customWidth="1"/>
    <col min="14093" max="14341" width="8.83203125" style="6"/>
    <col min="14342" max="14342" width="18.6640625" style="6" customWidth="1"/>
    <col min="14343" max="14346" width="8.83203125" style="6"/>
    <col min="14347" max="14347" width="7.33203125" style="6" customWidth="1"/>
    <col min="14348" max="14348" width="22.1640625" style="6" customWidth="1"/>
    <col min="14349" max="14597" width="8.83203125" style="6"/>
    <col min="14598" max="14598" width="18.6640625" style="6" customWidth="1"/>
    <col min="14599" max="14602" width="8.83203125" style="6"/>
    <col min="14603" max="14603" width="7.33203125" style="6" customWidth="1"/>
    <col min="14604" max="14604" width="22.1640625" style="6" customWidth="1"/>
    <col min="14605" max="14853" width="8.83203125" style="6"/>
    <col min="14854" max="14854" width="18.6640625" style="6" customWidth="1"/>
    <col min="14855" max="14858" width="8.83203125" style="6"/>
    <col min="14859" max="14859" width="7.33203125" style="6" customWidth="1"/>
    <col min="14860" max="14860" width="22.1640625" style="6" customWidth="1"/>
    <col min="14861" max="15109" width="8.83203125" style="6"/>
    <col min="15110" max="15110" width="18.6640625" style="6" customWidth="1"/>
    <col min="15111" max="15114" width="8.83203125" style="6"/>
    <col min="15115" max="15115" width="7.33203125" style="6" customWidth="1"/>
    <col min="15116" max="15116" width="22.1640625" style="6" customWidth="1"/>
    <col min="15117" max="15365" width="8.83203125" style="6"/>
    <col min="15366" max="15366" width="18.6640625" style="6" customWidth="1"/>
    <col min="15367" max="15370" width="8.83203125" style="6"/>
    <col min="15371" max="15371" width="7.33203125" style="6" customWidth="1"/>
    <col min="15372" max="15372" width="22.1640625" style="6" customWidth="1"/>
    <col min="15373" max="15621" width="8.83203125" style="6"/>
    <col min="15622" max="15622" width="18.6640625" style="6" customWidth="1"/>
    <col min="15623" max="15626" width="8.83203125" style="6"/>
    <col min="15627" max="15627" width="7.33203125" style="6" customWidth="1"/>
    <col min="15628" max="15628" width="22.1640625" style="6" customWidth="1"/>
    <col min="15629" max="15877" width="8.83203125" style="6"/>
    <col min="15878" max="15878" width="18.6640625" style="6" customWidth="1"/>
    <col min="15879" max="15882" width="8.83203125" style="6"/>
    <col min="15883" max="15883" width="7.33203125" style="6" customWidth="1"/>
    <col min="15884" max="15884" width="22.1640625" style="6" customWidth="1"/>
    <col min="15885" max="16133" width="8.83203125" style="6"/>
    <col min="16134" max="16134" width="18.6640625" style="6" customWidth="1"/>
    <col min="16135" max="16138" width="8.83203125" style="6"/>
    <col min="16139" max="16139" width="7.33203125" style="6" customWidth="1"/>
    <col min="16140" max="16140" width="22.1640625" style="6" customWidth="1"/>
    <col min="16141" max="16384" width="8.83203125" style="6"/>
  </cols>
  <sheetData>
    <row r="1" spans="1:14" s="7" customFormat="1" ht="30">
      <c r="A1" s="7" t="s">
        <v>27</v>
      </c>
      <c r="B1" s="8" t="s">
        <v>40</v>
      </c>
      <c r="C1" s="8" t="s">
        <v>59</v>
      </c>
      <c r="D1" s="8" t="s">
        <v>214</v>
      </c>
      <c r="E1" s="8" t="s">
        <v>0</v>
      </c>
      <c r="F1" s="9" t="s">
        <v>397</v>
      </c>
      <c r="G1" s="241" t="s">
        <v>14</v>
      </c>
      <c r="H1" s="1" t="s">
        <v>15</v>
      </c>
      <c r="I1" s="1" t="s">
        <v>16</v>
      </c>
      <c r="J1" s="242" t="s">
        <v>17</v>
      </c>
      <c r="K1" s="242" t="s">
        <v>18</v>
      </c>
      <c r="L1" s="243" t="s">
        <v>20</v>
      </c>
      <c r="M1" s="244" t="s">
        <v>19</v>
      </c>
      <c r="N1" s="7" t="s">
        <v>1296</v>
      </c>
    </row>
    <row r="2" spans="1:14">
      <c r="A2" s="6" t="s">
        <v>60</v>
      </c>
      <c r="B2" s="6" t="s">
        <v>41</v>
      </c>
      <c r="C2" s="6">
        <v>1</v>
      </c>
      <c r="D2" s="6" t="str">
        <f t="shared" ref="D2:D33" si="0">_xlfn.CONCAT(B2,"-",C2)</f>
        <v>BRF-ONE-COM-1</v>
      </c>
      <c r="E2" s="17">
        <v>43390</v>
      </c>
      <c r="F2" s="6">
        <v>97</v>
      </c>
      <c r="G2" s="6">
        <v>1.04</v>
      </c>
      <c r="H2" s="12">
        <v>7.65</v>
      </c>
      <c r="I2" s="12">
        <v>6.43</v>
      </c>
      <c r="J2" s="12">
        <f>H2-G2</f>
        <v>6.61</v>
      </c>
      <c r="K2" s="12">
        <f t="shared" ref="K2:K33" si="1">I2-G2</f>
        <v>5.39</v>
      </c>
      <c r="L2" s="12">
        <f t="shared" ref="L2:L33" si="2">(J2-K2)/(K2)</f>
        <v>0.22634508348794077</v>
      </c>
      <c r="M2" s="12">
        <f t="shared" ref="M2:M33" si="3">K2/J2</f>
        <v>0.81543116490166401</v>
      </c>
    </row>
    <row r="3" spans="1:14">
      <c r="A3" s="6" t="s">
        <v>60</v>
      </c>
      <c r="B3" s="6" t="s">
        <v>41</v>
      </c>
      <c r="C3" s="6">
        <v>2</v>
      </c>
      <c r="D3" s="6" t="str">
        <f t="shared" si="0"/>
        <v>BRF-ONE-COM-2</v>
      </c>
      <c r="E3" s="17">
        <v>43390</v>
      </c>
      <c r="F3" s="6">
        <v>98</v>
      </c>
      <c r="G3" s="6">
        <v>1.04</v>
      </c>
      <c r="H3" s="12">
        <v>6.06</v>
      </c>
      <c r="I3" s="12">
        <v>5.15</v>
      </c>
      <c r="J3" s="12">
        <f t="shared" ref="J3:J33" si="4">H3-G3</f>
        <v>5.0199999999999996</v>
      </c>
      <c r="K3" s="12">
        <f t="shared" si="1"/>
        <v>4.1100000000000003</v>
      </c>
      <c r="L3" s="12">
        <f t="shared" si="2"/>
        <v>0.22141119221411174</v>
      </c>
      <c r="M3" s="12">
        <f t="shared" si="3"/>
        <v>0.81872509960159379</v>
      </c>
    </row>
    <row r="4" spans="1:14">
      <c r="A4" s="6" t="s">
        <v>60</v>
      </c>
      <c r="B4" s="6" t="s">
        <v>41</v>
      </c>
      <c r="C4" s="6">
        <v>3</v>
      </c>
      <c r="D4" s="6" t="str">
        <f t="shared" si="0"/>
        <v>BRF-ONE-COM-3</v>
      </c>
      <c r="E4" s="17">
        <v>43390</v>
      </c>
      <c r="F4" s="6">
        <v>99</v>
      </c>
      <c r="G4" s="6">
        <v>1.02</v>
      </c>
      <c r="H4" s="12">
        <v>5.81</v>
      </c>
      <c r="I4" s="12">
        <v>4.83</v>
      </c>
      <c r="J4" s="12">
        <f t="shared" si="4"/>
        <v>4.7899999999999991</v>
      </c>
      <c r="K4" s="12">
        <f t="shared" si="1"/>
        <v>3.81</v>
      </c>
      <c r="L4" s="12">
        <f t="shared" si="2"/>
        <v>0.25721784776902862</v>
      </c>
      <c r="M4" s="12">
        <f t="shared" si="3"/>
        <v>0.79540709812108579</v>
      </c>
    </row>
    <row r="5" spans="1:14">
      <c r="A5" s="6" t="s">
        <v>60</v>
      </c>
      <c r="B5" s="6" t="s">
        <v>41</v>
      </c>
      <c r="C5" s="6">
        <v>4</v>
      </c>
      <c r="D5" s="6" t="str">
        <f t="shared" si="0"/>
        <v>BRF-ONE-COM-4</v>
      </c>
      <c r="E5" s="17">
        <v>43390</v>
      </c>
      <c r="F5" s="6">
        <v>100</v>
      </c>
      <c r="G5" s="6">
        <v>1.01</v>
      </c>
      <c r="H5" s="12">
        <v>5.37</v>
      </c>
      <c r="I5" s="12">
        <v>4.71</v>
      </c>
      <c r="J5" s="12">
        <f t="shared" si="4"/>
        <v>4.3600000000000003</v>
      </c>
      <c r="K5" s="12">
        <f t="shared" si="1"/>
        <v>3.7</v>
      </c>
      <c r="L5" s="12">
        <f t="shared" si="2"/>
        <v>0.17837837837837842</v>
      </c>
      <c r="M5" s="12">
        <f t="shared" si="3"/>
        <v>0.84862385321100919</v>
      </c>
    </row>
    <row r="6" spans="1:14">
      <c r="A6" s="6" t="s">
        <v>60</v>
      </c>
      <c r="B6" s="6" t="s">
        <v>41</v>
      </c>
      <c r="C6" s="6">
        <v>5</v>
      </c>
      <c r="D6" s="6" t="str">
        <f t="shared" si="0"/>
        <v>BRF-ONE-COM-5</v>
      </c>
      <c r="E6" s="17">
        <v>43390</v>
      </c>
      <c r="F6" s="6">
        <v>101</v>
      </c>
      <c r="G6" s="6">
        <v>1.05</v>
      </c>
      <c r="H6" s="12">
        <v>7.26</v>
      </c>
      <c r="I6" s="12">
        <v>6.16</v>
      </c>
      <c r="J6" s="12">
        <f t="shared" si="4"/>
        <v>6.21</v>
      </c>
      <c r="K6" s="12">
        <f t="shared" si="1"/>
        <v>5.1100000000000003</v>
      </c>
      <c r="L6" s="12">
        <f t="shared" si="2"/>
        <v>0.2152641878669275</v>
      </c>
      <c r="M6" s="12">
        <f t="shared" si="3"/>
        <v>0.82286634460547514</v>
      </c>
    </row>
    <row r="7" spans="1:14">
      <c r="A7" s="6" t="s">
        <v>60</v>
      </c>
      <c r="B7" s="6" t="s">
        <v>41</v>
      </c>
      <c r="C7" s="6">
        <v>6</v>
      </c>
      <c r="D7" s="6" t="str">
        <f t="shared" si="0"/>
        <v>BRF-ONE-COM-6</v>
      </c>
      <c r="E7" s="17">
        <v>43390</v>
      </c>
      <c r="F7" s="6">
        <v>102</v>
      </c>
      <c r="G7" s="6">
        <v>1.06</v>
      </c>
      <c r="H7" s="12">
        <v>8.9700000000000006</v>
      </c>
      <c r="I7" s="12">
        <v>7.56</v>
      </c>
      <c r="J7" s="12">
        <f t="shared" si="4"/>
        <v>7.91</v>
      </c>
      <c r="K7" s="12">
        <f t="shared" si="1"/>
        <v>6.5</v>
      </c>
      <c r="L7" s="12">
        <f t="shared" si="2"/>
        <v>0.21692307692307694</v>
      </c>
      <c r="M7" s="12">
        <f t="shared" si="3"/>
        <v>0.82174462705436158</v>
      </c>
    </row>
    <row r="8" spans="1:14">
      <c r="A8" s="6" t="s">
        <v>60</v>
      </c>
      <c r="B8" s="6" t="s">
        <v>41</v>
      </c>
      <c r="C8" s="6">
        <v>7</v>
      </c>
      <c r="D8" s="6" t="str">
        <f t="shared" si="0"/>
        <v>BRF-ONE-COM-7</v>
      </c>
      <c r="E8" s="17">
        <v>43390</v>
      </c>
      <c r="F8" s="6">
        <v>103</v>
      </c>
      <c r="G8" s="6">
        <v>1.03</v>
      </c>
      <c r="H8" s="12">
        <v>5.72</v>
      </c>
      <c r="I8" s="12">
        <v>4.99</v>
      </c>
      <c r="J8" s="12">
        <f t="shared" si="4"/>
        <v>4.6899999999999995</v>
      </c>
      <c r="K8" s="12">
        <f t="shared" si="1"/>
        <v>3.96</v>
      </c>
      <c r="L8" s="12">
        <f t="shared" si="2"/>
        <v>0.18434343434343423</v>
      </c>
      <c r="M8" s="12">
        <f t="shared" si="3"/>
        <v>0.84434968017057577</v>
      </c>
    </row>
    <row r="9" spans="1:14">
      <c r="A9" s="6" t="s">
        <v>60</v>
      </c>
      <c r="B9" s="6" t="s">
        <v>41</v>
      </c>
      <c r="C9" s="6">
        <v>8</v>
      </c>
      <c r="D9" s="6" t="str">
        <f t="shared" si="0"/>
        <v>BRF-ONE-COM-8</v>
      </c>
      <c r="E9" s="17">
        <v>43390</v>
      </c>
      <c r="F9" s="6">
        <v>104</v>
      </c>
      <c r="G9" s="6">
        <v>1.01</v>
      </c>
      <c r="H9" s="12">
        <v>6.88</v>
      </c>
      <c r="I9" s="12">
        <v>5.88</v>
      </c>
      <c r="J9" s="12">
        <f t="shared" si="4"/>
        <v>5.87</v>
      </c>
      <c r="K9" s="12">
        <f t="shared" si="1"/>
        <v>4.87</v>
      </c>
      <c r="L9" s="12">
        <f t="shared" si="2"/>
        <v>0.20533880903490759</v>
      </c>
      <c r="M9" s="12">
        <f t="shared" si="3"/>
        <v>0.82964224872231684</v>
      </c>
    </row>
    <row r="10" spans="1:14">
      <c r="A10" s="6" t="s">
        <v>60</v>
      </c>
      <c r="B10" s="6" t="s">
        <v>49</v>
      </c>
      <c r="C10" s="6">
        <v>1</v>
      </c>
      <c r="D10" s="6" t="str">
        <f t="shared" si="0"/>
        <v>CCR-ONE-NCD-1</v>
      </c>
      <c r="E10" s="17">
        <v>43370</v>
      </c>
      <c r="F10" s="6">
        <v>49</v>
      </c>
      <c r="G10" s="6">
        <v>1</v>
      </c>
      <c r="H10" s="12">
        <v>7.02</v>
      </c>
      <c r="I10" s="12">
        <v>6.44</v>
      </c>
      <c r="J10" s="12">
        <f t="shared" si="4"/>
        <v>6.02</v>
      </c>
      <c r="K10" s="12">
        <f t="shared" si="1"/>
        <v>5.44</v>
      </c>
      <c r="L10" s="12">
        <f t="shared" si="2"/>
        <v>0.10661764705882337</v>
      </c>
      <c r="M10" s="12">
        <f t="shared" si="3"/>
        <v>0.90365448504983403</v>
      </c>
    </row>
    <row r="11" spans="1:14">
      <c r="A11" s="6" t="s">
        <v>60</v>
      </c>
      <c r="B11" s="6" t="s">
        <v>49</v>
      </c>
      <c r="C11" s="6">
        <v>2</v>
      </c>
      <c r="D11" s="6" t="str">
        <f t="shared" si="0"/>
        <v>CCR-ONE-NCD-2</v>
      </c>
      <c r="E11" s="17">
        <v>43370</v>
      </c>
      <c r="F11" s="6">
        <v>50</v>
      </c>
      <c r="G11" s="6">
        <v>1.03</v>
      </c>
      <c r="H11" s="12">
        <v>6.83</v>
      </c>
      <c r="I11" s="12">
        <v>6.19</v>
      </c>
      <c r="J11" s="12">
        <f t="shared" si="4"/>
        <v>5.8</v>
      </c>
      <c r="K11" s="12">
        <f t="shared" si="1"/>
        <v>5.16</v>
      </c>
      <c r="L11" s="12">
        <f t="shared" si="2"/>
        <v>0.12403100775193791</v>
      </c>
      <c r="M11" s="12">
        <f t="shared" si="3"/>
        <v>0.8896551724137931</v>
      </c>
    </row>
    <row r="12" spans="1:14">
      <c r="A12" s="6" t="s">
        <v>60</v>
      </c>
      <c r="B12" s="6" t="s">
        <v>49</v>
      </c>
      <c r="C12" s="6">
        <v>3</v>
      </c>
      <c r="D12" s="6" t="str">
        <f t="shared" si="0"/>
        <v>CCR-ONE-NCD-3</v>
      </c>
      <c r="E12" s="17">
        <v>43370</v>
      </c>
      <c r="F12" s="6">
        <v>51</v>
      </c>
      <c r="G12" s="6">
        <v>1.02</v>
      </c>
      <c r="H12" s="12">
        <v>7.26</v>
      </c>
      <c r="I12" s="12">
        <v>6.5</v>
      </c>
      <c r="J12" s="12">
        <f t="shared" si="4"/>
        <v>6.24</v>
      </c>
      <c r="K12" s="12">
        <f t="shared" si="1"/>
        <v>5.48</v>
      </c>
      <c r="L12" s="12">
        <f t="shared" si="2"/>
        <v>0.13868613138686126</v>
      </c>
      <c r="M12" s="12">
        <f t="shared" si="3"/>
        <v>0.87820512820512819</v>
      </c>
    </row>
    <row r="13" spans="1:14">
      <c r="A13" s="6" t="s">
        <v>60</v>
      </c>
      <c r="B13" s="6" t="s">
        <v>49</v>
      </c>
      <c r="C13" s="6">
        <v>4</v>
      </c>
      <c r="D13" s="6" t="str">
        <f t="shared" si="0"/>
        <v>CCR-ONE-NCD-4</v>
      </c>
      <c r="E13" s="17">
        <v>43370</v>
      </c>
      <c r="F13" s="6">
        <v>52</v>
      </c>
      <c r="G13" s="6">
        <v>1.02</v>
      </c>
      <c r="H13" s="12">
        <v>6.61</v>
      </c>
      <c r="I13" s="12">
        <v>5.97</v>
      </c>
      <c r="J13" s="12">
        <f t="shared" si="4"/>
        <v>5.59</v>
      </c>
      <c r="K13" s="12">
        <f t="shared" si="1"/>
        <v>4.9499999999999993</v>
      </c>
      <c r="L13" s="12">
        <f t="shared" si="2"/>
        <v>0.12929292929292943</v>
      </c>
      <c r="M13" s="12">
        <f t="shared" si="3"/>
        <v>0.88550983899821101</v>
      </c>
    </row>
    <row r="14" spans="1:14">
      <c r="A14" s="6" t="s">
        <v>60</v>
      </c>
      <c r="B14" s="6" t="s">
        <v>49</v>
      </c>
      <c r="C14" s="6">
        <v>5</v>
      </c>
      <c r="D14" s="6" t="str">
        <f t="shared" si="0"/>
        <v>CCR-ONE-NCD-5</v>
      </c>
      <c r="E14" s="17">
        <v>43370</v>
      </c>
      <c r="F14" s="6">
        <v>53</v>
      </c>
      <c r="G14" s="6">
        <v>1.02</v>
      </c>
      <c r="H14" s="12">
        <v>6.19</v>
      </c>
      <c r="I14" s="12">
        <v>5.74</v>
      </c>
      <c r="J14" s="12">
        <f t="shared" si="4"/>
        <v>5.17</v>
      </c>
      <c r="K14" s="12">
        <f t="shared" si="1"/>
        <v>4.7200000000000006</v>
      </c>
      <c r="L14" s="12">
        <f t="shared" si="2"/>
        <v>9.5338983050847301E-2</v>
      </c>
      <c r="M14" s="12">
        <f t="shared" si="3"/>
        <v>0.91295938104448759</v>
      </c>
    </row>
    <row r="15" spans="1:14">
      <c r="A15" s="6" t="s">
        <v>60</v>
      </c>
      <c r="B15" s="6" t="s">
        <v>49</v>
      </c>
      <c r="C15" s="6">
        <v>6</v>
      </c>
      <c r="D15" s="6" t="str">
        <f t="shared" si="0"/>
        <v>CCR-ONE-NCD-6</v>
      </c>
      <c r="E15" s="17">
        <v>43370</v>
      </c>
      <c r="F15" s="6">
        <v>54</v>
      </c>
      <c r="G15" s="6">
        <v>1.03</v>
      </c>
      <c r="H15" s="12">
        <v>7.01</v>
      </c>
      <c r="I15" s="12">
        <v>6.41</v>
      </c>
      <c r="J15" s="12">
        <f t="shared" si="4"/>
        <v>5.9799999999999995</v>
      </c>
      <c r="K15" s="12">
        <f t="shared" si="1"/>
        <v>5.38</v>
      </c>
      <c r="L15" s="12">
        <f t="shared" si="2"/>
        <v>0.11152416356877318</v>
      </c>
      <c r="M15" s="12">
        <f t="shared" si="3"/>
        <v>0.89966555183946495</v>
      </c>
    </row>
    <row r="16" spans="1:14">
      <c r="A16" s="6" t="s">
        <v>60</v>
      </c>
      <c r="B16" s="6" t="s">
        <v>49</v>
      </c>
      <c r="C16" s="6">
        <v>7</v>
      </c>
      <c r="D16" s="6" t="str">
        <f t="shared" si="0"/>
        <v>CCR-ONE-NCD-7</v>
      </c>
      <c r="E16" s="17">
        <v>43370</v>
      </c>
      <c r="F16" s="6">
        <v>55</v>
      </c>
      <c r="G16" s="6">
        <v>0.99</v>
      </c>
      <c r="H16" s="12">
        <v>6.16</v>
      </c>
      <c r="I16" s="12">
        <v>5.6</v>
      </c>
      <c r="J16" s="12">
        <f t="shared" si="4"/>
        <v>5.17</v>
      </c>
      <c r="K16" s="12">
        <f t="shared" si="1"/>
        <v>4.6099999999999994</v>
      </c>
      <c r="L16" s="12">
        <f t="shared" si="2"/>
        <v>0.12147505422993504</v>
      </c>
      <c r="M16" s="12">
        <f t="shared" si="3"/>
        <v>0.89168278529980649</v>
      </c>
    </row>
    <row r="17" spans="1:13">
      <c r="A17" s="6" t="s">
        <v>60</v>
      </c>
      <c r="B17" s="6" t="s">
        <v>49</v>
      </c>
      <c r="C17" s="6">
        <v>8</v>
      </c>
      <c r="D17" s="6" t="str">
        <f t="shared" si="0"/>
        <v>CCR-ONE-NCD-8</v>
      </c>
      <c r="E17" s="17">
        <v>43370</v>
      </c>
      <c r="F17" s="6">
        <v>56</v>
      </c>
      <c r="G17" s="6">
        <v>1.03</v>
      </c>
      <c r="H17" s="12">
        <v>7.58</v>
      </c>
      <c r="I17" s="12">
        <v>6.81</v>
      </c>
      <c r="J17" s="12">
        <f t="shared" si="4"/>
        <v>6.55</v>
      </c>
      <c r="K17" s="12">
        <f t="shared" si="1"/>
        <v>5.7799999999999994</v>
      </c>
      <c r="L17" s="12">
        <f t="shared" si="2"/>
        <v>0.13321799307958487</v>
      </c>
      <c r="M17" s="12">
        <f t="shared" si="3"/>
        <v>0.88244274809160295</v>
      </c>
    </row>
    <row r="18" spans="1:13">
      <c r="A18" s="6" t="s">
        <v>60</v>
      </c>
      <c r="B18" s="6" t="s">
        <v>45</v>
      </c>
      <c r="C18" s="6">
        <v>1</v>
      </c>
      <c r="D18" s="6" t="str">
        <f t="shared" si="0"/>
        <v>CGF-MON-PRO-1</v>
      </c>
      <c r="E18" s="17">
        <v>43365</v>
      </c>
      <c r="F18" s="6">
        <v>17</v>
      </c>
      <c r="G18" s="6">
        <v>1.06</v>
      </c>
      <c r="H18" s="12">
        <v>6</v>
      </c>
      <c r="I18" s="12">
        <v>4.49</v>
      </c>
      <c r="J18" s="12">
        <f t="shared" si="4"/>
        <v>4.9399999999999995</v>
      </c>
      <c r="K18" s="12">
        <f t="shared" si="1"/>
        <v>3.43</v>
      </c>
      <c r="L18" s="12">
        <f t="shared" si="2"/>
        <v>0.44023323615160331</v>
      </c>
      <c r="M18" s="12">
        <f t="shared" si="3"/>
        <v>0.69433198380566807</v>
      </c>
    </row>
    <row r="19" spans="1:13">
      <c r="A19" s="6" t="s">
        <v>60</v>
      </c>
      <c r="B19" s="6" t="s">
        <v>45</v>
      </c>
      <c r="C19" s="6">
        <v>2</v>
      </c>
      <c r="D19" s="6" t="str">
        <f t="shared" si="0"/>
        <v>CGF-MON-PRO-2</v>
      </c>
      <c r="E19" s="17">
        <v>43365</v>
      </c>
      <c r="F19" s="6">
        <v>18</v>
      </c>
      <c r="G19" s="6">
        <v>1.05</v>
      </c>
      <c r="H19" s="12">
        <v>6.05</v>
      </c>
      <c r="I19" s="12">
        <v>4.7699999999999996</v>
      </c>
      <c r="J19" s="12">
        <f t="shared" si="4"/>
        <v>5</v>
      </c>
      <c r="K19" s="12">
        <f t="shared" si="1"/>
        <v>3.7199999999999998</v>
      </c>
      <c r="L19" s="12">
        <f t="shared" si="2"/>
        <v>0.34408602150537643</v>
      </c>
      <c r="M19" s="12">
        <f t="shared" si="3"/>
        <v>0.74399999999999999</v>
      </c>
    </row>
    <row r="20" spans="1:13">
      <c r="A20" s="6" t="s">
        <v>60</v>
      </c>
      <c r="B20" s="6" t="s">
        <v>45</v>
      </c>
      <c r="C20" s="6">
        <v>3</v>
      </c>
      <c r="D20" s="6" t="str">
        <f t="shared" si="0"/>
        <v>CGF-MON-PRO-3</v>
      </c>
      <c r="E20" s="17">
        <v>43365</v>
      </c>
      <c r="F20" s="6">
        <v>19</v>
      </c>
      <c r="G20" s="6">
        <v>1.03</v>
      </c>
      <c r="H20" s="12">
        <v>6.16</v>
      </c>
      <c r="I20" s="12">
        <v>4.66</v>
      </c>
      <c r="J20" s="12">
        <f t="shared" si="4"/>
        <v>5.13</v>
      </c>
      <c r="K20" s="12">
        <f t="shared" si="1"/>
        <v>3.63</v>
      </c>
      <c r="L20" s="12">
        <f t="shared" si="2"/>
        <v>0.41322314049586778</v>
      </c>
      <c r="M20" s="12">
        <f t="shared" si="3"/>
        <v>0.70760233918128657</v>
      </c>
    </row>
    <row r="21" spans="1:13">
      <c r="A21" s="6" t="s">
        <v>60</v>
      </c>
      <c r="B21" s="6" t="s">
        <v>45</v>
      </c>
      <c r="C21" s="6">
        <v>4</v>
      </c>
      <c r="D21" s="6" t="str">
        <f t="shared" si="0"/>
        <v>CGF-MON-PRO-4</v>
      </c>
      <c r="E21" s="17">
        <v>43365</v>
      </c>
      <c r="F21" s="6">
        <v>20</v>
      </c>
      <c r="G21" s="6">
        <v>1.04</v>
      </c>
      <c r="H21" s="12">
        <v>6.17</v>
      </c>
      <c r="I21" s="12">
        <v>4.78</v>
      </c>
      <c r="J21" s="12">
        <f t="shared" si="4"/>
        <v>5.13</v>
      </c>
      <c r="K21" s="12">
        <f t="shared" si="1"/>
        <v>3.74</v>
      </c>
      <c r="L21" s="12">
        <f t="shared" si="2"/>
        <v>0.37165775401069506</v>
      </c>
      <c r="M21" s="12">
        <f t="shared" si="3"/>
        <v>0.72904483430799227</v>
      </c>
    </row>
    <row r="22" spans="1:13">
      <c r="A22" s="6" t="s">
        <v>60</v>
      </c>
      <c r="B22" s="6" t="s">
        <v>45</v>
      </c>
      <c r="C22" s="6">
        <v>5</v>
      </c>
      <c r="D22" s="6" t="str">
        <f t="shared" si="0"/>
        <v>CGF-MON-PRO-5</v>
      </c>
      <c r="E22" s="17">
        <v>43365</v>
      </c>
      <c r="F22" s="6">
        <v>21</v>
      </c>
      <c r="G22" s="6">
        <v>1</v>
      </c>
      <c r="H22" s="12">
        <v>7.15</v>
      </c>
      <c r="I22" s="12">
        <v>5.54</v>
      </c>
      <c r="J22" s="12">
        <f t="shared" si="4"/>
        <v>6.15</v>
      </c>
      <c r="K22" s="12">
        <f t="shared" si="1"/>
        <v>4.54</v>
      </c>
      <c r="L22" s="12">
        <f t="shared" si="2"/>
        <v>0.35462555066079304</v>
      </c>
      <c r="M22" s="12">
        <f t="shared" si="3"/>
        <v>0.73821138211382109</v>
      </c>
    </row>
    <row r="23" spans="1:13">
      <c r="A23" s="6" t="s">
        <v>60</v>
      </c>
      <c r="B23" s="6" t="s">
        <v>45</v>
      </c>
      <c r="C23" s="6">
        <v>6</v>
      </c>
      <c r="D23" s="6" t="str">
        <f t="shared" si="0"/>
        <v>CGF-MON-PRO-6</v>
      </c>
      <c r="E23" s="17">
        <v>43365</v>
      </c>
      <c r="F23" s="6">
        <v>22</v>
      </c>
      <c r="G23" s="6">
        <v>1</v>
      </c>
      <c r="H23" s="12">
        <v>7.13</v>
      </c>
      <c r="I23" s="12">
        <v>5.49</v>
      </c>
      <c r="J23" s="12">
        <f t="shared" si="4"/>
        <v>6.13</v>
      </c>
      <c r="K23" s="12">
        <f t="shared" si="1"/>
        <v>4.49</v>
      </c>
      <c r="L23" s="12">
        <f t="shared" si="2"/>
        <v>0.36525612472160346</v>
      </c>
      <c r="M23" s="12">
        <f t="shared" si="3"/>
        <v>0.73246329526916809</v>
      </c>
    </row>
    <row r="24" spans="1:13">
      <c r="A24" s="6" t="s">
        <v>60</v>
      </c>
      <c r="B24" s="6" t="s">
        <v>45</v>
      </c>
      <c r="C24" s="6">
        <v>7</v>
      </c>
      <c r="D24" s="6" t="str">
        <f t="shared" si="0"/>
        <v>CGF-MON-PRO-7</v>
      </c>
      <c r="E24" s="17">
        <v>43365</v>
      </c>
      <c r="F24" s="6">
        <v>23</v>
      </c>
      <c r="G24" s="6">
        <v>1.05</v>
      </c>
      <c r="H24" s="12">
        <v>6.71</v>
      </c>
      <c r="I24" s="12">
        <v>5.31</v>
      </c>
      <c r="J24" s="12">
        <f t="shared" si="4"/>
        <v>5.66</v>
      </c>
      <c r="K24" s="12">
        <f t="shared" si="1"/>
        <v>4.26</v>
      </c>
      <c r="L24" s="12">
        <f t="shared" si="2"/>
        <v>0.32863849765258224</v>
      </c>
      <c r="M24" s="12">
        <f t="shared" si="3"/>
        <v>0.75265017667844514</v>
      </c>
    </row>
    <row r="25" spans="1:13">
      <c r="A25" s="6" t="s">
        <v>60</v>
      </c>
      <c r="B25" s="6" t="s">
        <v>45</v>
      </c>
      <c r="C25" s="6">
        <v>8</v>
      </c>
      <c r="D25" s="6" t="str">
        <f t="shared" si="0"/>
        <v>CGF-MON-PRO-8</v>
      </c>
      <c r="E25" s="17">
        <v>43365</v>
      </c>
      <c r="F25" s="6">
        <v>24</v>
      </c>
      <c r="G25" s="6">
        <v>1.02</v>
      </c>
      <c r="H25" s="12">
        <v>7.71</v>
      </c>
      <c r="I25" s="12">
        <v>6.35</v>
      </c>
      <c r="J25" s="12">
        <f t="shared" si="4"/>
        <v>6.6899999999999995</v>
      </c>
      <c r="K25" s="12">
        <f t="shared" si="1"/>
        <v>5.33</v>
      </c>
      <c r="L25" s="12">
        <f t="shared" si="2"/>
        <v>0.25515947467166966</v>
      </c>
      <c r="M25" s="12">
        <f t="shared" si="3"/>
        <v>0.79671150971599414</v>
      </c>
    </row>
    <row r="26" spans="1:13">
      <c r="A26" s="6" t="s">
        <v>60</v>
      </c>
      <c r="B26" s="6" t="s">
        <v>46</v>
      </c>
      <c r="C26" s="6">
        <v>1</v>
      </c>
      <c r="D26" s="6" t="str">
        <f t="shared" si="0"/>
        <v>CGF-MXG-PRO-1</v>
      </c>
      <c r="E26" s="17">
        <v>43365</v>
      </c>
      <c r="F26" s="6">
        <v>25</v>
      </c>
      <c r="G26" s="6">
        <v>1.02</v>
      </c>
      <c r="H26" s="12">
        <v>7.44</v>
      </c>
      <c r="I26" s="12">
        <v>5.87</v>
      </c>
      <c r="J26" s="12">
        <f t="shared" si="4"/>
        <v>6.42</v>
      </c>
      <c r="K26" s="12">
        <f t="shared" si="1"/>
        <v>4.8499999999999996</v>
      </c>
      <c r="L26" s="12">
        <f t="shared" si="2"/>
        <v>0.32371134020618564</v>
      </c>
      <c r="M26" s="12">
        <f t="shared" si="3"/>
        <v>0.75545171339563855</v>
      </c>
    </row>
    <row r="27" spans="1:13">
      <c r="A27" s="6" t="s">
        <v>60</v>
      </c>
      <c r="B27" s="6" t="s">
        <v>46</v>
      </c>
      <c r="C27" s="6">
        <v>2</v>
      </c>
      <c r="D27" s="6" t="str">
        <f t="shared" si="0"/>
        <v>CGF-MXG-PRO-2</v>
      </c>
      <c r="E27" s="17">
        <v>43365</v>
      </c>
      <c r="F27" s="6">
        <v>26</v>
      </c>
      <c r="G27" s="6">
        <v>1.01</v>
      </c>
      <c r="H27" s="12">
        <v>6.08</v>
      </c>
      <c r="I27" s="12">
        <v>4.83</v>
      </c>
      <c r="J27" s="12">
        <f t="shared" si="4"/>
        <v>5.07</v>
      </c>
      <c r="K27" s="12">
        <f t="shared" si="1"/>
        <v>3.8200000000000003</v>
      </c>
      <c r="L27" s="12">
        <f t="shared" si="2"/>
        <v>0.32722513089005234</v>
      </c>
      <c r="M27" s="12">
        <f t="shared" si="3"/>
        <v>0.75345167652859957</v>
      </c>
    </row>
    <row r="28" spans="1:13">
      <c r="A28" s="6" t="s">
        <v>60</v>
      </c>
      <c r="B28" s="6" t="s">
        <v>46</v>
      </c>
      <c r="C28" s="6">
        <v>3</v>
      </c>
      <c r="D28" s="6" t="str">
        <f t="shared" si="0"/>
        <v>CGF-MXG-PRO-3</v>
      </c>
      <c r="E28" s="17">
        <v>43365</v>
      </c>
      <c r="F28" s="6">
        <v>27</v>
      </c>
      <c r="G28" s="6">
        <v>1.01</v>
      </c>
      <c r="H28" s="12">
        <v>6.01</v>
      </c>
      <c r="I28" s="12">
        <v>4.8899999999999997</v>
      </c>
      <c r="J28" s="12">
        <f t="shared" si="4"/>
        <v>5</v>
      </c>
      <c r="K28" s="12">
        <f t="shared" si="1"/>
        <v>3.88</v>
      </c>
      <c r="L28" s="12">
        <f t="shared" si="2"/>
        <v>0.28865979381443302</v>
      </c>
      <c r="M28" s="12">
        <f t="shared" si="3"/>
        <v>0.77600000000000002</v>
      </c>
    </row>
    <row r="29" spans="1:13">
      <c r="A29" s="6" t="s">
        <v>60</v>
      </c>
      <c r="B29" s="6" t="s">
        <v>46</v>
      </c>
      <c r="C29" s="6">
        <v>4</v>
      </c>
      <c r="D29" s="6" t="str">
        <f t="shared" si="0"/>
        <v>CGF-MXG-PRO-4</v>
      </c>
      <c r="E29" s="17">
        <v>43365</v>
      </c>
      <c r="F29" s="6">
        <v>28</v>
      </c>
      <c r="G29" s="6">
        <v>1</v>
      </c>
      <c r="H29" s="12">
        <v>6.42</v>
      </c>
      <c r="I29" s="12">
        <v>5.21</v>
      </c>
      <c r="J29" s="12">
        <f t="shared" si="4"/>
        <v>5.42</v>
      </c>
      <c r="K29" s="12">
        <f t="shared" si="1"/>
        <v>4.21</v>
      </c>
      <c r="L29" s="12">
        <f t="shared" si="2"/>
        <v>0.28741092636579574</v>
      </c>
      <c r="M29" s="12">
        <f t="shared" si="3"/>
        <v>0.7767527675276753</v>
      </c>
    </row>
    <row r="30" spans="1:13">
      <c r="A30" s="6" t="s">
        <v>60</v>
      </c>
      <c r="B30" s="6" t="s">
        <v>46</v>
      </c>
      <c r="C30" s="6">
        <v>5</v>
      </c>
      <c r="D30" s="6" t="str">
        <f t="shared" si="0"/>
        <v>CGF-MXG-PRO-5</v>
      </c>
      <c r="E30" s="17">
        <v>43365</v>
      </c>
      <c r="F30" s="6">
        <v>29</v>
      </c>
      <c r="G30" s="6">
        <v>1</v>
      </c>
      <c r="H30" s="12">
        <v>6.15</v>
      </c>
      <c r="I30" s="12">
        <v>4.93</v>
      </c>
      <c r="J30" s="12">
        <f t="shared" si="4"/>
        <v>5.15</v>
      </c>
      <c r="K30" s="12">
        <f t="shared" si="1"/>
        <v>3.9299999999999997</v>
      </c>
      <c r="L30" s="12">
        <f t="shared" si="2"/>
        <v>0.31043256997455487</v>
      </c>
      <c r="M30" s="12">
        <f t="shared" si="3"/>
        <v>0.76310679611650478</v>
      </c>
    </row>
    <row r="31" spans="1:13">
      <c r="A31" s="6" t="s">
        <v>60</v>
      </c>
      <c r="B31" s="6" t="s">
        <v>46</v>
      </c>
      <c r="C31" s="6">
        <v>6</v>
      </c>
      <c r="D31" s="6" t="str">
        <f t="shared" si="0"/>
        <v>CGF-MXG-PRO-6</v>
      </c>
      <c r="E31" s="17">
        <v>43365</v>
      </c>
      <c r="F31" s="6">
        <v>30</v>
      </c>
      <c r="G31" s="6">
        <v>1.02</v>
      </c>
      <c r="H31" s="12">
        <v>6.16</v>
      </c>
      <c r="I31" s="12">
        <v>5</v>
      </c>
      <c r="J31" s="12">
        <f t="shared" si="4"/>
        <v>5.1400000000000006</v>
      </c>
      <c r="K31" s="12">
        <f t="shared" si="1"/>
        <v>3.98</v>
      </c>
      <c r="L31" s="12">
        <f t="shared" si="2"/>
        <v>0.29145728643216096</v>
      </c>
      <c r="M31" s="12">
        <f t="shared" si="3"/>
        <v>0.77431906614785984</v>
      </c>
    </row>
    <row r="32" spans="1:13">
      <c r="A32" s="6" t="s">
        <v>60</v>
      </c>
      <c r="B32" s="6" t="s">
        <v>46</v>
      </c>
      <c r="C32" s="6">
        <v>7</v>
      </c>
      <c r="D32" s="6" t="str">
        <f t="shared" si="0"/>
        <v>CGF-MXG-PRO-7</v>
      </c>
      <c r="E32" s="17">
        <v>43365</v>
      </c>
      <c r="F32" s="6">
        <v>31</v>
      </c>
      <c r="G32" s="6">
        <v>1.02</v>
      </c>
      <c r="H32" s="12">
        <v>6.97</v>
      </c>
      <c r="I32" s="12">
        <v>5.59</v>
      </c>
      <c r="J32" s="12">
        <f t="shared" si="4"/>
        <v>5.9499999999999993</v>
      </c>
      <c r="K32" s="12">
        <f t="shared" si="1"/>
        <v>4.57</v>
      </c>
      <c r="L32" s="12">
        <f t="shared" si="2"/>
        <v>0.30196936542669561</v>
      </c>
      <c r="M32" s="12">
        <f t="shared" si="3"/>
        <v>0.76806722689075646</v>
      </c>
    </row>
    <row r="33" spans="1:13">
      <c r="A33" s="6" t="s">
        <v>60</v>
      </c>
      <c r="B33" s="6" t="s">
        <v>46</v>
      </c>
      <c r="C33" s="6">
        <v>8</v>
      </c>
      <c r="D33" s="6" t="str">
        <f t="shared" si="0"/>
        <v>CGF-MXG-PRO-8</v>
      </c>
      <c r="E33" s="17">
        <v>43365</v>
      </c>
      <c r="F33" s="6">
        <v>32</v>
      </c>
      <c r="G33" s="6">
        <v>1.05</v>
      </c>
      <c r="H33" s="12">
        <v>7.74</v>
      </c>
      <c r="I33" s="12">
        <v>6.18</v>
      </c>
      <c r="J33" s="12">
        <f t="shared" si="4"/>
        <v>6.69</v>
      </c>
      <c r="K33" s="12">
        <f t="shared" si="1"/>
        <v>5.13</v>
      </c>
      <c r="L33" s="12">
        <f t="shared" si="2"/>
        <v>0.30409356725146208</v>
      </c>
      <c r="M33" s="12">
        <f t="shared" si="3"/>
        <v>0.76681614349775784</v>
      </c>
    </row>
    <row r="34" spans="1:13">
      <c r="A34" s="6" t="s">
        <v>60</v>
      </c>
      <c r="B34" s="6" t="s">
        <v>51</v>
      </c>
      <c r="C34" s="6">
        <v>1</v>
      </c>
      <c r="D34" s="6" t="str">
        <f t="shared" ref="D34:D65" si="5">_xlfn.CONCAT(B34,"-",C34)</f>
        <v>CRE-MXG-NCD-1</v>
      </c>
      <c r="E34" s="17">
        <v>43376</v>
      </c>
      <c r="F34" s="6">
        <v>65</v>
      </c>
      <c r="G34" s="6">
        <v>1.04</v>
      </c>
      <c r="H34" s="12">
        <v>7.18</v>
      </c>
      <c r="I34" s="12">
        <v>6.78</v>
      </c>
      <c r="J34" s="12">
        <f t="shared" ref="J34:J65" si="6">H34-G34</f>
        <v>6.14</v>
      </c>
      <c r="K34" s="12">
        <f t="shared" ref="K34:K65" si="7">I34-G34</f>
        <v>5.74</v>
      </c>
      <c r="L34" s="12">
        <f t="shared" ref="L34:L65" si="8">(J34-K34)/(K34)</f>
        <v>6.9686411149825683E-2</v>
      </c>
      <c r="M34" s="12">
        <f t="shared" ref="M34:M65" si="9">K34/J34</f>
        <v>0.93485342019543982</v>
      </c>
    </row>
    <row r="35" spans="1:13">
      <c r="A35" s="6" t="s">
        <v>60</v>
      </c>
      <c r="B35" s="6" t="s">
        <v>51</v>
      </c>
      <c r="C35" s="6">
        <v>2</v>
      </c>
      <c r="D35" s="6" t="str">
        <f t="shared" si="5"/>
        <v>CRE-MXG-NCD-2</v>
      </c>
      <c r="E35" s="17">
        <v>43376</v>
      </c>
      <c r="F35" s="6">
        <v>66</v>
      </c>
      <c r="G35" s="6">
        <v>0.99</v>
      </c>
      <c r="H35" s="12">
        <v>7.54</v>
      </c>
      <c r="I35" s="12">
        <v>7.05</v>
      </c>
      <c r="J35" s="12">
        <f t="shared" si="6"/>
        <v>6.55</v>
      </c>
      <c r="K35" s="12">
        <f t="shared" si="7"/>
        <v>6.06</v>
      </c>
      <c r="L35" s="12">
        <f t="shared" si="8"/>
        <v>8.0858085808580893E-2</v>
      </c>
      <c r="M35" s="12">
        <f t="shared" si="9"/>
        <v>0.92519083969465643</v>
      </c>
    </row>
    <row r="36" spans="1:13">
      <c r="A36" s="6" t="s">
        <v>60</v>
      </c>
      <c r="B36" s="6" t="s">
        <v>51</v>
      </c>
      <c r="C36" s="6">
        <v>3</v>
      </c>
      <c r="D36" s="6" t="str">
        <f t="shared" si="5"/>
        <v>CRE-MXG-NCD-3</v>
      </c>
      <c r="E36" s="17">
        <v>43376</v>
      </c>
      <c r="F36" s="6">
        <v>67</v>
      </c>
      <c r="G36" s="6">
        <v>0.98</v>
      </c>
      <c r="H36" s="12">
        <v>8.65</v>
      </c>
      <c r="I36" s="12">
        <v>8.1</v>
      </c>
      <c r="J36" s="12">
        <f t="shared" si="6"/>
        <v>7.67</v>
      </c>
      <c r="K36" s="12">
        <f t="shared" si="7"/>
        <v>7.1199999999999992</v>
      </c>
      <c r="L36" s="12">
        <f t="shared" si="8"/>
        <v>7.724719101123606E-2</v>
      </c>
      <c r="M36" s="12">
        <f t="shared" si="9"/>
        <v>0.92829204693611467</v>
      </c>
    </row>
    <row r="37" spans="1:13">
      <c r="A37" s="6" t="s">
        <v>60</v>
      </c>
      <c r="B37" s="6" t="s">
        <v>51</v>
      </c>
      <c r="C37" s="6">
        <v>4</v>
      </c>
      <c r="D37" s="6" t="str">
        <f t="shared" si="5"/>
        <v>CRE-MXG-NCD-4</v>
      </c>
      <c r="E37" s="17">
        <v>43376</v>
      </c>
      <c r="F37" s="6">
        <v>68</v>
      </c>
      <c r="G37" s="6">
        <v>0.98</v>
      </c>
      <c r="H37" s="12">
        <v>6.72</v>
      </c>
      <c r="I37" s="12">
        <v>6.28</v>
      </c>
      <c r="J37" s="12">
        <f t="shared" si="6"/>
        <v>5.74</v>
      </c>
      <c r="K37" s="12">
        <f t="shared" si="7"/>
        <v>5.3000000000000007</v>
      </c>
      <c r="L37" s="12">
        <f t="shared" si="8"/>
        <v>8.30188679245282E-2</v>
      </c>
      <c r="M37" s="12">
        <f t="shared" si="9"/>
        <v>0.92334494773519171</v>
      </c>
    </row>
    <row r="38" spans="1:13">
      <c r="A38" s="6" t="s">
        <v>60</v>
      </c>
      <c r="B38" s="6" t="s">
        <v>51</v>
      </c>
      <c r="C38" s="6">
        <v>5</v>
      </c>
      <c r="D38" s="6" t="str">
        <f t="shared" si="5"/>
        <v>CRE-MXG-NCD-5</v>
      </c>
      <c r="E38" s="17">
        <v>43376</v>
      </c>
      <c r="F38" s="6">
        <v>69</v>
      </c>
      <c r="G38" s="6">
        <v>0.97</v>
      </c>
      <c r="H38" s="12">
        <v>8.15</v>
      </c>
      <c r="I38" s="12">
        <v>7.76</v>
      </c>
      <c r="J38" s="12">
        <f t="shared" si="6"/>
        <v>7.1800000000000006</v>
      </c>
      <c r="K38" s="12">
        <f t="shared" si="7"/>
        <v>6.79</v>
      </c>
      <c r="L38" s="12">
        <f t="shared" si="8"/>
        <v>5.7437407952871951E-2</v>
      </c>
      <c r="M38" s="12">
        <f t="shared" si="9"/>
        <v>0.94568245125348183</v>
      </c>
    </row>
    <row r="39" spans="1:13">
      <c r="A39" s="6" t="s">
        <v>60</v>
      </c>
      <c r="B39" s="6" t="s">
        <v>51</v>
      </c>
      <c r="C39" s="6">
        <v>6</v>
      </c>
      <c r="D39" s="6" t="str">
        <f t="shared" si="5"/>
        <v>CRE-MXG-NCD-6</v>
      </c>
      <c r="E39" s="17">
        <v>43376</v>
      </c>
      <c r="F39" s="6">
        <v>70</v>
      </c>
      <c r="G39" s="6">
        <v>1.05</v>
      </c>
      <c r="H39" s="12">
        <v>7.84</v>
      </c>
      <c r="I39" s="12">
        <v>6.82</v>
      </c>
      <c r="J39" s="12">
        <f t="shared" si="6"/>
        <v>6.79</v>
      </c>
      <c r="K39" s="12">
        <f t="shared" si="7"/>
        <v>5.7700000000000005</v>
      </c>
      <c r="L39" s="12">
        <f t="shared" si="8"/>
        <v>0.17677642980935868</v>
      </c>
      <c r="M39" s="12">
        <f t="shared" si="9"/>
        <v>0.84977908689248904</v>
      </c>
    </row>
    <row r="40" spans="1:13">
      <c r="A40" s="6" t="s">
        <v>60</v>
      </c>
      <c r="B40" s="6" t="s">
        <v>51</v>
      </c>
      <c r="C40" s="6">
        <v>7</v>
      </c>
      <c r="D40" s="6" t="str">
        <f t="shared" si="5"/>
        <v>CRE-MXG-NCD-7</v>
      </c>
      <c r="E40" s="17">
        <v>43376</v>
      </c>
      <c r="F40" s="6">
        <v>71</v>
      </c>
      <c r="G40" s="6">
        <v>1.05</v>
      </c>
      <c r="H40" s="12">
        <v>6.91</v>
      </c>
      <c r="I40" s="12">
        <v>6.08</v>
      </c>
      <c r="J40" s="12">
        <f t="shared" si="6"/>
        <v>5.86</v>
      </c>
      <c r="K40" s="12">
        <f t="shared" si="7"/>
        <v>5.03</v>
      </c>
      <c r="L40" s="12">
        <f t="shared" si="8"/>
        <v>0.16500994035785288</v>
      </c>
      <c r="M40" s="12">
        <f t="shared" si="9"/>
        <v>0.85836177474402731</v>
      </c>
    </row>
    <row r="41" spans="1:13">
      <c r="A41" s="6" t="s">
        <v>60</v>
      </c>
      <c r="B41" s="6" t="s">
        <v>51</v>
      </c>
      <c r="C41" s="6">
        <v>8</v>
      </c>
      <c r="D41" s="6" t="str">
        <f t="shared" si="5"/>
        <v>CRE-MXG-NCD-8</v>
      </c>
      <c r="E41" s="17">
        <v>43376</v>
      </c>
      <c r="F41" s="6">
        <v>72</v>
      </c>
      <c r="G41" s="6">
        <v>1.05</v>
      </c>
      <c r="H41" s="12">
        <v>6.57</v>
      </c>
      <c r="I41" s="12">
        <v>5.76</v>
      </c>
      <c r="J41" s="12">
        <f t="shared" si="6"/>
        <v>5.5200000000000005</v>
      </c>
      <c r="K41" s="12">
        <f t="shared" si="7"/>
        <v>4.71</v>
      </c>
      <c r="L41" s="12">
        <f t="shared" si="8"/>
        <v>0.17197452229299373</v>
      </c>
      <c r="M41" s="12">
        <f t="shared" si="9"/>
        <v>0.85326086956521729</v>
      </c>
    </row>
    <row r="42" spans="1:13">
      <c r="A42" s="6" t="s">
        <v>60</v>
      </c>
      <c r="B42" s="6" t="s">
        <v>50</v>
      </c>
      <c r="C42" s="6">
        <v>1</v>
      </c>
      <c r="D42" s="6" t="str">
        <f t="shared" si="5"/>
        <v>CRE-MXT-NCD-1</v>
      </c>
      <c r="E42" s="17">
        <v>43376</v>
      </c>
      <c r="F42" s="6">
        <v>57</v>
      </c>
      <c r="G42" s="6">
        <v>1.06</v>
      </c>
      <c r="H42" s="12">
        <v>6.78</v>
      </c>
      <c r="I42" s="12">
        <v>6.07</v>
      </c>
      <c r="J42" s="12">
        <f t="shared" si="6"/>
        <v>5.7200000000000006</v>
      </c>
      <c r="K42" s="12">
        <f t="shared" si="7"/>
        <v>5.01</v>
      </c>
      <c r="L42" s="12">
        <f t="shared" si="8"/>
        <v>0.14171656686626763</v>
      </c>
      <c r="M42" s="12">
        <f t="shared" si="9"/>
        <v>0.87587412587412572</v>
      </c>
    </row>
    <row r="43" spans="1:13">
      <c r="A43" s="6" t="s">
        <v>60</v>
      </c>
      <c r="B43" s="6" t="s">
        <v>50</v>
      </c>
      <c r="C43" s="6">
        <v>2</v>
      </c>
      <c r="D43" s="6" t="str">
        <f t="shared" si="5"/>
        <v>CRE-MXT-NCD-2</v>
      </c>
      <c r="E43" s="17">
        <v>43376</v>
      </c>
      <c r="F43" s="6">
        <v>58</v>
      </c>
      <c r="G43" s="6">
        <v>0.94</v>
      </c>
      <c r="H43" s="12">
        <v>5.88</v>
      </c>
      <c r="I43" s="12">
        <v>5.34</v>
      </c>
      <c r="J43" s="12">
        <f t="shared" si="6"/>
        <v>4.9399999999999995</v>
      </c>
      <c r="K43" s="12">
        <f t="shared" si="7"/>
        <v>4.4000000000000004</v>
      </c>
      <c r="L43" s="12">
        <f t="shared" si="8"/>
        <v>0.12272727272727252</v>
      </c>
      <c r="M43" s="12">
        <f t="shared" si="9"/>
        <v>0.89068825910931193</v>
      </c>
    </row>
    <row r="44" spans="1:13">
      <c r="A44" s="6" t="s">
        <v>60</v>
      </c>
      <c r="B44" s="6" t="s">
        <v>50</v>
      </c>
      <c r="C44" s="6">
        <v>3</v>
      </c>
      <c r="D44" s="6" t="str">
        <f t="shared" si="5"/>
        <v>CRE-MXT-NCD-3</v>
      </c>
      <c r="E44" s="17">
        <v>43376</v>
      </c>
      <c r="F44" s="6">
        <v>59</v>
      </c>
      <c r="G44" s="6">
        <v>1.01</v>
      </c>
      <c r="H44" s="12">
        <v>6.14</v>
      </c>
      <c r="I44" s="12">
        <v>5.71</v>
      </c>
      <c r="J44" s="12">
        <f t="shared" si="6"/>
        <v>5.13</v>
      </c>
      <c r="K44" s="12">
        <f t="shared" si="7"/>
        <v>4.7</v>
      </c>
      <c r="L44" s="12">
        <f t="shared" si="8"/>
        <v>9.1489361702127597E-2</v>
      </c>
      <c r="M44" s="12">
        <f t="shared" si="9"/>
        <v>0.91617933723196887</v>
      </c>
    </row>
    <row r="45" spans="1:13">
      <c r="A45" s="6" t="s">
        <v>60</v>
      </c>
      <c r="B45" s="6" t="s">
        <v>50</v>
      </c>
      <c r="C45" s="6">
        <v>4</v>
      </c>
      <c r="D45" s="6" t="str">
        <f t="shared" si="5"/>
        <v>CRE-MXT-NCD-4</v>
      </c>
      <c r="E45" s="17">
        <v>43376</v>
      </c>
      <c r="F45" s="6">
        <v>60</v>
      </c>
      <c r="G45" s="6">
        <v>1.04</v>
      </c>
      <c r="H45" s="12">
        <v>6.42</v>
      </c>
      <c r="I45" s="12">
        <v>5.99</v>
      </c>
      <c r="J45" s="12">
        <f t="shared" si="6"/>
        <v>5.38</v>
      </c>
      <c r="K45" s="12">
        <f t="shared" si="7"/>
        <v>4.95</v>
      </c>
      <c r="L45" s="12">
        <f t="shared" si="8"/>
        <v>8.6868686868686804E-2</v>
      </c>
      <c r="M45" s="12">
        <f t="shared" si="9"/>
        <v>0.9200743494423792</v>
      </c>
    </row>
    <row r="46" spans="1:13">
      <c r="A46" s="6" t="s">
        <v>60</v>
      </c>
      <c r="B46" s="6" t="s">
        <v>50</v>
      </c>
      <c r="C46" s="6">
        <v>5</v>
      </c>
      <c r="D46" s="6" t="str">
        <f t="shared" si="5"/>
        <v>CRE-MXT-NCD-5</v>
      </c>
      <c r="E46" s="17">
        <v>43376</v>
      </c>
      <c r="F46" s="6">
        <v>61</v>
      </c>
      <c r="G46" s="6">
        <v>1.02</v>
      </c>
      <c r="H46" s="12">
        <v>7.96</v>
      </c>
      <c r="I46" s="12">
        <v>6.71</v>
      </c>
      <c r="J46" s="12">
        <f t="shared" si="6"/>
        <v>6.9399999999999995</v>
      </c>
      <c r="K46" s="12">
        <f t="shared" si="7"/>
        <v>5.6899999999999995</v>
      </c>
      <c r="L46" s="12">
        <f t="shared" si="8"/>
        <v>0.21968365553602814</v>
      </c>
      <c r="M46" s="12">
        <f t="shared" si="9"/>
        <v>0.81988472622478381</v>
      </c>
    </row>
    <row r="47" spans="1:13">
      <c r="A47" s="6" t="s">
        <v>60</v>
      </c>
      <c r="B47" s="6" t="s">
        <v>50</v>
      </c>
      <c r="C47" s="6">
        <v>6</v>
      </c>
      <c r="D47" s="6" t="str">
        <f t="shared" si="5"/>
        <v>CRE-MXT-NCD-6</v>
      </c>
      <c r="E47" s="17">
        <v>43376</v>
      </c>
      <c r="F47" s="6">
        <v>62</v>
      </c>
      <c r="G47" s="6">
        <v>1.01</v>
      </c>
      <c r="H47" s="12">
        <v>7.89</v>
      </c>
      <c r="I47" s="12">
        <v>6.64</v>
      </c>
      <c r="J47" s="12">
        <f t="shared" si="6"/>
        <v>6.88</v>
      </c>
      <c r="K47" s="12">
        <f t="shared" si="7"/>
        <v>5.63</v>
      </c>
      <c r="L47" s="12">
        <f t="shared" si="8"/>
        <v>0.22202486678507993</v>
      </c>
      <c r="M47" s="12">
        <f t="shared" si="9"/>
        <v>0.8183139534883721</v>
      </c>
    </row>
    <row r="48" spans="1:13">
      <c r="A48" s="6" t="s">
        <v>60</v>
      </c>
      <c r="B48" s="6" t="s">
        <v>50</v>
      </c>
      <c r="C48" s="6">
        <v>7</v>
      </c>
      <c r="D48" s="6" t="str">
        <f t="shared" si="5"/>
        <v>CRE-MXT-NCD-7</v>
      </c>
      <c r="E48" s="17">
        <v>43376</v>
      </c>
      <c r="F48" s="6">
        <v>63</v>
      </c>
      <c r="G48" s="6">
        <v>1.01</v>
      </c>
      <c r="H48" s="12">
        <v>7.81</v>
      </c>
      <c r="I48" s="12">
        <v>7.24</v>
      </c>
      <c r="J48" s="12">
        <f t="shared" si="6"/>
        <v>6.8</v>
      </c>
      <c r="K48" s="12">
        <f t="shared" si="7"/>
        <v>6.23</v>
      </c>
      <c r="L48" s="12">
        <f t="shared" si="8"/>
        <v>9.1492776886035215E-2</v>
      </c>
      <c r="M48" s="12">
        <f t="shared" si="9"/>
        <v>0.91617647058823537</v>
      </c>
    </row>
    <row r="49" spans="1:13">
      <c r="A49" s="6" t="s">
        <v>60</v>
      </c>
      <c r="B49" s="6" t="s">
        <v>50</v>
      </c>
      <c r="C49" s="6">
        <v>8</v>
      </c>
      <c r="D49" s="6" t="str">
        <f t="shared" si="5"/>
        <v>CRE-MXT-NCD-8</v>
      </c>
      <c r="E49" s="17">
        <v>43376</v>
      </c>
      <c r="F49" s="6">
        <v>64</v>
      </c>
      <c r="G49" s="6">
        <v>1.03</v>
      </c>
      <c r="H49" s="12">
        <v>7.43</v>
      </c>
      <c r="I49" s="12">
        <v>6.88</v>
      </c>
      <c r="J49" s="12">
        <f t="shared" si="6"/>
        <v>6.3999999999999995</v>
      </c>
      <c r="K49" s="12">
        <f t="shared" si="7"/>
        <v>5.85</v>
      </c>
      <c r="L49" s="12">
        <f t="shared" si="8"/>
        <v>9.4017094017093988E-2</v>
      </c>
      <c r="M49" s="12">
        <f t="shared" si="9"/>
        <v>0.9140625</v>
      </c>
    </row>
    <row r="50" spans="1:13">
      <c r="A50" s="6" t="s">
        <v>60</v>
      </c>
      <c r="B50" s="6" t="s">
        <v>54</v>
      </c>
      <c r="C50" s="6">
        <v>1</v>
      </c>
      <c r="D50" s="6" t="str">
        <f t="shared" si="5"/>
        <v>LCO-MXT-COM-1</v>
      </c>
      <c r="E50" s="17">
        <v>43383</v>
      </c>
      <c r="F50" s="6">
        <v>81</v>
      </c>
      <c r="G50" s="6">
        <v>1.03</v>
      </c>
      <c r="H50" s="12">
        <v>6.21</v>
      </c>
      <c r="I50" s="12">
        <v>5.15</v>
      </c>
      <c r="J50" s="12">
        <f t="shared" si="6"/>
        <v>5.18</v>
      </c>
      <c r="K50" s="12">
        <f t="shared" si="7"/>
        <v>4.12</v>
      </c>
      <c r="L50" s="12">
        <f t="shared" si="8"/>
        <v>0.25728155339805814</v>
      </c>
      <c r="M50" s="12">
        <f t="shared" si="9"/>
        <v>0.79536679536679544</v>
      </c>
    </row>
    <row r="51" spans="1:13">
      <c r="A51" s="6" t="s">
        <v>60</v>
      </c>
      <c r="B51" s="6" t="s">
        <v>54</v>
      </c>
      <c r="C51" s="6">
        <v>2</v>
      </c>
      <c r="D51" s="6" t="str">
        <f t="shared" si="5"/>
        <v>LCO-MXT-COM-2</v>
      </c>
      <c r="E51" s="17">
        <v>43383</v>
      </c>
      <c r="F51" s="6">
        <v>82</v>
      </c>
      <c r="G51" s="6">
        <v>1.08</v>
      </c>
      <c r="H51" s="12">
        <v>6.91</v>
      </c>
      <c r="I51" s="12">
        <v>5.52</v>
      </c>
      <c r="J51" s="12">
        <f t="shared" si="6"/>
        <v>5.83</v>
      </c>
      <c r="K51" s="12">
        <f t="shared" si="7"/>
        <v>4.4399999999999995</v>
      </c>
      <c r="L51" s="12">
        <f t="shared" si="8"/>
        <v>0.31306306306306325</v>
      </c>
      <c r="M51" s="12">
        <f t="shared" si="9"/>
        <v>0.76157804459691247</v>
      </c>
    </row>
    <row r="52" spans="1:13">
      <c r="A52" s="6" t="s">
        <v>60</v>
      </c>
      <c r="B52" s="6" t="s">
        <v>54</v>
      </c>
      <c r="C52" s="6">
        <v>3</v>
      </c>
      <c r="D52" s="6" t="str">
        <f t="shared" si="5"/>
        <v>LCO-MXT-COM-3</v>
      </c>
      <c r="E52" s="17">
        <v>43383</v>
      </c>
      <c r="F52" s="6">
        <v>83</v>
      </c>
      <c r="G52" s="6">
        <v>1.08</v>
      </c>
      <c r="H52" s="12">
        <v>7.34</v>
      </c>
      <c r="I52" s="12">
        <v>5.73</v>
      </c>
      <c r="J52" s="12">
        <f t="shared" si="6"/>
        <v>6.26</v>
      </c>
      <c r="K52" s="12">
        <f t="shared" si="7"/>
        <v>4.6500000000000004</v>
      </c>
      <c r="L52" s="12">
        <f t="shared" si="8"/>
        <v>0.34623655913978479</v>
      </c>
      <c r="M52" s="12">
        <f t="shared" si="9"/>
        <v>0.74281150159744413</v>
      </c>
    </row>
    <row r="53" spans="1:13">
      <c r="A53" s="6" t="s">
        <v>60</v>
      </c>
      <c r="B53" s="6" t="s">
        <v>54</v>
      </c>
      <c r="C53" s="6">
        <v>4</v>
      </c>
      <c r="D53" s="6" t="str">
        <f t="shared" si="5"/>
        <v>LCO-MXT-COM-4</v>
      </c>
      <c r="E53" s="17">
        <v>43383</v>
      </c>
      <c r="F53" s="6">
        <v>84</v>
      </c>
      <c r="G53" s="6">
        <v>1.07</v>
      </c>
      <c r="H53" s="12">
        <v>6.55</v>
      </c>
      <c r="I53" s="12">
        <v>4.83</v>
      </c>
      <c r="J53" s="12">
        <f t="shared" si="6"/>
        <v>5.4799999999999995</v>
      </c>
      <c r="K53" s="12">
        <f t="shared" si="7"/>
        <v>3.76</v>
      </c>
      <c r="L53" s="12">
        <f t="shared" si="8"/>
        <v>0.45744680851063824</v>
      </c>
      <c r="M53" s="12">
        <f t="shared" si="9"/>
        <v>0.68613138686131392</v>
      </c>
    </row>
    <row r="54" spans="1:13">
      <c r="A54" s="6" t="s">
        <v>60</v>
      </c>
      <c r="B54" s="6" t="s">
        <v>54</v>
      </c>
      <c r="C54" s="6">
        <v>5</v>
      </c>
      <c r="D54" s="6" t="str">
        <f t="shared" si="5"/>
        <v>LCO-MXT-COM-5</v>
      </c>
      <c r="E54" s="17">
        <v>43383</v>
      </c>
      <c r="F54" s="6">
        <v>85</v>
      </c>
      <c r="G54" s="6">
        <v>1.04</v>
      </c>
      <c r="H54" s="12">
        <v>5.51</v>
      </c>
      <c r="I54" s="12">
        <v>4.21</v>
      </c>
      <c r="J54" s="12">
        <f t="shared" si="6"/>
        <v>4.47</v>
      </c>
      <c r="K54" s="12">
        <f t="shared" si="7"/>
        <v>3.17</v>
      </c>
      <c r="L54" s="12">
        <f t="shared" si="8"/>
        <v>0.41009463722397471</v>
      </c>
      <c r="M54" s="12">
        <f t="shared" si="9"/>
        <v>0.70917225950783003</v>
      </c>
    </row>
    <row r="55" spans="1:13">
      <c r="A55" s="6" t="s">
        <v>60</v>
      </c>
      <c r="B55" s="6" t="s">
        <v>54</v>
      </c>
      <c r="C55" s="6">
        <v>6</v>
      </c>
      <c r="D55" s="6" t="str">
        <f t="shared" si="5"/>
        <v>LCO-MXT-COM-6</v>
      </c>
      <c r="E55" s="17">
        <v>43383</v>
      </c>
      <c r="F55" s="6">
        <v>86</v>
      </c>
      <c r="G55" s="6">
        <v>1.05</v>
      </c>
      <c r="H55" s="12">
        <v>7.9</v>
      </c>
      <c r="I55" s="12">
        <v>5.62</v>
      </c>
      <c r="J55" s="12">
        <f t="shared" si="6"/>
        <v>6.8500000000000005</v>
      </c>
      <c r="K55" s="12">
        <f t="shared" si="7"/>
        <v>4.57</v>
      </c>
      <c r="L55" s="12">
        <f t="shared" si="8"/>
        <v>0.4989059080962801</v>
      </c>
      <c r="M55" s="12">
        <f t="shared" si="9"/>
        <v>0.66715328467153279</v>
      </c>
    </row>
    <row r="56" spans="1:13">
      <c r="A56" s="6" t="s">
        <v>60</v>
      </c>
      <c r="B56" s="6" t="s">
        <v>54</v>
      </c>
      <c r="C56" s="6">
        <v>7</v>
      </c>
      <c r="D56" s="6" t="str">
        <f t="shared" si="5"/>
        <v>LCO-MXT-COM-7</v>
      </c>
      <c r="E56" s="17">
        <v>43383</v>
      </c>
      <c r="F56" s="6">
        <v>87</v>
      </c>
      <c r="G56" s="6">
        <v>1.05</v>
      </c>
      <c r="H56" s="12">
        <v>8.5</v>
      </c>
      <c r="I56" s="12">
        <v>7.02</v>
      </c>
      <c r="J56" s="12">
        <f t="shared" si="6"/>
        <v>7.45</v>
      </c>
      <c r="K56" s="12">
        <f t="shared" si="7"/>
        <v>5.97</v>
      </c>
      <c r="L56" s="12">
        <f t="shared" si="8"/>
        <v>0.24790619765494146</v>
      </c>
      <c r="M56" s="12">
        <f t="shared" si="9"/>
        <v>0.80134228187919454</v>
      </c>
    </row>
    <row r="57" spans="1:13">
      <c r="A57" s="6" t="s">
        <v>60</v>
      </c>
      <c r="B57" s="6" t="s">
        <v>54</v>
      </c>
      <c r="C57" s="6">
        <v>8</v>
      </c>
      <c r="D57" s="6" t="str">
        <f t="shared" si="5"/>
        <v>LCO-MXT-COM-8</v>
      </c>
      <c r="E57" s="17">
        <v>43383</v>
      </c>
      <c r="F57" s="6">
        <v>88</v>
      </c>
      <c r="G57" s="6">
        <v>1.04</v>
      </c>
      <c r="H57" s="12">
        <v>5.94</v>
      </c>
      <c r="I57" s="12">
        <v>5.0599999999999996</v>
      </c>
      <c r="J57" s="12">
        <f t="shared" si="6"/>
        <v>4.9000000000000004</v>
      </c>
      <c r="K57" s="12">
        <f t="shared" si="7"/>
        <v>4.0199999999999996</v>
      </c>
      <c r="L57" s="12">
        <f t="shared" si="8"/>
        <v>0.21890547263681615</v>
      </c>
      <c r="M57" s="12">
        <f t="shared" si="9"/>
        <v>0.82040816326530597</v>
      </c>
    </row>
    <row r="58" spans="1:13">
      <c r="A58" s="6" t="s">
        <v>60</v>
      </c>
      <c r="B58" s="6" t="s">
        <v>42</v>
      </c>
      <c r="C58" s="6">
        <v>1</v>
      </c>
      <c r="D58" s="6" t="str">
        <f t="shared" si="5"/>
        <v>LWR-BHO-NCS-1</v>
      </c>
      <c r="E58" s="17">
        <v>43390</v>
      </c>
      <c r="F58" s="6">
        <v>105</v>
      </c>
      <c r="G58" s="6">
        <v>0.99</v>
      </c>
      <c r="H58" s="12">
        <v>6.17</v>
      </c>
      <c r="I58" s="12">
        <v>5.4</v>
      </c>
      <c r="J58" s="12">
        <f t="shared" si="6"/>
        <v>5.18</v>
      </c>
      <c r="K58" s="12">
        <f t="shared" si="7"/>
        <v>4.41</v>
      </c>
      <c r="L58" s="12">
        <f t="shared" si="8"/>
        <v>0.17460317460317451</v>
      </c>
      <c r="M58" s="12">
        <f t="shared" si="9"/>
        <v>0.85135135135135143</v>
      </c>
    </row>
    <row r="59" spans="1:13">
      <c r="A59" s="6" t="s">
        <v>60</v>
      </c>
      <c r="B59" s="6" t="s">
        <v>42</v>
      </c>
      <c r="C59" s="6">
        <v>2</v>
      </c>
      <c r="D59" s="6" t="str">
        <f t="shared" si="5"/>
        <v>LWR-BHO-NCS-2</v>
      </c>
      <c r="E59" s="17">
        <v>43390</v>
      </c>
      <c r="F59" s="6">
        <v>106</v>
      </c>
      <c r="G59" s="6">
        <v>1.03</v>
      </c>
      <c r="H59" s="12">
        <v>5.46</v>
      </c>
      <c r="I59" s="12">
        <v>4.7</v>
      </c>
      <c r="J59" s="12">
        <f t="shared" si="6"/>
        <v>4.43</v>
      </c>
      <c r="K59" s="12">
        <f t="shared" si="7"/>
        <v>3.67</v>
      </c>
      <c r="L59" s="12">
        <f t="shared" si="8"/>
        <v>0.20708446866485009</v>
      </c>
      <c r="M59" s="12">
        <f t="shared" si="9"/>
        <v>0.82844243792325056</v>
      </c>
    </row>
    <row r="60" spans="1:13">
      <c r="A60" s="6" t="s">
        <v>60</v>
      </c>
      <c r="B60" s="6" t="s">
        <v>42</v>
      </c>
      <c r="C60" s="6">
        <v>3</v>
      </c>
      <c r="D60" s="6" t="str">
        <f t="shared" si="5"/>
        <v>LWR-BHO-NCS-3</v>
      </c>
      <c r="E60" s="17">
        <v>43390</v>
      </c>
      <c r="F60" s="6">
        <v>107</v>
      </c>
      <c r="G60" s="6">
        <v>1.03</v>
      </c>
      <c r="H60" s="12">
        <v>6.97</v>
      </c>
      <c r="I60" s="12">
        <v>5.97</v>
      </c>
      <c r="J60" s="12">
        <f t="shared" si="6"/>
        <v>5.9399999999999995</v>
      </c>
      <c r="K60" s="12">
        <f t="shared" si="7"/>
        <v>4.9399999999999995</v>
      </c>
      <c r="L60" s="12">
        <f t="shared" si="8"/>
        <v>0.20242914979757087</v>
      </c>
      <c r="M60" s="12">
        <f t="shared" si="9"/>
        <v>0.83164983164983164</v>
      </c>
    </row>
    <row r="61" spans="1:13">
      <c r="A61" s="6" t="s">
        <v>60</v>
      </c>
      <c r="B61" s="6" t="s">
        <v>42</v>
      </c>
      <c r="C61" s="6">
        <v>4</v>
      </c>
      <c r="D61" s="6" t="str">
        <f t="shared" si="5"/>
        <v>LWR-BHO-NCS-4</v>
      </c>
      <c r="E61" s="17">
        <v>43390</v>
      </c>
      <c r="F61" s="6">
        <v>108</v>
      </c>
      <c r="G61" s="6">
        <v>1.29</v>
      </c>
      <c r="H61" s="12">
        <v>7.01</v>
      </c>
      <c r="I61" s="12">
        <v>6</v>
      </c>
      <c r="J61" s="12">
        <f t="shared" si="6"/>
        <v>5.72</v>
      </c>
      <c r="K61" s="12">
        <f t="shared" si="7"/>
        <v>4.71</v>
      </c>
      <c r="L61" s="12">
        <f t="shared" si="8"/>
        <v>0.21443736730360929</v>
      </c>
      <c r="M61" s="12">
        <f t="shared" si="9"/>
        <v>0.82342657342657344</v>
      </c>
    </row>
    <row r="62" spans="1:13">
      <c r="A62" s="6" t="s">
        <v>60</v>
      </c>
      <c r="B62" s="6" t="s">
        <v>42</v>
      </c>
      <c r="C62" s="6">
        <v>5</v>
      </c>
      <c r="D62" s="6" t="str">
        <f t="shared" si="5"/>
        <v>LWR-BHO-NCS-5</v>
      </c>
      <c r="E62" s="17">
        <v>43390</v>
      </c>
      <c r="F62" s="6">
        <v>109</v>
      </c>
      <c r="G62" s="6">
        <v>1.29</v>
      </c>
      <c r="H62" s="12">
        <v>6.11</v>
      </c>
      <c r="I62" s="12">
        <v>5.23</v>
      </c>
      <c r="J62" s="12">
        <f t="shared" si="6"/>
        <v>4.82</v>
      </c>
      <c r="K62" s="12">
        <f t="shared" si="7"/>
        <v>3.9400000000000004</v>
      </c>
      <c r="L62" s="12">
        <f t="shared" si="8"/>
        <v>0.22335025380710655</v>
      </c>
      <c r="M62" s="12">
        <f t="shared" si="9"/>
        <v>0.81742738589211617</v>
      </c>
    </row>
    <row r="63" spans="1:13">
      <c r="A63" s="6" t="s">
        <v>60</v>
      </c>
      <c r="B63" s="6" t="s">
        <v>42</v>
      </c>
      <c r="C63" s="6">
        <v>6</v>
      </c>
      <c r="D63" s="6" t="str">
        <f t="shared" si="5"/>
        <v>LWR-BHO-NCS-6</v>
      </c>
      <c r="E63" s="17">
        <v>43390</v>
      </c>
      <c r="F63" s="6">
        <v>110</v>
      </c>
      <c r="G63" s="6">
        <v>1.3</v>
      </c>
      <c r="H63" s="12">
        <v>8.09</v>
      </c>
      <c r="I63" s="12">
        <v>6.71</v>
      </c>
      <c r="J63" s="12">
        <f t="shared" si="6"/>
        <v>6.79</v>
      </c>
      <c r="K63" s="12">
        <f t="shared" si="7"/>
        <v>5.41</v>
      </c>
      <c r="L63" s="12">
        <f t="shared" si="8"/>
        <v>0.255083179297597</v>
      </c>
      <c r="M63" s="12">
        <f t="shared" si="9"/>
        <v>0.79675994108983805</v>
      </c>
    </row>
    <row r="64" spans="1:13">
      <c r="A64" s="6" t="s">
        <v>60</v>
      </c>
      <c r="B64" s="6" t="s">
        <v>42</v>
      </c>
      <c r="C64" s="6">
        <v>7</v>
      </c>
      <c r="D64" s="6" t="str">
        <f t="shared" si="5"/>
        <v>LWR-BHO-NCS-7</v>
      </c>
      <c r="E64" s="17">
        <v>43390</v>
      </c>
      <c r="F64" s="6">
        <v>111</v>
      </c>
      <c r="G64" s="6">
        <v>1.31</v>
      </c>
      <c r="H64" s="12">
        <v>5.58</v>
      </c>
      <c r="I64" s="12">
        <v>4.8</v>
      </c>
      <c r="J64" s="12">
        <f t="shared" si="6"/>
        <v>4.2699999999999996</v>
      </c>
      <c r="K64" s="12">
        <f t="shared" si="7"/>
        <v>3.4899999999999998</v>
      </c>
      <c r="L64" s="12">
        <f t="shared" si="8"/>
        <v>0.22349570200573063</v>
      </c>
      <c r="M64" s="12">
        <f t="shared" si="9"/>
        <v>0.81733021077283374</v>
      </c>
    </row>
    <row r="65" spans="1:13">
      <c r="A65" s="6" t="s">
        <v>60</v>
      </c>
      <c r="B65" s="6" t="s">
        <v>42</v>
      </c>
      <c r="C65" s="6">
        <v>8</v>
      </c>
      <c r="D65" s="6" t="str">
        <f t="shared" si="5"/>
        <v>LWR-BHO-NCS-8</v>
      </c>
      <c r="E65" s="17">
        <v>43390</v>
      </c>
      <c r="F65" s="6">
        <v>112</v>
      </c>
      <c r="G65" s="6">
        <v>1.3</v>
      </c>
      <c r="H65" s="12">
        <v>6.77</v>
      </c>
      <c r="I65" s="12">
        <v>5.96</v>
      </c>
      <c r="J65" s="12">
        <f t="shared" si="6"/>
        <v>5.47</v>
      </c>
      <c r="K65" s="12">
        <f t="shared" si="7"/>
        <v>4.66</v>
      </c>
      <c r="L65" s="12">
        <f t="shared" si="8"/>
        <v>0.17381974248927029</v>
      </c>
      <c r="M65" s="12">
        <f t="shared" si="9"/>
        <v>0.8519195612431445</v>
      </c>
    </row>
    <row r="66" spans="1:13">
      <c r="A66" s="6" t="s">
        <v>60</v>
      </c>
      <c r="B66" s="6" t="s">
        <v>55</v>
      </c>
      <c r="C66" s="6">
        <v>1</v>
      </c>
      <c r="D66" s="6" t="str">
        <f t="shared" ref="D66:D97" si="10">_xlfn.CONCAT(B66,"-",C66)</f>
        <v>MAF-ONE-PRO-1</v>
      </c>
      <c r="E66" s="17">
        <v>43391</v>
      </c>
      <c r="F66" s="6">
        <v>113</v>
      </c>
      <c r="G66" s="6">
        <v>1.3</v>
      </c>
      <c r="H66" s="12">
        <v>6.16</v>
      </c>
      <c r="I66" s="12">
        <v>5.16</v>
      </c>
      <c r="J66" s="12">
        <f t="shared" ref="J66:J97" si="11">H66-G66</f>
        <v>4.8600000000000003</v>
      </c>
      <c r="K66" s="12">
        <f t="shared" ref="K66:K97" si="12">I66-G66</f>
        <v>3.8600000000000003</v>
      </c>
      <c r="L66" s="12">
        <f t="shared" ref="L66:L97" si="13">(J66-K66)/(K66)</f>
        <v>0.25906735751295334</v>
      </c>
      <c r="M66" s="12">
        <f t="shared" ref="M66:M97" si="14">K66/J66</f>
        <v>0.79423868312757206</v>
      </c>
    </row>
    <row r="67" spans="1:13">
      <c r="A67" s="6" t="s">
        <v>60</v>
      </c>
      <c r="B67" s="6" t="s">
        <v>55</v>
      </c>
      <c r="C67" s="6">
        <v>2</v>
      </c>
      <c r="D67" s="6" t="str">
        <f t="shared" si="10"/>
        <v>MAF-ONE-PRO-2</v>
      </c>
      <c r="E67" s="17">
        <v>43391</v>
      </c>
      <c r="F67" s="6">
        <v>114</v>
      </c>
      <c r="G67" s="6">
        <v>1.29</v>
      </c>
      <c r="H67" s="12">
        <v>6.07</v>
      </c>
      <c r="I67" s="12">
        <v>5.12</v>
      </c>
      <c r="J67" s="12">
        <f t="shared" si="11"/>
        <v>4.78</v>
      </c>
      <c r="K67" s="12">
        <f t="shared" si="12"/>
        <v>3.83</v>
      </c>
      <c r="L67" s="12">
        <f t="shared" si="13"/>
        <v>0.24804177545691911</v>
      </c>
      <c r="M67" s="12">
        <f t="shared" si="14"/>
        <v>0.80125523012552302</v>
      </c>
    </row>
    <row r="68" spans="1:13">
      <c r="A68" s="6" t="s">
        <v>60</v>
      </c>
      <c r="B68" s="6" t="s">
        <v>55</v>
      </c>
      <c r="C68" s="6">
        <v>3</v>
      </c>
      <c r="D68" s="6" t="str">
        <f t="shared" si="10"/>
        <v>MAF-ONE-PRO-3</v>
      </c>
      <c r="E68" s="17">
        <v>43391</v>
      </c>
      <c r="F68" s="6">
        <v>115</v>
      </c>
      <c r="G68" s="6">
        <v>1.3</v>
      </c>
      <c r="H68" s="12">
        <v>5.82</v>
      </c>
      <c r="I68" s="12">
        <v>5.0199999999999996</v>
      </c>
      <c r="J68" s="12">
        <f t="shared" si="11"/>
        <v>4.5200000000000005</v>
      </c>
      <c r="K68" s="12">
        <f t="shared" si="12"/>
        <v>3.7199999999999998</v>
      </c>
      <c r="L68" s="12">
        <f t="shared" si="13"/>
        <v>0.21505376344086041</v>
      </c>
      <c r="M68" s="12">
        <f t="shared" si="14"/>
        <v>0.82300884955752196</v>
      </c>
    </row>
    <row r="69" spans="1:13">
      <c r="A69" s="6" t="s">
        <v>60</v>
      </c>
      <c r="B69" s="6" t="s">
        <v>43</v>
      </c>
      <c r="C69" s="6">
        <v>1</v>
      </c>
      <c r="D69" s="6" t="str">
        <f t="shared" si="10"/>
        <v>MHC-ONE-NCD-1</v>
      </c>
      <c r="E69" s="17">
        <v>43364</v>
      </c>
      <c r="F69" s="6">
        <v>1</v>
      </c>
      <c r="G69" s="6">
        <v>1.04</v>
      </c>
      <c r="H69" s="12">
        <v>7.41</v>
      </c>
      <c r="I69" s="12">
        <v>6.09</v>
      </c>
      <c r="J69" s="12">
        <f t="shared" si="11"/>
        <v>6.37</v>
      </c>
      <c r="K69" s="12">
        <f t="shared" si="12"/>
        <v>5.05</v>
      </c>
      <c r="L69" s="12">
        <f t="shared" si="13"/>
        <v>0.26138613861386145</v>
      </c>
      <c r="M69" s="12">
        <f t="shared" si="14"/>
        <v>0.79277864992150704</v>
      </c>
    </row>
    <row r="70" spans="1:13">
      <c r="A70" s="6" t="s">
        <v>60</v>
      </c>
      <c r="B70" s="6" t="s">
        <v>43</v>
      </c>
      <c r="C70" s="6">
        <v>2</v>
      </c>
      <c r="D70" s="6" t="str">
        <f t="shared" si="10"/>
        <v>MHC-ONE-NCD-2</v>
      </c>
      <c r="E70" s="17">
        <v>43364</v>
      </c>
      <c r="F70" s="6">
        <v>2</v>
      </c>
      <c r="G70" s="6">
        <v>1.03</v>
      </c>
      <c r="H70" s="12">
        <v>7.17</v>
      </c>
      <c r="I70" s="12">
        <v>5.94</v>
      </c>
      <c r="J70" s="12">
        <f t="shared" si="11"/>
        <v>6.14</v>
      </c>
      <c r="K70" s="12">
        <f t="shared" si="12"/>
        <v>4.91</v>
      </c>
      <c r="L70" s="12">
        <f t="shared" si="13"/>
        <v>0.25050916496945003</v>
      </c>
      <c r="M70" s="12">
        <f t="shared" si="14"/>
        <v>0.79967426710097722</v>
      </c>
    </row>
    <row r="71" spans="1:13">
      <c r="A71" s="6" t="s">
        <v>60</v>
      </c>
      <c r="B71" s="6" t="s">
        <v>43</v>
      </c>
      <c r="C71" s="6">
        <v>3</v>
      </c>
      <c r="D71" s="6" t="str">
        <f t="shared" si="10"/>
        <v>MHC-ONE-NCD-3</v>
      </c>
      <c r="E71" s="17">
        <v>43364</v>
      </c>
      <c r="F71" s="6">
        <v>3</v>
      </c>
      <c r="G71" s="6">
        <v>0.99</v>
      </c>
      <c r="H71" s="12">
        <v>6.77</v>
      </c>
      <c r="I71" s="12">
        <v>5.51</v>
      </c>
      <c r="J71" s="12">
        <f t="shared" si="11"/>
        <v>5.7799999999999994</v>
      </c>
      <c r="K71" s="12">
        <f t="shared" si="12"/>
        <v>4.5199999999999996</v>
      </c>
      <c r="L71" s="12">
        <f t="shared" si="13"/>
        <v>0.27876106194690264</v>
      </c>
      <c r="M71" s="12">
        <f t="shared" si="14"/>
        <v>0.7820069204152249</v>
      </c>
    </row>
    <row r="72" spans="1:13">
      <c r="A72" s="6" t="s">
        <v>60</v>
      </c>
      <c r="B72" s="6" t="s">
        <v>43</v>
      </c>
      <c r="C72" s="6">
        <v>4</v>
      </c>
      <c r="D72" s="6" t="str">
        <f t="shared" si="10"/>
        <v>MHC-ONE-NCD-4</v>
      </c>
      <c r="E72" s="17">
        <v>43364</v>
      </c>
      <c r="F72" s="6">
        <v>4</v>
      </c>
      <c r="G72" s="6">
        <v>1.02</v>
      </c>
      <c r="H72" s="12">
        <v>7.36</v>
      </c>
      <c r="I72" s="12">
        <v>6.15</v>
      </c>
      <c r="J72" s="12">
        <f t="shared" si="11"/>
        <v>6.34</v>
      </c>
      <c r="K72" s="12">
        <f t="shared" si="12"/>
        <v>5.1300000000000008</v>
      </c>
      <c r="L72" s="12">
        <f t="shared" si="13"/>
        <v>0.23586744639376198</v>
      </c>
      <c r="M72" s="12">
        <f t="shared" si="14"/>
        <v>0.80914826498422732</v>
      </c>
    </row>
    <row r="73" spans="1:13">
      <c r="A73" s="6" t="s">
        <v>60</v>
      </c>
      <c r="B73" s="6" t="s">
        <v>43</v>
      </c>
      <c r="C73" s="6">
        <v>5</v>
      </c>
      <c r="D73" s="6" t="str">
        <f t="shared" si="10"/>
        <v>MHC-ONE-NCD-5</v>
      </c>
      <c r="E73" s="17">
        <v>43364</v>
      </c>
      <c r="F73" s="6">
        <v>5</v>
      </c>
      <c r="G73" s="6">
        <v>0.99</v>
      </c>
      <c r="H73" s="12">
        <v>6.66</v>
      </c>
      <c r="I73" s="12">
        <v>5.53</v>
      </c>
      <c r="J73" s="12">
        <f t="shared" si="11"/>
        <v>5.67</v>
      </c>
      <c r="K73" s="12">
        <f t="shared" si="12"/>
        <v>4.54</v>
      </c>
      <c r="L73" s="12">
        <f t="shared" si="13"/>
        <v>0.24889867841409688</v>
      </c>
      <c r="M73" s="12">
        <f t="shared" si="14"/>
        <v>0.80070546737213411</v>
      </c>
    </row>
    <row r="74" spans="1:13">
      <c r="A74" s="6" t="s">
        <v>60</v>
      </c>
      <c r="B74" s="6" t="s">
        <v>43</v>
      </c>
      <c r="C74" s="6">
        <v>6</v>
      </c>
      <c r="D74" s="6" t="str">
        <f t="shared" si="10"/>
        <v>MHC-ONE-NCD-6</v>
      </c>
      <c r="E74" s="17">
        <v>43364</v>
      </c>
      <c r="F74" s="6">
        <v>6</v>
      </c>
      <c r="G74" s="6">
        <v>1.03</v>
      </c>
      <c r="H74" s="12">
        <v>6.3</v>
      </c>
      <c r="I74" s="12">
        <v>5.05</v>
      </c>
      <c r="J74" s="12">
        <f t="shared" si="11"/>
        <v>5.27</v>
      </c>
      <c r="K74" s="12">
        <f t="shared" si="12"/>
        <v>4.0199999999999996</v>
      </c>
      <c r="L74" s="12">
        <f t="shared" si="13"/>
        <v>0.31094527363184082</v>
      </c>
      <c r="M74" s="12">
        <f t="shared" si="14"/>
        <v>0.76280834914611007</v>
      </c>
    </row>
    <row r="75" spans="1:13">
      <c r="A75" s="6" t="s">
        <v>60</v>
      </c>
      <c r="B75" s="6" t="s">
        <v>43</v>
      </c>
      <c r="C75" s="6">
        <v>7</v>
      </c>
      <c r="D75" s="6" t="str">
        <f t="shared" si="10"/>
        <v>MHC-ONE-NCD-7</v>
      </c>
      <c r="E75" s="17">
        <v>43364</v>
      </c>
      <c r="F75" s="6">
        <v>7</v>
      </c>
      <c r="G75" s="6">
        <v>0.99</v>
      </c>
      <c r="H75" s="12">
        <v>6.47</v>
      </c>
      <c r="I75" s="12">
        <v>5.21</v>
      </c>
      <c r="J75" s="12">
        <f t="shared" si="11"/>
        <v>5.4799999999999995</v>
      </c>
      <c r="K75" s="12">
        <f t="shared" si="12"/>
        <v>4.22</v>
      </c>
      <c r="L75" s="12">
        <f t="shared" si="13"/>
        <v>0.29857819905213268</v>
      </c>
      <c r="M75" s="12">
        <f t="shared" si="14"/>
        <v>0.77007299270072993</v>
      </c>
    </row>
    <row r="76" spans="1:13">
      <c r="A76" s="6" t="s">
        <v>60</v>
      </c>
      <c r="B76" s="6" t="s">
        <v>43</v>
      </c>
      <c r="C76" s="6">
        <v>8</v>
      </c>
      <c r="D76" s="6" t="str">
        <f t="shared" si="10"/>
        <v>MHC-ONE-NCD-8</v>
      </c>
      <c r="E76" s="17">
        <v>43364</v>
      </c>
      <c r="F76" s="6">
        <v>8</v>
      </c>
      <c r="G76" s="6">
        <v>1.02</v>
      </c>
      <c r="H76" s="12">
        <v>7.21</v>
      </c>
      <c r="I76" s="12">
        <v>6.03</v>
      </c>
      <c r="J76" s="12">
        <f t="shared" si="11"/>
        <v>6.1899999999999995</v>
      </c>
      <c r="K76" s="12">
        <f t="shared" si="12"/>
        <v>5.01</v>
      </c>
      <c r="L76" s="12">
        <f t="shared" si="13"/>
        <v>0.23552894211576841</v>
      </c>
      <c r="M76" s="12">
        <f t="shared" si="14"/>
        <v>0.80936995153473346</v>
      </c>
    </row>
    <row r="77" spans="1:13">
      <c r="A77" s="6" t="s">
        <v>60</v>
      </c>
      <c r="B77" s="6" t="s">
        <v>47</v>
      </c>
      <c r="C77" s="6">
        <v>1</v>
      </c>
      <c r="D77" s="6" t="str">
        <f t="shared" si="10"/>
        <v>OTO-MON-NCD-1</v>
      </c>
      <c r="E77" s="17">
        <v>43369</v>
      </c>
      <c r="F77" s="6">
        <v>33</v>
      </c>
      <c r="G77" s="6">
        <v>1.01</v>
      </c>
      <c r="H77" s="12">
        <v>6.37</v>
      </c>
      <c r="I77" s="12">
        <v>5.61</v>
      </c>
      <c r="J77" s="12">
        <f t="shared" si="11"/>
        <v>5.36</v>
      </c>
      <c r="K77" s="12">
        <f t="shared" si="12"/>
        <v>4.6000000000000005</v>
      </c>
      <c r="L77" s="12">
        <f t="shared" si="13"/>
        <v>0.16521739130434776</v>
      </c>
      <c r="M77" s="12">
        <f t="shared" si="14"/>
        <v>0.85820895522388063</v>
      </c>
    </row>
    <row r="78" spans="1:13">
      <c r="A78" s="6" t="s">
        <v>60</v>
      </c>
      <c r="B78" s="6" t="s">
        <v>47</v>
      </c>
      <c r="C78" s="6">
        <v>2</v>
      </c>
      <c r="D78" s="6" t="str">
        <f t="shared" si="10"/>
        <v>OTO-MON-NCD-2</v>
      </c>
      <c r="E78" s="17">
        <v>43369</v>
      </c>
      <c r="F78" s="6">
        <v>34</v>
      </c>
      <c r="G78" s="6">
        <v>1.01</v>
      </c>
      <c r="H78" s="12">
        <v>6.18</v>
      </c>
      <c r="I78" s="12">
        <v>5.46</v>
      </c>
      <c r="J78" s="12">
        <f t="shared" si="11"/>
        <v>5.17</v>
      </c>
      <c r="K78" s="12">
        <f t="shared" si="12"/>
        <v>4.45</v>
      </c>
      <c r="L78" s="12">
        <f t="shared" si="13"/>
        <v>0.1617977528089887</v>
      </c>
      <c r="M78" s="12">
        <f t="shared" si="14"/>
        <v>0.86073500967117988</v>
      </c>
    </row>
    <row r="79" spans="1:13">
      <c r="A79" s="6" t="s">
        <v>60</v>
      </c>
      <c r="B79" s="6" t="s">
        <v>47</v>
      </c>
      <c r="C79" s="6">
        <v>3</v>
      </c>
      <c r="D79" s="6" t="str">
        <f t="shared" si="10"/>
        <v>OTO-MON-NCD-3</v>
      </c>
      <c r="E79" s="17">
        <v>43369</v>
      </c>
      <c r="F79" s="6">
        <v>35</v>
      </c>
      <c r="G79" s="6">
        <v>1</v>
      </c>
      <c r="H79" s="12">
        <v>6.43</v>
      </c>
      <c r="I79" s="12">
        <v>5.72</v>
      </c>
      <c r="J79" s="12">
        <f t="shared" si="11"/>
        <v>5.43</v>
      </c>
      <c r="K79" s="12">
        <f t="shared" si="12"/>
        <v>4.72</v>
      </c>
      <c r="L79" s="12">
        <f t="shared" si="13"/>
        <v>0.15042372881355931</v>
      </c>
      <c r="M79" s="12">
        <f t="shared" si="14"/>
        <v>0.86924493554327809</v>
      </c>
    </row>
    <row r="80" spans="1:13">
      <c r="A80" s="6" t="s">
        <v>60</v>
      </c>
      <c r="B80" s="6" t="s">
        <v>47</v>
      </c>
      <c r="C80" s="6">
        <v>4</v>
      </c>
      <c r="D80" s="6" t="str">
        <f t="shared" si="10"/>
        <v>OTO-MON-NCD-4</v>
      </c>
      <c r="E80" s="17">
        <v>43369</v>
      </c>
      <c r="F80" s="6">
        <v>36</v>
      </c>
      <c r="G80" s="6">
        <v>1.02</v>
      </c>
      <c r="H80" s="12">
        <v>6.56</v>
      </c>
      <c r="I80" s="12">
        <v>5.67</v>
      </c>
      <c r="J80" s="12">
        <f t="shared" si="11"/>
        <v>5.5399999999999991</v>
      </c>
      <c r="K80" s="12">
        <f t="shared" si="12"/>
        <v>4.6500000000000004</v>
      </c>
      <c r="L80" s="12">
        <f t="shared" si="13"/>
        <v>0.19139784946236532</v>
      </c>
      <c r="M80" s="12">
        <f t="shared" si="14"/>
        <v>0.83935018050541532</v>
      </c>
    </row>
    <row r="81" spans="1:13">
      <c r="A81" s="6" t="s">
        <v>60</v>
      </c>
      <c r="B81" s="6" t="s">
        <v>47</v>
      </c>
      <c r="C81" s="6">
        <v>5</v>
      </c>
      <c r="D81" s="6" t="str">
        <f t="shared" si="10"/>
        <v>OTO-MON-NCD-5</v>
      </c>
      <c r="E81" s="17">
        <v>43369</v>
      </c>
      <c r="F81" s="6">
        <v>37</v>
      </c>
      <c r="G81" s="6">
        <v>1.08</v>
      </c>
      <c r="H81" s="12">
        <v>7.78</v>
      </c>
      <c r="I81" s="12">
        <v>6.74</v>
      </c>
      <c r="J81" s="12">
        <f t="shared" si="11"/>
        <v>6.7</v>
      </c>
      <c r="K81" s="12">
        <f t="shared" si="12"/>
        <v>5.66</v>
      </c>
      <c r="L81" s="12">
        <f t="shared" si="13"/>
        <v>0.18374558303886926</v>
      </c>
      <c r="M81" s="12">
        <f t="shared" si="14"/>
        <v>0.84477611940298503</v>
      </c>
    </row>
    <row r="82" spans="1:13">
      <c r="A82" s="6" t="s">
        <v>60</v>
      </c>
      <c r="B82" s="6" t="s">
        <v>47</v>
      </c>
      <c r="C82" s="6">
        <v>6</v>
      </c>
      <c r="D82" s="6" t="str">
        <f t="shared" si="10"/>
        <v>OTO-MON-NCD-6</v>
      </c>
      <c r="E82" s="17">
        <v>43369</v>
      </c>
      <c r="F82" s="6">
        <v>38</v>
      </c>
      <c r="G82" s="6">
        <v>1.03</v>
      </c>
      <c r="H82" s="12">
        <v>6.83</v>
      </c>
      <c r="I82" s="12">
        <v>6.07</v>
      </c>
      <c r="J82" s="12">
        <f t="shared" si="11"/>
        <v>5.8</v>
      </c>
      <c r="K82" s="12">
        <f t="shared" si="12"/>
        <v>5.04</v>
      </c>
      <c r="L82" s="12">
        <f t="shared" si="13"/>
        <v>0.15079365079365076</v>
      </c>
      <c r="M82" s="12">
        <f t="shared" si="14"/>
        <v>0.86896551724137938</v>
      </c>
    </row>
    <row r="83" spans="1:13">
      <c r="A83" s="6" t="s">
        <v>60</v>
      </c>
      <c r="B83" s="6" t="s">
        <v>47</v>
      </c>
      <c r="C83" s="6">
        <v>7</v>
      </c>
      <c r="D83" s="6" t="str">
        <f t="shared" si="10"/>
        <v>OTO-MON-NCD-7</v>
      </c>
      <c r="E83" s="17">
        <v>43369</v>
      </c>
      <c r="F83" s="6">
        <v>39</v>
      </c>
      <c r="G83" s="6">
        <v>1</v>
      </c>
      <c r="H83" s="12">
        <v>6.4</v>
      </c>
      <c r="I83" s="12">
        <v>5.56</v>
      </c>
      <c r="J83" s="12">
        <f t="shared" si="11"/>
        <v>5.4</v>
      </c>
      <c r="K83" s="12">
        <f t="shared" si="12"/>
        <v>4.5599999999999996</v>
      </c>
      <c r="L83" s="12">
        <f t="shared" si="13"/>
        <v>0.18421052631578966</v>
      </c>
      <c r="M83" s="12">
        <f t="shared" si="14"/>
        <v>0.84444444444444433</v>
      </c>
    </row>
    <row r="84" spans="1:13">
      <c r="A84" s="6" t="s">
        <v>60</v>
      </c>
      <c r="B84" s="6" t="s">
        <v>47</v>
      </c>
      <c r="C84" s="6">
        <v>8</v>
      </c>
      <c r="D84" s="6" t="str">
        <f t="shared" si="10"/>
        <v>OTO-MON-NCD-8</v>
      </c>
      <c r="E84" s="17">
        <v>43369</v>
      </c>
      <c r="F84" s="6">
        <v>40</v>
      </c>
      <c r="G84" s="6">
        <v>1.04</v>
      </c>
      <c r="H84" s="12">
        <v>7.12</v>
      </c>
      <c r="I84" s="12">
        <v>6.06</v>
      </c>
      <c r="J84" s="12">
        <f t="shared" si="11"/>
        <v>6.08</v>
      </c>
      <c r="K84" s="12">
        <f t="shared" si="12"/>
        <v>5.0199999999999996</v>
      </c>
      <c r="L84" s="12">
        <f t="shared" si="13"/>
        <v>0.21115537848605589</v>
      </c>
      <c r="M84" s="12">
        <f t="shared" si="14"/>
        <v>0.82565789473684204</v>
      </c>
    </row>
    <row r="85" spans="1:13">
      <c r="A85" s="6" t="s">
        <v>60</v>
      </c>
      <c r="B85" s="6" t="s">
        <v>48</v>
      </c>
      <c r="C85" s="6">
        <v>1</v>
      </c>
      <c r="D85" s="6" t="str">
        <f t="shared" si="10"/>
        <v>OTO-MXT-NCD-1</v>
      </c>
      <c r="E85" s="17">
        <v>43369</v>
      </c>
      <c r="F85" s="6">
        <v>41</v>
      </c>
      <c r="G85" s="6">
        <v>1.02</v>
      </c>
      <c r="H85" s="12">
        <v>6.22</v>
      </c>
      <c r="I85" s="12">
        <v>5.41</v>
      </c>
      <c r="J85" s="12">
        <f t="shared" si="11"/>
        <v>5.1999999999999993</v>
      </c>
      <c r="K85" s="12">
        <f t="shared" si="12"/>
        <v>4.3900000000000006</v>
      </c>
      <c r="L85" s="12">
        <f t="shared" si="13"/>
        <v>0.18451025056947576</v>
      </c>
      <c r="M85" s="12">
        <f t="shared" si="14"/>
        <v>0.84423076923076945</v>
      </c>
    </row>
    <row r="86" spans="1:13">
      <c r="A86" s="6" t="s">
        <v>60</v>
      </c>
      <c r="B86" s="6" t="s">
        <v>48</v>
      </c>
      <c r="C86" s="6">
        <v>2</v>
      </c>
      <c r="D86" s="6" t="str">
        <f t="shared" si="10"/>
        <v>OTO-MXT-NCD-2</v>
      </c>
      <c r="E86" s="17">
        <v>43369</v>
      </c>
      <c r="F86" s="6">
        <v>42</v>
      </c>
      <c r="G86" s="6">
        <v>1.05</v>
      </c>
      <c r="H86" s="12">
        <v>6.83</v>
      </c>
      <c r="I86" s="12">
        <v>6.12</v>
      </c>
      <c r="J86" s="12">
        <f t="shared" si="11"/>
        <v>5.78</v>
      </c>
      <c r="K86" s="12">
        <f t="shared" si="12"/>
        <v>5.07</v>
      </c>
      <c r="L86" s="12">
        <f t="shared" si="13"/>
        <v>0.14003944773175542</v>
      </c>
      <c r="M86" s="12">
        <f t="shared" si="14"/>
        <v>0.87716262975778547</v>
      </c>
    </row>
    <row r="87" spans="1:13">
      <c r="A87" s="6" t="s">
        <v>60</v>
      </c>
      <c r="B87" s="6" t="s">
        <v>48</v>
      </c>
      <c r="C87" s="6">
        <v>3</v>
      </c>
      <c r="D87" s="6" t="str">
        <f t="shared" si="10"/>
        <v>OTO-MXT-NCD-3</v>
      </c>
      <c r="E87" s="17">
        <v>43369</v>
      </c>
      <c r="F87" s="6">
        <v>43</v>
      </c>
      <c r="G87" s="6">
        <v>1.03</v>
      </c>
      <c r="H87" s="12">
        <v>6.6</v>
      </c>
      <c r="I87" s="12">
        <v>5.93</v>
      </c>
      <c r="J87" s="12">
        <f t="shared" si="11"/>
        <v>5.5699999999999994</v>
      </c>
      <c r="K87" s="12">
        <f t="shared" si="12"/>
        <v>4.8999999999999995</v>
      </c>
      <c r="L87" s="12">
        <f t="shared" si="13"/>
        <v>0.13673469387755102</v>
      </c>
      <c r="M87" s="12">
        <f t="shared" si="14"/>
        <v>0.8797127468581688</v>
      </c>
    </row>
    <row r="88" spans="1:13">
      <c r="A88" s="6" t="s">
        <v>60</v>
      </c>
      <c r="B88" s="6" t="s">
        <v>48</v>
      </c>
      <c r="C88" s="6">
        <v>4</v>
      </c>
      <c r="D88" s="6" t="str">
        <f t="shared" si="10"/>
        <v>OTO-MXT-NCD-4</v>
      </c>
      <c r="E88" s="17">
        <v>43369</v>
      </c>
      <c r="F88" s="6">
        <v>44</v>
      </c>
      <c r="G88" s="6">
        <v>1.05</v>
      </c>
      <c r="H88" s="12">
        <v>7.63</v>
      </c>
      <c r="I88" s="12">
        <v>6.92</v>
      </c>
      <c r="J88" s="12">
        <f t="shared" si="11"/>
        <v>6.58</v>
      </c>
      <c r="K88" s="12">
        <f t="shared" si="12"/>
        <v>5.87</v>
      </c>
      <c r="L88" s="12">
        <f t="shared" si="13"/>
        <v>0.12095400340715502</v>
      </c>
      <c r="M88" s="12">
        <f t="shared" si="14"/>
        <v>0.89209726443769</v>
      </c>
    </row>
    <row r="89" spans="1:13">
      <c r="A89" s="6" t="s">
        <v>60</v>
      </c>
      <c r="B89" s="6" t="s">
        <v>48</v>
      </c>
      <c r="C89" s="6">
        <v>5</v>
      </c>
      <c r="D89" s="6" t="str">
        <f t="shared" si="10"/>
        <v>OTO-MXT-NCD-5</v>
      </c>
      <c r="E89" s="17">
        <v>43369</v>
      </c>
      <c r="F89" s="6">
        <v>45</v>
      </c>
      <c r="G89" s="6">
        <v>1.02</v>
      </c>
      <c r="H89" s="12">
        <v>6.98</v>
      </c>
      <c r="I89" s="12">
        <v>6.48</v>
      </c>
      <c r="J89" s="12">
        <f t="shared" si="11"/>
        <v>5.9600000000000009</v>
      </c>
      <c r="K89" s="12">
        <f t="shared" si="12"/>
        <v>5.4600000000000009</v>
      </c>
      <c r="L89" s="12">
        <f t="shared" si="13"/>
        <v>9.1575091575091555E-2</v>
      </c>
      <c r="M89" s="12">
        <f t="shared" si="14"/>
        <v>0.91610738255033564</v>
      </c>
    </row>
    <row r="90" spans="1:13">
      <c r="A90" s="6" t="s">
        <v>60</v>
      </c>
      <c r="B90" s="6" t="s">
        <v>48</v>
      </c>
      <c r="C90" s="6">
        <v>6</v>
      </c>
      <c r="D90" s="6" t="str">
        <f t="shared" si="10"/>
        <v>OTO-MXT-NCD-6</v>
      </c>
      <c r="E90" s="17">
        <v>43369</v>
      </c>
      <c r="F90" s="6">
        <v>46</v>
      </c>
      <c r="G90" s="6">
        <v>1.04</v>
      </c>
      <c r="H90" s="12">
        <v>7.31</v>
      </c>
      <c r="I90" s="12">
        <v>6.63</v>
      </c>
      <c r="J90" s="12">
        <f t="shared" si="11"/>
        <v>6.27</v>
      </c>
      <c r="K90" s="12">
        <f t="shared" si="12"/>
        <v>5.59</v>
      </c>
      <c r="L90" s="12">
        <f t="shared" si="13"/>
        <v>0.12164579606440067</v>
      </c>
      <c r="M90" s="12">
        <f t="shared" si="14"/>
        <v>0.89154704944178631</v>
      </c>
    </row>
    <row r="91" spans="1:13">
      <c r="A91" s="6" t="s">
        <v>60</v>
      </c>
      <c r="B91" s="6" t="s">
        <v>48</v>
      </c>
      <c r="C91" s="6">
        <v>7</v>
      </c>
      <c r="D91" s="6" t="str">
        <f t="shared" si="10"/>
        <v>OTO-MXT-NCD-7</v>
      </c>
      <c r="E91" s="17">
        <v>43369</v>
      </c>
      <c r="F91" s="6">
        <v>47</v>
      </c>
      <c r="G91" s="6">
        <v>1.03</v>
      </c>
      <c r="H91" s="12">
        <v>6.3</v>
      </c>
      <c r="I91" s="12">
        <v>5.67</v>
      </c>
      <c r="J91" s="12">
        <f t="shared" si="11"/>
        <v>5.27</v>
      </c>
      <c r="K91" s="12">
        <f t="shared" si="12"/>
        <v>4.6399999999999997</v>
      </c>
      <c r="L91" s="12">
        <f t="shared" si="13"/>
        <v>0.1357758620689655</v>
      </c>
      <c r="M91" s="12">
        <f t="shared" si="14"/>
        <v>0.8804554079696395</v>
      </c>
    </row>
    <row r="92" spans="1:13">
      <c r="A92" s="6" t="s">
        <v>60</v>
      </c>
      <c r="B92" s="6" t="s">
        <v>48</v>
      </c>
      <c r="C92" s="6">
        <v>8</v>
      </c>
      <c r="D92" s="6" t="str">
        <f t="shared" si="10"/>
        <v>OTO-MXT-NCD-8</v>
      </c>
      <c r="E92" s="17">
        <v>43369</v>
      </c>
      <c r="F92" s="6">
        <v>48</v>
      </c>
      <c r="G92" s="6">
        <v>1.04</v>
      </c>
      <c r="H92" s="12">
        <v>6.12</v>
      </c>
      <c r="I92" s="12">
        <v>5.57</v>
      </c>
      <c r="J92" s="12">
        <f t="shared" si="11"/>
        <v>5.08</v>
      </c>
      <c r="K92" s="12">
        <f t="shared" si="12"/>
        <v>4.53</v>
      </c>
      <c r="L92" s="12">
        <f t="shared" si="13"/>
        <v>0.12141280353200878</v>
      </c>
      <c r="M92" s="12">
        <f t="shared" si="14"/>
        <v>0.89173228346456701</v>
      </c>
    </row>
    <row r="93" spans="1:13">
      <c r="A93" s="6" t="s">
        <v>60</v>
      </c>
      <c r="B93" s="6" t="s">
        <v>44</v>
      </c>
      <c r="C93" s="6">
        <v>1</v>
      </c>
      <c r="D93" s="6" t="str">
        <f t="shared" si="10"/>
        <v>SFA-ONE-PRO-1</v>
      </c>
      <c r="E93" s="17">
        <v>43364</v>
      </c>
      <c r="F93" s="6">
        <v>9</v>
      </c>
      <c r="G93" s="6">
        <v>1.02</v>
      </c>
      <c r="H93" s="12">
        <v>6.45</v>
      </c>
      <c r="I93" s="12">
        <v>5.8</v>
      </c>
      <c r="J93" s="12">
        <f t="shared" si="11"/>
        <v>5.43</v>
      </c>
      <c r="K93" s="12">
        <f t="shared" si="12"/>
        <v>4.7799999999999994</v>
      </c>
      <c r="L93" s="12">
        <f t="shared" si="13"/>
        <v>0.13598326359832646</v>
      </c>
      <c r="M93" s="12">
        <f t="shared" si="14"/>
        <v>0.88029465930018413</v>
      </c>
    </row>
    <row r="94" spans="1:13">
      <c r="A94" s="6" t="s">
        <v>60</v>
      </c>
      <c r="B94" s="6" t="s">
        <v>44</v>
      </c>
      <c r="C94" s="6">
        <v>2</v>
      </c>
      <c r="D94" s="6" t="str">
        <f t="shared" si="10"/>
        <v>SFA-ONE-PRO-2</v>
      </c>
      <c r="E94" s="17">
        <v>43364</v>
      </c>
      <c r="F94" s="6">
        <v>10</v>
      </c>
      <c r="G94" s="6">
        <v>1.02</v>
      </c>
      <c r="H94" s="12">
        <v>6.04</v>
      </c>
      <c r="I94" s="12">
        <v>5.29</v>
      </c>
      <c r="J94" s="12">
        <f t="shared" si="11"/>
        <v>5.0199999999999996</v>
      </c>
      <c r="K94" s="12">
        <f t="shared" si="12"/>
        <v>4.2699999999999996</v>
      </c>
      <c r="L94" s="12">
        <f t="shared" si="13"/>
        <v>0.17564402810304452</v>
      </c>
      <c r="M94" s="12">
        <f t="shared" si="14"/>
        <v>0.85059760956175301</v>
      </c>
    </row>
    <row r="95" spans="1:13">
      <c r="A95" s="6" t="s">
        <v>60</v>
      </c>
      <c r="B95" s="6" t="s">
        <v>44</v>
      </c>
      <c r="C95" s="6">
        <v>3</v>
      </c>
      <c r="D95" s="6" t="str">
        <f t="shared" si="10"/>
        <v>SFA-ONE-PRO-3</v>
      </c>
      <c r="E95" s="17">
        <v>43364</v>
      </c>
      <c r="F95" s="6">
        <v>11</v>
      </c>
      <c r="G95" s="6">
        <v>1.02</v>
      </c>
      <c r="H95" s="12">
        <v>6.56</v>
      </c>
      <c r="I95" s="12">
        <v>5.89</v>
      </c>
      <c r="J95" s="12">
        <f t="shared" si="11"/>
        <v>5.5399999999999991</v>
      </c>
      <c r="K95" s="12">
        <f t="shared" si="12"/>
        <v>4.8699999999999992</v>
      </c>
      <c r="L95" s="12">
        <f t="shared" si="13"/>
        <v>0.1375770020533881</v>
      </c>
      <c r="M95" s="12">
        <f t="shared" si="14"/>
        <v>0.87906137184115518</v>
      </c>
    </row>
    <row r="96" spans="1:13">
      <c r="A96" s="6" t="s">
        <v>60</v>
      </c>
      <c r="B96" s="6" t="s">
        <v>44</v>
      </c>
      <c r="C96" s="6">
        <v>4</v>
      </c>
      <c r="D96" s="6" t="str">
        <f t="shared" si="10"/>
        <v>SFA-ONE-PRO-4</v>
      </c>
      <c r="E96" s="17">
        <v>43364</v>
      </c>
      <c r="F96" s="6">
        <v>12</v>
      </c>
      <c r="G96" s="6">
        <v>1.07</v>
      </c>
      <c r="H96" s="12">
        <v>6.46</v>
      </c>
      <c r="I96" s="12">
        <v>5.86</v>
      </c>
      <c r="J96" s="12">
        <f t="shared" si="11"/>
        <v>5.39</v>
      </c>
      <c r="K96" s="12">
        <f t="shared" si="12"/>
        <v>4.79</v>
      </c>
      <c r="L96" s="12">
        <f t="shared" si="13"/>
        <v>0.12526096033402914</v>
      </c>
      <c r="M96" s="12">
        <f t="shared" si="14"/>
        <v>0.88868274582560303</v>
      </c>
    </row>
    <row r="97" spans="1:13">
      <c r="A97" s="6" t="s">
        <v>60</v>
      </c>
      <c r="B97" s="6" t="s">
        <v>44</v>
      </c>
      <c r="C97" s="6">
        <v>5</v>
      </c>
      <c r="D97" s="6" t="str">
        <f t="shared" si="10"/>
        <v>SFA-ONE-PRO-5</v>
      </c>
      <c r="E97" s="17">
        <v>43364</v>
      </c>
      <c r="F97" s="6">
        <v>13</v>
      </c>
      <c r="G97" s="6">
        <v>1.03</v>
      </c>
      <c r="H97" s="12">
        <v>6.26</v>
      </c>
      <c r="I97" s="12">
        <v>5.61</v>
      </c>
      <c r="J97" s="12">
        <f t="shared" si="11"/>
        <v>5.2299999999999995</v>
      </c>
      <c r="K97" s="12">
        <f t="shared" si="12"/>
        <v>4.58</v>
      </c>
      <c r="L97" s="12">
        <f t="shared" si="13"/>
        <v>0.14192139737991255</v>
      </c>
      <c r="M97" s="12">
        <f t="shared" si="14"/>
        <v>0.87571701720841311</v>
      </c>
    </row>
    <row r="98" spans="1:13">
      <c r="A98" s="6" t="s">
        <v>60</v>
      </c>
      <c r="B98" s="6" t="s">
        <v>44</v>
      </c>
      <c r="C98" s="6">
        <v>6</v>
      </c>
      <c r="D98" s="6" t="str">
        <f t="shared" ref="D98:D116" si="15">_xlfn.CONCAT(B98,"-",C98)</f>
        <v>SFA-ONE-PRO-6</v>
      </c>
      <c r="E98" s="17">
        <v>43364</v>
      </c>
      <c r="F98" s="6">
        <v>14</v>
      </c>
      <c r="G98" s="6">
        <v>1.02</v>
      </c>
      <c r="H98" s="12">
        <v>7.05</v>
      </c>
      <c r="I98" s="12">
        <v>6.33</v>
      </c>
      <c r="J98" s="12">
        <f t="shared" ref="J98:J116" si="16">H98-G98</f>
        <v>6.0299999999999994</v>
      </c>
      <c r="K98" s="12">
        <f t="shared" ref="K98:K116" si="17">I98-G98</f>
        <v>5.3100000000000005</v>
      </c>
      <c r="L98" s="12">
        <f t="shared" ref="L98:L116" si="18">(J98-K98)/(K98)</f>
        <v>0.13559322033898283</v>
      </c>
      <c r="M98" s="12">
        <f t="shared" ref="M98:M116" si="19">K98/J98</f>
        <v>0.88059701492537334</v>
      </c>
    </row>
    <row r="99" spans="1:13">
      <c r="A99" s="6" t="s">
        <v>60</v>
      </c>
      <c r="B99" s="6" t="s">
        <v>44</v>
      </c>
      <c r="C99" s="6">
        <v>7</v>
      </c>
      <c r="D99" s="6" t="str">
        <f t="shared" si="15"/>
        <v>SFA-ONE-PRO-7</v>
      </c>
      <c r="E99" s="17">
        <v>43364</v>
      </c>
      <c r="F99" s="6">
        <v>15</v>
      </c>
      <c r="G99" s="6">
        <v>1.02</v>
      </c>
      <c r="H99" s="12">
        <v>6.51</v>
      </c>
      <c r="I99" s="12">
        <v>5.9</v>
      </c>
      <c r="J99" s="12">
        <f t="shared" si="16"/>
        <v>5.49</v>
      </c>
      <c r="K99" s="12">
        <f t="shared" si="17"/>
        <v>4.8800000000000008</v>
      </c>
      <c r="L99" s="12">
        <f t="shared" si="18"/>
        <v>0.12499999999999986</v>
      </c>
      <c r="M99" s="12">
        <f t="shared" si="19"/>
        <v>0.88888888888888895</v>
      </c>
    </row>
    <row r="100" spans="1:13">
      <c r="A100" s="6" t="s">
        <v>60</v>
      </c>
      <c r="B100" s="6" t="s">
        <v>44</v>
      </c>
      <c r="C100" s="6">
        <v>8</v>
      </c>
      <c r="D100" s="6" t="str">
        <f t="shared" si="15"/>
        <v>SFA-ONE-PRO-8</v>
      </c>
      <c r="E100" s="17">
        <v>43364</v>
      </c>
      <c r="F100" s="6">
        <v>16</v>
      </c>
      <c r="G100" s="6">
        <v>1.03</v>
      </c>
      <c r="H100" s="12">
        <v>6.44</v>
      </c>
      <c r="I100" s="12">
        <v>5.72</v>
      </c>
      <c r="J100" s="12">
        <f t="shared" si="16"/>
        <v>5.41</v>
      </c>
      <c r="K100" s="12">
        <f t="shared" si="17"/>
        <v>4.6899999999999995</v>
      </c>
      <c r="L100" s="12">
        <f t="shared" si="18"/>
        <v>0.15351812366737755</v>
      </c>
      <c r="M100" s="12">
        <f t="shared" si="19"/>
        <v>0.86691312384473185</v>
      </c>
    </row>
    <row r="101" spans="1:13">
      <c r="A101" s="6" t="s">
        <v>60</v>
      </c>
      <c r="B101" s="6" t="s">
        <v>52</v>
      </c>
      <c r="C101" s="6">
        <v>1</v>
      </c>
      <c r="D101" s="6" t="str">
        <f t="shared" si="15"/>
        <v>UCP-MXG-NCD-1</v>
      </c>
      <c r="E101" s="17">
        <v>43377</v>
      </c>
      <c r="F101" s="6">
        <v>73</v>
      </c>
      <c r="G101" s="6">
        <v>0.97</v>
      </c>
      <c r="H101" s="12">
        <v>6.03</v>
      </c>
      <c r="I101" s="12">
        <v>5.57</v>
      </c>
      <c r="J101" s="12">
        <f t="shared" si="16"/>
        <v>5.0600000000000005</v>
      </c>
      <c r="K101" s="12">
        <f t="shared" si="17"/>
        <v>4.6000000000000005</v>
      </c>
      <c r="L101" s="12">
        <f t="shared" si="18"/>
        <v>9.9999999999999978E-2</v>
      </c>
      <c r="M101" s="12">
        <f t="shared" si="19"/>
        <v>0.90909090909090906</v>
      </c>
    </row>
    <row r="102" spans="1:13">
      <c r="A102" s="6" t="s">
        <v>60</v>
      </c>
      <c r="B102" s="6" t="s">
        <v>52</v>
      </c>
      <c r="C102" s="6">
        <v>2</v>
      </c>
      <c r="D102" s="6" t="str">
        <f t="shared" si="15"/>
        <v>UCP-MXG-NCD-2</v>
      </c>
      <c r="E102" s="17">
        <v>43377</v>
      </c>
      <c r="F102" s="6">
        <v>74</v>
      </c>
      <c r="G102" s="6">
        <v>1.02</v>
      </c>
      <c r="H102" s="12">
        <v>7.12</v>
      </c>
      <c r="I102" s="12">
        <v>6.5</v>
      </c>
      <c r="J102" s="12">
        <f t="shared" si="16"/>
        <v>6.1</v>
      </c>
      <c r="K102" s="12">
        <f t="shared" si="17"/>
        <v>5.48</v>
      </c>
      <c r="L102" s="12">
        <f t="shared" si="18"/>
        <v>0.11313868613138671</v>
      </c>
      <c r="M102" s="12">
        <f t="shared" si="19"/>
        <v>0.89836065573770507</v>
      </c>
    </row>
    <row r="103" spans="1:13">
      <c r="A103" s="6" t="s">
        <v>60</v>
      </c>
      <c r="B103" s="6" t="s">
        <v>52</v>
      </c>
      <c r="C103" s="6">
        <v>3</v>
      </c>
      <c r="D103" s="6" t="str">
        <f t="shared" si="15"/>
        <v>UCP-MXG-NCD-3</v>
      </c>
      <c r="E103" s="17">
        <v>43377</v>
      </c>
      <c r="F103" s="6">
        <v>75</v>
      </c>
      <c r="G103" s="6">
        <v>1.02</v>
      </c>
      <c r="H103" s="12">
        <v>6.07</v>
      </c>
      <c r="I103" s="12">
        <v>5.66</v>
      </c>
      <c r="J103" s="12">
        <f t="shared" si="16"/>
        <v>5.0500000000000007</v>
      </c>
      <c r="K103" s="12">
        <f t="shared" si="17"/>
        <v>4.6400000000000006</v>
      </c>
      <c r="L103" s="12">
        <f t="shared" si="18"/>
        <v>8.8362068965517265E-2</v>
      </c>
      <c r="M103" s="12">
        <f t="shared" si="19"/>
        <v>0.91881188118811874</v>
      </c>
    </row>
    <row r="104" spans="1:13">
      <c r="A104" s="6" t="s">
        <v>60</v>
      </c>
      <c r="B104" s="6" t="s">
        <v>52</v>
      </c>
      <c r="C104" s="6">
        <v>4</v>
      </c>
      <c r="D104" s="6" t="str">
        <f t="shared" si="15"/>
        <v>UCP-MXG-NCD-4</v>
      </c>
      <c r="E104" s="17">
        <v>43377</v>
      </c>
      <c r="F104" s="6">
        <v>76</v>
      </c>
      <c r="G104" s="6">
        <v>1.04</v>
      </c>
      <c r="H104" s="12">
        <v>6.43</v>
      </c>
      <c r="I104" s="12">
        <v>5.94</v>
      </c>
      <c r="J104" s="12">
        <f t="shared" si="16"/>
        <v>5.39</v>
      </c>
      <c r="K104" s="12">
        <f t="shared" si="17"/>
        <v>4.9000000000000004</v>
      </c>
      <c r="L104" s="12">
        <f t="shared" si="18"/>
        <v>9.9999999999999853E-2</v>
      </c>
      <c r="M104" s="12">
        <f t="shared" si="19"/>
        <v>0.90909090909090917</v>
      </c>
    </row>
    <row r="105" spans="1:13">
      <c r="A105" s="6" t="s">
        <v>60</v>
      </c>
      <c r="B105" s="6" t="s">
        <v>52</v>
      </c>
      <c r="C105" s="6">
        <v>5</v>
      </c>
      <c r="D105" s="6" t="str">
        <f t="shared" si="15"/>
        <v>UCP-MXG-NCD-5</v>
      </c>
      <c r="E105" s="17">
        <v>43377</v>
      </c>
      <c r="F105" s="6">
        <v>77</v>
      </c>
      <c r="G105" s="6">
        <v>1.01</v>
      </c>
      <c r="H105" s="12">
        <v>6.22</v>
      </c>
      <c r="I105" s="12">
        <v>5.5</v>
      </c>
      <c r="J105" s="12">
        <f t="shared" si="16"/>
        <v>5.21</v>
      </c>
      <c r="K105" s="12">
        <f t="shared" si="17"/>
        <v>4.49</v>
      </c>
      <c r="L105" s="12">
        <f t="shared" si="18"/>
        <v>0.16035634743875271</v>
      </c>
      <c r="M105" s="12">
        <f t="shared" si="19"/>
        <v>0.86180422264875245</v>
      </c>
    </row>
    <row r="106" spans="1:13">
      <c r="A106" s="6" t="s">
        <v>60</v>
      </c>
      <c r="B106" s="6" t="s">
        <v>52</v>
      </c>
      <c r="C106" s="6">
        <v>6</v>
      </c>
      <c r="D106" s="6" t="str">
        <f t="shared" si="15"/>
        <v>UCP-MXG-NCD-6</v>
      </c>
      <c r="E106" s="17">
        <v>43377</v>
      </c>
      <c r="F106" s="6">
        <v>78</v>
      </c>
      <c r="G106" s="6">
        <v>1</v>
      </c>
      <c r="H106" s="12">
        <v>6.75</v>
      </c>
      <c r="I106" s="12">
        <v>6.03</v>
      </c>
      <c r="J106" s="12">
        <f t="shared" si="16"/>
        <v>5.75</v>
      </c>
      <c r="K106" s="12">
        <f t="shared" si="17"/>
        <v>5.03</v>
      </c>
      <c r="L106" s="12">
        <f t="shared" si="18"/>
        <v>0.14314115308151087</v>
      </c>
      <c r="M106" s="12">
        <f t="shared" si="19"/>
        <v>0.87478260869565216</v>
      </c>
    </row>
    <row r="107" spans="1:13">
      <c r="A107" s="6" t="s">
        <v>60</v>
      </c>
      <c r="B107" s="6" t="s">
        <v>52</v>
      </c>
      <c r="C107" s="6">
        <v>7</v>
      </c>
      <c r="D107" s="6" t="str">
        <f t="shared" si="15"/>
        <v>UCP-MXG-NCD-7</v>
      </c>
      <c r="E107" s="17">
        <v>43377</v>
      </c>
      <c r="F107" s="6">
        <v>79</v>
      </c>
      <c r="G107" s="6">
        <v>1.03</v>
      </c>
      <c r="H107" s="12">
        <v>6.27</v>
      </c>
      <c r="I107" s="12">
        <v>5.68</v>
      </c>
      <c r="J107" s="12">
        <f t="shared" si="16"/>
        <v>5.2399999999999993</v>
      </c>
      <c r="K107" s="12">
        <f t="shared" si="17"/>
        <v>4.6499999999999995</v>
      </c>
      <c r="L107" s="12">
        <f t="shared" si="18"/>
        <v>0.12688172043010751</v>
      </c>
      <c r="M107" s="12">
        <f t="shared" si="19"/>
        <v>0.88740458015267176</v>
      </c>
    </row>
    <row r="108" spans="1:13">
      <c r="A108" s="6" t="s">
        <v>60</v>
      </c>
      <c r="B108" s="6" t="s">
        <v>52</v>
      </c>
      <c r="C108" s="6">
        <v>8</v>
      </c>
      <c r="D108" s="6" t="str">
        <f t="shared" si="15"/>
        <v>UCP-MXG-NCD-8</v>
      </c>
      <c r="E108" s="17">
        <v>43377</v>
      </c>
      <c r="F108" s="6">
        <v>80</v>
      </c>
      <c r="G108" s="6">
        <v>1.03</v>
      </c>
      <c r="H108" s="12">
        <v>8.24</v>
      </c>
      <c r="I108" s="12">
        <v>7.47</v>
      </c>
      <c r="J108" s="12">
        <f t="shared" si="16"/>
        <v>7.21</v>
      </c>
      <c r="K108" s="12">
        <f t="shared" si="17"/>
        <v>6.4399999999999995</v>
      </c>
      <c r="L108" s="12">
        <f t="shared" si="18"/>
        <v>0.11956521739130443</v>
      </c>
      <c r="M108" s="12">
        <f t="shared" si="19"/>
        <v>0.89320388349514557</v>
      </c>
    </row>
    <row r="109" spans="1:13">
      <c r="A109" s="6" t="s">
        <v>60</v>
      </c>
      <c r="B109" s="6" t="s">
        <v>53</v>
      </c>
      <c r="C109" s="6">
        <v>1</v>
      </c>
      <c r="D109" s="6" t="str">
        <f t="shared" si="15"/>
        <v>WBI-NRT-NCS-1</v>
      </c>
      <c r="E109" s="17">
        <v>43384</v>
      </c>
      <c r="F109" s="6">
        <v>89</v>
      </c>
      <c r="G109" s="6">
        <v>1.01</v>
      </c>
      <c r="H109" s="12">
        <v>7.1</v>
      </c>
      <c r="I109" s="12">
        <v>6.22</v>
      </c>
      <c r="J109" s="12">
        <f t="shared" si="16"/>
        <v>6.09</v>
      </c>
      <c r="K109" s="12">
        <f t="shared" si="17"/>
        <v>5.21</v>
      </c>
      <c r="L109" s="12">
        <f t="shared" si="18"/>
        <v>0.16890595009596926</v>
      </c>
      <c r="M109" s="12">
        <f t="shared" si="19"/>
        <v>0.85550082101806246</v>
      </c>
    </row>
    <row r="110" spans="1:13">
      <c r="A110" s="6" t="s">
        <v>60</v>
      </c>
      <c r="B110" s="6" t="s">
        <v>53</v>
      </c>
      <c r="C110" s="6">
        <v>2</v>
      </c>
      <c r="D110" s="6" t="str">
        <f t="shared" si="15"/>
        <v>WBI-NRT-NCS-2</v>
      </c>
      <c r="E110" s="17">
        <v>43384</v>
      </c>
      <c r="F110" s="6">
        <v>90</v>
      </c>
      <c r="G110" s="6">
        <v>1.08</v>
      </c>
      <c r="H110" s="12">
        <v>6.53</v>
      </c>
      <c r="I110" s="12">
        <v>5.75</v>
      </c>
      <c r="J110" s="12">
        <f t="shared" si="16"/>
        <v>5.45</v>
      </c>
      <c r="K110" s="12">
        <f t="shared" si="17"/>
        <v>4.67</v>
      </c>
      <c r="L110" s="12">
        <f t="shared" si="18"/>
        <v>0.16702355460385446</v>
      </c>
      <c r="M110" s="12">
        <f t="shared" si="19"/>
        <v>0.85688073394495412</v>
      </c>
    </row>
    <row r="111" spans="1:13">
      <c r="A111" s="6" t="s">
        <v>60</v>
      </c>
      <c r="B111" s="6" t="s">
        <v>53</v>
      </c>
      <c r="C111" s="6">
        <v>3</v>
      </c>
      <c r="D111" s="6" t="str">
        <f t="shared" si="15"/>
        <v>WBI-NRT-NCS-3</v>
      </c>
      <c r="E111" s="17">
        <v>43384</v>
      </c>
      <c r="F111" s="6">
        <v>91</v>
      </c>
      <c r="G111" s="6">
        <v>1.1200000000000001</v>
      </c>
      <c r="H111" s="12">
        <v>8.56</v>
      </c>
      <c r="I111" s="12">
        <v>7.5</v>
      </c>
      <c r="J111" s="12">
        <f t="shared" si="16"/>
        <v>7.44</v>
      </c>
      <c r="K111" s="12">
        <f t="shared" si="17"/>
        <v>6.38</v>
      </c>
      <c r="L111" s="12">
        <f t="shared" si="18"/>
        <v>0.16614420062695934</v>
      </c>
      <c r="M111" s="12">
        <f t="shared" si="19"/>
        <v>0.85752688172043001</v>
      </c>
    </row>
    <row r="112" spans="1:13">
      <c r="A112" s="6" t="s">
        <v>60</v>
      </c>
      <c r="B112" s="6" t="s">
        <v>53</v>
      </c>
      <c r="C112" s="6">
        <v>4</v>
      </c>
      <c r="D112" s="6" t="str">
        <f t="shared" si="15"/>
        <v>WBI-NRT-NCS-4</v>
      </c>
      <c r="E112" s="17">
        <v>43384</v>
      </c>
      <c r="F112" s="6">
        <v>92</v>
      </c>
      <c r="G112" s="6">
        <v>1.04</v>
      </c>
      <c r="H112" s="12">
        <v>8.48</v>
      </c>
      <c r="I112" s="12">
        <v>7.35</v>
      </c>
      <c r="J112" s="12">
        <f t="shared" si="16"/>
        <v>7.44</v>
      </c>
      <c r="K112" s="12">
        <f t="shared" si="17"/>
        <v>6.31</v>
      </c>
      <c r="L112" s="12">
        <f t="shared" si="18"/>
        <v>0.17908082408874815</v>
      </c>
      <c r="M112" s="12">
        <f t="shared" si="19"/>
        <v>0.84811827956989239</v>
      </c>
    </row>
    <row r="113" spans="1:13">
      <c r="A113" s="6" t="s">
        <v>60</v>
      </c>
      <c r="B113" s="6" t="s">
        <v>53</v>
      </c>
      <c r="C113" s="6">
        <v>5</v>
      </c>
      <c r="D113" s="6" t="str">
        <f t="shared" si="15"/>
        <v>WBI-NRT-NCS-5</v>
      </c>
      <c r="E113" s="17">
        <v>43384</v>
      </c>
      <c r="F113" s="6">
        <v>93</v>
      </c>
      <c r="G113" s="6">
        <v>1.05</v>
      </c>
      <c r="H113" s="12">
        <v>6.17</v>
      </c>
      <c r="I113" s="12">
        <v>5.47</v>
      </c>
      <c r="J113" s="12">
        <f t="shared" si="16"/>
        <v>5.12</v>
      </c>
      <c r="K113" s="12">
        <f t="shared" si="17"/>
        <v>4.42</v>
      </c>
      <c r="L113" s="12">
        <f t="shared" si="18"/>
        <v>0.15837104072398195</v>
      </c>
      <c r="M113" s="12">
        <f t="shared" si="19"/>
        <v>0.86328125</v>
      </c>
    </row>
    <row r="114" spans="1:13">
      <c r="A114" s="6" t="s">
        <v>60</v>
      </c>
      <c r="B114" s="6" t="s">
        <v>53</v>
      </c>
      <c r="C114" s="6">
        <v>6</v>
      </c>
      <c r="D114" s="6" t="str">
        <f t="shared" si="15"/>
        <v>WBI-NRT-NCS-6</v>
      </c>
      <c r="E114" s="17">
        <v>43384</v>
      </c>
      <c r="F114" s="6">
        <v>94</v>
      </c>
      <c r="G114" s="6">
        <v>1.06</v>
      </c>
      <c r="H114" s="12">
        <v>7.04</v>
      </c>
      <c r="I114" s="12">
        <v>6.24</v>
      </c>
      <c r="J114" s="12">
        <f t="shared" si="16"/>
        <v>5.98</v>
      </c>
      <c r="K114" s="12">
        <f t="shared" si="17"/>
        <v>5.18</v>
      </c>
      <c r="L114" s="12">
        <f t="shared" si="18"/>
        <v>0.15444015444015458</v>
      </c>
      <c r="M114" s="12">
        <f t="shared" si="19"/>
        <v>0.86622073578595304</v>
      </c>
    </row>
    <row r="115" spans="1:13">
      <c r="A115" s="6" t="s">
        <v>60</v>
      </c>
      <c r="B115" s="6" t="s">
        <v>53</v>
      </c>
      <c r="C115" s="6">
        <v>7</v>
      </c>
      <c r="D115" s="6" t="str">
        <f t="shared" si="15"/>
        <v>WBI-NRT-NCS-7</v>
      </c>
      <c r="E115" s="17">
        <v>43384</v>
      </c>
      <c r="F115" s="6">
        <v>95</v>
      </c>
      <c r="G115" s="6">
        <v>1.05</v>
      </c>
      <c r="H115" s="12">
        <v>7.77</v>
      </c>
      <c r="I115" s="12">
        <v>6.97</v>
      </c>
      <c r="J115" s="12">
        <f t="shared" si="16"/>
        <v>6.72</v>
      </c>
      <c r="K115" s="12">
        <f t="shared" si="17"/>
        <v>5.92</v>
      </c>
      <c r="L115" s="12">
        <f t="shared" si="18"/>
        <v>0.13513513513513511</v>
      </c>
      <c r="M115" s="12">
        <f t="shared" si="19"/>
        <v>0.88095238095238093</v>
      </c>
    </row>
    <row r="116" spans="1:13">
      <c r="A116" s="6" t="s">
        <v>60</v>
      </c>
      <c r="B116" s="6" t="s">
        <v>53</v>
      </c>
      <c r="C116" s="6">
        <v>8</v>
      </c>
      <c r="D116" s="6" t="str">
        <f t="shared" si="15"/>
        <v>WBI-NRT-NCS-8</v>
      </c>
      <c r="E116" s="17">
        <v>43384</v>
      </c>
      <c r="F116" s="6">
        <v>96</v>
      </c>
      <c r="G116" s="6">
        <v>1.04</v>
      </c>
      <c r="H116" s="12">
        <v>6.45</v>
      </c>
      <c r="I116" s="12">
        <v>5.77</v>
      </c>
      <c r="J116" s="12">
        <f t="shared" si="16"/>
        <v>5.41</v>
      </c>
      <c r="K116" s="12">
        <f t="shared" si="17"/>
        <v>4.7299999999999995</v>
      </c>
      <c r="L116" s="12">
        <f t="shared" si="18"/>
        <v>0.14376321353065552</v>
      </c>
      <c r="M116" s="12">
        <f t="shared" si="19"/>
        <v>0.87430683918669116</v>
      </c>
    </row>
  </sheetData>
  <phoneticPr fontId="5" type="noConversion"/>
  <pageMargins left="0.7" right="0.7" top="0.75" bottom="0.75" header="0.3" footer="0.3"/>
  <pageSetup orientation="portrait" horizontalDpi="4294967292" verticalDpi="4294967292"/>
  <headerFooter>
    <oddHeader>&amp;LProject: DOE-NC-FIELD, Sep/Oct 2018_x000D_Protocol: Soil moisture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23"/>
  <sheetViews>
    <sheetView zoomScaleNormal="100" zoomScalePageLayoutView="150" workbookViewId="0">
      <selection activeCell="E1" sqref="E1:W1"/>
    </sheetView>
  </sheetViews>
  <sheetFormatPr baseColWidth="10" defaultColWidth="8.83203125" defaultRowHeight="14"/>
  <cols>
    <col min="1" max="1" width="5.5" style="6" bestFit="1" customWidth="1"/>
    <col min="2" max="2" width="11.83203125" style="6" bestFit="1" customWidth="1"/>
    <col min="3" max="3" width="5" style="6" bestFit="1" customWidth="1"/>
    <col min="4" max="4" width="9.5" style="6" customWidth="1"/>
    <col min="5" max="5" width="7.5" style="17" bestFit="1" customWidth="1"/>
    <col min="6" max="6" width="4.5" style="6" customWidth="1"/>
    <col min="7" max="7" width="4.1640625" style="6" customWidth="1"/>
    <col min="8" max="8" width="4.33203125" style="6" customWidth="1"/>
    <col min="9" max="10" width="9" style="6" bestFit="1" customWidth="1"/>
    <col min="11" max="12" width="8.83203125" style="6"/>
    <col min="13" max="13" width="10.6640625" style="6" customWidth="1"/>
    <col min="14" max="15" width="8.83203125" style="6" customWidth="1"/>
    <col min="16" max="16" width="11.1640625" style="6" bestFit="1" customWidth="1"/>
    <col min="17" max="17" width="8.83203125" style="6" customWidth="1"/>
    <col min="18" max="18" width="14.6640625" style="12" customWidth="1"/>
    <col min="19" max="19" width="16.83203125" style="12" customWidth="1"/>
    <col min="20" max="22" width="8.83203125" style="12" customWidth="1"/>
    <col min="23" max="16384" width="8.83203125" style="6"/>
  </cols>
  <sheetData>
    <row r="1" spans="1:23" ht="49" customHeight="1">
      <c r="A1" s="7" t="s">
        <v>9</v>
      </c>
      <c r="B1" s="8" t="s">
        <v>40</v>
      </c>
      <c r="C1" s="8" t="s">
        <v>59</v>
      </c>
      <c r="D1" s="8" t="s">
        <v>214</v>
      </c>
      <c r="E1" s="19" t="s">
        <v>0</v>
      </c>
      <c r="F1" s="8" t="s">
        <v>581</v>
      </c>
      <c r="G1" s="8" t="s">
        <v>924</v>
      </c>
      <c r="H1" s="8" t="s">
        <v>925</v>
      </c>
      <c r="I1" s="9" t="s">
        <v>38</v>
      </c>
      <c r="J1" s="9" t="s">
        <v>39</v>
      </c>
      <c r="K1" s="3" t="s">
        <v>57</v>
      </c>
      <c r="L1" s="3" t="s">
        <v>58</v>
      </c>
      <c r="M1" s="3" t="s">
        <v>2</v>
      </c>
      <c r="N1" s="2" t="s">
        <v>3</v>
      </c>
      <c r="O1" s="2" t="s">
        <v>4</v>
      </c>
      <c r="P1" s="244" t="s">
        <v>19</v>
      </c>
      <c r="Q1" s="2" t="s">
        <v>5</v>
      </c>
      <c r="R1" s="2" t="s">
        <v>1084</v>
      </c>
      <c r="S1" s="2" t="s">
        <v>1085</v>
      </c>
      <c r="T1" s="15" t="s">
        <v>6</v>
      </c>
      <c r="U1" s="15" t="s">
        <v>7</v>
      </c>
      <c r="V1" s="16" t="s">
        <v>8</v>
      </c>
      <c r="W1" s="7" t="s">
        <v>1298</v>
      </c>
    </row>
    <row r="2" spans="1:23" s="12" customFormat="1">
      <c r="A2" s="12" t="s">
        <v>60</v>
      </c>
      <c r="B2" s="12" t="s">
        <v>41</v>
      </c>
      <c r="C2" s="12">
        <v>1</v>
      </c>
      <c r="D2" s="12" t="str">
        <f t="shared" ref="D2:D33" si="0">_xlfn.CONCAT(B2,"-",C2)</f>
        <v>BRF-ONE-COM-1</v>
      </c>
      <c r="E2" s="186">
        <v>43390</v>
      </c>
      <c r="F2" s="158" t="s">
        <v>566</v>
      </c>
      <c r="G2" s="137">
        <v>2</v>
      </c>
      <c r="H2" s="137">
        <v>1</v>
      </c>
      <c r="I2" s="12" t="s">
        <v>75</v>
      </c>
      <c r="J2" s="12" t="s">
        <v>94</v>
      </c>
      <c r="K2" s="12">
        <v>15.54</v>
      </c>
      <c r="L2" s="12">
        <v>92.32</v>
      </c>
      <c r="M2" s="12">
        <v>116.92</v>
      </c>
      <c r="N2" s="12">
        <f t="shared" ref="N2:N33" si="1">L2-K2</f>
        <v>76.78</v>
      </c>
      <c r="O2" s="12">
        <f t="shared" ref="O2:O33" si="2">M2-L2</f>
        <v>24.600000000000009</v>
      </c>
      <c r="P2" s="12">
        <v>0.81543116490166401</v>
      </c>
      <c r="Q2" s="10">
        <f t="shared" ref="Q2:Q17" si="3">O2*P2</f>
        <v>20.059606656580943</v>
      </c>
      <c r="R2" s="137">
        <v>0.34935835614018901</v>
      </c>
      <c r="S2" s="137">
        <v>0.1049583711854033</v>
      </c>
      <c r="T2" s="12">
        <f>(R2*N2)/Q2</f>
        <v>1.3372014239194299</v>
      </c>
      <c r="U2" s="12">
        <f>(S2*N2)/Q2</f>
        <v>0.40173787440500236</v>
      </c>
      <c r="V2" s="12">
        <f t="shared" ref="V2:V17" si="4">T2+U2</f>
        <v>1.7389392983244323</v>
      </c>
    </row>
    <row r="3" spans="1:23" s="12" customFormat="1">
      <c r="A3" s="12" t="s">
        <v>60</v>
      </c>
      <c r="B3" s="12" t="s">
        <v>41</v>
      </c>
      <c r="C3" s="12">
        <v>2</v>
      </c>
      <c r="D3" s="12" t="str">
        <f t="shared" si="0"/>
        <v>BRF-ONE-COM-2</v>
      </c>
      <c r="E3" s="186">
        <v>43390</v>
      </c>
      <c r="F3" s="158" t="s">
        <v>566</v>
      </c>
      <c r="G3" s="137">
        <v>2</v>
      </c>
      <c r="H3" s="137">
        <v>2</v>
      </c>
      <c r="I3" s="12" t="s">
        <v>75</v>
      </c>
      <c r="J3" s="12" t="s">
        <v>94</v>
      </c>
      <c r="K3" s="12">
        <v>15.75</v>
      </c>
      <c r="L3" s="12">
        <v>92.4</v>
      </c>
      <c r="M3" s="12">
        <v>119.95</v>
      </c>
      <c r="N3" s="12">
        <f t="shared" si="1"/>
        <v>76.650000000000006</v>
      </c>
      <c r="O3" s="12">
        <f t="shared" si="2"/>
        <v>27.549999999999997</v>
      </c>
      <c r="P3" s="12">
        <v>0.81872509960159379</v>
      </c>
      <c r="Q3" s="10">
        <f t="shared" si="3"/>
        <v>22.555876494023906</v>
      </c>
      <c r="R3" s="137">
        <v>0.47398209641098099</v>
      </c>
      <c r="S3" s="137">
        <v>0</v>
      </c>
      <c r="T3" s="12">
        <f t="shared" ref="T3:T66" si="5">(R3*N3)/Q3</f>
        <v>1.6106989989738321</v>
      </c>
      <c r="U3" s="12">
        <f t="shared" ref="U3:U66" si="6">(S3*N3)/Q3</f>
        <v>0</v>
      </c>
      <c r="V3" s="12">
        <f t="shared" si="4"/>
        <v>1.6106989989738321</v>
      </c>
    </row>
    <row r="4" spans="1:23" s="12" customFormat="1">
      <c r="A4" s="12" t="s">
        <v>60</v>
      </c>
      <c r="B4" s="12" t="s">
        <v>41</v>
      </c>
      <c r="C4" s="12">
        <v>3</v>
      </c>
      <c r="D4" s="12" t="str">
        <f t="shared" si="0"/>
        <v>BRF-ONE-COM-3</v>
      </c>
      <c r="E4" s="186">
        <v>43390</v>
      </c>
      <c r="F4" s="158" t="s">
        <v>566</v>
      </c>
      <c r="G4" s="137">
        <v>2</v>
      </c>
      <c r="H4" s="137">
        <v>3</v>
      </c>
      <c r="I4" s="12" t="s">
        <v>75</v>
      </c>
      <c r="J4" s="12" t="s">
        <v>94</v>
      </c>
      <c r="K4" s="12">
        <v>15.58</v>
      </c>
      <c r="L4" s="12">
        <v>92.36</v>
      </c>
      <c r="M4" s="12">
        <v>120.81</v>
      </c>
      <c r="N4" s="12">
        <f t="shared" si="1"/>
        <v>76.78</v>
      </c>
      <c r="O4" s="12">
        <f t="shared" si="2"/>
        <v>28.450000000000003</v>
      </c>
      <c r="P4" s="12">
        <v>0.79540709812108579</v>
      </c>
      <c r="Q4" s="10">
        <f t="shared" si="3"/>
        <v>22.629331941544894</v>
      </c>
      <c r="R4" s="137">
        <v>0.50612834502109416</v>
      </c>
      <c r="S4" s="137">
        <v>0</v>
      </c>
      <c r="T4" s="12">
        <f t="shared" si="5"/>
        <v>1.7172638781870562</v>
      </c>
      <c r="U4" s="12">
        <f t="shared" si="6"/>
        <v>0</v>
      </c>
      <c r="V4" s="12">
        <f t="shared" si="4"/>
        <v>1.7172638781870562</v>
      </c>
    </row>
    <row r="5" spans="1:23" s="12" customFormat="1">
      <c r="A5" s="12" t="s">
        <v>60</v>
      </c>
      <c r="B5" s="12" t="s">
        <v>41</v>
      </c>
      <c r="C5" s="12">
        <v>4</v>
      </c>
      <c r="D5" s="12" t="str">
        <f t="shared" si="0"/>
        <v>BRF-ONE-COM-4</v>
      </c>
      <c r="E5" s="186">
        <v>43390</v>
      </c>
      <c r="F5" s="158" t="s">
        <v>566</v>
      </c>
      <c r="G5" s="137">
        <v>2</v>
      </c>
      <c r="H5" s="137">
        <v>4</v>
      </c>
      <c r="I5" s="12" t="s">
        <v>75</v>
      </c>
      <c r="J5" s="12" t="s">
        <v>94</v>
      </c>
      <c r="K5" s="12">
        <v>15.58</v>
      </c>
      <c r="L5" s="12">
        <v>92.27</v>
      </c>
      <c r="M5" s="12">
        <v>114.6</v>
      </c>
      <c r="N5" s="12">
        <f t="shared" si="1"/>
        <v>76.69</v>
      </c>
      <c r="O5" s="12">
        <f t="shared" si="2"/>
        <v>22.33</v>
      </c>
      <c r="P5" s="12">
        <v>0.84862385321100919</v>
      </c>
      <c r="Q5" s="10">
        <f t="shared" si="3"/>
        <v>18.949770642201834</v>
      </c>
      <c r="R5" s="137">
        <v>0.22431870231734782</v>
      </c>
      <c r="S5" s="137">
        <v>0.28750567836593144</v>
      </c>
      <c r="T5" s="12">
        <f t="shared" si="5"/>
        <v>0.90782108161276054</v>
      </c>
      <c r="U5" s="12">
        <f t="shared" si="6"/>
        <v>1.1635397013608055</v>
      </c>
      <c r="V5" s="12">
        <f t="shared" si="4"/>
        <v>2.0713607829735663</v>
      </c>
    </row>
    <row r="6" spans="1:23" s="12" customFormat="1">
      <c r="A6" s="12" t="s">
        <v>60</v>
      </c>
      <c r="B6" s="12" t="s">
        <v>41</v>
      </c>
      <c r="C6" s="12">
        <v>5</v>
      </c>
      <c r="D6" s="12" t="str">
        <f t="shared" si="0"/>
        <v>BRF-ONE-COM-5</v>
      </c>
      <c r="E6" s="186">
        <v>43390</v>
      </c>
      <c r="F6" s="158" t="s">
        <v>566</v>
      </c>
      <c r="G6" s="137">
        <v>2</v>
      </c>
      <c r="H6" s="137">
        <v>5</v>
      </c>
      <c r="I6" s="12" t="s">
        <v>75</v>
      </c>
      <c r="J6" s="12" t="s">
        <v>94</v>
      </c>
      <c r="K6" s="12">
        <v>15.55</v>
      </c>
      <c r="L6" s="12">
        <v>92.28</v>
      </c>
      <c r="M6" s="12">
        <v>114.11</v>
      </c>
      <c r="N6" s="12">
        <f t="shared" si="1"/>
        <v>76.73</v>
      </c>
      <c r="O6" s="12">
        <f t="shared" si="2"/>
        <v>21.83</v>
      </c>
      <c r="P6" s="12">
        <v>0.82286634460547514</v>
      </c>
      <c r="Q6" s="10">
        <f t="shared" si="3"/>
        <v>17.963172302737522</v>
      </c>
      <c r="R6" s="137">
        <v>0.19509392399677264</v>
      </c>
      <c r="S6" s="137">
        <v>0.12605325721743771</v>
      </c>
      <c r="T6" s="12">
        <f t="shared" si="5"/>
        <v>0.83334705785742857</v>
      </c>
      <c r="U6" s="12">
        <f t="shared" si="6"/>
        <v>0.53843866012575126</v>
      </c>
      <c r="V6" s="12">
        <f t="shared" si="4"/>
        <v>1.3717857179831798</v>
      </c>
    </row>
    <row r="7" spans="1:23" s="12" customFormat="1">
      <c r="A7" s="12" t="s">
        <v>60</v>
      </c>
      <c r="B7" s="12" t="s">
        <v>41</v>
      </c>
      <c r="C7" s="12">
        <v>6</v>
      </c>
      <c r="D7" s="12" t="str">
        <f t="shared" si="0"/>
        <v>BRF-ONE-COM-6</v>
      </c>
      <c r="E7" s="186">
        <v>43390</v>
      </c>
      <c r="F7" s="158" t="s">
        <v>566</v>
      </c>
      <c r="G7" s="137">
        <v>2</v>
      </c>
      <c r="H7" s="137">
        <v>6</v>
      </c>
      <c r="I7" s="12" t="s">
        <v>75</v>
      </c>
      <c r="J7" s="12" t="s">
        <v>94</v>
      </c>
      <c r="K7" s="12">
        <v>15.49</v>
      </c>
      <c r="L7" s="12">
        <v>92.16</v>
      </c>
      <c r="M7" s="12">
        <v>114.52</v>
      </c>
      <c r="N7" s="12">
        <f t="shared" si="1"/>
        <v>76.67</v>
      </c>
      <c r="O7" s="12">
        <f t="shared" si="2"/>
        <v>22.36</v>
      </c>
      <c r="P7" s="12">
        <v>0.82174462705436158</v>
      </c>
      <c r="Q7" s="10">
        <f t="shared" si="3"/>
        <v>18.374209860935526</v>
      </c>
      <c r="R7" s="137">
        <v>0.22953777256835037</v>
      </c>
      <c r="S7" s="137">
        <v>0.11335663130681242</v>
      </c>
      <c r="T7" s="12">
        <f t="shared" si="5"/>
        <v>0.95779144551032058</v>
      </c>
      <c r="U7" s="12">
        <f t="shared" si="6"/>
        <v>0.47300281144447553</v>
      </c>
      <c r="V7" s="12">
        <f t="shared" si="4"/>
        <v>1.4307942569547962</v>
      </c>
    </row>
    <row r="8" spans="1:23" s="12" customFormat="1">
      <c r="A8" s="12" t="s">
        <v>60</v>
      </c>
      <c r="B8" s="12" t="s">
        <v>41</v>
      </c>
      <c r="C8" s="12">
        <v>7</v>
      </c>
      <c r="D8" s="12" t="str">
        <f t="shared" si="0"/>
        <v>BRF-ONE-COM-7</v>
      </c>
      <c r="E8" s="186">
        <v>43390</v>
      </c>
      <c r="F8" s="158" t="s">
        <v>566</v>
      </c>
      <c r="G8" s="137">
        <v>2</v>
      </c>
      <c r="H8" s="137">
        <v>7</v>
      </c>
      <c r="I8" s="12" t="s">
        <v>75</v>
      </c>
      <c r="J8" s="12" t="s">
        <v>94</v>
      </c>
      <c r="K8" s="12">
        <v>15.77</v>
      </c>
      <c r="L8" s="12">
        <v>92.51</v>
      </c>
      <c r="M8" s="12">
        <v>114.99</v>
      </c>
      <c r="N8" s="12">
        <f t="shared" si="1"/>
        <v>76.740000000000009</v>
      </c>
      <c r="O8" s="12">
        <f t="shared" si="2"/>
        <v>22.47999999999999</v>
      </c>
      <c r="P8" s="12">
        <v>0.84434968017057577</v>
      </c>
      <c r="Q8" s="10">
        <f t="shared" si="3"/>
        <v>18.980980810234534</v>
      </c>
      <c r="R8" s="137">
        <v>0.27201818329245631</v>
      </c>
      <c r="S8" s="137">
        <v>0</v>
      </c>
      <c r="T8" s="12">
        <f t="shared" si="5"/>
        <v>1.0997680043281792</v>
      </c>
      <c r="U8" s="12">
        <f t="shared" si="6"/>
        <v>0</v>
      </c>
      <c r="V8" s="12">
        <f t="shared" si="4"/>
        <v>1.0997680043281792</v>
      </c>
    </row>
    <row r="9" spans="1:23" s="12" customFormat="1">
      <c r="A9" s="12" t="s">
        <v>60</v>
      </c>
      <c r="B9" s="12" t="s">
        <v>41</v>
      </c>
      <c r="C9" s="12">
        <v>8</v>
      </c>
      <c r="D9" s="12" t="str">
        <f t="shared" si="0"/>
        <v>BRF-ONE-COM-8</v>
      </c>
      <c r="E9" s="186">
        <v>43390</v>
      </c>
      <c r="F9" s="158" t="s">
        <v>566</v>
      </c>
      <c r="G9" s="137">
        <v>2</v>
      </c>
      <c r="H9" s="137">
        <v>8</v>
      </c>
      <c r="I9" s="12" t="s">
        <v>75</v>
      </c>
      <c r="J9" s="12" t="s">
        <v>94</v>
      </c>
      <c r="K9" s="12">
        <v>15.58</v>
      </c>
      <c r="L9" s="12">
        <v>92.23</v>
      </c>
      <c r="M9" s="12">
        <v>116.01</v>
      </c>
      <c r="N9" s="12">
        <f t="shared" si="1"/>
        <v>76.650000000000006</v>
      </c>
      <c r="O9" s="12">
        <f t="shared" si="2"/>
        <v>23.78</v>
      </c>
      <c r="P9" s="12">
        <v>0.82964224872231684</v>
      </c>
      <c r="Q9" s="10">
        <f t="shared" si="3"/>
        <v>19.728892674616695</v>
      </c>
      <c r="R9" s="137">
        <v>0.27974281028094783</v>
      </c>
      <c r="S9" s="137">
        <v>4.9575794568151262E-2</v>
      </c>
      <c r="T9" s="12">
        <f t="shared" si="5"/>
        <v>1.0868469285973876</v>
      </c>
      <c r="U9" s="12">
        <f t="shared" si="6"/>
        <v>0.1926101335904106</v>
      </c>
      <c r="V9" s="12">
        <f t="shared" si="4"/>
        <v>1.2794570621877983</v>
      </c>
    </row>
    <row r="10" spans="1:23" s="12" customFormat="1">
      <c r="A10" s="12" t="s">
        <v>60</v>
      </c>
      <c r="B10" s="12" t="s">
        <v>42</v>
      </c>
      <c r="C10" s="12">
        <v>1</v>
      </c>
      <c r="D10" s="12" t="str">
        <f t="shared" si="0"/>
        <v>LWR-BHO-NCS-1</v>
      </c>
      <c r="E10" s="186">
        <v>43390</v>
      </c>
      <c r="F10" s="158" t="s">
        <v>566</v>
      </c>
      <c r="G10" s="137">
        <v>3</v>
      </c>
      <c r="H10" s="137">
        <v>1</v>
      </c>
      <c r="I10" s="12" t="s">
        <v>75</v>
      </c>
      <c r="J10" s="12" t="s">
        <v>94</v>
      </c>
      <c r="K10" s="12">
        <v>15.2</v>
      </c>
      <c r="L10" s="12">
        <v>91.87</v>
      </c>
      <c r="M10" s="12">
        <v>118.5</v>
      </c>
      <c r="N10" s="12">
        <f t="shared" si="1"/>
        <v>76.67</v>
      </c>
      <c r="O10" s="12">
        <f t="shared" si="2"/>
        <v>26.629999999999995</v>
      </c>
      <c r="P10" s="12">
        <v>0.85135135135135143</v>
      </c>
      <c r="Q10" s="10">
        <f t="shared" si="3"/>
        <v>22.671486486486483</v>
      </c>
      <c r="R10" s="137">
        <v>0.28516983730797485</v>
      </c>
      <c r="S10" s="137">
        <v>0</v>
      </c>
      <c r="T10" s="12">
        <f t="shared" si="5"/>
        <v>0.96438190938360502</v>
      </c>
      <c r="U10" s="12">
        <f t="shared" si="6"/>
        <v>0</v>
      </c>
      <c r="V10" s="12">
        <f t="shared" si="4"/>
        <v>0.96438190938360502</v>
      </c>
    </row>
    <row r="11" spans="1:23" s="12" customFormat="1">
      <c r="A11" s="12" t="s">
        <v>60</v>
      </c>
      <c r="B11" s="12" t="s">
        <v>42</v>
      </c>
      <c r="C11" s="12">
        <v>2</v>
      </c>
      <c r="D11" s="12" t="str">
        <f t="shared" si="0"/>
        <v>LWR-BHO-NCS-2</v>
      </c>
      <c r="E11" s="186">
        <v>43390</v>
      </c>
      <c r="F11" s="158" t="s">
        <v>566</v>
      </c>
      <c r="G11" s="137">
        <v>3</v>
      </c>
      <c r="H11" s="137">
        <v>2</v>
      </c>
      <c r="I11" s="12" t="s">
        <v>75</v>
      </c>
      <c r="J11" s="12" t="s">
        <v>94</v>
      </c>
      <c r="K11" s="12">
        <v>15.22</v>
      </c>
      <c r="L11" s="12">
        <v>92.73</v>
      </c>
      <c r="M11" s="12">
        <v>116.38</v>
      </c>
      <c r="N11" s="12">
        <f t="shared" si="1"/>
        <v>77.510000000000005</v>
      </c>
      <c r="O11" s="12">
        <f t="shared" si="2"/>
        <v>23.649999999999991</v>
      </c>
      <c r="P11" s="12">
        <v>0.82844243792325056</v>
      </c>
      <c r="Q11" s="10">
        <f t="shared" si="3"/>
        <v>19.59266365688487</v>
      </c>
      <c r="R11" s="137">
        <v>0.39465625876582067</v>
      </c>
      <c r="S11" s="137">
        <v>0</v>
      </c>
      <c r="T11" s="12">
        <f t="shared" si="5"/>
        <v>1.561288814662497</v>
      </c>
      <c r="U11" s="12">
        <f t="shared" si="6"/>
        <v>0</v>
      </c>
      <c r="V11" s="12">
        <f t="shared" si="4"/>
        <v>1.561288814662497</v>
      </c>
    </row>
    <row r="12" spans="1:23" s="12" customFormat="1">
      <c r="A12" s="12" t="s">
        <v>60</v>
      </c>
      <c r="B12" s="12" t="s">
        <v>42</v>
      </c>
      <c r="C12" s="12">
        <v>3</v>
      </c>
      <c r="D12" s="12" t="str">
        <f t="shared" si="0"/>
        <v>LWR-BHO-NCS-3</v>
      </c>
      <c r="E12" s="186">
        <v>43390</v>
      </c>
      <c r="F12" s="158" t="s">
        <v>566</v>
      </c>
      <c r="G12" s="137">
        <v>3</v>
      </c>
      <c r="H12" s="137">
        <v>3</v>
      </c>
      <c r="I12" s="12" t="s">
        <v>75</v>
      </c>
      <c r="J12" s="12" t="s">
        <v>94</v>
      </c>
      <c r="K12" s="12">
        <v>15.56</v>
      </c>
      <c r="L12" s="12">
        <v>93.21</v>
      </c>
      <c r="M12" s="12">
        <v>117.76</v>
      </c>
      <c r="N12" s="12">
        <f t="shared" si="1"/>
        <v>77.649999999999991</v>
      </c>
      <c r="O12" s="12">
        <f t="shared" si="2"/>
        <v>24.550000000000011</v>
      </c>
      <c r="P12" s="12">
        <v>0.83164983164983164</v>
      </c>
      <c r="Q12" s="10">
        <f t="shared" si="3"/>
        <v>20.417003367003375</v>
      </c>
      <c r="R12" s="137">
        <v>0.18403191316669409</v>
      </c>
      <c r="S12" s="137">
        <v>0</v>
      </c>
      <c r="T12" s="12">
        <f t="shared" si="5"/>
        <v>0.69991064802822556</v>
      </c>
      <c r="U12" s="12">
        <f t="shared" si="6"/>
        <v>0</v>
      </c>
      <c r="V12" s="12">
        <f t="shared" si="4"/>
        <v>0.69991064802822556</v>
      </c>
    </row>
    <row r="13" spans="1:23" s="12" customFormat="1">
      <c r="A13" s="12" t="s">
        <v>60</v>
      </c>
      <c r="B13" s="12" t="s">
        <v>42</v>
      </c>
      <c r="C13" s="12">
        <v>4</v>
      </c>
      <c r="D13" s="12" t="str">
        <f t="shared" si="0"/>
        <v>LWR-BHO-NCS-4</v>
      </c>
      <c r="E13" s="186">
        <v>43390</v>
      </c>
      <c r="F13" s="158" t="s">
        <v>566</v>
      </c>
      <c r="G13" s="137">
        <v>3</v>
      </c>
      <c r="H13" s="137">
        <v>4</v>
      </c>
      <c r="I13" s="12" t="s">
        <v>75</v>
      </c>
      <c r="J13" s="12" t="s">
        <v>94</v>
      </c>
      <c r="K13" s="12">
        <v>15.73</v>
      </c>
      <c r="L13" s="12">
        <v>93.32</v>
      </c>
      <c r="M13" s="12">
        <v>116.18</v>
      </c>
      <c r="N13" s="12">
        <f t="shared" si="1"/>
        <v>77.589999999999989</v>
      </c>
      <c r="O13" s="12">
        <f t="shared" si="2"/>
        <v>22.860000000000014</v>
      </c>
      <c r="P13" s="12">
        <v>0.82342657342657344</v>
      </c>
      <c r="Q13" s="10">
        <f t="shared" si="3"/>
        <v>18.823531468531481</v>
      </c>
      <c r="R13" s="137">
        <v>0.44506925325444263</v>
      </c>
      <c r="S13" s="137">
        <v>0.27461058099828289</v>
      </c>
      <c r="T13" s="12">
        <f t="shared" si="5"/>
        <v>1.8345613530459535</v>
      </c>
      <c r="U13" s="12">
        <f t="shared" si="6"/>
        <v>1.1319361096124347</v>
      </c>
      <c r="V13" s="12">
        <f t="shared" si="4"/>
        <v>2.9664974626583884</v>
      </c>
    </row>
    <row r="14" spans="1:23" s="12" customFormat="1">
      <c r="A14" s="12" t="s">
        <v>60</v>
      </c>
      <c r="B14" s="12" t="s">
        <v>42</v>
      </c>
      <c r="C14" s="12">
        <v>5</v>
      </c>
      <c r="D14" s="12" t="str">
        <f t="shared" si="0"/>
        <v>LWR-BHO-NCS-5</v>
      </c>
      <c r="E14" s="186">
        <v>43390</v>
      </c>
      <c r="F14" s="158" t="s">
        <v>566</v>
      </c>
      <c r="G14" s="137">
        <v>3</v>
      </c>
      <c r="H14" s="137">
        <v>5</v>
      </c>
      <c r="I14" s="12" t="s">
        <v>75</v>
      </c>
      <c r="J14" s="12" t="s">
        <v>94</v>
      </c>
      <c r="K14" s="12">
        <v>15.55</v>
      </c>
      <c r="L14" s="12">
        <v>93.04</v>
      </c>
      <c r="M14" s="12">
        <v>115.61</v>
      </c>
      <c r="N14" s="12">
        <f t="shared" si="1"/>
        <v>77.490000000000009</v>
      </c>
      <c r="O14" s="12">
        <f t="shared" si="2"/>
        <v>22.569999999999993</v>
      </c>
      <c r="P14" s="12">
        <v>0.81742738589211617</v>
      </c>
      <c r="Q14" s="10">
        <f t="shared" si="3"/>
        <v>18.449336099585057</v>
      </c>
      <c r="R14" s="137">
        <v>0.22421472392933559</v>
      </c>
      <c r="S14" s="137">
        <v>0</v>
      </c>
      <c r="T14" s="12">
        <f t="shared" si="5"/>
        <v>0.94173572769781044</v>
      </c>
      <c r="U14" s="12">
        <f t="shared" si="6"/>
        <v>0</v>
      </c>
      <c r="V14" s="12">
        <f t="shared" si="4"/>
        <v>0.94173572769781044</v>
      </c>
    </row>
    <row r="15" spans="1:23" s="12" customFormat="1">
      <c r="A15" s="12" t="s">
        <v>60</v>
      </c>
      <c r="B15" s="12" t="s">
        <v>42</v>
      </c>
      <c r="C15" s="12">
        <v>6</v>
      </c>
      <c r="D15" s="12" t="str">
        <f t="shared" si="0"/>
        <v>LWR-BHO-NCS-6</v>
      </c>
      <c r="E15" s="186">
        <v>43390</v>
      </c>
      <c r="F15" s="158" t="s">
        <v>566</v>
      </c>
      <c r="G15" s="137">
        <v>3</v>
      </c>
      <c r="H15" s="137">
        <v>6</v>
      </c>
      <c r="I15" s="12" t="s">
        <v>75</v>
      </c>
      <c r="J15" s="12" t="s">
        <v>94</v>
      </c>
      <c r="K15" s="12">
        <v>17.02</v>
      </c>
      <c r="L15" s="12">
        <v>94.54</v>
      </c>
      <c r="M15" s="12">
        <v>114.74</v>
      </c>
      <c r="N15" s="12">
        <f t="shared" si="1"/>
        <v>77.52000000000001</v>
      </c>
      <c r="O15" s="12">
        <f t="shared" si="2"/>
        <v>20.199999999999989</v>
      </c>
      <c r="P15" s="12">
        <v>0.79675994108983805</v>
      </c>
      <c r="Q15" s="10">
        <f t="shared" si="3"/>
        <v>16.09455081001472</v>
      </c>
      <c r="R15" s="137">
        <v>0.2186837185142963</v>
      </c>
      <c r="S15" s="137">
        <v>0</v>
      </c>
      <c r="T15" s="12">
        <f t="shared" si="5"/>
        <v>1.0532982286576003</v>
      </c>
      <c r="U15" s="12">
        <f t="shared" si="6"/>
        <v>0</v>
      </c>
      <c r="V15" s="12">
        <f t="shared" si="4"/>
        <v>1.0532982286576003</v>
      </c>
    </row>
    <row r="16" spans="1:23" s="12" customFormat="1">
      <c r="A16" s="12" t="s">
        <v>60</v>
      </c>
      <c r="B16" s="12" t="s">
        <v>42</v>
      </c>
      <c r="C16" s="12">
        <v>7</v>
      </c>
      <c r="D16" s="12" t="str">
        <f t="shared" si="0"/>
        <v>LWR-BHO-NCS-7</v>
      </c>
      <c r="E16" s="186">
        <v>43390</v>
      </c>
      <c r="F16" s="158" t="s">
        <v>566</v>
      </c>
      <c r="G16" s="137">
        <v>3</v>
      </c>
      <c r="H16" s="137">
        <v>7</v>
      </c>
      <c r="I16" s="12" t="s">
        <v>75</v>
      </c>
      <c r="J16" s="12" t="s">
        <v>94</v>
      </c>
      <c r="K16" s="12">
        <v>15.22</v>
      </c>
      <c r="L16" s="12">
        <v>92.79</v>
      </c>
      <c r="M16" s="12">
        <v>118.79</v>
      </c>
      <c r="N16" s="12">
        <f t="shared" si="1"/>
        <v>77.570000000000007</v>
      </c>
      <c r="O16" s="12">
        <f t="shared" si="2"/>
        <v>26</v>
      </c>
      <c r="P16" s="12">
        <v>0.81733021077283374</v>
      </c>
      <c r="Q16" s="10">
        <f t="shared" si="3"/>
        <v>21.250585480093676</v>
      </c>
      <c r="R16" s="137">
        <v>0.24540294009738242</v>
      </c>
      <c r="S16" s="137">
        <v>0</v>
      </c>
      <c r="T16" s="12">
        <f t="shared" si="5"/>
        <v>0.89578266354993819</v>
      </c>
      <c r="U16" s="12">
        <f t="shared" si="6"/>
        <v>0</v>
      </c>
      <c r="V16" s="12">
        <f t="shared" si="4"/>
        <v>0.89578266354993819</v>
      </c>
    </row>
    <row r="17" spans="1:22" s="12" customFormat="1">
      <c r="A17" s="12" t="s">
        <v>60</v>
      </c>
      <c r="B17" s="12" t="s">
        <v>42</v>
      </c>
      <c r="C17" s="12">
        <v>8</v>
      </c>
      <c r="D17" s="12" t="str">
        <f t="shared" si="0"/>
        <v>LWR-BHO-NCS-8</v>
      </c>
      <c r="E17" s="186">
        <v>43390</v>
      </c>
      <c r="F17" s="158" t="s">
        <v>566</v>
      </c>
      <c r="G17" s="137">
        <v>3</v>
      </c>
      <c r="H17" s="137">
        <v>8</v>
      </c>
      <c r="I17" s="12" t="s">
        <v>75</v>
      </c>
      <c r="J17" s="12" t="s">
        <v>94</v>
      </c>
      <c r="K17" s="12">
        <v>15.74</v>
      </c>
      <c r="L17" s="12">
        <v>93.25</v>
      </c>
      <c r="M17" s="12">
        <v>117.43</v>
      </c>
      <c r="N17" s="12">
        <f t="shared" si="1"/>
        <v>77.510000000000005</v>
      </c>
      <c r="O17" s="12">
        <f t="shared" si="2"/>
        <v>24.180000000000007</v>
      </c>
      <c r="P17" s="12">
        <v>0.8519195612431445</v>
      </c>
      <c r="Q17" s="10">
        <f t="shared" si="3"/>
        <v>20.599414990859241</v>
      </c>
      <c r="R17" s="137">
        <v>0.21054317797375574</v>
      </c>
      <c r="S17" s="137">
        <v>0</v>
      </c>
      <c r="T17" s="12">
        <f t="shared" si="5"/>
        <v>0.79221675625192622</v>
      </c>
      <c r="U17" s="12">
        <f t="shared" si="6"/>
        <v>0</v>
      </c>
      <c r="V17" s="12">
        <f t="shared" si="4"/>
        <v>0.79221675625192622</v>
      </c>
    </row>
    <row r="18" spans="1:22" s="12" customFormat="1">
      <c r="A18" s="12" t="s">
        <v>60</v>
      </c>
      <c r="B18" s="12" t="s">
        <v>56</v>
      </c>
      <c r="C18" s="12">
        <v>1</v>
      </c>
      <c r="D18" s="12" t="str">
        <f t="shared" si="0"/>
        <v>Blank-1</v>
      </c>
      <c r="E18" s="186">
        <v>43390</v>
      </c>
      <c r="F18" s="158" t="s">
        <v>566</v>
      </c>
      <c r="G18" s="137">
        <v>4</v>
      </c>
      <c r="H18" s="137">
        <v>1</v>
      </c>
      <c r="I18" s="12" t="s">
        <v>75</v>
      </c>
      <c r="J18" s="12" t="s">
        <v>94</v>
      </c>
      <c r="K18" s="12">
        <v>15.64</v>
      </c>
      <c r="L18" s="12">
        <v>92.95</v>
      </c>
      <c r="M18" s="12">
        <v>92.95</v>
      </c>
      <c r="N18" s="12">
        <f t="shared" si="1"/>
        <v>77.31</v>
      </c>
      <c r="O18" s="12">
        <f t="shared" si="2"/>
        <v>0</v>
      </c>
      <c r="P18" s="12" t="s">
        <v>86</v>
      </c>
      <c r="Q18" s="10">
        <v>0</v>
      </c>
      <c r="R18" s="137" t="s">
        <v>86</v>
      </c>
      <c r="S18" s="137" t="s">
        <v>86</v>
      </c>
      <c r="T18" s="137" t="s">
        <v>86</v>
      </c>
      <c r="U18" s="137" t="s">
        <v>86</v>
      </c>
      <c r="V18" s="12" t="s">
        <v>86</v>
      </c>
    </row>
    <row r="19" spans="1:22" s="12" customFormat="1">
      <c r="A19" s="12" t="s">
        <v>60</v>
      </c>
      <c r="B19" s="12" t="s">
        <v>56</v>
      </c>
      <c r="C19" s="12">
        <v>2</v>
      </c>
      <c r="D19" s="12" t="str">
        <f t="shared" si="0"/>
        <v>Blank-2</v>
      </c>
      <c r="E19" s="186">
        <v>43390</v>
      </c>
      <c r="F19" s="158" t="s">
        <v>566</v>
      </c>
      <c r="G19" s="137">
        <v>4</v>
      </c>
      <c r="H19" s="137">
        <v>2</v>
      </c>
      <c r="I19" s="12" t="s">
        <v>75</v>
      </c>
      <c r="J19" s="12" t="s">
        <v>94</v>
      </c>
      <c r="K19" s="12">
        <v>15.63</v>
      </c>
      <c r="L19" s="12">
        <v>93.13</v>
      </c>
      <c r="M19" s="12">
        <v>93.13</v>
      </c>
      <c r="N19" s="12">
        <f t="shared" si="1"/>
        <v>77.5</v>
      </c>
      <c r="O19" s="12">
        <f t="shared" si="2"/>
        <v>0</v>
      </c>
      <c r="P19" s="12" t="s">
        <v>86</v>
      </c>
      <c r="Q19" s="10">
        <v>0</v>
      </c>
      <c r="R19" s="137" t="s">
        <v>86</v>
      </c>
      <c r="S19" s="137" t="s">
        <v>86</v>
      </c>
      <c r="T19" s="137" t="s">
        <v>86</v>
      </c>
      <c r="U19" s="137" t="s">
        <v>86</v>
      </c>
      <c r="V19" s="12" t="s">
        <v>86</v>
      </c>
    </row>
    <row r="20" spans="1:22" s="12" customFormat="1">
      <c r="A20" s="12" t="s">
        <v>60</v>
      </c>
      <c r="B20" s="12" t="s">
        <v>56</v>
      </c>
      <c r="C20" s="12">
        <v>3</v>
      </c>
      <c r="D20" s="12" t="str">
        <f t="shared" si="0"/>
        <v>Blank-3</v>
      </c>
      <c r="E20" s="186">
        <v>43390</v>
      </c>
      <c r="F20" s="158" t="s">
        <v>566</v>
      </c>
      <c r="G20" s="137">
        <v>4</v>
      </c>
      <c r="H20" s="137">
        <v>3</v>
      </c>
      <c r="I20" s="12" t="s">
        <v>75</v>
      </c>
      <c r="J20" s="12" t="s">
        <v>94</v>
      </c>
      <c r="K20" s="12">
        <v>15.39</v>
      </c>
      <c r="L20" s="12">
        <v>92.89</v>
      </c>
      <c r="M20" s="12">
        <v>92.89</v>
      </c>
      <c r="N20" s="12">
        <f t="shared" si="1"/>
        <v>77.5</v>
      </c>
      <c r="O20" s="12">
        <f t="shared" si="2"/>
        <v>0</v>
      </c>
      <c r="P20" s="12" t="s">
        <v>86</v>
      </c>
      <c r="Q20" s="10">
        <v>0</v>
      </c>
      <c r="R20" s="137" t="s">
        <v>86</v>
      </c>
      <c r="S20" s="137" t="s">
        <v>86</v>
      </c>
      <c r="T20" s="137" t="s">
        <v>86</v>
      </c>
      <c r="U20" s="137" t="s">
        <v>86</v>
      </c>
      <c r="V20" s="12" t="s">
        <v>86</v>
      </c>
    </row>
    <row r="21" spans="1:22" s="12" customFormat="1">
      <c r="A21" s="12" t="s">
        <v>60</v>
      </c>
      <c r="B21" s="12" t="s">
        <v>56</v>
      </c>
      <c r="C21" s="12">
        <v>4</v>
      </c>
      <c r="D21" s="12" t="str">
        <f t="shared" si="0"/>
        <v>Blank-4</v>
      </c>
      <c r="E21" s="186">
        <v>43390</v>
      </c>
      <c r="F21" s="158" t="s">
        <v>566</v>
      </c>
      <c r="G21" s="137">
        <v>4</v>
      </c>
      <c r="H21" s="137">
        <v>4</v>
      </c>
      <c r="I21" s="12" t="s">
        <v>75</v>
      </c>
      <c r="J21" s="12" t="s">
        <v>94</v>
      </c>
      <c r="K21" s="12">
        <v>14.96</v>
      </c>
      <c r="L21" s="12">
        <v>92.44</v>
      </c>
      <c r="M21" s="12">
        <v>92.44</v>
      </c>
      <c r="N21" s="12">
        <f t="shared" si="1"/>
        <v>77.47999999999999</v>
      </c>
      <c r="O21" s="12">
        <f t="shared" si="2"/>
        <v>0</v>
      </c>
      <c r="P21" s="12" t="s">
        <v>86</v>
      </c>
      <c r="Q21" s="10">
        <v>0</v>
      </c>
      <c r="R21" s="137" t="s">
        <v>86</v>
      </c>
      <c r="S21" s="137" t="s">
        <v>86</v>
      </c>
      <c r="T21" s="137" t="s">
        <v>86</v>
      </c>
      <c r="U21" s="137" t="s">
        <v>86</v>
      </c>
      <c r="V21" s="12" t="s">
        <v>86</v>
      </c>
    </row>
    <row r="22" spans="1:22" s="12" customFormat="1">
      <c r="A22" s="12" t="s">
        <v>60</v>
      </c>
      <c r="B22" s="12" t="s">
        <v>56</v>
      </c>
      <c r="C22" s="12">
        <v>5</v>
      </c>
      <c r="D22" s="12" t="str">
        <f t="shared" si="0"/>
        <v>Blank-5</v>
      </c>
      <c r="E22" s="186">
        <v>43390</v>
      </c>
      <c r="F22" s="158" t="s">
        <v>566</v>
      </c>
      <c r="G22" s="137">
        <v>4</v>
      </c>
      <c r="H22" s="137">
        <v>5</v>
      </c>
      <c r="I22" s="12" t="s">
        <v>75</v>
      </c>
      <c r="J22" s="12" t="s">
        <v>94</v>
      </c>
      <c r="K22" s="12">
        <v>15.08</v>
      </c>
      <c r="L22" s="12">
        <v>93.53</v>
      </c>
      <c r="M22" s="12">
        <v>93.53</v>
      </c>
      <c r="N22" s="12">
        <f t="shared" si="1"/>
        <v>78.45</v>
      </c>
      <c r="O22" s="12">
        <f t="shared" si="2"/>
        <v>0</v>
      </c>
      <c r="P22" s="12" t="s">
        <v>86</v>
      </c>
      <c r="Q22" s="10">
        <v>0</v>
      </c>
      <c r="R22" s="137" t="s">
        <v>86</v>
      </c>
      <c r="S22" s="137" t="s">
        <v>86</v>
      </c>
      <c r="T22" s="137" t="s">
        <v>86</v>
      </c>
      <c r="U22" s="137" t="s">
        <v>86</v>
      </c>
      <c r="V22" s="12" t="s">
        <v>86</v>
      </c>
    </row>
    <row r="23" spans="1:22" s="12" customFormat="1">
      <c r="A23" s="12" t="s">
        <v>60</v>
      </c>
      <c r="B23" s="12" t="s">
        <v>43</v>
      </c>
      <c r="C23" s="12">
        <v>1</v>
      </c>
      <c r="D23" s="12" t="str">
        <f t="shared" si="0"/>
        <v>MHC-ONE-NCD-1</v>
      </c>
      <c r="E23" s="186">
        <v>43364</v>
      </c>
      <c r="F23" s="158" t="s">
        <v>566</v>
      </c>
      <c r="G23" s="137">
        <v>4</v>
      </c>
      <c r="H23" s="137">
        <v>6</v>
      </c>
      <c r="I23" s="12" t="s">
        <v>61</v>
      </c>
      <c r="J23" s="12" t="s">
        <v>62</v>
      </c>
      <c r="K23" s="12">
        <v>15.66</v>
      </c>
      <c r="L23" s="12">
        <v>93.65</v>
      </c>
      <c r="M23" s="12">
        <v>118.65</v>
      </c>
      <c r="N23" s="12">
        <f t="shared" si="1"/>
        <v>77.990000000000009</v>
      </c>
      <c r="O23" s="12">
        <f t="shared" si="2"/>
        <v>25</v>
      </c>
      <c r="P23" s="12">
        <v>0.79277864992150704</v>
      </c>
      <c r="Q23" s="10">
        <f t="shared" ref="Q23:Q38" si="7">O23*P23</f>
        <v>19.819466248037678</v>
      </c>
      <c r="R23" s="137">
        <v>0.28919952376555974</v>
      </c>
      <c r="S23" s="137">
        <v>0</v>
      </c>
      <c r="T23" s="12">
        <f t="shared" si="5"/>
        <v>1.1380059672751854</v>
      </c>
      <c r="U23" s="12">
        <f t="shared" si="6"/>
        <v>0</v>
      </c>
      <c r="V23" s="12">
        <f t="shared" ref="V23:V38" si="8">T23+U23</f>
        <v>1.1380059672751854</v>
      </c>
    </row>
    <row r="24" spans="1:22" s="12" customFormat="1">
      <c r="A24" s="12" t="s">
        <v>60</v>
      </c>
      <c r="B24" s="12" t="s">
        <v>43</v>
      </c>
      <c r="C24" s="12">
        <v>2</v>
      </c>
      <c r="D24" s="12" t="str">
        <f t="shared" si="0"/>
        <v>MHC-ONE-NCD-2</v>
      </c>
      <c r="E24" s="186">
        <v>43364</v>
      </c>
      <c r="F24" s="158" t="s">
        <v>566</v>
      </c>
      <c r="G24" s="137">
        <v>4</v>
      </c>
      <c r="H24" s="137">
        <v>7</v>
      </c>
      <c r="I24" s="12" t="s">
        <v>61</v>
      </c>
      <c r="J24" s="12" t="s">
        <v>62</v>
      </c>
      <c r="K24" s="12">
        <v>15.93</v>
      </c>
      <c r="L24" s="12">
        <v>92.24</v>
      </c>
      <c r="M24" s="12">
        <v>118.22</v>
      </c>
      <c r="N24" s="12">
        <f t="shared" si="1"/>
        <v>76.31</v>
      </c>
      <c r="O24" s="12">
        <f t="shared" si="2"/>
        <v>25.980000000000004</v>
      </c>
      <c r="P24" s="12">
        <v>0.79967426710097722</v>
      </c>
      <c r="Q24" s="10">
        <f t="shared" si="7"/>
        <v>20.775537459283392</v>
      </c>
      <c r="R24" s="137">
        <v>0.46214661533953377</v>
      </c>
      <c r="S24" s="137">
        <v>2.0380355600242511E-2</v>
      </c>
      <c r="T24" s="12">
        <f t="shared" si="5"/>
        <v>1.6974967933164731</v>
      </c>
      <c r="U24" s="12">
        <f t="shared" si="6"/>
        <v>7.4858469433221109E-2</v>
      </c>
      <c r="V24" s="12">
        <f t="shared" si="8"/>
        <v>1.7723552627496941</v>
      </c>
    </row>
    <row r="25" spans="1:22" s="12" customFormat="1">
      <c r="A25" s="12" t="s">
        <v>60</v>
      </c>
      <c r="B25" s="12" t="s">
        <v>43</v>
      </c>
      <c r="C25" s="12">
        <v>3</v>
      </c>
      <c r="D25" s="12" t="str">
        <f t="shared" si="0"/>
        <v>MHC-ONE-NCD-3</v>
      </c>
      <c r="E25" s="186">
        <v>43364</v>
      </c>
      <c r="F25" s="158" t="s">
        <v>566</v>
      </c>
      <c r="G25" s="137">
        <v>4</v>
      </c>
      <c r="H25" s="137">
        <v>8</v>
      </c>
      <c r="I25" s="12" t="s">
        <v>61</v>
      </c>
      <c r="J25" s="12" t="s">
        <v>62</v>
      </c>
      <c r="K25" s="12">
        <v>15.61</v>
      </c>
      <c r="L25" s="12">
        <v>92.2</v>
      </c>
      <c r="M25" s="12">
        <v>118.1</v>
      </c>
      <c r="N25" s="12">
        <f t="shared" si="1"/>
        <v>76.59</v>
      </c>
      <c r="O25" s="12">
        <f t="shared" si="2"/>
        <v>25.899999999999991</v>
      </c>
      <c r="P25" s="12">
        <v>0.7820069204152249</v>
      </c>
      <c r="Q25" s="10">
        <f t="shared" si="7"/>
        <v>20.253979238754319</v>
      </c>
      <c r="R25" s="137">
        <v>0.26550575086002381</v>
      </c>
      <c r="S25" s="137">
        <v>0</v>
      </c>
      <c r="T25" s="12">
        <f t="shared" si="5"/>
        <v>1.0040044585144887</v>
      </c>
      <c r="U25" s="12">
        <f t="shared" si="6"/>
        <v>0</v>
      </c>
      <c r="V25" s="12">
        <f t="shared" si="8"/>
        <v>1.0040044585144887</v>
      </c>
    </row>
    <row r="26" spans="1:22" s="12" customFormat="1">
      <c r="A26" s="12" t="s">
        <v>60</v>
      </c>
      <c r="B26" s="12" t="s">
        <v>43</v>
      </c>
      <c r="C26" s="12">
        <v>4</v>
      </c>
      <c r="D26" s="12" t="str">
        <f t="shared" si="0"/>
        <v>MHC-ONE-NCD-4</v>
      </c>
      <c r="E26" s="186">
        <v>43364</v>
      </c>
      <c r="F26" s="158" t="s">
        <v>566</v>
      </c>
      <c r="G26" s="137">
        <v>5</v>
      </c>
      <c r="H26" s="137">
        <v>1</v>
      </c>
      <c r="I26" s="12" t="s">
        <v>61</v>
      </c>
      <c r="J26" s="12" t="s">
        <v>62</v>
      </c>
      <c r="K26" s="12">
        <v>15.57</v>
      </c>
      <c r="L26" s="12">
        <v>88.99</v>
      </c>
      <c r="M26" s="12">
        <v>118.84</v>
      </c>
      <c r="N26" s="12">
        <f t="shared" si="1"/>
        <v>73.419999999999987</v>
      </c>
      <c r="O26" s="12">
        <f t="shared" si="2"/>
        <v>29.850000000000009</v>
      </c>
      <c r="P26" s="12">
        <v>0.80914826498422732</v>
      </c>
      <c r="Q26" s="10">
        <f t="shared" si="7"/>
        <v>24.153075709779191</v>
      </c>
      <c r="R26" s="137">
        <v>0.3453514804452455</v>
      </c>
      <c r="S26" s="137">
        <v>0.19403322401680353</v>
      </c>
      <c r="T26" s="12">
        <f t="shared" si="5"/>
        <v>1.0497920016051538</v>
      </c>
      <c r="U26" s="12">
        <f t="shared" si="6"/>
        <v>0.58981802063187216</v>
      </c>
      <c r="V26" s="12">
        <f t="shared" si="8"/>
        <v>1.639610022237026</v>
      </c>
    </row>
    <row r="27" spans="1:22" s="12" customFormat="1">
      <c r="A27" s="12" t="s">
        <v>60</v>
      </c>
      <c r="B27" s="12" t="s">
        <v>43</v>
      </c>
      <c r="C27" s="12">
        <v>5</v>
      </c>
      <c r="D27" s="12" t="str">
        <f t="shared" si="0"/>
        <v>MHC-ONE-NCD-5</v>
      </c>
      <c r="E27" s="186">
        <v>43364</v>
      </c>
      <c r="F27" s="158" t="s">
        <v>566</v>
      </c>
      <c r="G27" s="137">
        <v>5</v>
      </c>
      <c r="H27" s="137">
        <v>2</v>
      </c>
      <c r="I27" s="12" t="s">
        <v>61</v>
      </c>
      <c r="J27" s="12" t="s">
        <v>62</v>
      </c>
      <c r="K27" s="12">
        <v>15.59</v>
      </c>
      <c r="L27" s="12">
        <v>89.02</v>
      </c>
      <c r="M27" s="12">
        <v>119.3</v>
      </c>
      <c r="N27" s="12">
        <f t="shared" si="1"/>
        <v>73.429999999999993</v>
      </c>
      <c r="O27" s="12">
        <f t="shared" si="2"/>
        <v>30.28</v>
      </c>
      <c r="P27" s="12">
        <v>0.80070546737213411</v>
      </c>
      <c r="Q27" s="10">
        <f t="shared" si="7"/>
        <v>24.245361552028221</v>
      </c>
      <c r="R27" s="137">
        <v>0.16979485374577014</v>
      </c>
      <c r="S27" s="137">
        <v>0</v>
      </c>
      <c r="T27" s="12">
        <f t="shared" si="5"/>
        <v>0.51424418166735475</v>
      </c>
      <c r="U27" s="12">
        <f t="shared" si="6"/>
        <v>0</v>
      </c>
      <c r="V27" s="12">
        <f t="shared" si="8"/>
        <v>0.51424418166735475</v>
      </c>
    </row>
    <row r="28" spans="1:22" s="12" customFormat="1">
      <c r="A28" s="12" t="s">
        <v>60</v>
      </c>
      <c r="B28" s="12" t="s">
        <v>43</v>
      </c>
      <c r="C28" s="12">
        <v>6</v>
      </c>
      <c r="D28" s="12" t="str">
        <f t="shared" si="0"/>
        <v>MHC-ONE-NCD-6</v>
      </c>
      <c r="E28" s="186">
        <v>43364</v>
      </c>
      <c r="F28" s="158" t="s">
        <v>566</v>
      </c>
      <c r="G28" s="137">
        <v>5</v>
      </c>
      <c r="H28" s="137">
        <v>3</v>
      </c>
      <c r="I28" s="12" t="s">
        <v>61</v>
      </c>
      <c r="J28" s="12" t="s">
        <v>62</v>
      </c>
      <c r="K28" s="12">
        <v>15.08</v>
      </c>
      <c r="L28" s="12">
        <v>88.49</v>
      </c>
      <c r="M28" s="12">
        <v>121.76</v>
      </c>
      <c r="N28" s="12">
        <f t="shared" si="1"/>
        <v>73.41</v>
      </c>
      <c r="O28" s="12">
        <f t="shared" si="2"/>
        <v>33.27000000000001</v>
      </c>
      <c r="P28" s="12">
        <v>0.76280834914611007</v>
      </c>
      <c r="Q28" s="10">
        <f t="shared" si="7"/>
        <v>25.378633776091089</v>
      </c>
      <c r="R28" s="137">
        <v>0.30005357781961378</v>
      </c>
      <c r="S28" s="137">
        <v>7.3860225040824536E-3</v>
      </c>
      <c r="T28" s="12">
        <f t="shared" si="5"/>
        <v>0.86793218823659291</v>
      </c>
      <c r="U28" s="12">
        <f t="shared" si="6"/>
        <v>2.1364739993825065E-2</v>
      </c>
      <c r="V28" s="12">
        <f t="shared" si="8"/>
        <v>0.88929692823041795</v>
      </c>
    </row>
    <row r="29" spans="1:22" s="12" customFormat="1">
      <c r="A29" s="12" t="s">
        <v>60</v>
      </c>
      <c r="B29" s="12" t="s">
        <v>43</v>
      </c>
      <c r="C29" s="12">
        <v>7</v>
      </c>
      <c r="D29" s="12" t="str">
        <f t="shared" si="0"/>
        <v>MHC-ONE-NCD-7</v>
      </c>
      <c r="E29" s="186">
        <v>43364</v>
      </c>
      <c r="F29" s="158" t="s">
        <v>566</v>
      </c>
      <c r="G29" s="137">
        <v>5</v>
      </c>
      <c r="H29" s="137">
        <v>4</v>
      </c>
      <c r="I29" s="12" t="s">
        <v>61</v>
      </c>
      <c r="J29" s="12" t="s">
        <v>62</v>
      </c>
      <c r="K29" s="12">
        <v>15.08</v>
      </c>
      <c r="L29" s="12">
        <v>88.63</v>
      </c>
      <c r="M29" s="12">
        <v>117.3</v>
      </c>
      <c r="N29" s="12">
        <f t="shared" si="1"/>
        <v>73.55</v>
      </c>
      <c r="O29" s="12">
        <f t="shared" si="2"/>
        <v>28.67</v>
      </c>
      <c r="P29" s="12">
        <v>0.77007299270072993</v>
      </c>
      <c r="Q29" s="10">
        <f t="shared" si="7"/>
        <v>22.077992700729929</v>
      </c>
      <c r="R29" s="137">
        <v>0.19620214016481954</v>
      </c>
      <c r="S29" s="137">
        <v>0</v>
      </c>
      <c r="T29" s="12">
        <f t="shared" si="5"/>
        <v>0.653622256548956</v>
      </c>
      <c r="U29" s="12">
        <f t="shared" si="6"/>
        <v>0</v>
      </c>
      <c r="V29" s="12">
        <f t="shared" si="8"/>
        <v>0.653622256548956</v>
      </c>
    </row>
    <row r="30" spans="1:22" s="12" customFormat="1">
      <c r="A30" s="12" t="s">
        <v>60</v>
      </c>
      <c r="B30" s="12" t="s">
        <v>43</v>
      </c>
      <c r="C30" s="12">
        <v>8</v>
      </c>
      <c r="D30" s="12" t="str">
        <f t="shared" si="0"/>
        <v>MHC-ONE-NCD-8</v>
      </c>
      <c r="E30" s="186">
        <v>43364</v>
      </c>
      <c r="F30" s="158" t="s">
        <v>566</v>
      </c>
      <c r="G30" s="137">
        <v>5</v>
      </c>
      <c r="H30" s="137">
        <v>5</v>
      </c>
      <c r="I30" s="12" t="s">
        <v>61</v>
      </c>
      <c r="J30" s="12" t="s">
        <v>62</v>
      </c>
      <c r="K30" s="12">
        <v>15.82</v>
      </c>
      <c r="L30" s="12">
        <v>89.41</v>
      </c>
      <c r="M30" s="12">
        <v>114.48</v>
      </c>
      <c r="N30" s="12">
        <f t="shared" si="1"/>
        <v>73.59</v>
      </c>
      <c r="O30" s="12">
        <f t="shared" si="2"/>
        <v>25.070000000000007</v>
      </c>
      <c r="P30" s="12">
        <v>0.80936995153473346</v>
      </c>
      <c r="Q30" s="10">
        <f t="shared" si="7"/>
        <v>20.290904684975775</v>
      </c>
      <c r="R30" s="137">
        <v>0.28669396702807071</v>
      </c>
      <c r="S30" s="137">
        <v>0.21102821571664487</v>
      </c>
      <c r="T30" s="12">
        <f t="shared" si="5"/>
        <v>1.0397668000095339</v>
      </c>
      <c r="U30" s="12">
        <f t="shared" si="6"/>
        <v>0.76534618025615342</v>
      </c>
      <c r="V30" s="12">
        <f t="shared" si="8"/>
        <v>1.8051129802656873</v>
      </c>
    </row>
    <row r="31" spans="1:22" s="12" customFormat="1">
      <c r="A31" s="12" t="s">
        <v>60</v>
      </c>
      <c r="B31" s="12" t="s">
        <v>44</v>
      </c>
      <c r="C31" s="12">
        <v>1</v>
      </c>
      <c r="D31" s="12" t="str">
        <f t="shared" si="0"/>
        <v>SFA-ONE-PRO-1</v>
      </c>
      <c r="E31" s="186">
        <v>43364</v>
      </c>
      <c r="F31" s="158" t="s">
        <v>566</v>
      </c>
      <c r="G31" s="137">
        <v>5</v>
      </c>
      <c r="H31" s="137">
        <v>6</v>
      </c>
      <c r="I31" s="12" t="s">
        <v>61</v>
      </c>
      <c r="J31" s="12" t="s">
        <v>62</v>
      </c>
      <c r="K31" s="12">
        <v>15.62</v>
      </c>
      <c r="L31" s="12">
        <v>89.14</v>
      </c>
      <c r="M31" s="12">
        <v>116.18</v>
      </c>
      <c r="N31" s="12">
        <f t="shared" si="1"/>
        <v>73.52</v>
      </c>
      <c r="O31" s="12">
        <f t="shared" si="2"/>
        <v>27.040000000000006</v>
      </c>
      <c r="P31" s="12">
        <v>0.88029465930018413</v>
      </c>
      <c r="Q31" s="10">
        <f t="shared" si="7"/>
        <v>23.803167587476985</v>
      </c>
      <c r="R31" s="137">
        <v>0.11385085384210888</v>
      </c>
      <c r="S31" s="137">
        <v>0.11755576136751697</v>
      </c>
      <c r="T31" s="12">
        <f t="shared" si="5"/>
        <v>0.35164709670302569</v>
      </c>
      <c r="U31" s="12">
        <f t="shared" si="6"/>
        <v>0.36309031325254515</v>
      </c>
      <c r="V31" s="12">
        <f t="shared" si="8"/>
        <v>0.71473740995557078</v>
      </c>
    </row>
    <row r="32" spans="1:22" s="12" customFormat="1">
      <c r="A32" s="12" t="s">
        <v>60</v>
      </c>
      <c r="B32" s="12" t="s">
        <v>44</v>
      </c>
      <c r="C32" s="12">
        <v>2</v>
      </c>
      <c r="D32" s="12" t="str">
        <f t="shared" si="0"/>
        <v>SFA-ONE-PRO-2</v>
      </c>
      <c r="E32" s="186">
        <v>43364</v>
      </c>
      <c r="F32" s="158" t="s">
        <v>566</v>
      </c>
      <c r="G32" s="137">
        <v>5</v>
      </c>
      <c r="H32" s="137">
        <v>7</v>
      </c>
      <c r="I32" s="12" t="s">
        <v>61</v>
      </c>
      <c r="J32" s="12" t="s">
        <v>62</v>
      </c>
      <c r="K32" s="12">
        <v>15.27</v>
      </c>
      <c r="L32" s="12">
        <v>88.95</v>
      </c>
      <c r="M32" s="12">
        <v>114.7</v>
      </c>
      <c r="N32" s="12">
        <f t="shared" si="1"/>
        <v>73.680000000000007</v>
      </c>
      <c r="O32" s="12">
        <f t="shared" si="2"/>
        <v>25.75</v>
      </c>
      <c r="P32" s="12">
        <v>0.85059760956175301</v>
      </c>
      <c r="Q32" s="10">
        <f t="shared" si="7"/>
        <v>21.90288844621514</v>
      </c>
      <c r="R32" s="137">
        <v>0.2148847995953774</v>
      </c>
      <c r="S32" s="137">
        <v>0.14724737897798373</v>
      </c>
      <c r="T32" s="12">
        <f t="shared" si="5"/>
        <v>0.72285954763757798</v>
      </c>
      <c r="U32" s="12">
        <f t="shared" si="6"/>
        <v>0.49533133083059661</v>
      </c>
      <c r="V32" s="12">
        <f t="shared" si="8"/>
        <v>1.2181908784681745</v>
      </c>
    </row>
    <row r="33" spans="1:22" s="12" customFormat="1">
      <c r="A33" s="12" t="s">
        <v>60</v>
      </c>
      <c r="B33" s="12" t="s">
        <v>44</v>
      </c>
      <c r="C33" s="12">
        <v>3</v>
      </c>
      <c r="D33" s="12" t="str">
        <f t="shared" si="0"/>
        <v>SFA-ONE-PRO-3</v>
      </c>
      <c r="E33" s="186">
        <v>43364</v>
      </c>
      <c r="F33" s="158" t="s">
        <v>566</v>
      </c>
      <c r="G33" s="137">
        <v>5</v>
      </c>
      <c r="H33" s="137">
        <v>8</v>
      </c>
      <c r="I33" s="12" t="s">
        <v>61</v>
      </c>
      <c r="J33" s="12" t="s">
        <v>62</v>
      </c>
      <c r="K33" s="12">
        <v>15.61</v>
      </c>
      <c r="L33" s="12">
        <v>89.01</v>
      </c>
      <c r="M33" s="12">
        <v>117.93</v>
      </c>
      <c r="N33" s="12">
        <f t="shared" si="1"/>
        <v>73.400000000000006</v>
      </c>
      <c r="O33" s="12">
        <f t="shared" si="2"/>
        <v>28.92</v>
      </c>
      <c r="P33" s="12">
        <v>0.87906137184115518</v>
      </c>
      <c r="Q33" s="10">
        <f t="shared" si="7"/>
        <v>25.42245487364621</v>
      </c>
      <c r="R33" s="137">
        <v>0.138064518687706</v>
      </c>
      <c r="S33" s="137">
        <v>0.10056076966767552</v>
      </c>
      <c r="T33" s="12">
        <f t="shared" si="5"/>
        <v>0.39862144399685051</v>
      </c>
      <c r="U33" s="12">
        <f t="shared" si="6"/>
        <v>0.29034019453640364</v>
      </c>
      <c r="V33" s="12">
        <f t="shared" si="8"/>
        <v>0.68896163853325421</v>
      </c>
    </row>
    <row r="34" spans="1:22" s="12" customFormat="1">
      <c r="A34" s="12" t="s">
        <v>60</v>
      </c>
      <c r="B34" s="12" t="s">
        <v>44</v>
      </c>
      <c r="C34" s="12">
        <v>4</v>
      </c>
      <c r="D34" s="12" t="str">
        <f t="shared" ref="D34:D65" si="9">_xlfn.CONCAT(B34,"-",C34)</f>
        <v>SFA-ONE-PRO-4</v>
      </c>
      <c r="E34" s="186">
        <v>43364</v>
      </c>
      <c r="F34" s="158" t="s">
        <v>566</v>
      </c>
      <c r="G34" s="137">
        <v>6</v>
      </c>
      <c r="H34" s="137">
        <v>1</v>
      </c>
      <c r="I34" s="12" t="s">
        <v>61</v>
      </c>
      <c r="J34" s="12" t="s">
        <v>62</v>
      </c>
      <c r="K34" s="12">
        <v>17.079999999999998</v>
      </c>
      <c r="L34" s="12">
        <v>90.71</v>
      </c>
      <c r="M34" s="12">
        <v>116.76</v>
      </c>
      <c r="N34" s="12">
        <f t="shared" ref="N34:N65" si="10">L34-K34</f>
        <v>73.63</v>
      </c>
      <c r="O34" s="12">
        <f t="shared" ref="O34:O65" si="11">M34-L34</f>
        <v>26.050000000000011</v>
      </c>
      <c r="P34" s="12">
        <v>0.88868274582560303</v>
      </c>
      <c r="Q34" s="10">
        <f t="shared" si="7"/>
        <v>23.150185528756968</v>
      </c>
      <c r="R34" s="137">
        <v>0.10038726466255354</v>
      </c>
      <c r="S34" s="137">
        <v>6.6570786267992593E-2</v>
      </c>
      <c r="T34" s="12">
        <f t="shared" si="5"/>
        <v>0.31928531578816677</v>
      </c>
      <c r="U34" s="12">
        <f t="shared" si="6"/>
        <v>0.21173078664201456</v>
      </c>
      <c r="V34" s="12">
        <f t="shared" si="8"/>
        <v>0.53101610243018138</v>
      </c>
    </row>
    <row r="35" spans="1:22" s="12" customFormat="1">
      <c r="A35" s="12" t="s">
        <v>60</v>
      </c>
      <c r="B35" s="12" t="s">
        <v>44</v>
      </c>
      <c r="C35" s="12">
        <v>5</v>
      </c>
      <c r="D35" s="12" t="str">
        <f t="shared" si="9"/>
        <v>SFA-ONE-PRO-5</v>
      </c>
      <c r="E35" s="186">
        <v>43364</v>
      </c>
      <c r="F35" s="158" t="s">
        <v>566</v>
      </c>
      <c r="G35" s="137">
        <v>6</v>
      </c>
      <c r="H35" s="137">
        <v>2</v>
      </c>
      <c r="I35" s="12" t="s">
        <v>61</v>
      </c>
      <c r="J35" s="12" t="s">
        <v>62</v>
      </c>
      <c r="K35" s="12">
        <v>15.55</v>
      </c>
      <c r="L35" s="12">
        <v>89.39</v>
      </c>
      <c r="M35" s="12">
        <v>118.35</v>
      </c>
      <c r="N35" s="12">
        <f t="shared" si="10"/>
        <v>73.84</v>
      </c>
      <c r="O35" s="12">
        <f t="shared" si="11"/>
        <v>28.959999999999994</v>
      </c>
      <c r="P35" s="12">
        <v>0.87571701720841311</v>
      </c>
      <c r="Q35" s="10">
        <f t="shared" si="7"/>
        <v>25.360764818355637</v>
      </c>
      <c r="R35" s="137">
        <v>0.10049124305056581</v>
      </c>
      <c r="S35" s="137">
        <v>1.978494122917291E-2</v>
      </c>
      <c r="T35" s="12">
        <f t="shared" si="5"/>
        <v>0.29258870700473227</v>
      </c>
      <c r="U35" s="12">
        <f t="shared" si="6"/>
        <v>5.7605520607357304E-2</v>
      </c>
      <c r="V35" s="12">
        <f t="shared" si="8"/>
        <v>0.35019422761208957</v>
      </c>
    </row>
    <row r="36" spans="1:22" s="12" customFormat="1">
      <c r="A36" s="12" t="s">
        <v>60</v>
      </c>
      <c r="B36" s="12" t="s">
        <v>44</v>
      </c>
      <c r="C36" s="12">
        <v>6</v>
      </c>
      <c r="D36" s="12" t="str">
        <f t="shared" si="9"/>
        <v>SFA-ONE-PRO-6</v>
      </c>
      <c r="E36" s="186">
        <v>43364</v>
      </c>
      <c r="F36" s="158" t="s">
        <v>566</v>
      </c>
      <c r="G36" s="137">
        <v>6</v>
      </c>
      <c r="H36" s="137">
        <v>3</v>
      </c>
      <c r="I36" s="12" t="s">
        <v>61</v>
      </c>
      <c r="J36" s="12" t="s">
        <v>62</v>
      </c>
      <c r="K36" s="12">
        <v>15.62</v>
      </c>
      <c r="L36" s="12">
        <v>89.35</v>
      </c>
      <c r="M36" s="12">
        <v>126.25</v>
      </c>
      <c r="N36" s="12">
        <f t="shared" si="10"/>
        <v>73.72999999999999</v>
      </c>
      <c r="O36" s="12">
        <f t="shared" si="11"/>
        <v>36.900000000000006</v>
      </c>
      <c r="P36" s="12">
        <v>0.88059701492537334</v>
      </c>
      <c r="Q36" s="10">
        <f t="shared" si="7"/>
        <v>32.49402985074628</v>
      </c>
      <c r="R36" s="137">
        <v>0.13775258352366923</v>
      </c>
      <c r="S36" s="137">
        <v>0.38517726277576392</v>
      </c>
      <c r="T36" s="12">
        <f t="shared" si="5"/>
        <v>0.31256504748261843</v>
      </c>
      <c r="U36" s="12">
        <f t="shared" si="6"/>
        <v>0.87397961148253311</v>
      </c>
      <c r="V36" s="12">
        <f t="shared" si="8"/>
        <v>1.1865446589651516</v>
      </c>
    </row>
    <row r="37" spans="1:22" s="12" customFormat="1">
      <c r="A37" s="12" t="s">
        <v>60</v>
      </c>
      <c r="B37" s="12" t="s">
        <v>44</v>
      </c>
      <c r="C37" s="12">
        <v>7</v>
      </c>
      <c r="D37" s="12" t="str">
        <f t="shared" si="9"/>
        <v>SFA-ONE-PRO-7</v>
      </c>
      <c r="E37" s="186">
        <v>43364</v>
      </c>
      <c r="F37" s="158" t="s">
        <v>566</v>
      </c>
      <c r="G37" s="137">
        <v>6</v>
      </c>
      <c r="H37" s="137">
        <v>4</v>
      </c>
      <c r="I37" s="12" t="s">
        <v>61</v>
      </c>
      <c r="J37" s="12" t="s">
        <v>62</v>
      </c>
      <c r="K37" s="12">
        <v>15.9</v>
      </c>
      <c r="L37" s="12">
        <v>89.6</v>
      </c>
      <c r="M37" s="12">
        <v>118.97</v>
      </c>
      <c r="N37" s="12">
        <f t="shared" si="10"/>
        <v>73.699999999999989</v>
      </c>
      <c r="O37" s="12">
        <f t="shared" si="11"/>
        <v>29.370000000000005</v>
      </c>
      <c r="P37" s="12">
        <v>0.88888888888888895</v>
      </c>
      <c r="Q37" s="10">
        <f t="shared" si="7"/>
        <v>26.106666666666673</v>
      </c>
      <c r="R37" s="137">
        <v>0.14297165377467178</v>
      </c>
      <c r="S37" s="137">
        <v>8.3565777967834057E-2</v>
      </c>
      <c r="T37" s="12">
        <f t="shared" si="5"/>
        <v>0.40361379787512658</v>
      </c>
      <c r="U37" s="12">
        <f t="shared" si="6"/>
        <v>0.23590900802717191</v>
      </c>
      <c r="V37" s="12">
        <f t="shared" si="8"/>
        <v>0.63952280590229849</v>
      </c>
    </row>
    <row r="38" spans="1:22" s="12" customFormat="1">
      <c r="A38" s="12" t="s">
        <v>60</v>
      </c>
      <c r="B38" s="12" t="s">
        <v>44</v>
      </c>
      <c r="C38" s="12">
        <v>8</v>
      </c>
      <c r="D38" s="12" t="str">
        <f t="shared" si="9"/>
        <v>SFA-ONE-PRO-8</v>
      </c>
      <c r="E38" s="186">
        <v>43364</v>
      </c>
      <c r="F38" s="158" t="s">
        <v>566</v>
      </c>
      <c r="G38" s="137">
        <v>6</v>
      </c>
      <c r="H38" s="137">
        <v>5</v>
      </c>
      <c r="I38" s="12" t="s">
        <v>61</v>
      </c>
      <c r="J38" s="12" t="s">
        <v>62</v>
      </c>
      <c r="K38" s="12">
        <v>15.2</v>
      </c>
      <c r="L38" s="12">
        <v>89.01</v>
      </c>
      <c r="M38" s="12">
        <v>122.6</v>
      </c>
      <c r="N38" s="12">
        <f t="shared" si="10"/>
        <v>73.81</v>
      </c>
      <c r="O38" s="12">
        <f t="shared" si="11"/>
        <v>33.589999999999989</v>
      </c>
      <c r="P38" s="12">
        <v>0.86691312384473185</v>
      </c>
      <c r="Q38" s="10">
        <f t="shared" si="7"/>
        <v>29.119611829944532</v>
      </c>
      <c r="R38" s="137">
        <v>0.1403621186491705</v>
      </c>
      <c r="S38" s="137">
        <v>0.21942647583805397</v>
      </c>
      <c r="T38" s="12">
        <f t="shared" si="5"/>
        <v>0.35577836813201119</v>
      </c>
      <c r="U38" s="12">
        <f t="shared" si="6"/>
        <v>0.55618420589494555</v>
      </c>
      <c r="V38" s="12">
        <f t="shared" si="8"/>
        <v>0.9119625740269568</v>
      </c>
    </row>
    <row r="39" spans="1:22" s="12" customFormat="1">
      <c r="A39" s="12" t="s">
        <v>60</v>
      </c>
      <c r="B39" s="12" t="s">
        <v>56</v>
      </c>
      <c r="C39" s="12">
        <v>6</v>
      </c>
      <c r="D39" s="12" t="str">
        <f t="shared" si="9"/>
        <v>Blank-6</v>
      </c>
      <c r="E39" s="186">
        <v>43364</v>
      </c>
      <c r="F39" s="158" t="s">
        <v>566</v>
      </c>
      <c r="G39" s="137">
        <v>6</v>
      </c>
      <c r="H39" s="137">
        <v>6</v>
      </c>
      <c r="I39" s="12" t="s">
        <v>61</v>
      </c>
      <c r="J39" s="12" t="s">
        <v>62</v>
      </c>
      <c r="K39" s="12">
        <v>15.47</v>
      </c>
      <c r="L39" s="12">
        <v>89.33</v>
      </c>
      <c r="M39" s="12">
        <v>89.33</v>
      </c>
      <c r="N39" s="12">
        <f t="shared" si="10"/>
        <v>73.86</v>
      </c>
      <c r="O39" s="12">
        <f t="shared" si="11"/>
        <v>0</v>
      </c>
      <c r="P39" s="12" t="s">
        <v>86</v>
      </c>
      <c r="Q39" s="10">
        <v>0</v>
      </c>
      <c r="R39" s="137" t="s">
        <v>86</v>
      </c>
      <c r="S39" s="137" t="s">
        <v>86</v>
      </c>
      <c r="T39" s="137" t="s">
        <v>86</v>
      </c>
      <c r="U39" s="137" t="s">
        <v>86</v>
      </c>
      <c r="V39" s="12" t="s">
        <v>86</v>
      </c>
    </row>
    <row r="40" spans="1:22" s="12" customFormat="1">
      <c r="A40" s="12" t="s">
        <v>60</v>
      </c>
      <c r="B40" s="12" t="s">
        <v>56</v>
      </c>
      <c r="C40" s="12">
        <v>7</v>
      </c>
      <c r="D40" s="12" t="str">
        <f t="shared" si="9"/>
        <v>Blank-7</v>
      </c>
      <c r="E40" s="186">
        <v>43364</v>
      </c>
      <c r="F40" s="158" t="s">
        <v>566</v>
      </c>
      <c r="G40" s="137">
        <v>6</v>
      </c>
      <c r="H40" s="137">
        <v>7</v>
      </c>
      <c r="I40" s="12" t="s">
        <v>61</v>
      </c>
      <c r="J40" s="12" t="s">
        <v>62</v>
      </c>
      <c r="K40" s="12">
        <v>15.6</v>
      </c>
      <c r="L40" s="12">
        <v>89.6</v>
      </c>
      <c r="M40" s="12">
        <v>89.6</v>
      </c>
      <c r="N40" s="12">
        <f t="shared" si="10"/>
        <v>74</v>
      </c>
      <c r="O40" s="12">
        <f t="shared" si="11"/>
        <v>0</v>
      </c>
      <c r="P40" s="12" t="s">
        <v>86</v>
      </c>
      <c r="Q40" s="10">
        <v>0</v>
      </c>
      <c r="R40" s="137" t="s">
        <v>86</v>
      </c>
      <c r="S40" s="137" t="s">
        <v>86</v>
      </c>
      <c r="T40" s="137" t="s">
        <v>86</v>
      </c>
      <c r="U40" s="137" t="s">
        <v>86</v>
      </c>
      <c r="V40" s="12" t="s">
        <v>86</v>
      </c>
    </row>
    <row r="41" spans="1:22" s="12" customFormat="1">
      <c r="A41" s="12" t="s">
        <v>60</v>
      </c>
      <c r="B41" s="12" t="s">
        <v>56</v>
      </c>
      <c r="C41" s="12">
        <v>8</v>
      </c>
      <c r="D41" s="12" t="str">
        <f t="shared" si="9"/>
        <v>Blank-8</v>
      </c>
      <c r="E41" s="186">
        <v>43364</v>
      </c>
      <c r="F41" s="158" t="s">
        <v>566</v>
      </c>
      <c r="G41" s="137">
        <v>6</v>
      </c>
      <c r="H41" s="137">
        <v>8</v>
      </c>
      <c r="I41" s="12" t="s">
        <v>61</v>
      </c>
      <c r="J41" s="12" t="s">
        <v>62</v>
      </c>
      <c r="K41" s="12">
        <v>15</v>
      </c>
      <c r="L41" s="12">
        <v>88.97</v>
      </c>
      <c r="M41" s="12">
        <v>88.97</v>
      </c>
      <c r="N41" s="12">
        <f t="shared" si="10"/>
        <v>73.97</v>
      </c>
      <c r="O41" s="12">
        <f t="shared" si="11"/>
        <v>0</v>
      </c>
      <c r="P41" s="12" t="s">
        <v>86</v>
      </c>
      <c r="Q41" s="10">
        <v>0</v>
      </c>
      <c r="R41" s="137" t="s">
        <v>86</v>
      </c>
      <c r="S41" s="137" t="s">
        <v>86</v>
      </c>
      <c r="T41" s="137" t="s">
        <v>86</v>
      </c>
      <c r="U41" s="137" t="s">
        <v>86</v>
      </c>
      <c r="V41" s="12" t="s">
        <v>86</v>
      </c>
    </row>
    <row r="42" spans="1:22" s="12" customFormat="1">
      <c r="A42" s="12" t="s">
        <v>60</v>
      </c>
      <c r="B42" s="12" t="s">
        <v>56</v>
      </c>
      <c r="C42" s="12">
        <v>9</v>
      </c>
      <c r="D42" s="12" t="str">
        <f t="shared" si="9"/>
        <v>Blank-9</v>
      </c>
      <c r="E42" s="186">
        <v>43364</v>
      </c>
      <c r="F42" s="158" t="s">
        <v>566</v>
      </c>
      <c r="G42" s="137">
        <v>7</v>
      </c>
      <c r="H42" s="137">
        <v>1</v>
      </c>
      <c r="I42" s="12" t="s">
        <v>61</v>
      </c>
      <c r="J42" s="12" t="s">
        <v>62</v>
      </c>
      <c r="K42" s="12">
        <v>15.62</v>
      </c>
      <c r="L42" s="12">
        <v>89.51</v>
      </c>
      <c r="M42" s="12">
        <v>89.51</v>
      </c>
      <c r="N42" s="12">
        <f t="shared" si="10"/>
        <v>73.89</v>
      </c>
      <c r="O42" s="12">
        <f t="shared" si="11"/>
        <v>0</v>
      </c>
      <c r="P42" s="12" t="s">
        <v>86</v>
      </c>
      <c r="Q42" s="10">
        <v>0</v>
      </c>
      <c r="R42" s="137" t="s">
        <v>86</v>
      </c>
      <c r="S42" s="137" t="s">
        <v>86</v>
      </c>
      <c r="T42" s="137" t="s">
        <v>86</v>
      </c>
      <c r="U42" s="137" t="s">
        <v>86</v>
      </c>
      <c r="V42" s="12" t="s">
        <v>86</v>
      </c>
    </row>
    <row r="43" spans="1:22" s="12" customFormat="1">
      <c r="A43" s="12" t="s">
        <v>60</v>
      </c>
      <c r="B43" s="12" t="s">
        <v>56</v>
      </c>
      <c r="C43" s="12">
        <v>10</v>
      </c>
      <c r="D43" s="12" t="str">
        <f t="shared" si="9"/>
        <v>Blank-10</v>
      </c>
      <c r="E43" s="186">
        <v>43364</v>
      </c>
      <c r="F43" s="158" t="s">
        <v>566</v>
      </c>
      <c r="G43" s="137">
        <v>7</v>
      </c>
      <c r="H43" s="137">
        <v>2</v>
      </c>
      <c r="I43" s="12" t="s">
        <v>61</v>
      </c>
      <c r="J43" s="12" t="s">
        <v>62</v>
      </c>
      <c r="K43" s="12">
        <v>15.55</v>
      </c>
      <c r="L43" s="12">
        <v>89.53</v>
      </c>
      <c r="M43" s="12">
        <v>89.53</v>
      </c>
      <c r="N43" s="12">
        <f t="shared" si="10"/>
        <v>73.98</v>
      </c>
      <c r="O43" s="12">
        <f t="shared" si="11"/>
        <v>0</v>
      </c>
      <c r="P43" s="12" t="s">
        <v>86</v>
      </c>
      <c r="Q43" s="10">
        <v>0</v>
      </c>
      <c r="R43" s="137" t="s">
        <v>86</v>
      </c>
      <c r="S43" s="137" t="s">
        <v>86</v>
      </c>
      <c r="T43" s="137" t="s">
        <v>86</v>
      </c>
      <c r="U43" s="137" t="s">
        <v>86</v>
      </c>
      <c r="V43" s="12" t="s">
        <v>86</v>
      </c>
    </row>
    <row r="44" spans="1:22" s="12" customFormat="1">
      <c r="A44" s="12" t="s">
        <v>60</v>
      </c>
      <c r="B44" s="12" t="s">
        <v>45</v>
      </c>
      <c r="C44" s="12">
        <v>1</v>
      </c>
      <c r="D44" s="12" t="str">
        <f t="shared" si="9"/>
        <v>CGF-MON-PRO-1</v>
      </c>
      <c r="E44" s="186">
        <v>43365</v>
      </c>
      <c r="F44" s="158" t="s">
        <v>566</v>
      </c>
      <c r="G44" s="137">
        <v>7</v>
      </c>
      <c r="H44" s="137">
        <v>3</v>
      </c>
      <c r="I44" s="12" t="s">
        <v>63</v>
      </c>
      <c r="J44" s="12" t="s">
        <v>64</v>
      </c>
      <c r="K44" s="12">
        <v>15.85</v>
      </c>
      <c r="L44" s="12">
        <v>92.25</v>
      </c>
      <c r="M44" s="12">
        <v>118.11</v>
      </c>
      <c r="N44" s="12">
        <f t="shared" si="10"/>
        <v>76.400000000000006</v>
      </c>
      <c r="O44" s="12">
        <f t="shared" si="11"/>
        <v>25.86</v>
      </c>
      <c r="P44" s="12">
        <v>0.69433198380566807</v>
      </c>
      <c r="Q44" s="10">
        <f t="shared" ref="Q44:Q59" si="12">O44*P44</f>
        <v>17.955425101214576</v>
      </c>
      <c r="R44" s="137">
        <v>0.28466872596047704</v>
      </c>
      <c r="S44" s="137">
        <v>1.978494122917291E-2</v>
      </c>
      <c r="T44" s="12">
        <f t="shared" si="5"/>
        <v>1.2112601367432554</v>
      </c>
      <c r="U44" s="12">
        <f t="shared" si="6"/>
        <v>8.4184557112299274E-2</v>
      </c>
      <c r="V44" s="12">
        <f t="shared" ref="V44:V59" si="13">T44+U44</f>
        <v>1.2954446938555546</v>
      </c>
    </row>
    <row r="45" spans="1:22" s="12" customFormat="1">
      <c r="A45" s="12" t="s">
        <v>60</v>
      </c>
      <c r="B45" s="12" t="s">
        <v>45</v>
      </c>
      <c r="C45" s="12">
        <v>2</v>
      </c>
      <c r="D45" s="12" t="str">
        <f t="shared" si="9"/>
        <v>CGF-MON-PRO-2</v>
      </c>
      <c r="E45" s="186">
        <v>43365</v>
      </c>
      <c r="F45" s="158" t="s">
        <v>566</v>
      </c>
      <c r="G45" s="137">
        <v>7</v>
      </c>
      <c r="H45" s="137">
        <v>4</v>
      </c>
      <c r="I45" s="12" t="s">
        <v>63</v>
      </c>
      <c r="J45" s="12" t="s">
        <v>64</v>
      </c>
      <c r="K45" s="12">
        <v>15.57</v>
      </c>
      <c r="L45" s="12">
        <v>92.28</v>
      </c>
      <c r="M45" s="12">
        <v>118.06</v>
      </c>
      <c r="N45" s="12">
        <f t="shared" si="10"/>
        <v>76.710000000000008</v>
      </c>
      <c r="O45" s="12">
        <f t="shared" si="11"/>
        <v>25.78</v>
      </c>
      <c r="P45" s="12">
        <v>0.74399999999999999</v>
      </c>
      <c r="Q45" s="10">
        <f t="shared" si="12"/>
        <v>19.180320000000002</v>
      </c>
      <c r="R45" s="137">
        <v>0.50573121206160865</v>
      </c>
      <c r="S45" s="137">
        <v>0.14304824891727916</v>
      </c>
      <c r="T45" s="12">
        <f t="shared" si="5"/>
        <v>2.0226274263018551</v>
      </c>
      <c r="U45" s="12">
        <f t="shared" si="6"/>
        <v>0.57210886859262433</v>
      </c>
      <c r="V45" s="12">
        <f t="shared" si="13"/>
        <v>2.5947362948944797</v>
      </c>
    </row>
    <row r="46" spans="1:22" s="12" customFormat="1">
      <c r="A46" s="12" t="s">
        <v>60</v>
      </c>
      <c r="B46" s="12" t="s">
        <v>45</v>
      </c>
      <c r="C46" s="12">
        <v>3</v>
      </c>
      <c r="D46" s="12" t="str">
        <f t="shared" si="9"/>
        <v>CGF-MON-PRO-3</v>
      </c>
      <c r="E46" s="186">
        <v>43365</v>
      </c>
      <c r="F46" s="158" t="s">
        <v>566</v>
      </c>
      <c r="G46" s="137">
        <v>7</v>
      </c>
      <c r="H46" s="137">
        <v>5</v>
      </c>
      <c r="I46" s="12" t="s">
        <v>63</v>
      </c>
      <c r="J46" s="12" t="s">
        <v>64</v>
      </c>
      <c r="K46" s="12">
        <v>17.09</v>
      </c>
      <c r="L46" s="12">
        <v>94.14</v>
      </c>
      <c r="M46" s="12">
        <v>118.69</v>
      </c>
      <c r="N46" s="12">
        <f t="shared" si="10"/>
        <v>77.05</v>
      </c>
      <c r="O46" s="12">
        <f t="shared" si="11"/>
        <v>24.549999999999997</v>
      </c>
      <c r="P46" s="12">
        <v>0.70760233918128657</v>
      </c>
      <c r="Q46" s="10">
        <f t="shared" si="12"/>
        <v>17.371637426900584</v>
      </c>
      <c r="R46" s="137">
        <v>0.35919140690668389</v>
      </c>
      <c r="S46" s="137">
        <v>8.3565777967834057E-2</v>
      </c>
      <c r="T46" s="12">
        <f t="shared" si="5"/>
        <v>1.5931542445908531</v>
      </c>
      <c r="U46" s="12">
        <f t="shared" si="6"/>
        <v>0.37064687882853209</v>
      </c>
      <c r="V46" s="12">
        <f t="shared" si="13"/>
        <v>1.9638011234193851</v>
      </c>
    </row>
    <row r="47" spans="1:22" s="12" customFormat="1">
      <c r="A47" s="12" t="s">
        <v>60</v>
      </c>
      <c r="B47" s="12" t="s">
        <v>45</v>
      </c>
      <c r="C47" s="12">
        <v>4</v>
      </c>
      <c r="D47" s="12" t="str">
        <f t="shared" si="9"/>
        <v>CGF-MON-PRO-4</v>
      </c>
      <c r="E47" s="186">
        <v>43365</v>
      </c>
      <c r="F47" s="158" t="s">
        <v>566</v>
      </c>
      <c r="G47" s="137">
        <v>7</v>
      </c>
      <c r="H47" s="137">
        <v>6</v>
      </c>
      <c r="I47" s="12" t="s">
        <v>63</v>
      </c>
      <c r="J47" s="12" t="s">
        <v>64</v>
      </c>
      <c r="K47" s="12">
        <v>16.11</v>
      </c>
      <c r="L47" s="12">
        <v>94.23</v>
      </c>
      <c r="M47" s="12">
        <v>117.04</v>
      </c>
      <c r="N47" s="12">
        <f t="shared" si="10"/>
        <v>78.12</v>
      </c>
      <c r="O47" s="12">
        <f t="shared" si="11"/>
        <v>22.810000000000002</v>
      </c>
      <c r="P47" s="12">
        <v>0.72904483430799227</v>
      </c>
      <c r="Q47" s="10">
        <f t="shared" si="12"/>
        <v>16.629512670565305</v>
      </c>
      <c r="R47" s="137">
        <v>0.35971129884674519</v>
      </c>
      <c r="S47" s="137">
        <v>0.13035162300665387</v>
      </c>
      <c r="T47" s="12">
        <f t="shared" si="5"/>
        <v>1.6898057822011017</v>
      </c>
      <c r="U47" s="12">
        <f t="shared" si="6"/>
        <v>0.61234920054537212</v>
      </c>
      <c r="V47" s="12">
        <f t="shared" si="13"/>
        <v>2.3021549827464738</v>
      </c>
    </row>
    <row r="48" spans="1:22" s="12" customFormat="1">
      <c r="A48" s="12" t="s">
        <v>60</v>
      </c>
      <c r="B48" s="12" t="s">
        <v>45</v>
      </c>
      <c r="C48" s="12">
        <v>5</v>
      </c>
      <c r="D48" s="12" t="str">
        <f t="shared" si="9"/>
        <v>CGF-MON-PRO-5</v>
      </c>
      <c r="E48" s="186">
        <v>43365</v>
      </c>
      <c r="F48" s="158" t="s">
        <v>566</v>
      </c>
      <c r="G48" s="137">
        <v>7</v>
      </c>
      <c r="H48" s="137">
        <v>7</v>
      </c>
      <c r="I48" s="12" t="s">
        <v>63</v>
      </c>
      <c r="J48" s="12" t="s">
        <v>64</v>
      </c>
      <c r="K48" s="12">
        <v>15.81</v>
      </c>
      <c r="L48" s="12">
        <v>93.8</v>
      </c>
      <c r="M48" s="12">
        <v>119.68</v>
      </c>
      <c r="N48" s="12">
        <f t="shared" si="10"/>
        <v>77.989999999999995</v>
      </c>
      <c r="O48" s="12">
        <f t="shared" si="11"/>
        <v>25.88000000000001</v>
      </c>
      <c r="P48" s="12">
        <v>0.73821138211382109</v>
      </c>
      <c r="Q48" s="10">
        <f t="shared" si="12"/>
        <v>19.104910569105698</v>
      </c>
      <c r="R48" s="137">
        <v>0.44978721215794731</v>
      </c>
      <c r="S48" s="137">
        <v>7.086915205720877E-2</v>
      </c>
      <c r="T48" s="12">
        <f t="shared" si="5"/>
        <v>1.8361198053930672</v>
      </c>
      <c r="U48" s="12">
        <f t="shared" si="6"/>
        <v>0.28930180798016869</v>
      </c>
      <c r="V48" s="12">
        <f t="shared" si="13"/>
        <v>2.125421613373236</v>
      </c>
    </row>
    <row r="49" spans="1:23" s="12" customFormat="1">
      <c r="A49" s="12" t="s">
        <v>60</v>
      </c>
      <c r="B49" s="12" t="s">
        <v>45</v>
      </c>
      <c r="C49" s="12">
        <v>6</v>
      </c>
      <c r="D49" s="12" t="str">
        <f t="shared" si="9"/>
        <v>CGF-MON-PRO-6</v>
      </c>
      <c r="E49" s="186">
        <v>43365</v>
      </c>
      <c r="F49" s="158" t="s">
        <v>566</v>
      </c>
      <c r="G49" s="137">
        <v>7</v>
      </c>
      <c r="H49" s="137">
        <v>8</v>
      </c>
      <c r="I49" s="12" t="s">
        <v>63</v>
      </c>
      <c r="J49" s="12" t="s">
        <v>64</v>
      </c>
      <c r="K49" s="12">
        <v>15.8</v>
      </c>
      <c r="L49" s="12">
        <v>94.22</v>
      </c>
      <c r="M49" s="12">
        <v>118.35</v>
      </c>
      <c r="N49" s="12">
        <f t="shared" si="10"/>
        <v>78.42</v>
      </c>
      <c r="O49" s="12">
        <f t="shared" si="11"/>
        <v>24.129999999999995</v>
      </c>
      <c r="P49" s="12">
        <v>0.73246329526916809</v>
      </c>
      <c r="Q49" s="10">
        <f t="shared" si="12"/>
        <v>17.674339314845021</v>
      </c>
      <c r="R49" s="137">
        <v>0.50562723367359641</v>
      </c>
      <c r="S49" s="137">
        <v>4.5475900235958315E-2</v>
      </c>
      <c r="T49" s="12">
        <f t="shared" si="5"/>
        <v>2.2434381822340335</v>
      </c>
      <c r="U49" s="12">
        <f t="shared" si="6"/>
        <v>0.20177388432893292</v>
      </c>
      <c r="V49" s="12">
        <f t="shared" si="13"/>
        <v>2.4452120665629664</v>
      </c>
    </row>
    <row r="50" spans="1:23" s="12" customFormat="1">
      <c r="A50" s="12" t="s">
        <v>60</v>
      </c>
      <c r="B50" s="12" t="s">
        <v>45</v>
      </c>
      <c r="C50" s="12">
        <v>7</v>
      </c>
      <c r="D50" s="12" t="str">
        <f t="shared" si="9"/>
        <v>CGF-MON-PRO-7</v>
      </c>
      <c r="E50" s="186">
        <v>43365</v>
      </c>
      <c r="F50" s="158" t="s">
        <v>566</v>
      </c>
      <c r="G50" s="137">
        <v>8</v>
      </c>
      <c r="H50" s="137">
        <v>1</v>
      </c>
      <c r="I50" s="12" t="s">
        <v>63</v>
      </c>
      <c r="J50" s="12" t="s">
        <v>64</v>
      </c>
      <c r="K50" s="12">
        <v>15.19</v>
      </c>
      <c r="L50" s="12">
        <v>93.84</v>
      </c>
      <c r="M50" s="12">
        <v>118.34</v>
      </c>
      <c r="N50" s="12">
        <f t="shared" si="10"/>
        <v>78.650000000000006</v>
      </c>
      <c r="O50" s="12">
        <f t="shared" si="11"/>
        <v>24.5</v>
      </c>
      <c r="P50" s="12">
        <v>0.75265017667844514</v>
      </c>
      <c r="Q50" s="10">
        <f t="shared" si="12"/>
        <v>18.439929328621904</v>
      </c>
      <c r="R50" s="137">
        <v>0.18655625049674654</v>
      </c>
      <c r="S50" s="137">
        <v>0</v>
      </c>
      <c r="T50" s="12">
        <f t="shared" si="5"/>
        <v>0.795699855464992</v>
      </c>
      <c r="U50" s="12">
        <f t="shared" si="6"/>
        <v>0</v>
      </c>
      <c r="V50" s="12">
        <f t="shared" si="13"/>
        <v>0.795699855464992</v>
      </c>
      <c r="W50" s="12" t="s">
        <v>65</v>
      </c>
    </row>
    <row r="51" spans="1:23" s="12" customFormat="1">
      <c r="A51" s="12" t="s">
        <v>60</v>
      </c>
      <c r="B51" s="12" t="s">
        <v>45</v>
      </c>
      <c r="C51" s="12">
        <v>8</v>
      </c>
      <c r="D51" s="12" t="str">
        <f t="shared" si="9"/>
        <v>CGF-MON-PRO-8</v>
      </c>
      <c r="E51" s="186">
        <v>43365</v>
      </c>
      <c r="F51" s="158" t="s">
        <v>566</v>
      </c>
      <c r="G51" s="137">
        <v>8</v>
      </c>
      <c r="H51" s="137">
        <v>2</v>
      </c>
      <c r="I51" s="12" t="s">
        <v>63</v>
      </c>
      <c r="J51" s="12" t="s">
        <v>64</v>
      </c>
      <c r="K51" s="12">
        <v>15.63</v>
      </c>
      <c r="L51" s="12">
        <v>93.16</v>
      </c>
      <c r="M51" s="12">
        <v>117.46</v>
      </c>
      <c r="N51" s="12">
        <f t="shared" si="10"/>
        <v>77.53</v>
      </c>
      <c r="O51" s="12">
        <f t="shared" si="11"/>
        <v>24.299999999999997</v>
      </c>
      <c r="P51" s="12">
        <v>0.79671150971599414</v>
      </c>
      <c r="Q51" s="10">
        <f t="shared" si="12"/>
        <v>19.360089686098654</v>
      </c>
      <c r="R51" s="137">
        <v>0.38601460687778227</v>
      </c>
      <c r="S51" s="137">
        <v>0.13464998879587003</v>
      </c>
      <c r="T51" s="12">
        <f t="shared" si="5"/>
        <v>1.545845755700388</v>
      </c>
      <c r="U51" s="12">
        <f t="shared" si="6"/>
        <v>0.53922341273241803</v>
      </c>
      <c r="V51" s="12">
        <f t="shared" si="13"/>
        <v>2.0850691684328062</v>
      </c>
      <c r="W51" s="12" t="s">
        <v>65</v>
      </c>
    </row>
    <row r="52" spans="1:23" s="12" customFormat="1">
      <c r="A52" s="12" t="s">
        <v>60</v>
      </c>
      <c r="B52" s="12" t="s">
        <v>46</v>
      </c>
      <c r="C52" s="12">
        <v>1</v>
      </c>
      <c r="D52" s="12" t="str">
        <f t="shared" si="9"/>
        <v>CGF-MXG-PRO-1</v>
      </c>
      <c r="E52" s="186">
        <v>43365</v>
      </c>
      <c r="F52" s="158" t="s">
        <v>566</v>
      </c>
      <c r="G52" s="137">
        <v>8</v>
      </c>
      <c r="H52" s="137">
        <v>3</v>
      </c>
      <c r="I52" s="12" t="s">
        <v>63</v>
      </c>
      <c r="J52" s="12" t="s">
        <v>64</v>
      </c>
      <c r="K52" s="12">
        <v>16.02</v>
      </c>
      <c r="L52" s="12">
        <v>89.73</v>
      </c>
      <c r="M52" s="12">
        <v>118.1</v>
      </c>
      <c r="N52" s="12">
        <f t="shared" si="10"/>
        <v>73.710000000000008</v>
      </c>
      <c r="O52" s="12">
        <f t="shared" si="11"/>
        <v>28.36999999999999</v>
      </c>
      <c r="P52" s="12">
        <v>0.75545171339563855</v>
      </c>
      <c r="Q52" s="10">
        <f t="shared" si="12"/>
        <v>21.432165109034258</v>
      </c>
      <c r="R52" s="137">
        <v>0.29291324488902987</v>
      </c>
      <c r="S52" s="137">
        <v>2.7899495293314523E-3</v>
      </c>
      <c r="T52" s="12">
        <f t="shared" si="5"/>
        <v>1.0073940346637837</v>
      </c>
      <c r="U52" s="12">
        <f t="shared" si="6"/>
        <v>9.595259217200381E-3</v>
      </c>
      <c r="V52" s="12">
        <f t="shared" si="13"/>
        <v>1.0169892938809841</v>
      </c>
    </row>
    <row r="53" spans="1:23" s="12" customFormat="1">
      <c r="A53" s="12" t="s">
        <v>60</v>
      </c>
      <c r="B53" s="12" t="s">
        <v>46</v>
      </c>
      <c r="C53" s="12">
        <v>2</v>
      </c>
      <c r="D53" s="12" t="str">
        <f t="shared" si="9"/>
        <v>CGF-MXG-PRO-2</v>
      </c>
      <c r="E53" s="186">
        <v>43365</v>
      </c>
      <c r="F53" s="158" t="s">
        <v>566</v>
      </c>
      <c r="G53" s="137">
        <v>8</v>
      </c>
      <c r="H53" s="137">
        <v>4</v>
      </c>
      <c r="I53" s="12" t="s">
        <v>63</v>
      </c>
      <c r="J53" s="12" t="s">
        <v>64</v>
      </c>
      <c r="K53" s="12">
        <v>15.53</v>
      </c>
      <c r="L53" s="12">
        <v>89.16</v>
      </c>
      <c r="M53" s="12">
        <v>118.29</v>
      </c>
      <c r="N53" s="12">
        <f t="shared" si="10"/>
        <v>73.63</v>
      </c>
      <c r="O53" s="12">
        <f t="shared" si="11"/>
        <v>29.13000000000001</v>
      </c>
      <c r="P53" s="12">
        <v>0.75345167652859957</v>
      </c>
      <c r="Q53" s="10">
        <f t="shared" si="12"/>
        <v>21.948047337278112</v>
      </c>
      <c r="R53" s="137">
        <v>0.30888239080607421</v>
      </c>
      <c r="S53" s="137">
        <v>0</v>
      </c>
      <c r="T53" s="12">
        <f t="shared" si="5"/>
        <v>1.0362202197560832</v>
      </c>
      <c r="U53" s="12">
        <f t="shared" si="6"/>
        <v>0</v>
      </c>
      <c r="V53" s="12">
        <f t="shared" si="13"/>
        <v>1.0362202197560832</v>
      </c>
    </row>
    <row r="54" spans="1:23" s="12" customFormat="1">
      <c r="A54" s="12" t="s">
        <v>60</v>
      </c>
      <c r="B54" s="12" t="s">
        <v>46</v>
      </c>
      <c r="C54" s="12">
        <v>3</v>
      </c>
      <c r="D54" s="12" t="str">
        <f t="shared" si="9"/>
        <v>CGF-MXG-PRO-3</v>
      </c>
      <c r="E54" s="186">
        <v>43365</v>
      </c>
      <c r="F54" s="158" t="s">
        <v>566</v>
      </c>
      <c r="G54" s="137">
        <v>8</v>
      </c>
      <c r="H54" s="137">
        <v>5</v>
      </c>
      <c r="I54" s="12" t="s">
        <v>63</v>
      </c>
      <c r="J54" s="12" t="s">
        <v>64</v>
      </c>
      <c r="K54" s="12">
        <v>15.69</v>
      </c>
      <c r="L54" s="12">
        <v>89.54</v>
      </c>
      <c r="M54" s="12">
        <v>117.99</v>
      </c>
      <c r="N54" s="12">
        <f t="shared" si="10"/>
        <v>73.850000000000009</v>
      </c>
      <c r="O54" s="12">
        <f t="shared" si="11"/>
        <v>28.449999999999989</v>
      </c>
      <c r="P54" s="12">
        <v>0.77600000000000002</v>
      </c>
      <c r="Q54" s="10">
        <f t="shared" si="12"/>
        <v>22.077199999999991</v>
      </c>
      <c r="R54" s="137">
        <v>0.31169988270759991</v>
      </c>
      <c r="S54" s="137">
        <v>0</v>
      </c>
      <c r="T54" s="12">
        <f t="shared" si="5"/>
        <v>1.0426610411626593</v>
      </c>
      <c r="U54" s="12">
        <f t="shared" si="6"/>
        <v>0</v>
      </c>
      <c r="V54" s="12">
        <f t="shared" si="13"/>
        <v>1.0426610411626593</v>
      </c>
    </row>
    <row r="55" spans="1:23" s="12" customFormat="1">
      <c r="A55" s="12" t="s">
        <v>60</v>
      </c>
      <c r="B55" s="12" t="s">
        <v>46</v>
      </c>
      <c r="C55" s="12">
        <v>4</v>
      </c>
      <c r="D55" s="12" t="str">
        <f t="shared" si="9"/>
        <v>CGF-MXG-PRO-4</v>
      </c>
      <c r="E55" s="186">
        <v>43365</v>
      </c>
      <c r="F55" s="158" t="s">
        <v>566</v>
      </c>
      <c r="G55" s="137">
        <v>8</v>
      </c>
      <c r="H55" s="137">
        <v>6</v>
      </c>
      <c r="I55" s="12" t="s">
        <v>63</v>
      </c>
      <c r="J55" s="12" t="s">
        <v>64</v>
      </c>
      <c r="K55" s="12">
        <v>15.49</v>
      </c>
      <c r="L55" s="12">
        <v>89.19</v>
      </c>
      <c r="M55" s="12">
        <v>120.28</v>
      </c>
      <c r="N55" s="12">
        <f t="shared" si="10"/>
        <v>73.7</v>
      </c>
      <c r="O55" s="12">
        <f t="shared" si="11"/>
        <v>31.090000000000003</v>
      </c>
      <c r="P55" s="12">
        <v>0.7767527675276753</v>
      </c>
      <c r="Q55" s="10">
        <f t="shared" si="12"/>
        <v>24.149243542435428</v>
      </c>
      <c r="R55" s="137">
        <v>0.22642712609535126</v>
      </c>
      <c r="S55" s="137">
        <v>0</v>
      </c>
      <c r="T55" s="12">
        <f t="shared" si="5"/>
        <v>0.69102285394172025</v>
      </c>
      <c r="U55" s="12">
        <f t="shared" si="6"/>
        <v>0</v>
      </c>
      <c r="V55" s="12">
        <f t="shared" si="13"/>
        <v>0.69102285394172025</v>
      </c>
    </row>
    <row r="56" spans="1:23" s="12" customFormat="1">
      <c r="A56" s="12" t="s">
        <v>60</v>
      </c>
      <c r="B56" s="12" t="s">
        <v>46</v>
      </c>
      <c r="C56" s="12">
        <v>5</v>
      </c>
      <c r="D56" s="12" t="str">
        <f t="shared" si="9"/>
        <v>CGF-MXG-PRO-5</v>
      </c>
      <c r="E56" s="186">
        <v>43365</v>
      </c>
      <c r="F56" s="158" t="s">
        <v>566</v>
      </c>
      <c r="G56" s="137">
        <v>8</v>
      </c>
      <c r="H56" s="137">
        <v>7</v>
      </c>
      <c r="I56" s="12" t="s">
        <v>63</v>
      </c>
      <c r="J56" s="12" t="s">
        <v>64</v>
      </c>
      <c r="K56" s="12">
        <v>15.41</v>
      </c>
      <c r="L56" s="12">
        <v>89.34</v>
      </c>
      <c r="M56" s="12">
        <v>123.79</v>
      </c>
      <c r="N56" s="12">
        <f t="shared" si="10"/>
        <v>73.930000000000007</v>
      </c>
      <c r="O56" s="12">
        <f t="shared" si="11"/>
        <v>34.450000000000003</v>
      </c>
      <c r="P56" s="12">
        <v>0.76310679611650478</v>
      </c>
      <c r="Q56" s="10">
        <f t="shared" si="12"/>
        <v>26.289029126213592</v>
      </c>
      <c r="R56" s="137">
        <v>0.31149192593157543</v>
      </c>
      <c r="S56" s="137">
        <v>0.15994400488860899</v>
      </c>
      <c r="T56" s="12">
        <f t="shared" si="5"/>
        <v>0.87597750276592967</v>
      </c>
      <c r="U56" s="12">
        <f t="shared" si="6"/>
        <v>0.4497944836473301</v>
      </c>
      <c r="V56" s="12">
        <f t="shared" si="13"/>
        <v>1.3257719864132598</v>
      </c>
    </row>
    <row r="57" spans="1:23" s="12" customFormat="1">
      <c r="A57" s="12" t="s">
        <v>60</v>
      </c>
      <c r="B57" s="12" t="s">
        <v>46</v>
      </c>
      <c r="C57" s="12">
        <v>6</v>
      </c>
      <c r="D57" s="12" t="str">
        <f t="shared" si="9"/>
        <v>CGF-MXG-PRO-6</v>
      </c>
      <c r="E57" s="186">
        <v>43365</v>
      </c>
      <c r="F57" s="158" t="s">
        <v>566</v>
      </c>
      <c r="G57" s="137">
        <v>8</v>
      </c>
      <c r="H57" s="137">
        <v>8</v>
      </c>
      <c r="I57" s="12" t="s">
        <v>63</v>
      </c>
      <c r="J57" s="12" t="s">
        <v>64</v>
      </c>
      <c r="K57" s="12">
        <v>15.47</v>
      </c>
      <c r="L57" s="12">
        <v>89.41</v>
      </c>
      <c r="M57" s="12">
        <v>117.88</v>
      </c>
      <c r="N57" s="12">
        <f t="shared" si="10"/>
        <v>73.94</v>
      </c>
      <c r="O57" s="12">
        <f t="shared" si="11"/>
        <v>28.47</v>
      </c>
      <c r="P57" s="12">
        <v>0.77431906614785984</v>
      </c>
      <c r="Q57" s="10">
        <f t="shared" si="12"/>
        <v>22.044863813229568</v>
      </c>
      <c r="R57" s="137">
        <v>0.33769125557460034</v>
      </c>
      <c r="S57" s="137">
        <v>0</v>
      </c>
      <c r="T57" s="12">
        <f t="shared" si="5"/>
        <v>1.1326398588228797</v>
      </c>
      <c r="U57" s="12">
        <f t="shared" si="6"/>
        <v>0</v>
      </c>
      <c r="V57" s="12">
        <f t="shared" si="13"/>
        <v>1.1326398588228797</v>
      </c>
    </row>
    <row r="58" spans="1:23" s="12" customFormat="1">
      <c r="A58" s="12" t="s">
        <v>60</v>
      </c>
      <c r="B58" s="12" t="s">
        <v>46</v>
      </c>
      <c r="C58" s="12">
        <v>7</v>
      </c>
      <c r="D58" s="12" t="str">
        <f t="shared" si="9"/>
        <v>CGF-MXG-PRO-7</v>
      </c>
      <c r="E58" s="186">
        <v>43365</v>
      </c>
      <c r="F58" s="158" t="s">
        <v>566</v>
      </c>
      <c r="G58" s="137">
        <v>9</v>
      </c>
      <c r="H58" s="137">
        <v>1</v>
      </c>
      <c r="I58" s="12" t="s">
        <v>63</v>
      </c>
      <c r="J58" s="12" t="s">
        <v>64</v>
      </c>
      <c r="K58" s="12">
        <v>15.55</v>
      </c>
      <c r="L58" s="12">
        <v>89.47</v>
      </c>
      <c r="M58" s="12">
        <v>117.55</v>
      </c>
      <c r="N58" s="12">
        <f t="shared" si="10"/>
        <v>73.92</v>
      </c>
      <c r="O58" s="12">
        <f t="shared" si="11"/>
        <v>28.08</v>
      </c>
      <c r="P58" s="12">
        <v>0.76806722689075646</v>
      </c>
      <c r="Q58" s="10">
        <f t="shared" si="12"/>
        <v>21.567327731092441</v>
      </c>
      <c r="R58" s="137">
        <v>0.83857771958205063</v>
      </c>
      <c r="S58" s="137">
        <v>0</v>
      </c>
      <c r="T58" s="12">
        <f t="shared" si="5"/>
        <v>2.8741467558885816</v>
      </c>
      <c r="U58" s="12">
        <f t="shared" si="6"/>
        <v>0</v>
      </c>
      <c r="V58" s="12">
        <f t="shared" si="13"/>
        <v>2.8741467558885816</v>
      </c>
    </row>
    <row r="59" spans="1:23" s="12" customFormat="1">
      <c r="A59" s="12" t="s">
        <v>60</v>
      </c>
      <c r="B59" s="12" t="s">
        <v>46</v>
      </c>
      <c r="C59" s="12">
        <v>8</v>
      </c>
      <c r="D59" s="12" t="str">
        <f t="shared" si="9"/>
        <v>CGF-MXG-PRO-8</v>
      </c>
      <c r="E59" s="186">
        <v>43365</v>
      </c>
      <c r="F59" s="158" t="s">
        <v>566</v>
      </c>
      <c r="G59" s="137">
        <v>9</v>
      </c>
      <c r="H59" s="137">
        <v>2</v>
      </c>
      <c r="I59" s="12" t="s">
        <v>63</v>
      </c>
      <c r="J59" s="12" t="s">
        <v>64</v>
      </c>
      <c r="K59" s="12">
        <v>16.66</v>
      </c>
      <c r="L59" s="12">
        <v>90.76</v>
      </c>
      <c r="M59" s="12">
        <v>117.04</v>
      </c>
      <c r="N59" s="12">
        <f t="shared" si="10"/>
        <v>74.100000000000009</v>
      </c>
      <c r="O59" s="12">
        <f t="shared" si="11"/>
        <v>26.28</v>
      </c>
      <c r="P59" s="12">
        <v>0.76681614349775784</v>
      </c>
      <c r="Q59" s="10">
        <f t="shared" si="12"/>
        <v>20.151928251121078</v>
      </c>
      <c r="R59" s="137">
        <v>0.36733194744722447</v>
      </c>
      <c r="S59" s="137">
        <v>0</v>
      </c>
      <c r="T59" s="12">
        <f t="shared" si="5"/>
        <v>1.3507043577492439</v>
      </c>
      <c r="U59" s="12">
        <f t="shared" si="6"/>
        <v>0</v>
      </c>
      <c r="V59" s="12">
        <f t="shared" si="13"/>
        <v>1.3507043577492439</v>
      </c>
    </row>
    <row r="60" spans="1:23" s="12" customFormat="1">
      <c r="A60" s="12" t="s">
        <v>60</v>
      </c>
      <c r="B60" s="12" t="s">
        <v>56</v>
      </c>
      <c r="C60" s="12">
        <v>11</v>
      </c>
      <c r="D60" s="12" t="str">
        <f t="shared" si="9"/>
        <v>Blank-11</v>
      </c>
      <c r="E60" s="186">
        <v>43365</v>
      </c>
      <c r="F60" s="158" t="s">
        <v>566</v>
      </c>
      <c r="G60" s="137">
        <v>9</v>
      </c>
      <c r="H60" s="137">
        <v>3</v>
      </c>
      <c r="I60" s="12" t="s">
        <v>63</v>
      </c>
      <c r="J60" s="12" t="s">
        <v>64</v>
      </c>
      <c r="K60" s="12">
        <v>15.38</v>
      </c>
      <c r="L60" s="12">
        <v>89.55</v>
      </c>
      <c r="M60" s="12">
        <v>89.55</v>
      </c>
      <c r="N60" s="12">
        <f t="shared" si="10"/>
        <v>74.17</v>
      </c>
      <c r="O60" s="12">
        <f t="shared" si="11"/>
        <v>0</v>
      </c>
      <c r="P60" s="12" t="s">
        <v>86</v>
      </c>
      <c r="Q60" s="10">
        <v>0</v>
      </c>
      <c r="R60" s="137" t="s">
        <v>86</v>
      </c>
      <c r="S60" s="137" t="s">
        <v>86</v>
      </c>
      <c r="T60" s="137" t="s">
        <v>86</v>
      </c>
      <c r="U60" s="137" t="s">
        <v>86</v>
      </c>
      <c r="V60" s="12" t="s">
        <v>86</v>
      </c>
    </row>
    <row r="61" spans="1:23" s="12" customFormat="1">
      <c r="A61" s="12" t="s">
        <v>60</v>
      </c>
      <c r="B61" s="12" t="s">
        <v>56</v>
      </c>
      <c r="C61" s="12">
        <v>12</v>
      </c>
      <c r="D61" s="12" t="str">
        <f t="shared" si="9"/>
        <v>Blank-12</v>
      </c>
      <c r="E61" s="186">
        <v>43365</v>
      </c>
      <c r="F61" s="158" t="s">
        <v>566</v>
      </c>
      <c r="G61" s="137">
        <v>9</v>
      </c>
      <c r="H61" s="137">
        <v>4</v>
      </c>
      <c r="I61" s="12" t="s">
        <v>63</v>
      </c>
      <c r="J61" s="12" t="s">
        <v>64</v>
      </c>
      <c r="K61" s="12">
        <v>15.31</v>
      </c>
      <c r="L61" s="12">
        <v>89.45</v>
      </c>
      <c r="M61" s="12">
        <v>89.45</v>
      </c>
      <c r="N61" s="12">
        <f t="shared" si="10"/>
        <v>74.14</v>
      </c>
      <c r="O61" s="12">
        <f t="shared" si="11"/>
        <v>0</v>
      </c>
      <c r="P61" s="12" t="s">
        <v>86</v>
      </c>
      <c r="Q61" s="10">
        <v>0</v>
      </c>
      <c r="R61" s="137" t="s">
        <v>86</v>
      </c>
      <c r="S61" s="137" t="s">
        <v>86</v>
      </c>
      <c r="T61" s="137" t="s">
        <v>86</v>
      </c>
      <c r="U61" s="137" t="s">
        <v>86</v>
      </c>
      <c r="V61" s="12" t="s">
        <v>86</v>
      </c>
    </row>
    <row r="62" spans="1:23" s="12" customFormat="1">
      <c r="A62" s="12" t="s">
        <v>60</v>
      </c>
      <c r="B62" s="12" t="s">
        <v>56</v>
      </c>
      <c r="C62" s="12">
        <v>13</v>
      </c>
      <c r="D62" s="12" t="str">
        <f t="shared" si="9"/>
        <v>Blank-13</v>
      </c>
      <c r="E62" s="186">
        <v>43365</v>
      </c>
      <c r="F62" s="158" t="s">
        <v>566</v>
      </c>
      <c r="G62" s="137">
        <v>9</v>
      </c>
      <c r="H62" s="137">
        <v>5</v>
      </c>
      <c r="I62" s="12" t="s">
        <v>63</v>
      </c>
      <c r="J62" s="12" t="s">
        <v>64</v>
      </c>
      <c r="K62" s="12">
        <v>16.489999999999998</v>
      </c>
      <c r="L62" s="12">
        <v>90.83</v>
      </c>
      <c r="M62" s="12">
        <v>90.83</v>
      </c>
      <c r="N62" s="12">
        <f t="shared" si="10"/>
        <v>74.34</v>
      </c>
      <c r="O62" s="12">
        <f t="shared" si="11"/>
        <v>0</v>
      </c>
      <c r="P62" s="12" t="s">
        <v>86</v>
      </c>
      <c r="Q62" s="10">
        <v>0</v>
      </c>
      <c r="R62" s="137" t="s">
        <v>86</v>
      </c>
      <c r="S62" s="137" t="s">
        <v>86</v>
      </c>
      <c r="T62" s="137" t="s">
        <v>86</v>
      </c>
      <c r="U62" s="137" t="s">
        <v>86</v>
      </c>
      <c r="V62" s="12" t="s">
        <v>86</v>
      </c>
    </row>
    <row r="63" spans="1:23" s="12" customFormat="1">
      <c r="A63" s="12" t="s">
        <v>60</v>
      </c>
      <c r="B63" s="12" t="s">
        <v>56</v>
      </c>
      <c r="C63" s="12">
        <v>14</v>
      </c>
      <c r="D63" s="12" t="str">
        <f t="shared" si="9"/>
        <v>Blank-14</v>
      </c>
      <c r="E63" s="186">
        <v>43365</v>
      </c>
      <c r="F63" s="158" t="s">
        <v>566</v>
      </c>
      <c r="G63" s="137">
        <v>9</v>
      </c>
      <c r="H63" s="137">
        <v>6</v>
      </c>
      <c r="I63" s="12" t="s">
        <v>63</v>
      </c>
      <c r="J63" s="12" t="s">
        <v>64</v>
      </c>
      <c r="K63" s="12">
        <v>15.47</v>
      </c>
      <c r="L63" s="12">
        <v>89.94</v>
      </c>
      <c r="M63" s="12">
        <v>89.94</v>
      </c>
      <c r="N63" s="12">
        <f t="shared" si="10"/>
        <v>74.47</v>
      </c>
      <c r="O63" s="12">
        <f t="shared" si="11"/>
        <v>0</v>
      </c>
      <c r="P63" s="12" t="s">
        <v>86</v>
      </c>
      <c r="Q63" s="10">
        <v>0</v>
      </c>
      <c r="R63" s="137" t="s">
        <v>86</v>
      </c>
      <c r="S63" s="137" t="s">
        <v>86</v>
      </c>
      <c r="T63" s="137" t="s">
        <v>86</v>
      </c>
      <c r="U63" s="137" t="s">
        <v>86</v>
      </c>
      <c r="V63" s="12" t="s">
        <v>86</v>
      </c>
    </row>
    <row r="64" spans="1:23" s="12" customFormat="1">
      <c r="A64" s="12" t="s">
        <v>60</v>
      </c>
      <c r="B64" s="12" t="s">
        <v>56</v>
      </c>
      <c r="C64" s="12">
        <v>15</v>
      </c>
      <c r="D64" s="12" t="str">
        <f t="shared" si="9"/>
        <v>Blank-15</v>
      </c>
      <c r="E64" s="186">
        <v>43365</v>
      </c>
      <c r="F64" s="158" t="s">
        <v>566</v>
      </c>
      <c r="G64" s="137">
        <v>9</v>
      </c>
      <c r="H64" s="137">
        <v>7</v>
      </c>
      <c r="I64" s="12" t="s">
        <v>63</v>
      </c>
      <c r="J64" s="12" t="s">
        <v>64</v>
      </c>
      <c r="K64" s="12">
        <v>15.94</v>
      </c>
      <c r="L64" s="12">
        <v>90.61</v>
      </c>
      <c r="M64" s="12">
        <v>90.61</v>
      </c>
      <c r="N64" s="12">
        <f t="shared" si="10"/>
        <v>74.67</v>
      </c>
      <c r="O64" s="12">
        <f t="shared" si="11"/>
        <v>0</v>
      </c>
      <c r="P64" s="12" t="s">
        <v>86</v>
      </c>
      <c r="Q64" s="10">
        <v>0</v>
      </c>
      <c r="R64" s="137" t="s">
        <v>86</v>
      </c>
      <c r="S64" s="137" t="s">
        <v>86</v>
      </c>
      <c r="T64" s="137" t="s">
        <v>86</v>
      </c>
      <c r="U64" s="137" t="s">
        <v>86</v>
      </c>
      <c r="V64" s="12" t="s">
        <v>86</v>
      </c>
    </row>
    <row r="65" spans="1:22" s="12" customFormat="1">
      <c r="A65" s="12" t="s">
        <v>60</v>
      </c>
      <c r="B65" s="12" t="s">
        <v>47</v>
      </c>
      <c r="C65" s="12">
        <v>1</v>
      </c>
      <c r="D65" s="12" t="str">
        <f t="shared" si="9"/>
        <v>OTO-MON-NCD-1</v>
      </c>
      <c r="E65" s="186">
        <v>43369</v>
      </c>
      <c r="F65" s="158" t="s">
        <v>566</v>
      </c>
      <c r="G65" s="137">
        <v>9</v>
      </c>
      <c r="H65" s="137">
        <v>8</v>
      </c>
      <c r="I65" s="12" t="s">
        <v>66</v>
      </c>
      <c r="J65" s="12" t="s">
        <v>67</v>
      </c>
      <c r="K65" s="12">
        <v>17.03</v>
      </c>
      <c r="L65" s="12">
        <v>91.22</v>
      </c>
      <c r="M65" s="12">
        <v>118.22</v>
      </c>
      <c r="N65" s="12">
        <f t="shared" si="10"/>
        <v>74.19</v>
      </c>
      <c r="O65" s="12">
        <f t="shared" si="11"/>
        <v>27</v>
      </c>
      <c r="P65" s="12">
        <v>0.85820895522388063</v>
      </c>
      <c r="Q65" s="10">
        <f t="shared" ref="Q65:Q80" si="14">O65*P65</f>
        <v>23.171641791044777</v>
      </c>
      <c r="R65" s="137">
        <v>0.44426851695436181</v>
      </c>
      <c r="S65" s="137">
        <v>0</v>
      </c>
      <c r="T65" s="12">
        <f t="shared" si="5"/>
        <v>1.4224404800518871</v>
      </c>
      <c r="U65" s="12">
        <f t="shared" si="6"/>
        <v>0</v>
      </c>
      <c r="V65" s="12">
        <f t="shared" ref="V65:V80" si="15">T65+U65</f>
        <v>1.4224404800518871</v>
      </c>
    </row>
    <row r="66" spans="1:22" s="12" customFormat="1">
      <c r="A66" s="12" t="s">
        <v>60</v>
      </c>
      <c r="B66" s="12" t="s">
        <v>47</v>
      </c>
      <c r="C66" s="12">
        <v>2</v>
      </c>
      <c r="D66" s="12" t="str">
        <f t="shared" ref="D66:D97" si="16">_xlfn.CONCAT(B66,"-",C66)</f>
        <v>OTO-MON-NCD-2</v>
      </c>
      <c r="E66" s="186">
        <v>43369</v>
      </c>
      <c r="F66" s="158" t="s">
        <v>566</v>
      </c>
      <c r="G66" s="137">
        <v>10</v>
      </c>
      <c r="H66" s="137">
        <v>1</v>
      </c>
      <c r="I66" s="12" t="s">
        <v>66</v>
      </c>
      <c r="J66" s="12" t="s">
        <v>67</v>
      </c>
      <c r="K66" s="12">
        <v>15.68</v>
      </c>
      <c r="L66" s="12">
        <v>90.12</v>
      </c>
      <c r="M66" s="12">
        <v>121.42</v>
      </c>
      <c r="N66" s="12">
        <f t="shared" ref="N66:N97" si="17">L66-K66</f>
        <v>74.44</v>
      </c>
      <c r="O66" s="12">
        <f t="shared" ref="O66:O97" si="18">M66-L66</f>
        <v>31.299999999999997</v>
      </c>
      <c r="P66" s="12">
        <v>0.86073500967117988</v>
      </c>
      <c r="Q66" s="10">
        <f t="shared" si="14"/>
        <v>26.941005802707927</v>
      </c>
      <c r="R66" s="137">
        <v>0.84850827835544806</v>
      </c>
      <c r="S66" s="137">
        <v>0</v>
      </c>
      <c r="T66" s="12">
        <f t="shared" si="5"/>
        <v>2.3444913936520826</v>
      </c>
      <c r="U66" s="12">
        <f t="shared" si="6"/>
        <v>0</v>
      </c>
      <c r="V66" s="12">
        <f t="shared" si="15"/>
        <v>2.3444913936520826</v>
      </c>
    </row>
    <row r="67" spans="1:22" s="12" customFormat="1">
      <c r="A67" s="12" t="s">
        <v>60</v>
      </c>
      <c r="B67" s="12" t="s">
        <v>47</v>
      </c>
      <c r="C67" s="12">
        <v>3</v>
      </c>
      <c r="D67" s="12" t="str">
        <f t="shared" si="16"/>
        <v>OTO-MON-NCD-3</v>
      </c>
      <c r="E67" s="186">
        <v>43369</v>
      </c>
      <c r="F67" s="158" t="s">
        <v>566</v>
      </c>
      <c r="G67" s="137">
        <v>10</v>
      </c>
      <c r="H67" s="137">
        <v>2</v>
      </c>
      <c r="I67" s="12" t="s">
        <v>66</v>
      </c>
      <c r="J67" s="12" t="s">
        <v>67</v>
      </c>
      <c r="K67" s="12">
        <v>15.11</v>
      </c>
      <c r="L67" s="12">
        <v>89.53</v>
      </c>
      <c r="M67" s="12">
        <v>113.6</v>
      </c>
      <c r="N67" s="12">
        <f t="shared" si="17"/>
        <v>74.42</v>
      </c>
      <c r="O67" s="12">
        <f t="shared" si="18"/>
        <v>24.069999999999993</v>
      </c>
      <c r="P67" s="12">
        <v>0.86924493554327809</v>
      </c>
      <c r="Q67" s="10">
        <f t="shared" si="14"/>
        <v>20.922725598526696</v>
      </c>
      <c r="R67" s="137">
        <v>0.53987543568060326</v>
      </c>
      <c r="S67" s="137">
        <v>0</v>
      </c>
      <c r="T67" s="12">
        <f t="shared" ref="T67:T127" si="19">(R67*N67)/Q67</f>
        <v>1.9202818358512361</v>
      </c>
      <c r="U67" s="12">
        <f t="shared" ref="U67:U127" si="20">(S67*N67)/Q67</f>
        <v>0</v>
      </c>
      <c r="V67" s="12">
        <f t="shared" si="15"/>
        <v>1.9202818358512361</v>
      </c>
    </row>
    <row r="68" spans="1:22" s="12" customFormat="1">
      <c r="A68" s="12" t="s">
        <v>60</v>
      </c>
      <c r="B68" s="12" t="s">
        <v>47</v>
      </c>
      <c r="C68" s="12">
        <v>4</v>
      </c>
      <c r="D68" s="12" t="str">
        <f t="shared" si="16"/>
        <v>OTO-MON-NCD-4</v>
      </c>
      <c r="E68" s="186">
        <v>43369</v>
      </c>
      <c r="F68" s="158" t="s">
        <v>566</v>
      </c>
      <c r="G68" s="137">
        <v>10</v>
      </c>
      <c r="H68" s="137">
        <v>3</v>
      </c>
      <c r="I68" s="12" t="s">
        <v>66</v>
      </c>
      <c r="J68" s="12" t="s">
        <v>67</v>
      </c>
      <c r="K68" s="12">
        <v>15.5</v>
      </c>
      <c r="L68" s="12">
        <v>89.12</v>
      </c>
      <c r="M68" s="12">
        <v>120.76</v>
      </c>
      <c r="N68" s="12">
        <f t="shared" si="17"/>
        <v>73.62</v>
      </c>
      <c r="O68" s="12">
        <f t="shared" si="18"/>
        <v>31.64</v>
      </c>
      <c r="P68" s="12">
        <v>0.83935018050541532</v>
      </c>
      <c r="Q68" s="10">
        <f t="shared" si="14"/>
        <v>26.55703971119134</v>
      </c>
      <c r="R68" s="137">
        <v>0.75279738124119433</v>
      </c>
      <c r="S68" s="137">
        <v>0</v>
      </c>
      <c r="T68" s="12">
        <f t="shared" si="19"/>
        <v>2.0868644927929192</v>
      </c>
      <c r="U68" s="12">
        <f t="shared" si="20"/>
        <v>0</v>
      </c>
      <c r="V68" s="12">
        <f t="shared" si="15"/>
        <v>2.0868644927929192</v>
      </c>
    </row>
    <row r="69" spans="1:22" s="12" customFormat="1">
      <c r="A69" s="12" t="s">
        <v>60</v>
      </c>
      <c r="B69" s="12" t="s">
        <v>47</v>
      </c>
      <c r="C69" s="12">
        <v>5</v>
      </c>
      <c r="D69" s="12" t="str">
        <f t="shared" si="16"/>
        <v>OTO-MON-NCD-5</v>
      </c>
      <c r="E69" s="186">
        <v>43369</v>
      </c>
      <c r="F69" s="158" t="s">
        <v>566</v>
      </c>
      <c r="G69" s="137">
        <v>10</v>
      </c>
      <c r="H69" s="137">
        <v>4</v>
      </c>
      <c r="I69" s="12" t="s">
        <v>66</v>
      </c>
      <c r="J69" s="12" t="s">
        <v>67</v>
      </c>
      <c r="K69" s="12">
        <v>16.62</v>
      </c>
      <c r="L69" s="12">
        <v>90.98</v>
      </c>
      <c r="M69" s="12">
        <v>121.09</v>
      </c>
      <c r="N69" s="12">
        <f t="shared" si="17"/>
        <v>74.36</v>
      </c>
      <c r="O69" s="12">
        <f t="shared" si="18"/>
        <v>30.11</v>
      </c>
      <c r="P69" s="12">
        <v>0.84477611940298503</v>
      </c>
      <c r="Q69" s="10">
        <f t="shared" si="14"/>
        <v>25.436208955223879</v>
      </c>
      <c r="R69" s="137">
        <v>0.59070434372127445</v>
      </c>
      <c r="S69" s="137">
        <v>0</v>
      </c>
      <c r="T69" s="12">
        <f t="shared" si="19"/>
        <v>1.7268601259109038</v>
      </c>
      <c r="U69" s="12">
        <f t="shared" si="20"/>
        <v>0</v>
      </c>
      <c r="V69" s="12">
        <f t="shared" si="15"/>
        <v>1.7268601259109038</v>
      </c>
    </row>
    <row r="70" spans="1:22" s="12" customFormat="1">
      <c r="A70" s="12" t="s">
        <v>60</v>
      </c>
      <c r="B70" s="12" t="s">
        <v>47</v>
      </c>
      <c r="C70" s="12">
        <v>6</v>
      </c>
      <c r="D70" s="12" t="str">
        <f t="shared" si="16"/>
        <v>OTO-MON-NCD-6</v>
      </c>
      <c r="E70" s="186">
        <v>43369</v>
      </c>
      <c r="F70" s="158" t="s">
        <v>566</v>
      </c>
      <c r="G70" s="137">
        <v>10</v>
      </c>
      <c r="H70" s="137">
        <v>5</v>
      </c>
      <c r="I70" s="12" t="s">
        <v>66</v>
      </c>
      <c r="J70" s="12" t="s">
        <v>67</v>
      </c>
      <c r="K70" s="12">
        <v>15.8</v>
      </c>
      <c r="L70" s="12">
        <v>90.11</v>
      </c>
      <c r="M70" s="12">
        <v>118.16</v>
      </c>
      <c r="N70" s="12">
        <f t="shared" si="17"/>
        <v>74.31</v>
      </c>
      <c r="O70" s="12">
        <f t="shared" si="18"/>
        <v>28.049999999999997</v>
      </c>
      <c r="P70" s="12">
        <v>0.86896551724137938</v>
      </c>
      <c r="Q70" s="10">
        <f t="shared" si="14"/>
        <v>24.37448275862069</v>
      </c>
      <c r="R70" s="137">
        <v>0.50783316545850243</v>
      </c>
      <c r="S70" s="137">
        <v>0</v>
      </c>
      <c r="T70" s="12">
        <f t="shared" si="19"/>
        <v>1.548220854527655</v>
      </c>
      <c r="U70" s="12">
        <f t="shared" si="20"/>
        <v>0</v>
      </c>
      <c r="V70" s="12">
        <f t="shared" si="15"/>
        <v>1.548220854527655</v>
      </c>
    </row>
    <row r="71" spans="1:22" s="12" customFormat="1">
      <c r="A71" s="12" t="s">
        <v>60</v>
      </c>
      <c r="B71" s="12" t="s">
        <v>47</v>
      </c>
      <c r="C71" s="12">
        <v>7</v>
      </c>
      <c r="D71" s="12" t="str">
        <f t="shared" si="16"/>
        <v>OTO-MON-NCD-7</v>
      </c>
      <c r="E71" s="186">
        <v>43369</v>
      </c>
      <c r="F71" s="158" t="s">
        <v>566</v>
      </c>
      <c r="G71" s="137">
        <v>10</v>
      </c>
      <c r="H71" s="137">
        <v>6</v>
      </c>
      <c r="I71" s="12" t="s">
        <v>66</v>
      </c>
      <c r="J71" s="12" t="s">
        <v>67</v>
      </c>
      <c r="K71" s="12">
        <v>15.54</v>
      </c>
      <c r="L71" s="12">
        <v>89.79</v>
      </c>
      <c r="M71" s="12">
        <v>119.59</v>
      </c>
      <c r="N71" s="12">
        <f t="shared" si="17"/>
        <v>74.25</v>
      </c>
      <c r="O71" s="12">
        <f t="shared" si="18"/>
        <v>29.799999999999997</v>
      </c>
      <c r="P71" s="12">
        <v>0.84444444444444433</v>
      </c>
      <c r="Q71" s="10">
        <f t="shared" si="14"/>
        <v>25.164444444444438</v>
      </c>
      <c r="R71" s="137">
        <v>0.35377669009111057</v>
      </c>
      <c r="S71" s="137">
        <v>0</v>
      </c>
      <c r="T71" s="12">
        <f t="shared" si="19"/>
        <v>1.0438505526023698</v>
      </c>
      <c r="U71" s="12">
        <f t="shared" si="20"/>
        <v>0</v>
      </c>
      <c r="V71" s="12">
        <f t="shared" si="15"/>
        <v>1.0438505526023698</v>
      </c>
    </row>
    <row r="72" spans="1:22" s="12" customFormat="1">
      <c r="A72" s="12" t="s">
        <v>60</v>
      </c>
      <c r="B72" s="12" t="s">
        <v>47</v>
      </c>
      <c r="C72" s="12">
        <v>8</v>
      </c>
      <c r="D72" s="12" t="str">
        <f t="shared" si="16"/>
        <v>OTO-MON-NCD-8</v>
      </c>
      <c r="E72" s="186">
        <v>43369</v>
      </c>
      <c r="F72" s="158" t="s">
        <v>566</v>
      </c>
      <c r="G72" s="137">
        <v>10</v>
      </c>
      <c r="H72" s="137">
        <v>7</v>
      </c>
      <c r="I72" s="12" t="s">
        <v>66</v>
      </c>
      <c r="J72" s="12" t="s">
        <v>67</v>
      </c>
      <c r="K72" s="12">
        <v>15.99</v>
      </c>
      <c r="L72" s="12">
        <v>90.24</v>
      </c>
      <c r="M72" s="12">
        <v>127.97</v>
      </c>
      <c r="N72" s="12">
        <f t="shared" si="17"/>
        <v>74.25</v>
      </c>
      <c r="O72" s="12">
        <f t="shared" si="18"/>
        <v>37.730000000000004</v>
      </c>
      <c r="P72" s="12">
        <v>0.82565789473684204</v>
      </c>
      <c r="Q72" s="10">
        <f t="shared" si="14"/>
        <v>31.152072368421052</v>
      </c>
      <c r="R72" s="137">
        <v>0.66188964082589408</v>
      </c>
      <c r="S72" s="137">
        <v>0</v>
      </c>
      <c r="T72" s="12">
        <f t="shared" si="19"/>
        <v>1.5775934663384186</v>
      </c>
      <c r="U72" s="12">
        <f t="shared" si="20"/>
        <v>0</v>
      </c>
      <c r="V72" s="12">
        <f t="shared" si="15"/>
        <v>1.5775934663384186</v>
      </c>
    </row>
    <row r="73" spans="1:22" s="12" customFormat="1">
      <c r="A73" s="12" t="s">
        <v>60</v>
      </c>
      <c r="B73" s="12" t="s">
        <v>48</v>
      </c>
      <c r="C73" s="12">
        <v>1</v>
      </c>
      <c r="D73" s="12" t="str">
        <f t="shared" si="16"/>
        <v>OTO-MXT-NCD-1</v>
      </c>
      <c r="E73" s="186">
        <v>43369</v>
      </c>
      <c r="F73" s="158" t="s">
        <v>566</v>
      </c>
      <c r="G73" s="137">
        <v>10</v>
      </c>
      <c r="H73" s="137">
        <v>8</v>
      </c>
      <c r="I73" s="12" t="s">
        <v>66</v>
      </c>
      <c r="J73" s="12" t="s">
        <v>67</v>
      </c>
      <c r="K73" s="12">
        <v>15.19</v>
      </c>
      <c r="L73" s="12">
        <v>89.59</v>
      </c>
      <c r="M73" s="12">
        <v>118.86</v>
      </c>
      <c r="N73" s="12">
        <f t="shared" si="17"/>
        <v>74.400000000000006</v>
      </c>
      <c r="O73" s="12">
        <f t="shared" si="18"/>
        <v>29.269999999999996</v>
      </c>
      <c r="P73" s="12">
        <v>0.84423076923076945</v>
      </c>
      <c r="Q73" s="10">
        <f t="shared" si="14"/>
        <v>24.710634615384617</v>
      </c>
      <c r="R73" s="137">
        <v>0.65687852735091612</v>
      </c>
      <c r="S73" s="137">
        <v>0</v>
      </c>
      <c r="T73" s="12">
        <f t="shared" si="19"/>
        <v>1.9777623357548675</v>
      </c>
      <c r="U73" s="12">
        <f t="shared" si="20"/>
        <v>0</v>
      </c>
      <c r="V73" s="12">
        <f t="shared" si="15"/>
        <v>1.9777623357548675</v>
      </c>
    </row>
    <row r="74" spans="1:22" s="12" customFormat="1">
      <c r="A74" s="12" t="s">
        <v>60</v>
      </c>
      <c r="B74" s="12" t="s">
        <v>48</v>
      </c>
      <c r="C74" s="12">
        <v>2</v>
      </c>
      <c r="D74" s="12" t="str">
        <f t="shared" si="16"/>
        <v>OTO-MXT-NCD-2</v>
      </c>
      <c r="E74" s="186">
        <v>43369</v>
      </c>
      <c r="F74" s="158" t="s">
        <v>566</v>
      </c>
      <c r="G74" s="137">
        <v>11</v>
      </c>
      <c r="H74" s="137">
        <v>1</v>
      </c>
      <c r="I74" s="12" t="s">
        <v>66</v>
      </c>
      <c r="J74" s="12" t="s">
        <v>67</v>
      </c>
      <c r="K74" s="12">
        <v>15.72</v>
      </c>
      <c r="L74" s="12">
        <v>90.3</v>
      </c>
      <c r="M74" s="12">
        <v>119.31</v>
      </c>
      <c r="N74" s="12">
        <f t="shared" si="17"/>
        <v>74.58</v>
      </c>
      <c r="O74" s="12">
        <f t="shared" si="18"/>
        <v>29.010000000000005</v>
      </c>
      <c r="P74" s="12">
        <v>0.87716262975778547</v>
      </c>
      <c r="Q74" s="10">
        <f t="shared" si="14"/>
        <v>25.44648788927336</v>
      </c>
      <c r="R74" s="137">
        <v>0.22059649572772894</v>
      </c>
      <c r="S74" s="137">
        <v>0</v>
      </c>
      <c r="T74" s="12">
        <f t="shared" si="19"/>
        <v>0.6465366349557885</v>
      </c>
      <c r="U74" s="12">
        <f t="shared" si="20"/>
        <v>0</v>
      </c>
      <c r="V74" s="12">
        <f t="shared" si="15"/>
        <v>0.6465366349557885</v>
      </c>
    </row>
    <row r="75" spans="1:22" s="12" customFormat="1">
      <c r="A75" s="12" t="s">
        <v>60</v>
      </c>
      <c r="B75" s="12" t="s">
        <v>48</v>
      </c>
      <c r="C75" s="12">
        <v>3</v>
      </c>
      <c r="D75" s="12" t="str">
        <f t="shared" si="16"/>
        <v>OTO-MXT-NCD-3</v>
      </c>
      <c r="E75" s="186">
        <v>43369</v>
      </c>
      <c r="F75" s="158" t="s">
        <v>566</v>
      </c>
      <c r="G75" s="137">
        <v>11</v>
      </c>
      <c r="H75" s="137">
        <v>2</v>
      </c>
      <c r="I75" s="12" t="s">
        <v>66</v>
      </c>
      <c r="J75" s="12" t="s">
        <v>67</v>
      </c>
      <c r="K75" s="12">
        <v>15.78</v>
      </c>
      <c r="L75" s="12">
        <v>90.31</v>
      </c>
      <c r="M75" s="12">
        <v>118.94</v>
      </c>
      <c r="N75" s="12">
        <f t="shared" si="17"/>
        <v>74.53</v>
      </c>
      <c r="O75" s="12">
        <f t="shared" si="18"/>
        <v>28.629999999999995</v>
      </c>
      <c r="P75" s="12">
        <v>0.8797127468581688</v>
      </c>
      <c r="Q75" s="10">
        <f t="shared" si="14"/>
        <v>25.186175942549369</v>
      </c>
      <c r="R75" s="137">
        <v>0.23927915515828674</v>
      </c>
      <c r="S75" s="137">
        <v>0</v>
      </c>
      <c r="T75" s="12">
        <f t="shared" si="19"/>
        <v>0.70806602298919663</v>
      </c>
      <c r="U75" s="12">
        <f t="shared" si="20"/>
        <v>0</v>
      </c>
      <c r="V75" s="12">
        <f t="shared" si="15"/>
        <v>0.70806602298919663</v>
      </c>
    </row>
    <row r="76" spans="1:22" s="12" customFormat="1">
      <c r="A76" s="12" t="s">
        <v>60</v>
      </c>
      <c r="B76" s="12" t="s">
        <v>48</v>
      </c>
      <c r="C76" s="12">
        <v>4</v>
      </c>
      <c r="D76" s="12" t="str">
        <f t="shared" si="16"/>
        <v>OTO-MXT-NCD-4</v>
      </c>
      <c r="E76" s="186">
        <v>43369</v>
      </c>
      <c r="F76" s="158" t="s">
        <v>566</v>
      </c>
      <c r="G76" s="137">
        <v>11</v>
      </c>
      <c r="H76" s="137">
        <v>3</v>
      </c>
      <c r="I76" s="12" t="s">
        <v>66</v>
      </c>
      <c r="J76" s="12" t="s">
        <v>67</v>
      </c>
      <c r="K76" s="12">
        <v>15.67</v>
      </c>
      <c r="L76" s="12">
        <v>90.23</v>
      </c>
      <c r="M76" s="12">
        <v>116.42</v>
      </c>
      <c r="N76" s="12">
        <f t="shared" si="17"/>
        <v>74.56</v>
      </c>
      <c r="O76" s="12">
        <f t="shared" si="18"/>
        <v>26.189999999999998</v>
      </c>
      <c r="P76" s="12">
        <v>0.89209726443769</v>
      </c>
      <c r="Q76" s="10">
        <f t="shared" si="14"/>
        <v>23.364027355623097</v>
      </c>
      <c r="R76" s="137">
        <v>0.30858276585349115</v>
      </c>
      <c r="S76" s="137">
        <v>0</v>
      </c>
      <c r="T76" s="12">
        <f t="shared" si="19"/>
        <v>0.98475877774980025</v>
      </c>
      <c r="U76" s="12">
        <f t="shared" si="20"/>
        <v>0</v>
      </c>
      <c r="V76" s="12">
        <f t="shared" si="15"/>
        <v>0.98475877774980025</v>
      </c>
    </row>
    <row r="77" spans="1:22" s="12" customFormat="1">
      <c r="A77" s="12" t="s">
        <v>60</v>
      </c>
      <c r="B77" s="12" t="s">
        <v>48</v>
      </c>
      <c r="C77" s="12">
        <v>5</v>
      </c>
      <c r="D77" s="12" t="str">
        <f t="shared" si="16"/>
        <v>OTO-MXT-NCD-5</v>
      </c>
      <c r="E77" s="186">
        <v>43369</v>
      </c>
      <c r="F77" s="158" t="s">
        <v>566</v>
      </c>
      <c r="G77" s="137">
        <v>11</v>
      </c>
      <c r="H77" s="137">
        <v>4</v>
      </c>
      <c r="I77" s="12" t="s">
        <v>66</v>
      </c>
      <c r="J77" s="12" t="s">
        <v>67</v>
      </c>
      <c r="K77" s="12">
        <v>15.5</v>
      </c>
      <c r="L77" s="12">
        <v>89.97</v>
      </c>
      <c r="M77" s="12">
        <v>117.51</v>
      </c>
      <c r="N77" s="12">
        <f t="shared" si="17"/>
        <v>74.47</v>
      </c>
      <c r="O77" s="12">
        <f t="shared" si="18"/>
        <v>27.540000000000006</v>
      </c>
      <c r="P77" s="12">
        <v>0.91610738255033564</v>
      </c>
      <c r="Q77" s="10">
        <f t="shared" si="14"/>
        <v>25.229597315436248</v>
      </c>
      <c r="R77" s="137">
        <v>0.27382698211787665</v>
      </c>
      <c r="S77" s="137">
        <v>0</v>
      </c>
      <c r="T77" s="12">
        <f t="shared" si="19"/>
        <v>0.80825290643231473</v>
      </c>
      <c r="U77" s="12">
        <f t="shared" si="20"/>
        <v>0</v>
      </c>
      <c r="V77" s="12">
        <f t="shared" si="15"/>
        <v>0.80825290643231473</v>
      </c>
    </row>
    <row r="78" spans="1:22" s="12" customFormat="1">
      <c r="A78" s="12" t="s">
        <v>60</v>
      </c>
      <c r="B78" s="12" t="s">
        <v>48</v>
      </c>
      <c r="C78" s="12">
        <v>6</v>
      </c>
      <c r="D78" s="12" t="str">
        <f t="shared" si="16"/>
        <v>OTO-MXT-NCD-6</v>
      </c>
      <c r="E78" s="186">
        <v>43369</v>
      </c>
      <c r="F78" s="158" t="s">
        <v>566</v>
      </c>
      <c r="G78" s="137">
        <v>11</v>
      </c>
      <c r="H78" s="137">
        <v>5</v>
      </c>
      <c r="I78" s="12" t="s">
        <v>66</v>
      </c>
      <c r="J78" s="12" t="s">
        <v>67</v>
      </c>
      <c r="K78" s="12">
        <v>16.02</v>
      </c>
      <c r="L78" s="12">
        <v>90.59</v>
      </c>
      <c r="M78" s="12">
        <v>122.05</v>
      </c>
      <c r="N78" s="12">
        <f t="shared" si="17"/>
        <v>74.570000000000007</v>
      </c>
      <c r="O78" s="12">
        <f t="shared" si="18"/>
        <v>31.459999999999994</v>
      </c>
      <c r="P78" s="12">
        <v>0.89154704944178631</v>
      </c>
      <c r="Q78" s="10">
        <f t="shared" si="14"/>
        <v>28.048070175438593</v>
      </c>
      <c r="R78" s="137">
        <v>0.36974583600815486</v>
      </c>
      <c r="S78" s="137">
        <v>0</v>
      </c>
      <c r="T78" s="12">
        <f t="shared" si="19"/>
        <v>0.98302474354448044</v>
      </c>
      <c r="U78" s="12">
        <f t="shared" si="20"/>
        <v>0</v>
      </c>
      <c r="V78" s="12">
        <f t="shared" si="15"/>
        <v>0.98302474354448044</v>
      </c>
    </row>
    <row r="79" spans="1:22" s="12" customFormat="1">
      <c r="A79" s="12" t="s">
        <v>60</v>
      </c>
      <c r="B79" s="12" t="s">
        <v>48</v>
      </c>
      <c r="C79" s="12">
        <v>7</v>
      </c>
      <c r="D79" s="12" t="str">
        <f t="shared" si="16"/>
        <v>OTO-MXT-NCD-7</v>
      </c>
      <c r="E79" s="186">
        <v>43369</v>
      </c>
      <c r="F79" s="158" t="s">
        <v>566</v>
      </c>
      <c r="G79" s="137">
        <v>11</v>
      </c>
      <c r="H79" s="137">
        <v>6</v>
      </c>
      <c r="I79" s="12" t="s">
        <v>66</v>
      </c>
      <c r="J79" s="12" t="s">
        <v>67</v>
      </c>
      <c r="K79" s="12">
        <v>15.73</v>
      </c>
      <c r="L79" s="12">
        <v>90.31</v>
      </c>
      <c r="M79" s="12">
        <v>115.08</v>
      </c>
      <c r="N79" s="12">
        <f t="shared" si="17"/>
        <v>74.58</v>
      </c>
      <c r="O79" s="12">
        <f t="shared" si="18"/>
        <v>24.769999999999996</v>
      </c>
      <c r="P79" s="12">
        <v>0.8804554079696395</v>
      </c>
      <c r="Q79" s="10">
        <f t="shared" si="14"/>
        <v>21.808880455407966</v>
      </c>
      <c r="R79" s="137">
        <v>0.25524830107533109</v>
      </c>
      <c r="S79" s="137">
        <v>0</v>
      </c>
      <c r="T79" s="12">
        <f t="shared" si="19"/>
        <v>0.8728746224787397</v>
      </c>
      <c r="U79" s="12">
        <f t="shared" si="20"/>
        <v>0</v>
      </c>
      <c r="V79" s="12">
        <f t="shared" si="15"/>
        <v>0.8728746224787397</v>
      </c>
    </row>
    <row r="80" spans="1:22" s="12" customFormat="1">
      <c r="A80" s="12" t="s">
        <v>60</v>
      </c>
      <c r="B80" s="12" t="s">
        <v>48</v>
      </c>
      <c r="C80" s="12">
        <v>8</v>
      </c>
      <c r="D80" s="12" t="str">
        <f t="shared" si="16"/>
        <v>OTO-MXT-NCD-8</v>
      </c>
      <c r="E80" s="186">
        <v>43369</v>
      </c>
      <c r="F80" s="158" t="s">
        <v>566</v>
      </c>
      <c r="G80" s="137">
        <v>11</v>
      </c>
      <c r="H80" s="137">
        <v>7</v>
      </c>
      <c r="I80" s="12" t="s">
        <v>66</v>
      </c>
      <c r="J80" s="12" t="s">
        <v>67</v>
      </c>
      <c r="K80" s="12">
        <v>15.71</v>
      </c>
      <c r="L80" s="12">
        <v>90.2</v>
      </c>
      <c r="M80" s="12">
        <v>116.05</v>
      </c>
      <c r="N80" s="12">
        <f t="shared" si="17"/>
        <v>74.490000000000009</v>
      </c>
      <c r="O80" s="12">
        <f t="shared" si="18"/>
        <v>25.849999999999994</v>
      </c>
      <c r="P80" s="12">
        <v>0.89173228346456701</v>
      </c>
      <c r="Q80" s="10">
        <f t="shared" si="14"/>
        <v>23.051279527559053</v>
      </c>
      <c r="R80" s="137">
        <v>0.43654388996587024</v>
      </c>
      <c r="S80" s="137">
        <v>0</v>
      </c>
      <c r="T80" s="12">
        <f t="shared" si="19"/>
        <v>1.4106876073703614</v>
      </c>
      <c r="U80" s="12">
        <f t="shared" si="20"/>
        <v>0</v>
      </c>
      <c r="V80" s="12">
        <f t="shared" si="15"/>
        <v>1.4106876073703614</v>
      </c>
    </row>
    <row r="81" spans="1:22" s="12" customFormat="1">
      <c r="A81" s="12" t="s">
        <v>60</v>
      </c>
      <c r="B81" s="12" t="s">
        <v>56</v>
      </c>
      <c r="C81" s="12">
        <v>16</v>
      </c>
      <c r="D81" s="12" t="str">
        <f t="shared" si="16"/>
        <v>Blank-16</v>
      </c>
      <c r="E81" s="186">
        <v>43369</v>
      </c>
      <c r="F81" s="158" t="s">
        <v>566</v>
      </c>
      <c r="G81" s="137">
        <v>11</v>
      </c>
      <c r="H81" s="137">
        <v>8</v>
      </c>
      <c r="I81" s="12" t="s">
        <v>66</v>
      </c>
      <c r="J81" s="12" t="s">
        <v>67</v>
      </c>
      <c r="K81" s="12">
        <v>16.079999999999998</v>
      </c>
      <c r="L81" s="12">
        <v>90.57</v>
      </c>
      <c r="M81" s="12">
        <v>90.57</v>
      </c>
      <c r="N81" s="12">
        <f t="shared" si="17"/>
        <v>74.489999999999995</v>
      </c>
      <c r="O81" s="12">
        <f t="shared" si="18"/>
        <v>0</v>
      </c>
      <c r="P81" s="12" t="s">
        <v>86</v>
      </c>
      <c r="Q81" s="10">
        <v>0</v>
      </c>
      <c r="R81" s="137" t="s">
        <v>86</v>
      </c>
      <c r="S81" s="137" t="s">
        <v>86</v>
      </c>
      <c r="T81" s="137" t="s">
        <v>86</v>
      </c>
      <c r="U81" s="137" t="s">
        <v>86</v>
      </c>
      <c r="V81" s="12" t="s">
        <v>86</v>
      </c>
    </row>
    <row r="82" spans="1:22" s="12" customFormat="1">
      <c r="A82" s="12" t="s">
        <v>60</v>
      </c>
      <c r="B82" s="12" t="s">
        <v>56</v>
      </c>
      <c r="C82" s="12">
        <v>17</v>
      </c>
      <c r="D82" s="12" t="str">
        <f t="shared" si="16"/>
        <v>Blank-17</v>
      </c>
      <c r="E82" s="186">
        <v>43369</v>
      </c>
      <c r="F82" s="158" t="s">
        <v>567</v>
      </c>
      <c r="G82" s="137">
        <v>2</v>
      </c>
      <c r="H82" s="137">
        <v>1</v>
      </c>
      <c r="I82" s="12" t="s">
        <v>66</v>
      </c>
      <c r="J82" s="12" t="s">
        <v>67</v>
      </c>
      <c r="K82" s="12">
        <v>17.03</v>
      </c>
      <c r="L82" s="12">
        <v>91.6</v>
      </c>
      <c r="M82" s="12">
        <v>91.6</v>
      </c>
      <c r="N82" s="12">
        <f t="shared" si="17"/>
        <v>74.569999999999993</v>
      </c>
      <c r="O82" s="12">
        <f t="shared" si="18"/>
        <v>0</v>
      </c>
      <c r="P82" s="12" t="s">
        <v>86</v>
      </c>
      <c r="Q82" s="10">
        <v>0</v>
      </c>
      <c r="R82" s="137" t="s">
        <v>86</v>
      </c>
      <c r="S82" s="137" t="s">
        <v>86</v>
      </c>
      <c r="T82" s="137" t="s">
        <v>86</v>
      </c>
      <c r="U82" s="137" t="s">
        <v>86</v>
      </c>
      <c r="V82" s="12" t="s">
        <v>86</v>
      </c>
    </row>
    <row r="83" spans="1:22" s="12" customFormat="1">
      <c r="A83" s="12" t="s">
        <v>60</v>
      </c>
      <c r="B83" s="12" t="s">
        <v>56</v>
      </c>
      <c r="C83" s="12">
        <v>18</v>
      </c>
      <c r="D83" s="12" t="str">
        <f t="shared" si="16"/>
        <v>Blank-18</v>
      </c>
      <c r="E83" s="186">
        <v>43369</v>
      </c>
      <c r="F83" s="158" t="s">
        <v>567</v>
      </c>
      <c r="G83" s="137">
        <v>2</v>
      </c>
      <c r="H83" s="137">
        <v>2</v>
      </c>
      <c r="I83" s="12" t="s">
        <v>66</v>
      </c>
      <c r="J83" s="12" t="s">
        <v>67</v>
      </c>
      <c r="K83" s="12">
        <v>15.58</v>
      </c>
      <c r="L83" s="12">
        <v>90.1</v>
      </c>
      <c r="M83" s="12">
        <v>90.1</v>
      </c>
      <c r="N83" s="12">
        <f t="shared" si="17"/>
        <v>74.52</v>
      </c>
      <c r="O83" s="12">
        <f t="shared" si="18"/>
        <v>0</v>
      </c>
      <c r="P83" s="12" t="s">
        <v>86</v>
      </c>
      <c r="Q83" s="10">
        <v>0</v>
      </c>
      <c r="R83" s="137" t="s">
        <v>86</v>
      </c>
      <c r="S83" s="137" t="s">
        <v>86</v>
      </c>
      <c r="T83" s="137" t="s">
        <v>86</v>
      </c>
      <c r="U83" s="137" t="s">
        <v>86</v>
      </c>
      <c r="V83" s="12" t="s">
        <v>86</v>
      </c>
    </row>
    <row r="84" spans="1:22" s="12" customFormat="1">
      <c r="A84" s="12" t="s">
        <v>60</v>
      </c>
      <c r="B84" s="12" t="s">
        <v>56</v>
      </c>
      <c r="C84" s="12">
        <v>19</v>
      </c>
      <c r="D84" s="12" t="str">
        <f t="shared" si="16"/>
        <v>Blank-19</v>
      </c>
      <c r="E84" s="186">
        <v>43369</v>
      </c>
      <c r="F84" s="158" t="s">
        <v>567</v>
      </c>
      <c r="G84" s="137">
        <v>2</v>
      </c>
      <c r="H84" s="137">
        <v>3</v>
      </c>
      <c r="I84" s="12" t="s">
        <v>66</v>
      </c>
      <c r="J84" s="12" t="s">
        <v>67</v>
      </c>
      <c r="K84" s="12">
        <v>16.079999999999998</v>
      </c>
      <c r="L84" s="12">
        <v>90.52</v>
      </c>
      <c r="M84" s="12">
        <v>90.52</v>
      </c>
      <c r="N84" s="12">
        <f t="shared" si="17"/>
        <v>74.44</v>
      </c>
      <c r="O84" s="12">
        <f t="shared" si="18"/>
        <v>0</v>
      </c>
      <c r="P84" s="12" t="s">
        <v>86</v>
      </c>
      <c r="Q84" s="10">
        <v>0</v>
      </c>
      <c r="R84" s="137" t="s">
        <v>86</v>
      </c>
      <c r="S84" s="137" t="s">
        <v>86</v>
      </c>
      <c r="T84" s="137" t="s">
        <v>86</v>
      </c>
      <c r="U84" s="137" t="s">
        <v>86</v>
      </c>
      <c r="V84" s="12" t="s">
        <v>86</v>
      </c>
    </row>
    <row r="85" spans="1:22" s="12" customFormat="1">
      <c r="A85" s="12" t="s">
        <v>60</v>
      </c>
      <c r="B85" s="12" t="s">
        <v>56</v>
      </c>
      <c r="C85" s="12">
        <v>20</v>
      </c>
      <c r="D85" s="12" t="str">
        <f t="shared" si="16"/>
        <v>Blank-20</v>
      </c>
      <c r="E85" s="186">
        <v>43369</v>
      </c>
      <c r="F85" s="158" t="s">
        <v>567</v>
      </c>
      <c r="G85" s="137">
        <v>2</v>
      </c>
      <c r="H85" s="137">
        <v>4</v>
      </c>
      <c r="I85" s="12" t="s">
        <v>66</v>
      </c>
      <c r="J85" s="12" t="s">
        <v>67</v>
      </c>
      <c r="K85" s="12">
        <v>15.59</v>
      </c>
      <c r="L85" s="12">
        <v>89.98</v>
      </c>
      <c r="M85" s="12">
        <v>89.98</v>
      </c>
      <c r="N85" s="12">
        <f t="shared" si="17"/>
        <v>74.39</v>
      </c>
      <c r="O85" s="12">
        <f t="shared" si="18"/>
        <v>0</v>
      </c>
      <c r="P85" s="12" t="s">
        <v>86</v>
      </c>
      <c r="Q85" s="10">
        <v>0</v>
      </c>
      <c r="R85" s="137" t="s">
        <v>86</v>
      </c>
      <c r="S85" s="137" t="s">
        <v>86</v>
      </c>
      <c r="T85" s="137" t="s">
        <v>86</v>
      </c>
      <c r="U85" s="137" t="s">
        <v>86</v>
      </c>
      <c r="V85" s="12" t="s">
        <v>86</v>
      </c>
    </row>
    <row r="86" spans="1:22" s="12" customFormat="1">
      <c r="A86" s="12" t="s">
        <v>60</v>
      </c>
      <c r="B86" s="12" t="s">
        <v>49</v>
      </c>
      <c r="C86" s="12">
        <v>1</v>
      </c>
      <c r="D86" s="12" t="str">
        <f t="shared" si="16"/>
        <v>CCR-ONE-NCD-1</v>
      </c>
      <c r="E86" s="186">
        <v>43370</v>
      </c>
      <c r="F86" s="158" t="s">
        <v>567</v>
      </c>
      <c r="G86" s="137">
        <v>2</v>
      </c>
      <c r="H86" s="137">
        <v>5</v>
      </c>
      <c r="I86" s="12" t="s">
        <v>68</v>
      </c>
      <c r="J86" s="12" t="s">
        <v>69</v>
      </c>
      <c r="K86" s="12">
        <v>15.19</v>
      </c>
      <c r="L86" s="12">
        <v>89.87</v>
      </c>
      <c r="M86" s="12">
        <v>119.99</v>
      </c>
      <c r="N86" s="12">
        <f t="shared" si="17"/>
        <v>74.680000000000007</v>
      </c>
      <c r="O86" s="12">
        <f t="shared" si="18"/>
        <v>30.11999999999999</v>
      </c>
      <c r="P86" s="12">
        <v>0.90365448504983403</v>
      </c>
      <c r="Q86" s="10">
        <f t="shared" ref="Q86:Q93" si="21">O86*P86</f>
        <v>27.218073089700994</v>
      </c>
      <c r="R86" s="137">
        <v>0.58106651513672003</v>
      </c>
      <c r="S86" s="137">
        <v>0.22621080835409879</v>
      </c>
      <c r="T86" s="12">
        <f t="shared" si="19"/>
        <v>1.5943100456597004</v>
      </c>
      <c r="U86" s="12">
        <f t="shared" si="20"/>
        <v>0.62066932924345686</v>
      </c>
      <c r="V86" s="12">
        <f t="shared" ref="V86:V93" si="22">T86+U86</f>
        <v>2.214979374903157</v>
      </c>
    </row>
    <row r="87" spans="1:22" s="12" customFormat="1">
      <c r="A87" s="12" t="s">
        <v>60</v>
      </c>
      <c r="B87" s="12" t="s">
        <v>49</v>
      </c>
      <c r="C87" s="12">
        <v>2</v>
      </c>
      <c r="D87" s="12" t="str">
        <f t="shared" si="16"/>
        <v>CCR-ONE-NCD-2</v>
      </c>
      <c r="E87" s="186">
        <v>43370</v>
      </c>
      <c r="F87" s="158" t="s">
        <v>567</v>
      </c>
      <c r="G87" s="137">
        <v>2</v>
      </c>
      <c r="H87" s="137">
        <v>6</v>
      </c>
      <c r="I87" s="12" t="s">
        <v>68</v>
      </c>
      <c r="J87" s="12" t="s">
        <v>69</v>
      </c>
      <c r="K87" s="12">
        <v>15.63</v>
      </c>
      <c r="L87" s="12">
        <v>90.54</v>
      </c>
      <c r="M87" s="12">
        <v>119.05</v>
      </c>
      <c r="N87" s="12">
        <f t="shared" si="17"/>
        <v>74.910000000000011</v>
      </c>
      <c r="O87" s="12">
        <f t="shared" si="18"/>
        <v>28.509999999999991</v>
      </c>
      <c r="P87" s="12">
        <v>0.8896551724137931</v>
      </c>
      <c r="Q87" s="10">
        <f t="shared" si="21"/>
        <v>25.364068965517234</v>
      </c>
      <c r="R87" s="137">
        <v>0.36548660026000446</v>
      </c>
      <c r="S87" s="137">
        <v>0.64890837414437796</v>
      </c>
      <c r="T87" s="12">
        <f t="shared" si="19"/>
        <v>1.0794246484149876</v>
      </c>
      <c r="U87" s="12">
        <f t="shared" si="20"/>
        <v>1.9164798192766661</v>
      </c>
      <c r="V87" s="12">
        <f t="shared" si="22"/>
        <v>2.9959044676916537</v>
      </c>
    </row>
    <row r="88" spans="1:22" s="12" customFormat="1">
      <c r="A88" s="12" t="s">
        <v>60</v>
      </c>
      <c r="B88" s="12" t="s">
        <v>49</v>
      </c>
      <c r="C88" s="12">
        <v>3</v>
      </c>
      <c r="D88" s="12" t="str">
        <f t="shared" si="16"/>
        <v>CCR-ONE-NCD-3</v>
      </c>
      <c r="E88" s="186">
        <v>43370</v>
      </c>
      <c r="F88" s="158" t="s">
        <v>567</v>
      </c>
      <c r="G88" s="137">
        <v>2</v>
      </c>
      <c r="H88" s="137">
        <v>7</v>
      </c>
      <c r="I88" s="12" t="s">
        <v>68</v>
      </c>
      <c r="J88" s="12" t="s">
        <v>69</v>
      </c>
      <c r="K88" s="12">
        <v>15.3</v>
      </c>
      <c r="L88" s="12">
        <v>90.43</v>
      </c>
      <c r="M88" s="12">
        <v>117.91</v>
      </c>
      <c r="N88" s="12">
        <f t="shared" si="17"/>
        <v>75.13000000000001</v>
      </c>
      <c r="O88" s="12">
        <f t="shared" si="18"/>
        <v>27.47999999999999</v>
      </c>
      <c r="P88" s="12">
        <v>0.87820512820512819</v>
      </c>
      <c r="Q88" s="10">
        <f t="shared" si="21"/>
        <v>24.133076923076914</v>
      </c>
      <c r="R88" s="137">
        <v>0.6234695013787005</v>
      </c>
      <c r="S88" s="137">
        <v>0.20463982448104695</v>
      </c>
      <c r="T88" s="12">
        <f t="shared" si="19"/>
        <v>1.940956960767422</v>
      </c>
      <c r="U88" s="12">
        <f t="shared" si="20"/>
        <v>0.63707541571540449</v>
      </c>
      <c r="V88" s="12">
        <f t="shared" si="22"/>
        <v>2.5780323764828266</v>
      </c>
    </row>
    <row r="89" spans="1:22" s="12" customFormat="1">
      <c r="A89" s="12" t="s">
        <v>60</v>
      </c>
      <c r="B89" s="12" t="s">
        <v>49</v>
      </c>
      <c r="C89" s="12">
        <v>4</v>
      </c>
      <c r="D89" s="12" t="str">
        <f t="shared" si="16"/>
        <v>CCR-ONE-NCD-4</v>
      </c>
      <c r="E89" s="186">
        <v>43370</v>
      </c>
      <c r="F89" s="158" t="s">
        <v>567</v>
      </c>
      <c r="G89" s="137">
        <v>2</v>
      </c>
      <c r="H89" s="137">
        <v>8</v>
      </c>
      <c r="I89" s="12" t="s">
        <v>68</v>
      </c>
      <c r="J89" s="12" t="s">
        <v>69</v>
      </c>
      <c r="K89" s="12">
        <v>15.34</v>
      </c>
      <c r="L89" s="12">
        <v>90.51</v>
      </c>
      <c r="M89" s="12">
        <v>115.34</v>
      </c>
      <c r="N89" s="12">
        <f t="shared" si="17"/>
        <v>75.17</v>
      </c>
      <c r="O89" s="12">
        <f t="shared" si="18"/>
        <v>24.83</v>
      </c>
      <c r="P89" s="12">
        <v>0.88550983899821101</v>
      </c>
      <c r="Q89" s="10">
        <f t="shared" si="21"/>
        <v>21.987209302325578</v>
      </c>
      <c r="R89" s="137">
        <v>0.41320807457484038</v>
      </c>
      <c r="S89" s="137">
        <v>0.10743028698887117</v>
      </c>
      <c r="T89" s="12">
        <f t="shared" si="19"/>
        <v>1.4126781866084961</v>
      </c>
      <c r="U89" s="12">
        <f t="shared" si="20"/>
        <v>0.36728329466074167</v>
      </c>
      <c r="V89" s="12">
        <f t="shared" si="22"/>
        <v>1.7799614812692377</v>
      </c>
    </row>
    <row r="90" spans="1:22" s="12" customFormat="1">
      <c r="A90" s="12" t="s">
        <v>60</v>
      </c>
      <c r="B90" s="12" t="s">
        <v>49</v>
      </c>
      <c r="C90" s="12">
        <v>5</v>
      </c>
      <c r="D90" s="12" t="str">
        <f t="shared" si="16"/>
        <v>CCR-ONE-NCD-5</v>
      </c>
      <c r="E90" s="186">
        <v>43370</v>
      </c>
      <c r="F90" s="158" t="s">
        <v>567</v>
      </c>
      <c r="G90" s="137">
        <v>3</v>
      </c>
      <c r="H90" s="137">
        <v>1</v>
      </c>
      <c r="I90" s="12" t="s">
        <v>68</v>
      </c>
      <c r="J90" s="12" t="s">
        <v>69</v>
      </c>
      <c r="K90" s="12">
        <v>16.12</v>
      </c>
      <c r="L90" s="12">
        <v>91.27</v>
      </c>
      <c r="M90" s="12">
        <v>119.07</v>
      </c>
      <c r="N90" s="12">
        <f t="shared" si="17"/>
        <v>75.149999999999991</v>
      </c>
      <c r="O90" s="12">
        <f t="shared" si="18"/>
        <v>27.799999999999997</v>
      </c>
      <c r="P90" s="12">
        <v>0.91295938104448759</v>
      </c>
      <c r="Q90" s="10">
        <f t="shared" si="21"/>
        <v>25.380270793036754</v>
      </c>
      <c r="R90" s="137">
        <v>0.63483106922871935</v>
      </c>
      <c r="S90" s="137">
        <v>5.2272453283954426E-2</v>
      </c>
      <c r="T90" s="12">
        <f t="shared" si="19"/>
        <v>1.8797102379863944</v>
      </c>
      <c r="U90" s="12">
        <f t="shared" si="20"/>
        <v>0.15477671205016941</v>
      </c>
      <c r="V90" s="12">
        <f t="shared" si="22"/>
        <v>2.0344869500365639</v>
      </c>
    </row>
    <row r="91" spans="1:22" s="12" customFormat="1">
      <c r="A91" s="12" t="s">
        <v>60</v>
      </c>
      <c r="B91" s="12" t="s">
        <v>49</v>
      </c>
      <c r="C91" s="12">
        <v>6</v>
      </c>
      <c r="D91" s="12" t="str">
        <f t="shared" si="16"/>
        <v>CCR-ONE-NCD-6</v>
      </c>
      <c r="E91" s="186">
        <v>43370</v>
      </c>
      <c r="F91" s="158" t="s">
        <v>567</v>
      </c>
      <c r="G91" s="137">
        <v>3</v>
      </c>
      <c r="H91" s="137">
        <v>2</v>
      </c>
      <c r="I91" s="12" t="s">
        <v>68</v>
      </c>
      <c r="J91" s="12" t="s">
        <v>69</v>
      </c>
      <c r="K91" s="12">
        <v>15.84</v>
      </c>
      <c r="L91" s="12">
        <v>90.99</v>
      </c>
      <c r="M91" s="12">
        <v>122.96</v>
      </c>
      <c r="N91" s="12">
        <f t="shared" si="17"/>
        <v>75.149999999999991</v>
      </c>
      <c r="O91" s="12">
        <f t="shared" si="18"/>
        <v>31.97</v>
      </c>
      <c r="P91" s="12">
        <v>0.89966555183946495</v>
      </c>
      <c r="Q91" s="10">
        <f t="shared" si="21"/>
        <v>28.762307692307694</v>
      </c>
      <c r="R91" s="137">
        <v>0.37881905002735811</v>
      </c>
      <c r="S91" s="137">
        <v>0.26389380216880515</v>
      </c>
      <c r="T91" s="12">
        <f t="shared" si="19"/>
        <v>0.98977633902336781</v>
      </c>
      <c r="U91" s="12">
        <f t="shared" si="20"/>
        <v>0.68950028089330095</v>
      </c>
      <c r="V91" s="12">
        <f t="shared" si="22"/>
        <v>1.6792766199166689</v>
      </c>
    </row>
    <row r="92" spans="1:22" s="12" customFormat="1">
      <c r="A92" s="12" t="s">
        <v>60</v>
      </c>
      <c r="B92" s="12" t="s">
        <v>49</v>
      </c>
      <c r="C92" s="12">
        <v>7</v>
      </c>
      <c r="D92" s="12" t="str">
        <f t="shared" si="16"/>
        <v>CCR-ONE-NCD-7</v>
      </c>
      <c r="E92" s="186">
        <v>43370</v>
      </c>
      <c r="F92" s="158" t="s">
        <v>567</v>
      </c>
      <c r="G92" s="137">
        <v>3</v>
      </c>
      <c r="H92" s="137">
        <v>3</v>
      </c>
      <c r="I92" s="12" t="s">
        <v>68</v>
      </c>
      <c r="J92" s="12" t="s">
        <v>69</v>
      </c>
      <c r="K92" s="12">
        <v>15.64</v>
      </c>
      <c r="L92" s="12">
        <v>90.61</v>
      </c>
      <c r="M92" s="12">
        <v>117.76</v>
      </c>
      <c r="N92" s="12">
        <f t="shared" si="17"/>
        <v>74.97</v>
      </c>
      <c r="O92" s="12">
        <f t="shared" si="18"/>
        <v>27.150000000000006</v>
      </c>
      <c r="P92" s="12">
        <v>0.89168278529980649</v>
      </c>
      <c r="Q92" s="10">
        <f t="shared" si="21"/>
        <v>24.20918762088975</v>
      </c>
      <c r="R92" s="137">
        <v>0.78309660273478943</v>
      </c>
      <c r="S92" s="137">
        <v>0.46732286308797316</v>
      </c>
      <c r="T92" s="12">
        <f t="shared" si="19"/>
        <v>2.4250608168432817</v>
      </c>
      <c r="U92" s="12">
        <f t="shared" si="20"/>
        <v>1.4471859029038214</v>
      </c>
      <c r="V92" s="12">
        <f t="shared" si="22"/>
        <v>3.8722467197471033</v>
      </c>
    </row>
    <row r="93" spans="1:22" s="12" customFormat="1">
      <c r="A93" s="12" t="s">
        <v>60</v>
      </c>
      <c r="B93" s="12" t="s">
        <v>49</v>
      </c>
      <c r="C93" s="12">
        <v>8</v>
      </c>
      <c r="D93" s="12" t="str">
        <f t="shared" si="16"/>
        <v>CCR-ONE-NCD-8</v>
      </c>
      <c r="E93" s="186">
        <v>43370</v>
      </c>
      <c r="F93" s="158" t="s">
        <v>567</v>
      </c>
      <c r="G93" s="137">
        <v>3</v>
      </c>
      <c r="H93" s="137">
        <v>4</v>
      </c>
      <c r="I93" s="12" t="s">
        <v>68</v>
      </c>
      <c r="J93" s="12" t="s">
        <v>69</v>
      </c>
      <c r="K93" s="12">
        <v>16.010000000000002</v>
      </c>
      <c r="L93" s="12">
        <v>91.09</v>
      </c>
      <c r="M93" s="12">
        <v>122.51</v>
      </c>
      <c r="N93" s="12">
        <f t="shared" si="17"/>
        <v>75.08</v>
      </c>
      <c r="O93" s="12">
        <f t="shared" si="18"/>
        <v>31.42</v>
      </c>
      <c r="P93" s="12">
        <v>0.88244274809160295</v>
      </c>
      <c r="Q93" s="10">
        <f t="shared" si="21"/>
        <v>27.726351145038166</v>
      </c>
      <c r="R93" s="137">
        <v>0.68984191353374524</v>
      </c>
      <c r="S93" s="137">
        <v>0.30212192796293391</v>
      </c>
      <c r="T93" s="12">
        <f t="shared" si="19"/>
        <v>1.8680182832995098</v>
      </c>
      <c r="U93" s="12">
        <f t="shared" si="20"/>
        <v>0.81811393907547847</v>
      </c>
      <c r="V93" s="12">
        <f t="shared" si="22"/>
        <v>2.6861322223749884</v>
      </c>
    </row>
    <row r="94" spans="1:22" s="12" customFormat="1">
      <c r="A94" s="12" t="s">
        <v>60</v>
      </c>
      <c r="B94" s="12" t="s">
        <v>56</v>
      </c>
      <c r="C94" s="12">
        <v>21</v>
      </c>
      <c r="D94" s="12" t="str">
        <f t="shared" si="16"/>
        <v>Blank-21</v>
      </c>
      <c r="E94" s="186">
        <v>43370</v>
      </c>
      <c r="F94" s="158" t="s">
        <v>567</v>
      </c>
      <c r="G94" s="137">
        <v>3</v>
      </c>
      <c r="H94" s="137">
        <v>5</v>
      </c>
      <c r="I94" s="12" t="s">
        <v>68</v>
      </c>
      <c r="J94" s="12" t="s">
        <v>69</v>
      </c>
      <c r="K94" s="12">
        <v>15.56</v>
      </c>
      <c r="L94" s="12">
        <v>90.71</v>
      </c>
      <c r="M94" s="12">
        <v>90.71</v>
      </c>
      <c r="N94" s="12">
        <f t="shared" si="17"/>
        <v>75.149999999999991</v>
      </c>
      <c r="O94" s="12">
        <f t="shared" si="18"/>
        <v>0</v>
      </c>
      <c r="P94" s="12" t="s">
        <v>86</v>
      </c>
      <c r="Q94" s="10">
        <v>0</v>
      </c>
      <c r="R94" s="137" t="s">
        <v>86</v>
      </c>
      <c r="S94" s="137" t="s">
        <v>86</v>
      </c>
      <c r="T94" s="137" t="s">
        <v>86</v>
      </c>
      <c r="U94" s="137" t="s">
        <v>86</v>
      </c>
      <c r="V94" s="12" t="s">
        <v>86</v>
      </c>
    </row>
    <row r="95" spans="1:22" s="12" customFormat="1">
      <c r="A95" s="12" t="s">
        <v>60</v>
      </c>
      <c r="B95" s="12" t="s">
        <v>56</v>
      </c>
      <c r="C95" s="12">
        <v>22</v>
      </c>
      <c r="D95" s="12" t="str">
        <f t="shared" si="16"/>
        <v>Blank-22</v>
      </c>
      <c r="E95" s="186">
        <v>43370</v>
      </c>
      <c r="F95" s="158" t="s">
        <v>567</v>
      </c>
      <c r="G95" s="137">
        <v>3</v>
      </c>
      <c r="H95" s="137">
        <v>6</v>
      </c>
      <c r="I95" s="12" t="s">
        <v>68</v>
      </c>
      <c r="J95" s="12" t="s">
        <v>69</v>
      </c>
      <c r="K95" s="12">
        <v>15.9</v>
      </c>
      <c r="L95" s="12">
        <v>90.89</v>
      </c>
      <c r="M95" s="12">
        <v>90.89</v>
      </c>
      <c r="N95" s="12">
        <f t="shared" si="17"/>
        <v>74.989999999999995</v>
      </c>
      <c r="O95" s="12">
        <f t="shared" si="18"/>
        <v>0</v>
      </c>
      <c r="P95" s="12" t="s">
        <v>86</v>
      </c>
      <c r="Q95" s="10">
        <v>0</v>
      </c>
      <c r="R95" s="137" t="s">
        <v>86</v>
      </c>
      <c r="S95" s="137" t="s">
        <v>86</v>
      </c>
      <c r="T95" s="137" t="s">
        <v>86</v>
      </c>
      <c r="U95" s="137" t="s">
        <v>86</v>
      </c>
      <c r="V95" s="12" t="s">
        <v>86</v>
      </c>
    </row>
    <row r="96" spans="1:22" s="12" customFormat="1">
      <c r="A96" s="12" t="s">
        <v>60</v>
      </c>
      <c r="B96" s="12" t="s">
        <v>56</v>
      </c>
      <c r="C96" s="12">
        <v>23</v>
      </c>
      <c r="D96" s="12" t="str">
        <f t="shared" si="16"/>
        <v>Blank-23</v>
      </c>
      <c r="E96" s="186">
        <v>43370</v>
      </c>
      <c r="F96" s="158" t="s">
        <v>567</v>
      </c>
      <c r="G96" s="137">
        <v>3</v>
      </c>
      <c r="H96" s="137">
        <v>7</v>
      </c>
      <c r="I96" s="12" t="s">
        <v>68</v>
      </c>
      <c r="J96" s="12" t="s">
        <v>69</v>
      </c>
      <c r="K96" s="12">
        <v>17.37</v>
      </c>
      <c r="L96" s="12">
        <v>92.3</v>
      </c>
      <c r="M96" s="12">
        <v>92.3</v>
      </c>
      <c r="N96" s="12">
        <f t="shared" si="17"/>
        <v>74.929999999999993</v>
      </c>
      <c r="O96" s="12">
        <f t="shared" si="18"/>
        <v>0</v>
      </c>
      <c r="P96" s="12" t="s">
        <v>86</v>
      </c>
      <c r="Q96" s="10">
        <v>0</v>
      </c>
      <c r="R96" s="137" t="s">
        <v>86</v>
      </c>
      <c r="S96" s="137" t="s">
        <v>86</v>
      </c>
      <c r="T96" s="137" t="s">
        <v>86</v>
      </c>
      <c r="U96" s="137" t="s">
        <v>86</v>
      </c>
      <c r="V96" s="12" t="s">
        <v>86</v>
      </c>
    </row>
    <row r="97" spans="1:22" s="12" customFormat="1">
      <c r="A97" s="12" t="s">
        <v>60</v>
      </c>
      <c r="B97" s="12" t="s">
        <v>56</v>
      </c>
      <c r="C97" s="12">
        <v>24</v>
      </c>
      <c r="D97" s="12" t="str">
        <f t="shared" si="16"/>
        <v>Blank-24</v>
      </c>
      <c r="E97" s="186">
        <v>43370</v>
      </c>
      <c r="F97" s="158" t="s">
        <v>567</v>
      </c>
      <c r="G97" s="137">
        <v>3</v>
      </c>
      <c r="H97" s="137">
        <v>8</v>
      </c>
      <c r="I97" s="12" t="s">
        <v>68</v>
      </c>
      <c r="J97" s="12" t="s">
        <v>69</v>
      </c>
      <c r="K97" s="12">
        <v>16.38</v>
      </c>
      <c r="L97" s="12">
        <v>91.47</v>
      </c>
      <c r="M97" s="12">
        <v>91.47</v>
      </c>
      <c r="N97" s="12">
        <f t="shared" si="17"/>
        <v>75.09</v>
      </c>
      <c r="O97" s="12">
        <f t="shared" si="18"/>
        <v>0</v>
      </c>
      <c r="P97" s="12" t="s">
        <v>86</v>
      </c>
      <c r="Q97" s="10">
        <v>0</v>
      </c>
      <c r="R97" s="137" t="s">
        <v>86</v>
      </c>
      <c r="S97" s="137" t="s">
        <v>86</v>
      </c>
      <c r="T97" s="137" t="s">
        <v>86</v>
      </c>
      <c r="U97" s="137" t="s">
        <v>86</v>
      </c>
      <c r="V97" s="12" t="s">
        <v>86</v>
      </c>
    </row>
    <row r="98" spans="1:22" s="12" customFormat="1">
      <c r="A98" s="12" t="s">
        <v>60</v>
      </c>
      <c r="B98" s="12" t="s">
        <v>56</v>
      </c>
      <c r="C98" s="12">
        <v>25</v>
      </c>
      <c r="D98" s="12" t="str">
        <f t="shared" ref="D98:D129" si="23">_xlfn.CONCAT(B98,"-",C98)</f>
        <v>Blank-25</v>
      </c>
      <c r="E98" s="186">
        <v>43370</v>
      </c>
      <c r="F98" s="158" t="s">
        <v>567</v>
      </c>
      <c r="G98" s="137">
        <v>4</v>
      </c>
      <c r="H98" s="137">
        <v>1</v>
      </c>
      <c r="I98" s="12" t="s">
        <v>68</v>
      </c>
      <c r="J98" s="12" t="s">
        <v>69</v>
      </c>
      <c r="K98" s="12">
        <v>16.38</v>
      </c>
      <c r="L98" s="12">
        <v>91.57</v>
      </c>
      <c r="M98" s="12">
        <v>91.57</v>
      </c>
      <c r="N98" s="12">
        <f t="shared" ref="N98:N129" si="24">L98-K98</f>
        <v>75.19</v>
      </c>
      <c r="O98" s="12">
        <f t="shared" ref="O98:O129" si="25">M98-L98</f>
        <v>0</v>
      </c>
      <c r="P98" s="12" t="s">
        <v>86</v>
      </c>
      <c r="Q98" s="10">
        <v>0</v>
      </c>
      <c r="R98" s="137" t="s">
        <v>86</v>
      </c>
      <c r="S98" s="137" t="s">
        <v>86</v>
      </c>
      <c r="T98" s="137" t="s">
        <v>86</v>
      </c>
      <c r="U98" s="137" t="s">
        <v>86</v>
      </c>
      <c r="V98" s="12" t="s">
        <v>86</v>
      </c>
    </row>
    <row r="99" spans="1:22" s="12" customFormat="1">
      <c r="A99" s="12" t="s">
        <v>60</v>
      </c>
      <c r="B99" s="12" t="s">
        <v>51</v>
      </c>
      <c r="C99" s="12">
        <v>1</v>
      </c>
      <c r="D99" s="12" t="str">
        <f t="shared" si="23"/>
        <v>CRE-MXG-NCD-1</v>
      </c>
      <c r="E99" s="186">
        <v>43376</v>
      </c>
      <c r="F99" s="158" t="s">
        <v>567</v>
      </c>
      <c r="G99" s="137">
        <v>4</v>
      </c>
      <c r="H99" s="137">
        <v>2</v>
      </c>
      <c r="I99" s="12" t="s">
        <v>70</v>
      </c>
      <c r="J99" s="12" t="s">
        <v>71</v>
      </c>
      <c r="K99" s="12">
        <v>15.57</v>
      </c>
      <c r="L99" s="12">
        <v>90.61</v>
      </c>
      <c r="M99" s="12">
        <v>116.22</v>
      </c>
      <c r="N99" s="12">
        <f t="shared" si="24"/>
        <v>75.039999999999992</v>
      </c>
      <c r="O99" s="12">
        <f t="shared" si="25"/>
        <v>25.61</v>
      </c>
      <c r="P99" s="12">
        <v>0.93485342019543982</v>
      </c>
      <c r="Q99" s="10">
        <f t="shared" ref="Q99:Q114" si="26">O99*P99</f>
        <v>23.941596091205213</v>
      </c>
      <c r="R99" s="137">
        <v>0.34705303993108805</v>
      </c>
      <c r="S99" s="137">
        <v>0</v>
      </c>
      <c r="T99" s="12">
        <f t="shared" si="19"/>
        <v>1.0877662465450879</v>
      </c>
      <c r="U99" s="12">
        <f t="shared" si="20"/>
        <v>0</v>
      </c>
      <c r="V99" s="12">
        <f t="shared" ref="V99:V114" si="27">T99+U99</f>
        <v>1.0877662465450879</v>
      </c>
    </row>
    <row r="100" spans="1:22" s="12" customFormat="1">
      <c r="A100" s="12" t="s">
        <v>60</v>
      </c>
      <c r="B100" s="12" t="s">
        <v>51</v>
      </c>
      <c r="C100" s="12">
        <v>2</v>
      </c>
      <c r="D100" s="12" t="str">
        <f t="shared" si="23"/>
        <v>CRE-MXG-NCD-2</v>
      </c>
      <c r="E100" s="186">
        <v>43376</v>
      </c>
      <c r="F100" s="158" t="s">
        <v>567</v>
      </c>
      <c r="G100" s="137">
        <v>4</v>
      </c>
      <c r="H100" s="137">
        <v>3</v>
      </c>
      <c r="I100" s="12" t="s">
        <v>70</v>
      </c>
      <c r="J100" s="12" t="s">
        <v>71</v>
      </c>
      <c r="K100" s="12">
        <v>15.71</v>
      </c>
      <c r="L100" s="12">
        <v>90.87</v>
      </c>
      <c r="M100" s="12">
        <v>117.98</v>
      </c>
      <c r="N100" s="12">
        <f t="shared" si="24"/>
        <v>75.16</v>
      </c>
      <c r="O100" s="12">
        <f t="shared" si="25"/>
        <v>27.11</v>
      </c>
      <c r="P100" s="12">
        <v>0.92519083969465643</v>
      </c>
      <c r="Q100" s="10">
        <f t="shared" si="26"/>
        <v>25.081923664122137</v>
      </c>
      <c r="R100" s="137">
        <v>0.26975381494860962</v>
      </c>
      <c r="S100" s="137">
        <v>0</v>
      </c>
      <c r="T100" s="12">
        <f t="shared" si="19"/>
        <v>0.80833898559937711</v>
      </c>
      <c r="U100" s="12">
        <f t="shared" si="20"/>
        <v>0</v>
      </c>
      <c r="V100" s="12">
        <f t="shared" si="27"/>
        <v>0.80833898559937711</v>
      </c>
    </row>
    <row r="101" spans="1:22" s="12" customFormat="1">
      <c r="A101" s="12" t="s">
        <v>60</v>
      </c>
      <c r="B101" s="12" t="s">
        <v>51</v>
      </c>
      <c r="C101" s="12">
        <v>3</v>
      </c>
      <c r="D101" s="12" t="str">
        <f t="shared" si="23"/>
        <v>CRE-MXG-NCD-3</v>
      </c>
      <c r="E101" s="186">
        <v>43376</v>
      </c>
      <c r="F101" s="158" t="s">
        <v>567</v>
      </c>
      <c r="G101" s="137">
        <v>4</v>
      </c>
      <c r="H101" s="137">
        <v>4</v>
      </c>
      <c r="I101" s="12" t="s">
        <v>70</v>
      </c>
      <c r="J101" s="12" t="s">
        <v>71</v>
      </c>
      <c r="K101" s="12">
        <v>15.17</v>
      </c>
      <c r="L101" s="12">
        <v>90.48</v>
      </c>
      <c r="M101" s="12">
        <v>119.11</v>
      </c>
      <c r="N101" s="12">
        <f t="shared" si="24"/>
        <v>75.31</v>
      </c>
      <c r="O101" s="12">
        <f t="shared" si="25"/>
        <v>28.629999999999995</v>
      </c>
      <c r="P101" s="12">
        <v>0.92829204693611467</v>
      </c>
      <c r="Q101" s="10">
        <f t="shared" si="26"/>
        <v>26.57700130378096</v>
      </c>
      <c r="R101" s="137">
        <v>0.51185371101917065</v>
      </c>
      <c r="S101" s="137">
        <v>0</v>
      </c>
      <c r="T101" s="12">
        <f t="shared" si="19"/>
        <v>1.4504158138928103</v>
      </c>
      <c r="U101" s="12">
        <f t="shared" si="20"/>
        <v>0</v>
      </c>
      <c r="V101" s="12">
        <f t="shared" si="27"/>
        <v>1.4504158138928103</v>
      </c>
    </row>
    <row r="102" spans="1:22" s="12" customFormat="1">
      <c r="A102" s="12" t="s">
        <v>60</v>
      </c>
      <c r="B102" s="12" t="s">
        <v>51</v>
      </c>
      <c r="C102" s="12">
        <v>4</v>
      </c>
      <c r="D102" s="12" t="str">
        <f t="shared" si="23"/>
        <v>CRE-MXG-NCD-4</v>
      </c>
      <c r="E102" s="186">
        <v>43376</v>
      </c>
      <c r="F102" s="158" t="s">
        <v>567</v>
      </c>
      <c r="G102" s="137">
        <v>4</v>
      </c>
      <c r="H102" s="137">
        <v>5</v>
      </c>
      <c r="I102" s="12" t="s">
        <v>70</v>
      </c>
      <c r="J102" s="12" t="s">
        <v>71</v>
      </c>
      <c r="K102" s="12">
        <v>15.43</v>
      </c>
      <c r="L102" s="12">
        <v>90.63</v>
      </c>
      <c r="M102" s="12">
        <v>115.97</v>
      </c>
      <c r="N102" s="12">
        <f t="shared" si="24"/>
        <v>75.199999999999989</v>
      </c>
      <c r="O102" s="12">
        <f t="shared" si="25"/>
        <v>25.340000000000003</v>
      </c>
      <c r="P102" s="12">
        <v>0.92334494773519171</v>
      </c>
      <c r="Q102" s="10">
        <f t="shared" si="26"/>
        <v>23.39756097560976</v>
      </c>
      <c r="R102" s="137">
        <v>0.22181496312248131</v>
      </c>
      <c r="S102" s="137">
        <v>0</v>
      </c>
      <c r="T102" s="12">
        <f t="shared" si="19"/>
        <v>0.71291555748903801</v>
      </c>
      <c r="U102" s="12">
        <f t="shared" si="20"/>
        <v>0</v>
      </c>
      <c r="V102" s="12">
        <f t="shared" si="27"/>
        <v>0.71291555748903801</v>
      </c>
    </row>
    <row r="103" spans="1:22" s="12" customFormat="1">
      <c r="A103" s="12" t="s">
        <v>60</v>
      </c>
      <c r="B103" s="12" t="s">
        <v>51</v>
      </c>
      <c r="C103" s="12">
        <v>5</v>
      </c>
      <c r="D103" s="12" t="str">
        <f t="shared" si="23"/>
        <v>CRE-MXG-NCD-5</v>
      </c>
      <c r="E103" s="186">
        <v>43376</v>
      </c>
      <c r="F103" s="158" t="s">
        <v>567</v>
      </c>
      <c r="G103" s="137">
        <v>4</v>
      </c>
      <c r="H103" s="137">
        <v>6</v>
      </c>
      <c r="I103" s="12" t="s">
        <v>70</v>
      </c>
      <c r="J103" s="12" t="s">
        <v>71</v>
      </c>
      <c r="K103" s="12">
        <v>15.51</v>
      </c>
      <c r="L103" s="12">
        <v>90.48</v>
      </c>
      <c r="M103" s="12">
        <v>114.07</v>
      </c>
      <c r="N103" s="12">
        <f t="shared" si="24"/>
        <v>74.97</v>
      </c>
      <c r="O103" s="12">
        <f t="shared" si="25"/>
        <v>23.589999999999989</v>
      </c>
      <c r="P103" s="12">
        <v>0.94568245125348183</v>
      </c>
      <c r="Q103" s="10">
        <f t="shared" si="26"/>
        <v>22.308649025069627</v>
      </c>
      <c r="R103" s="137">
        <v>0.41859902181812647</v>
      </c>
      <c r="S103" s="137">
        <v>0.10743028698887117</v>
      </c>
      <c r="T103" s="12">
        <f t="shared" si="19"/>
        <v>1.4067355056076505</v>
      </c>
      <c r="U103" s="12">
        <f t="shared" si="20"/>
        <v>0.36102807509790624</v>
      </c>
      <c r="V103" s="12">
        <f t="shared" si="27"/>
        <v>1.7677635807055567</v>
      </c>
    </row>
    <row r="104" spans="1:22" s="12" customFormat="1">
      <c r="A104" s="12" t="s">
        <v>60</v>
      </c>
      <c r="B104" s="12" t="s">
        <v>51</v>
      </c>
      <c r="C104" s="12">
        <v>6</v>
      </c>
      <c r="D104" s="12" t="str">
        <f t="shared" si="23"/>
        <v>CRE-MXG-NCD-6</v>
      </c>
      <c r="E104" s="186">
        <v>43376</v>
      </c>
      <c r="F104" s="158" t="s">
        <v>567</v>
      </c>
      <c r="G104" s="137">
        <v>4</v>
      </c>
      <c r="H104" s="137">
        <v>7</v>
      </c>
      <c r="I104" s="12" t="s">
        <v>70</v>
      </c>
      <c r="J104" s="12" t="s">
        <v>71</v>
      </c>
      <c r="K104" s="12">
        <v>15.55</v>
      </c>
      <c r="L104" s="12">
        <v>90.64</v>
      </c>
      <c r="M104" s="12">
        <v>114.78</v>
      </c>
      <c r="N104" s="12">
        <f t="shared" si="24"/>
        <v>75.09</v>
      </c>
      <c r="O104" s="12">
        <f t="shared" si="25"/>
        <v>24.14</v>
      </c>
      <c r="P104" s="12">
        <v>0.84977908689248904</v>
      </c>
      <c r="Q104" s="10">
        <f t="shared" si="26"/>
        <v>20.513667157584685</v>
      </c>
      <c r="R104" s="137">
        <v>0.47178390254667907</v>
      </c>
      <c r="S104" s="137">
        <v>0</v>
      </c>
      <c r="T104" s="12">
        <f t="shared" si="19"/>
        <v>1.7269585671878125</v>
      </c>
      <c r="U104" s="12">
        <f t="shared" si="20"/>
        <v>0</v>
      </c>
      <c r="V104" s="12">
        <f t="shared" si="27"/>
        <v>1.7269585671878125</v>
      </c>
    </row>
    <row r="105" spans="1:22" s="12" customFormat="1">
      <c r="A105" s="12" t="s">
        <v>60</v>
      </c>
      <c r="B105" s="12" t="s">
        <v>51</v>
      </c>
      <c r="C105" s="12">
        <v>7</v>
      </c>
      <c r="D105" s="12" t="str">
        <f t="shared" si="23"/>
        <v>CRE-MXG-NCD-7</v>
      </c>
      <c r="E105" s="186">
        <v>43376</v>
      </c>
      <c r="F105" s="158" t="s">
        <v>567</v>
      </c>
      <c r="G105" s="137">
        <v>4</v>
      </c>
      <c r="H105" s="137">
        <v>8</v>
      </c>
      <c r="I105" s="12" t="s">
        <v>70</v>
      </c>
      <c r="J105" s="12" t="s">
        <v>71</v>
      </c>
      <c r="K105" s="12">
        <v>15.1</v>
      </c>
      <c r="L105" s="12">
        <v>90.34</v>
      </c>
      <c r="M105" s="12">
        <v>119.62</v>
      </c>
      <c r="N105" s="12">
        <f t="shared" si="24"/>
        <v>75.240000000000009</v>
      </c>
      <c r="O105" s="12">
        <f t="shared" si="25"/>
        <v>29.28</v>
      </c>
      <c r="P105" s="12">
        <v>0.85836177474402731</v>
      </c>
      <c r="Q105" s="10">
        <f t="shared" si="26"/>
        <v>25.132832764505121</v>
      </c>
      <c r="R105" s="137">
        <v>0.2375530498297547</v>
      </c>
      <c r="S105" s="137">
        <v>0</v>
      </c>
      <c r="T105" s="12">
        <f t="shared" si="19"/>
        <v>0.71116103929332319</v>
      </c>
      <c r="U105" s="12">
        <f t="shared" si="20"/>
        <v>0</v>
      </c>
      <c r="V105" s="12">
        <f t="shared" si="27"/>
        <v>0.71116103929332319</v>
      </c>
    </row>
    <row r="106" spans="1:22" s="12" customFormat="1">
      <c r="A106" s="12" t="s">
        <v>60</v>
      </c>
      <c r="B106" s="12" t="s">
        <v>51</v>
      </c>
      <c r="C106" s="12">
        <v>8</v>
      </c>
      <c r="D106" s="12" t="str">
        <f t="shared" si="23"/>
        <v>CRE-MXG-NCD-8</v>
      </c>
      <c r="E106" s="186">
        <v>43376</v>
      </c>
      <c r="F106" s="158" t="s">
        <v>567</v>
      </c>
      <c r="G106" s="137">
        <v>5</v>
      </c>
      <c r="H106" s="137">
        <v>1</v>
      </c>
      <c r="I106" s="12" t="s">
        <v>70</v>
      </c>
      <c r="J106" s="12" t="s">
        <v>71</v>
      </c>
      <c r="K106" s="12">
        <v>16.04</v>
      </c>
      <c r="L106" s="12">
        <v>91.17</v>
      </c>
      <c r="M106" s="12">
        <v>118.8</v>
      </c>
      <c r="N106" s="12">
        <f t="shared" si="24"/>
        <v>75.13</v>
      </c>
      <c r="O106" s="12">
        <f t="shared" si="25"/>
        <v>27.629999999999995</v>
      </c>
      <c r="P106" s="12">
        <v>0.85326086956521729</v>
      </c>
      <c r="Q106" s="10">
        <f t="shared" si="26"/>
        <v>23.575597826086948</v>
      </c>
      <c r="R106" s="137">
        <v>0.27273912525197591</v>
      </c>
      <c r="S106" s="137">
        <v>0</v>
      </c>
      <c r="T106" s="12">
        <f t="shared" si="19"/>
        <v>0.86915677096880661</v>
      </c>
      <c r="U106" s="12">
        <f t="shared" si="20"/>
        <v>0</v>
      </c>
      <c r="V106" s="12">
        <f t="shared" si="27"/>
        <v>0.86915677096880661</v>
      </c>
    </row>
    <row r="107" spans="1:22" s="12" customFormat="1">
      <c r="A107" s="12" t="s">
        <v>60</v>
      </c>
      <c r="B107" s="12" t="s">
        <v>50</v>
      </c>
      <c r="C107" s="12">
        <v>1</v>
      </c>
      <c r="D107" s="12" t="str">
        <f t="shared" si="23"/>
        <v>CRE-MXT-NCD-1</v>
      </c>
      <c r="E107" s="186">
        <v>43376</v>
      </c>
      <c r="F107" s="158" t="s">
        <v>567</v>
      </c>
      <c r="G107" s="137">
        <v>5</v>
      </c>
      <c r="H107" s="137">
        <v>2</v>
      </c>
      <c r="I107" s="12" t="s">
        <v>70</v>
      </c>
      <c r="J107" s="12" t="s">
        <v>71</v>
      </c>
      <c r="K107" s="12">
        <v>16.649999999999999</v>
      </c>
      <c r="L107" s="12">
        <v>91.77</v>
      </c>
      <c r="M107" s="12">
        <v>118.13</v>
      </c>
      <c r="N107" s="12">
        <f t="shared" si="24"/>
        <v>75.12</v>
      </c>
      <c r="O107" s="12">
        <f t="shared" si="25"/>
        <v>26.36</v>
      </c>
      <c r="P107" s="12">
        <v>0.87587412587412572</v>
      </c>
      <c r="Q107" s="10">
        <f t="shared" si="26"/>
        <v>23.088041958041952</v>
      </c>
      <c r="R107" s="137">
        <v>0.46107446723053769</v>
      </c>
      <c r="S107" s="137">
        <v>0</v>
      </c>
      <c r="T107" s="12">
        <f t="shared" si="19"/>
        <v>1.5001667980897671</v>
      </c>
      <c r="U107" s="12">
        <f t="shared" si="20"/>
        <v>0</v>
      </c>
      <c r="V107" s="12">
        <f t="shared" si="27"/>
        <v>1.5001667980897671</v>
      </c>
    </row>
    <row r="108" spans="1:22" s="12" customFormat="1">
      <c r="A108" s="12" t="s">
        <v>60</v>
      </c>
      <c r="B108" s="12" t="s">
        <v>50</v>
      </c>
      <c r="C108" s="12">
        <v>2</v>
      </c>
      <c r="D108" s="12" t="str">
        <f t="shared" si="23"/>
        <v>CRE-MXT-NCD-2</v>
      </c>
      <c r="E108" s="186">
        <v>43376</v>
      </c>
      <c r="F108" s="158" t="s">
        <v>567</v>
      </c>
      <c r="G108" s="137">
        <v>5</v>
      </c>
      <c r="H108" s="137">
        <v>3</v>
      </c>
      <c r="I108" s="12" t="s">
        <v>70</v>
      </c>
      <c r="J108" s="12" t="s">
        <v>71</v>
      </c>
      <c r="K108" s="12">
        <v>15.58</v>
      </c>
      <c r="L108" s="12">
        <v>90.74</v>
      </c>
      <c r="M108" s="12">
        <v>118.88</v>
      </c>
      <c r="N108" s="12">
        <f t="shared" si="24"/>
        <v>75.16</v>
      </c>
      <c r="O108" s="12">
        <f t="shared" si="25"/>
        <v>28.14</v>
      </c>
      <c r="P108" s="12">
        <v>0.89068825910931193</v>
      </c>
      <c r="Q108" s="10">
        <f t="shared" si="26"/>
        <v>25.063967611336039</v>
      </c>
      <c r="R108" s="137">
        <v>0.41874394015898797</v>
      </c>
      <c r="S108" s="137">
        <v>0</v>
      </c>
      <c r="T108" s="12">
        <f t="shared" si="19"/>
        <v>1.2556988195322627</v>
      </c>
      <c r="U108" s="12">
        <f t="shared" si="20"/>
        <v>0</v>
      </c>
      <c r="V108" s="12">
        <f t="shared" si="27"/>
        <v>1.2556988195322627</v>
      </c>
    </row>
    <row r="109" spans="1:22" s="12" customFormat="1">
      <c r="A109" s="12" t="s">
        <v>60</v>
      </c>
      <c r="B109" s="12" t="s">
        <v>50</v>
      </c>
      <c r="C109" s="12">
        <v>3</v>
      </c>
      <c r="D109" s="12" t="str">
        <f t="shared" si="23"/>
        <v>CRE-MXT-NCD-3</v>
      </c>
      <c r="E109" s="186">
        <v>43376</v>
      </c>
      <c r="F109" s="158" t="s">
        <v>567</v>
      </c>
      <c r="G109" s="137">
        <v>5</v>
      </c>
      <c r="H109" s="137">
        <v>4</v>
      </c>
      <c r="I109" s="12" t="s">
        <v>70</v>
      </c>
      <c r="J109" s="12" t="s">
        <v>71</v>
      </c>
      <c r="K109" s="12">
        <v>16.66</v>
      </c>
      <c r="L109" s="12">
        <v>92.1</v>
      </c>
      <c r="M109" s="12">
        <v>117.97</v>
      </c>
      <c r="N109" s="12">
        <f t="shared" si="24"/>
        <v>75.44</v>
      </c>
      <c r="O109" s="12">
        <f t="shared" si="25"/>
        <v>25.870000000000005</v>
      </c>
      <c r="P109" s="12">
        <v>0.91617933723196887</v>
      </c>
      <c r="Q109" s="10">
        <f t="shared" si="26"/>
        <v>23.701559454191038</v>
      </c>
      <c r="R109" s="137">
        <v>0.33073527986036816</v>
      </c>
      <c r="S109" s="137">
        <v>1.4833295515901978E-3</v>
      </c>
      <c r="T109" s="12">
        <f t="shared" si="19"/>
        <v>1.0527015980062131</v>
      </c>
      <c r="U109" s="12">
        <f t="shared" si="20"/>
        <v>4.7213088062092613E-3</v>
      </c>
      <c r="V109" s="12">
        <f t="shared" si="27"/>
        <v>1.0574229068124223</v>
      </c>
    </row>
    <row r="110" spans="1:22" s="12" customFormat="1">
      <c r="A110" s="12" t="s">
        <v>60</v>
      </c>
      <c r="B110" s="12" t="s">
        <v>50</v>
      </c>
      <c r="C110" s="12">
        <v>4</v>
      </c>
      <c r="D110" s="12" t="str">
        <f t="shared" si="23"/>
        <v>CRE-MXT-NCD-4</v>
      </c>
      <c r="E110" s="186">
        <v>43376</v>
      </c>
      <c r="F110" s="158" t="s">
        <v>567</v>
      </c>
      <c r="G110" s="137">
        <v>5</v>
      </c>
      <c r="H110" s="137">
        <v>5</v>
      </c>
      <c r="I110" s="12" t="s">
        <v>70</v>
      </c>
      <c r="J110" s="12" t="s">
        <v>71</v>
      </c>
      <c r="K110" s="12">
        <v>15.21</v>
      </c>
      <c r="L110" s="12">
        <v>90.57</v>
      </c>
      <c r="M110" s="12">
        <v>117.5</v>
      </c>
      <c r="N110" s="12">
        <f t="shared" si="24"/>
        <v>75.359999999999985</v>
      </c>
      <c r="O110" s="12">
        <f t="shared" si="25"/>
        <v>26.930000000000007</v>
      </c>
      <c r="P110" s="12">
        <v>0.9200743494423792</v>
      </c>
      <c r="Q110" s="10">
        <f t="shared" si="26"/>
        <v>24.777602230483279</v>
      </c>
      <c r="R110" s="137">
        <v>0.32009830371465764</v>
      </c>
      <c r="S110" s="137">
        <v>0</v>
      </c>
      <c r="T110" s="12">
        <f t="shared" si="19"/>
        <v>0.97356507476171927</v>
      </c>
      <c r="U110" s="12">
        <f t="shared" si="20"/>
        <v>0</v>
      </c>
      <c r="V110" s="12">
        <f t="shared" si="27"/>
        <v>0.97356507476171927</v>
      </c>
    </row>
    <row r="111" spans="1:22" s="12" customFormat="1">
      <c r="A111" s="12" t="s">
        <v>60</v>
      </c>
      <c r="B111" s="12" t="s">
        <v>50</v>
      </c>
      <c r="C111" s="12">
        <v>5</v>
      </c>
      <c r="D111" s="12" t="str">
        <f t="shared" si="23"/>
        <v>CRE-MXT-NCD-5</v>
      </c>
      <c r="E111" s="186">
        <v>43376</v>
      </c>
      <c r="F111" s="158" t="s">
        <v>567</v>
      </c>
      <c r="G111" s="137">
        <v>5</v>
      </c>
      <c r="H111" s="137">
        <v>6</v>
      </c>
      <c r="I111" s="12" t="s">
        <v>70</v>
      </c>
      <c r="J111" s="12" t="s">
        <v>71</v>
      </c>
      <c r="K111" s="12">
        <v>15.13</v>
      </c>
      <c r="L111" s="12">
        <v>90.48</v>
      </c>
      <c r="M111" s="12">
        <v>115.05</v>
      </c>
      <c r="N111" s="12">
        <f t="shared" si="24"/>
        <v>75.350000000000009</v>
      </c>
      <c r="O111" s="12">
        <f t="shared" si="25"/>
        <v>24.569999999999993</v>
      </c>
      <c r="P111" s="12">
        <v>0.81988472622478381</v>
      </c>
      <c r="Q111" s="10">
        <f t="shared" si="26"/>
        <v>20.144567723342934</v>
      </c>
      <c r="R111" s="137">
        <v>0.26968135577817876</v>
      </c>
      <c r="S111" s="137">
        <v>0</v>
      </c>
      <c r="T111" s="12">
        <f t="shared" si="19"/>
        <v>1.0087329962577942</v>
      </c>
      <c r="U111" s="12">
        <f t="shared" si="20"/>
        <v>0</v>
      </c>
      <c r="V111" s="12">
        <f t="shared" si="27"/>
        <v>1.0087329962577942</v>
      </c>
    </row>
    <row r="112" spans="1:22" s="12" customFormat="1">
      <c r="A112" s="12" t="s">
        <v>60</v>
      </c>
      <c r="B112" s="12" t="s">
        <v>50</v>
      </c>
      <c r="C112" s="12">
        <v>6</v>
      </c>
      <c r="D112" s="12" t="str">
        <f t="shared" si="23"/>
        <v>CRE-MXT-NCD-6</v>
      </c>
      <c r="E112" s="186">
        <v>43376</v>
      </c>
      <c r="F112" s="158" t="s">
        <v>567</v>
      </c>
      <c r="G112" s="137">
        <v>5</v>
      </c>
      <c r="H112" s="137">
        <v>7</v>
      </c>
      <c r="I112" s="12" t="s">
        <v>70</v>
      </c>
      <c r="J112" s="12" t="s">
        <v>71</v>
      </c>
      <c r="K112" s="12">
        <v>16</v>
      </c>
      <c r="L112" s="12">
        <v>91.21</v>
      </c>
      <c r="M112" s="12">
        <v>118.37</v>
      </c>
      <c r="N112" s="12">
        <f t="shared" si="24"/>
        <v>75.209999999999994</v>
      </c>
      <c r="O112" s="12">
        <f t="shared" si="25"/>
        <v>27.160000000000011</v>
      </c>
      <c r="P112" s="12">
        <v>0.8183139534883721</v>
      </c>
      <c r="Q112" s="10">
        <f t="shared" si="26"/>
        <v>22.225406976744196</v>
      </c>
      <c r="R112" s="137">
        <v>0.39732506952670532</v>
      </c>
      <c r="S112" s="137">
        <v>0</v>
      </c>
      <c r="T112" s="12">
        <f t="shared" si="19"/>
        <v>1.3445341410563023</v>
      </c>
      <c r="U112" s="12">
        <f t="shared" si="20"/>
        <v>0</v>
      </c>
      <c r="V112" s="12">
        <f t="shared" si="27"/>
        <v>1.3445341410563023</v>
      </c>
    </row>
    <row r="113" spans="1:22" s="12" customFormat="1">
      <c r="A113" s="12" t="s">
        <v>60</v>
      </c>
      <c r="B113" s="12" t="s">
        <v>50</v>
      </c>
      <c r="C113" s="12">
        <v>7</v>
      </c>
      <c r="D113" s="12" t="str">
        <f t="shared" si="23"/>
        <v>CRE-MXT-NCD-7</v>
      </c>
      <c r="E113" s="186">
        <v>43376</v>
      </c>
      <c r="F113" s="158" t="s">
        <v>567</v>
      </c>
      <c r="G113" s="137">
        <v>5</v>
      </c>
      <c r="H113" s="137">
        <v>8</v>
      </c>
      <c r="I113" s="12" t="s">
        <v>70</v>
      </c>
      <c r="J113" s="12" t="s">
        <v>71</v>
      </c>
      <c r="K113" s="12">
        <v>15.55</v>
      </c>
      <c r="L113" s="12">
        <v>90.69</v>
      </c>
      <c r="M113" s="12">
        <v>119.03</v>
      </c>
      <c r="N113" s="12">
        <f t="shared" si="24"/>
        <v>75.14</v>
      </c>
      <c r="O113" s="12">
        <f t="shared" si="25"/>
        <v>28.340000000000003</v>
      </c>
      <c r="P113" s="12">
        <v>0.91617647058823537</v>
      </c>
      <c r="Q113" s="10">
        <f t="shared" si="26"/>
        <v>25.964441176470594</v>
      </c>
      <c r="R113" s="137">
        <v>0.34421264796858342</v>
      </c>
      <c r="S113" s="137">
        <v>0.15002712275555252</v>
      </c>
      <c r="T113" s="12">
        <f t="shared" si="19"/>
        <v>0.99613691635304169</v>
      </c>
      <c r="U113" s="12">
        <f t="shared" si="20"/>
        <v>0.43417217906727101</v>
      </c>
      <c r="V113" s="12">
        <f t="shared" si="27"/>
        <v>1.4303090954203128</v>
      </c>
    </row>
    <row r="114" spans="1:22" s="12" customFormat="1">
      <c r="A114" s="12" t="s">
        <v>60</v>
      </c>
      <c r="B114" s="12" t="s">
        <v>50</v>
      </c>
      <c r="C114" s="12">
        <v>8</v>
      </c>
      <c r="D114" s="12" t="str">
        <f t="shared" si="23"/>
        <v>CRE-MXT-NCD-8</v>
      </c>
      <c r="E114" s="186">
        <v>43376</v>
      </c>
      <c r="F114" s="158" t="s">
        <v>567</v>
      </c>
      <c r="G114" s="137">
        <v>6</v>
      </c>
      <c r="H114" s="137">
        <v>1</v>
      </c>
      <c r="I114" s="12" t="s">
        <v>70</v>
      </c>
      <c r="J114" s="12" t="s">
        <v>71</v>
      </c>
      <c r="K114" s="12">
        <v>15.23</v>
      </c>
      <c r="L114" s="12">
        <v>90.37</v>
      </c>
      <c r="M114" s="12">
        <v>117</v>
      </c>
      <c r="N114" s="12">
        <f t="shared" si="24"/>
        <v>75.14</v>
      </c>
      <c r="O114" s="12">
        <f t="shared" si="25"/>
        <v>26.629999999999995</v>
      </c>
      <c r="P114" s="12">
        <v>0.9140625</v>
      </c>
      <c r="Q114" s="10">
        <f t="shared" si="26"/>
        <v>24.341484374999997</v>
      </c>
      <c r="R114" s="137">
        <v>0.50915823739752764</v>
      </c>
      <c r="S114" s="137">
        <v>0</v>
      </c>
      <c r="T114" s="12">
        <f t="shared" si="19"/>
        <v>1.5717262500779692</v>
      </c>
      <c r="U114" s="12">
        <f t="shared" si="20"/>
        <v>0</v>
      </c>
      <c r="V114" s="12">
        <f t="shared" si="27"/>
        <v>1.5717262500779692</v>
      </c>
    </row>
    <row r="115" spans="1:22" s="12" customFormat="1">
      <c r="A115" s="12" t="s">
        <v>60</v>
      </c>
      <c r="B115" s="12" t="s">
        <v>56</v>
      </c>
      <c r="C115" s="12">
        <v>26</v>
      </c>
      <c r="D115" s="12" t="str">
        <f t="shared" si="23"/>
        <v>Blank-26</v>
      </c>
      <c r="E115" s="186">
        <v>43376</v>
      </c>
      <c r="F115" s="158" t="s">
        <v>567</v>
      </c>
      <c r="G115" s="137">
        <v>6</v>
      </c>
      <c r="H115" s="137">
        <v>2</v>
      </c>
      <c r="I115" s="12" t="s">
        <v>70</v>
      </c>
      <c r="J115" s="12" t="s">
        <v>71</v>
      </c>
      <c r="K115" s="12">
        <v>15.96</v>
      </c>
      <c r="L115" s="12">
        <v>91.18</v>
      </c>
      <c r="M115" s="12">
        <v>91.18</v>
      </c>
      <c r="N115" s="12">
        <f t="shared" si="24"/>
        <v>75.22</v>
      </c>
      <c r="O115" s="12">
        <f t="shared" si="25"/>
        <v>0</v>
      </c>
      <c r="P115" s="12" t="s">
        <v>86</v>
      </c>
      <c r="Q115" s="10">
        <v>0</v>
      </c>
      <c r="R115" s="137" t="s">
        <v>86</v>
      </c>
      <c r="S115" s="137" t="s">
        <v>86</v>
      </c>
      <c r="T115" s="137" t="s">
        <v>86</v>
      </c>
      <c r="U115" s="137" t="s">
        <v>86</v>
      </c>
      <c r="V115" s="12" t="s">
        <v>86</v>
      </c>
    </row>
    <row r="116" spans="1:22" s="12" customFormat="1">
      <c r="A116" s="12" t="s">
        <v>60</v>
      </c>
      <c r="B116" s="12" t="s">
        <v>56</v>
      </c>
      <c r="C116" s="12">
        <v>27</v>
      </c>
      <c r="D116" s="12" t="str">
        <f t="shared" si="23"/>
        <v>Blank-27</v>
      </c>
      <c r="E116" s="186">
        <v>43376</v>
      </c>
      <c r="F116" s="158" t="s">
        <v>567</v>
      </c>
      <c r="G116" s="137">
        <v>6</v>
      </c>
      <c r="H116" s="137">
        <v>3</v>
      </c>
      <c r="I116" s="12" t="s">
        <v>70</v>
      </c>
      <c r="J116" s="12" t="s">
        <v>71</v>
      </c>
      <c r="K116" s="12">
        <v>15.54</v>
      </c>
      <c r="L116" s="12">
        <v>90.73</v>
      </c>
      <c r="M116" s="12">
        <v>90.73</v>
      </c>
      <c r="N116" s="12">
        <f t="shared" si="24"/>
        <v>75.19</v>
      </c>
      <c r="O116" s="12">
        <f t="shared" si="25"/>
        <v>0</v>
      </c>
      <c r="P116" s="12" t="s">
        <v>86</v>
      </c>
      <c r="Q116" s="10">
        <v>0</v>
      </c>
      <c r="R116" s="137" t="s">
        <v>86</v>
      </c>
      <c r="S116" s="137" t="s">
        <v>86</v>
      </c>
      <c r="T116" s="137" t="s">
        <v>86</v>
      </c>
      <c r="U116" s="137" t="s">
        <v>86</v>
      </c>
      <c r="V116" s="12" t="s">
        <v>86</v>
      </c>
    </row>
    <row r="117" spans="1:22" s="12" customFormat="1">
      <c r="A117" s="12" t="s">
        <v>60</v>
      </c>
      <c r="B117" s="12" t="s">
        <v>56</v>
      </c>
      <c r="C117" s="12">
        <v>28</v>
      </c>
      <c r="D117" s="12" t="str">
        <f t="shared" si="23"/>
        <v>Blank-28</v>
      </c>
      <c r="E117" s="186">
        <v>43376</v>
      </c>
      <c r="F117" s="158" t="s">
        <v>567</v>
      </c>
      <c r="G117" s="137">
        <v>6</v>
      </c>
      <c r="H117" s="137">
        <v>4</v>
      </c>
      <c r="I117" s="12" t="s">
        <v>70</v>
      </c>
      <c r="J117" s="12" t="s">
        <v>71</v>
      </c>
      <c r="K117" s="12">
        <v>16.09</v>
      </c>
      <c r="L117" s="12">
        <v>91.29</v>
      </c>
      <c r="M117" s="12">
        <v>91.29</v>
      </c>
      <c r="N117" s="12">
        <f t="shared" si="24"/>
        <v>75.2</v>
      </c>
      <c r="O117" s="12">
        <f t="shared" si="25"/>
        <v>0</v>
      </c>
      <c r="P117" s="12" t="s">
        <v>86</v>
      </c>
      <c r="Q117" s="10">
        <v>0</v>
      </c>
      <c r="R117" s="137" t="s">
        <v>86</v>
      </c>
      <c r="S117" s="137" t="s">
        <v>86</v>
      </c>
      <c r="T117" s="137" t="s">
        <v>86</v>
      </c>
      <c r="U117" s="137" t="s">
        <v>86</v>
      </c>
      <c r="V117" s="12" t="s">
        <v>86</v>
      </c>
    </row>
    <row r="118" spans="1:22" s="12" customFormat="1">
      <c r="A118" s="12" t="s">
        <v>60</v>
      </c>
      <c r="B118" s="12" t="s">
        <v>56</v>
      </c>
      <c r="C118" s="12">
        <v>29</v>
      </c>
      <c r="D118" s="12" t="str">
        <f t="shared" si="23"/>
        <v>Blank-29</v>
      </c>
      <c r="E118" s="186">
        <v>43376</v>
      </c>
      <c r="F118" s="158" t="s">
        <v>567</v>
      </c>
      <c r="G118" s="137">
        <v>6</v>
      </c>
      <c r="H118" s="137">
        <v>5</v>
      </c>
      <c r="I118" s="12" t="s">
        <v>70</v>
      </c>
      <c r="J118" s="12" t="s">
        <v>71</v>
      </c>
      <c r="K118" s="12">
        <v>15.9</v>
      </c>
      <c r="L118" s="12">
        <v>90.97</v>
      </c>
      <c r="M118" s="12">
        <v>90.97</v>
      </c>
      <c r="N118" s="12">
        <f t="shared" si="24"/>
        <v>75.069999999999993</v>
      </c>
      <c r="O118" s="12">
        <f t="shared" si="25"/>
        <v>0</v>
      </c>
      <c r="P118" s="12" t="s">
        <v>86</v>
      </c>
      <c r="Q118" s="10">
        <v>0</v>
      </c>
      <c r="R118" s="137" t="s">
        <v>86</v>
      </c>
      <c r="S118" s="137" t="s">
        <v>86</v>
      </c>
      <c r="T118" s="137" t="s">
        <v>86</v>
      </c>
      <c r="U118" s="137" t="s">
        <v>86</v>
      </c>
      <c r="V118" s="12" t="s">
        <v>86</v>
      </c>
    </row>
    <row r="119" spans="1:22" s="12" customFormat="1">
      <c r="A119" s="12" t="s">
        <v>60</v>
      </c>
      <c r="B119" s="12" t="s">
        <v>56</v>
      </c>
      <c r="C119" s="12">
        <v>30</v>
      </c>
      <c r="D119" s="12" t="str">
        <f t="shared" si="23"/>
        <v>Blank-30</v>
      </c>
      <c r="E119" s="186">
        <v>43376</v>
      </c>
      <c r="F119" s="158" t="s">
        <v>567</v>
      </c>
      <c r="G119" s="137">
        <v>6</v>
      </c>
      <c r="H119" s="137">
        <v>6</v>
      </c>
      <c r="I119" s="12" t="s">
        <v>70</v>
      </c>
      <c r="J119" s="12" t="s">
        <v>71</v>
      </c>
      <c r="K119" s="12">
        <v>16.100000000000001</v>
      </c>
      <c r="L119" s="12">
        <v>91.28</v>
      </c>
      <c r="M119" s="12">
        <v>91.28</v>
      </c>
      <c r="N119" s="12">
        <f t="shared" si="24"/>
        <v>75.180000000000007</v>
      </c>
      <c r="O119" s="12">
        <f t="shared" si="25"/>
        <v>0</v>
      </c>
      <c r="P119" s="12" t="s">
        <v>86</v>
      </c>
      <c r="Q119" s="10">
        <v>0</v>
      </c>
      <c r="R119" s="137" t="s">
        <v>86</v>
      </c>
      <c r="S119" s="137" t="s">
        <v>86</v>
      </c>
      <c r="T119" s="137" t="s">
        <v>86</v>
      </c>
      <c r="U119" s="137" t="s">
        <v>86</v>
      </c>
      <c r="V119" s="12" t="s">
        <v>86</v>
      </c>
    </row>
    <row r="120" spans="1:22" s="12" customFormat="1">
      <c r="A120" s="12" t="s">
        <v>60</v>
      </c>
      <c r="B120" s="12" t="s">
        <v>52</v>
      </c>
      <c r="C120" s="12">
        <v>1</v>
      </c>
      <c r="D120" s="12" t="str">
        <f t="shared" si="23"/>
        <v>UCP-MXG-NCD-1</v>
      </c>
      <c r="E120" s="186">
        <v>43377</v>
      </c>
      <c r="F120" s="158" t="s">
        <v>567</v>
      </c>
      <c r="G120" s="137">
        <v>6</v>
      </c>
      <c r="H120" s="137">
        <v>7</v>
      </c>
      <c r="I120" s="12" t="s">
        <v>72</v>
      </c>
      <c r="J120" s="12" t="s">
        <v>73</v>
      </c>
      <c r="K120" s="12">
        <v>15.71</v>
      </c>
      <c r="L120" s="12">
        <v>90.93</v>
      </c>
      <c r="M120" s="12">
        <v>115.88</v>
      </c>
      <c r="N120" s="12">
        <f t="shared" si="24"/>
        <v>75.22</v>
      </c>
      <c r="O120" s="12">
        <f t="shared" si="25"/>
        <v>24.949999999999989</v>
      </c>
      <c r="P120" s="12">
        <v>0.90909090909090906</v>
      </c>
      <c r="Q120" s="10">
        <f t="shared" ref="Q120:Q127" si="28">O120*P120</f>
        <v>22.681818181818169</v>
      </c>
      <c r="R120" s="137">
        <v>0.58886309931992586</v>
      </c>
      <c r="S120" s="137">
        <v>0</v>
      </c>
      <c r="T120" s="12">
        <f t="shared" si="19"/>
        <v>1.952854130818811</v>
      </c>
      <c r="U120" s="12">
        <f t="shared" si="20"/>
        <v>0</v>
      </c>
      <c r="V120" s="12">
        <f t="shared" ref="V120:V127" si="29">T120+U120</f>
        <v>1.952854130818811</v>
      </c>
    </row>
    <row r="121" spans="1:22" s="12" customFormat="1">
      <c r="A121" s="12" t="s">
        <v>60</v>
      </c>
      <c r="B121" s="12" t="s">
        <v>52</v>
      </c>
      <c r="C121" s="12">
        <v>2</v>
      </c>
      <c r="D121" s="12" t="str">
        <f t="shared" si="23"/>
        <v>UCP-MXG-NCD-2</v>
      </c>
      <c r="E121" s="186">
        <v>43377</v>
      </c>
      <c r="F121" s="158" t="s">
        <v>567</v>
      </c>
      <c r="G121" s="137">
        <v>6</v>
      </c>
      <c r="H121" s="137">
        <v>8</v>
      </c>
      <c r="I121" s="12" t="s">
        <v>72</v>
      </c>
      <c r="J121" s="12" t="s">
        <v>73</v>
      </c>
      <c r="K121" s="12">
        <v>15.91</v>
      </c>
      <c r="L121" s="12">
        <v>91.34</v>
      </c>
      <c r="M121" s="12">
        <v>115.85</v>
      </c>
      <c r="N121" s="12">
        <f t="shared" si="24"/>
        <v>75.430000000000007</v>
      </c>
      <c r="O121" s="12">
        <f t="shared" si="25"/>
        <v>24.509999999999991</v>
      </c>
      <c r="P121" s="12">
        <v>0.89836065573770507</v>
      </c>
      <c r="Q121" s="10">
        <f t="shared" si="28"/>
        <v>22.018819672131144</v>
      </c>
      <c r="R121" s="137">
        <v>0.33066282068993735</v>
      </c>
      <c r="S121" s="137">
        <v>0</v>
      </c>
      <c r="T121" s="12">
        <f t="shared" si="19"/>
        <v>1.1327535688123429</v>
      </c>
      <c r="U121" s="12">
        <f t="shared" si="20"/>
        <v>0</v>
      </c>
      <c r="V121" s="12">
        <f t="shared" si="29"/>
        <v>1.1327535688123429</v>
      </c>
    </row>
    <row r="122" spans="1:22" s="12" customFormat="1">
      <c r="A122" s="12" t="s">
        <v>60</v>
      </c>
      <c r="B122" s="12" t="s">
        <v>52</v>
      </c>
      <c r="C122" s="12">
        <v>3</v>
      </c>
      <c r="D122" s="12" t="str">
        <f t="shared" si="23"/>
        <v>UCP-MXG-NCD-3</v>
      </c>
      <c r="E122" s="186">
        <v>43377</v>
      </c>
      <c r="F122" s="158" t="s">
        <v>567</v>
      </c>
      <c r="G122" s="137">
        <v>7</v>
      </c>
      <c r="H122" s="137">
        <v>1</v>
      </c>
      <c r="I122" s="12" t="s">
        <v>72</v>
      </c>
      <c r="J122" s="12" t="s">
        <v>73</v>
      </c>
      <c r="K122" s="12">
        <v>15.62</v>
      </c>
      <c r="L122" s="12">
        <v>90.79</v>
      </c>
      <c r="M122" s="12">
        <v>115.52</v>
      </c>
      <c r="N122" s="12">
        <f t="shared" si="24"/>
        <v>75.17</v>
      </c>
      <c r="O122" s="12">
        <f t="shared" si="25"/>
        <v>24.72999999999999</v>
      </c>
      <c r="P122" s="12">
        <v>0.91881188118811874</v>
      </c>
      <c r="Q122" s="10">
        <f t="shared" si="28"/>
        <v>22.722217821782166</v>
      </c>
      <c r="R122" s="137">
        <v>0.53057710802981028</v>
      </c>
      <c r="S122" s="137">
        <v>0</v>
      </c>
      <c r="T122" s="12">
        <f t="shared" si="19"/>
        <v>1.7552635716909375</v>
      </c>
      <c r="U122" s="12">
        <f t="shared" si="20"/>
        <v>0</v>
      </c>
      <c r="V122" s="12">
        <f t="shared" si="29"/>
        <v>1.7552635716909375</v>
      </c>
    </row>
    <row r="123" spans="1:22" s="12" customFormat="1">
      <c r="A123" s="12" t="s">
        <v>60</v>
      </c>
      <c r="B123" s="12" t="s">
        <v>52</v>
      </c>
      <c r="C123" s="12">
        <v>4</v>
      </c>
      <c r="D123" s="12" t="str">
        <f t="shared" si="23"/>
        <v>UCP-MXG-NCD-4</v>
      </c>
      <c r="E123" s="186">
        <v>43377</v>
      </c>
      <c r="F123" s="158" t="s">
        <v>567</v>
      </c>
      <c r="G123" s="137">
        <v>7</v>
      </c>
      <c r="H123" s="137">
        <v>2</v>
      </c>
      <c r="I123" s="12" t="s">
        <v>72</v>
      </c>
      <c r="J123" s="12" t="s">
        <v>73</v>
      </c>
      <c r="K123" s="12">
        <v>15.1</v>
      </c>
      <c r="L123" s="12">
        <v>90.49</v>
      </c>
      <c r="M123" s="12">
        <v>120.2</v>
      </c>
      <c r="N123" s="12">
        <f t="shared" si="24"/>
        <v>75.39</v>
      </c>
      <c r="O123" s="12">
        <f t="shared" si="25"/>
        <v>29.710000000000008</v>
      </c>
      <c r="P123" s="12">
        <v>0.90909090909090917</v>
      </c>
      <c r="Q123" s="10">
        <f t="shared" si="28"/>
        <v>27.009090909090919</v>
      </c>
      <c r="R123" s="137">
        <v>0.4159760073669142</v>
      </c>
      <c r="S123" s="137">
        <v>0</v>
      </c>
      <c r="T123" s="12">
        <f t="shared" si="19"/>
        <v>1.1611065067294115</v>
      </c>
      <c r="U123" s="12">
        <f t="shared" si="20"/>
        <v>0</v>
      </c>
      <c r="V123" s="12">
        <f t="shared" si="29"/>
        <v>1.1611065067294115</v>
      </c>
    </row>
    <row r="124" spans="1:22" s="12" customFormat="1">
      <c r="A124" s="12" t="s">
        <v>60</v>
      </c>
      <c r="B124" s="12" t="s">
        <v>52</v>
      </c>
      <c r="C124" s="12">
        <v>5</v>
      </c>
      <c r="D124" s="12" t="str">
        <f t="shared" si="23"/>
        <v>UCP-MXG-NCD-5</v>
      </c>
      <c r="E124" s="186">
        <v>43377</v>
      </c>
      <c r="F124" s="158" t="s">
        <v>567</v>
      </c>
      <c r="G124" s="137">
        <v>7</v>
      </c>
      <c r="H124" s="137">
        <v>3</v>
      </c>
      <c r="I124" s="12" t="s">
        <v>72</v>
      </c>
      <c r="J124" s="12" t="s">
        <v>73</v>
      </c>
      <c r="K124" s="12">
        <v>15.72</v>
      </c>
      <c r="L124" s="12">
        <v>91.38</v>
      </c>
      <c r="M124" s="12">
        <v>116.26</v>
      </c>
      <c r="N124" s="12">
        <f t="shared" si="24"/>
        <v>75.66</v>
      </c>
      <c r="O124" s="12">
        <f t="shared" si="25"/>
        <v>24.88000000000001</v>
      </c>
      <c r="P124" s="12">
        <v>0.86180422264875245</v>
      </c>
      <c r="Q124" s="10">
        <f t="shared" si="28"/>
        <v>21.44168905950097</v>
      </c>
      <c r="R124" s="137">
        <v>0.57553064955257238</v>
      </c>
      <c r="S124" s="137">
        <v>9.077314506779427E-2</v>
      </c>
      <c r="T124" s="12">
        <f t="shared" si="19"/>
        <v>2.0308404260648798</v>
      </c>
      <c r="U124" s="12">
        <f t="shared" si="20"/>
        <v>0.32030574348740959</v>
      </c>
      <c r="V124" s="12">
        <f t="shared" si="29"/>
        <v>2.3511461695522895</v>
      </c>
    </row>
    <row r="125" spans="1:22" s="12" customFormat="1">
      <c r="A125" s="12" t="s">
        <v>60</v>
      </c>
      <c r="B125" s="12" t="s">
        <v>52</v>
      </c>
      <c r="C125" s="12">
        <v>6</v>
      </c>
      <c r="D125" s="12" t="str">
        <f t="shared" si="23"/>
        <v>UCP-MXG-NCD-6</v>
      </c>
      <c r="E125" s="186">
        <v>43377</v>
      </c>
      <c r="F125" s="158" t="s">
        <v>567</v>
      </c>
      <c r="G125" s="137">
        <v>7</v>
      </c>
      <c r="H125" s="137">
        <v>4</v>
      </c>
      <c r="I125" s="12" t="s">
        <v>72</v>
      </c>
      <c r="J125" s="12" t="s">
        <v>73</v>
      </c>
      <c r="K125" s="12">
        <v>15.44</v>
      </c>
      <c r="L125" s="12">
        <v>90.95</v>
      </c>
      <c r="M125" s="12">
        <v>116.42</v>
      </c>
      <c r="N125" s="12">
        <f t="shared" si="24"/>
        <v>75.510000000000005</v>
      </c>
      <c r="O125" s="12">
        <f t="shared" si="25"/>
        <v>25.47</v>
      </c>
      <c r="P125" s="12">
        <v>0.87478260869565216</v>
      </c>
      <c r="Q125" s="10">
        <f t="shared" si="28"/>
        <v>22.280713043478258</v>
      </c>
      <c r="R125" s="137">
        <v>0.55957518533400652</v>
      </c>
      <c r="S125" s="137">
        <v>0</v>
      </c>
      <c r="T125" s="12">
        <f t="shared" si="19"/>
        <v>1.8964169666436588</v>
      </c>
      <c r="U125" s="12">
        <f t="shared" si="20"/>
        <v>0</v>
      </c>
      <c r="V125" s="12">
        <f t="shared" si="29"/>
        <v>1.8964169666436588</v>
      </c>
    </row>
    <row r="126" spans="1:22" s="12" customFormat="1">
      <c r="A126" s="12" t="s">
        <v>60</v>
      </c>
      <c r="B126" s="12" t="s">
        <v>52</v>
      </c>
      <c r="C126" s="12">
        <v>7</v>
      </c>
      <c r="D126" s="12" t="str">
        <f t="shared" si="23"/>
        <v>UCP-MXG-NCD-7</v>
      </c>
      <c r="E126" s="186">
        <v>43377</v>
      </c>
      <c r="F126" s="158" t="s">
        <v>567</v>
      </c>
      <c r="G126" s="137">
        <v>7</v>
      </c>
      <c r="H126" s="137">
        <v>5</v>
      </c>
      <c r="I126" s="12" t="s">
        <v>72</v>
      </c>
      <c r="J126" s="12" t="s">
        <v>73</v>
      </c>
      <c r="K126" s="12">
        <v>15.67</v>
      </c>
      <c r="L126" s="12">
        <v>91.26</v>
      </c>
      <c r="M126" s="12">
        <v>118.6</v>
      </c>
      <c r="N126" s="12">
        <f t="shared" si="24"/>
        <v>75.59</v>
      </c>
      <c r="O126" s="12">
        <f t="shared" si="25"/>
        <v>27.339999999999989</v>
      </c>
      <c r="P126" s="12">
        <v>0.88740458015267176</v>
      </c>
      <c r="Q126" s="10">
        <f t="shared" si="28"/>
        <v>24.261641221374035</v>
      </c>
      <c r="R126" s="137">
        <v>0.69771095688738205</v>
      </c>
      <c r="S126" s="137">
        <v>0</v>
      </c>
      <c r="T126" s="12">
        <f t="shared" si="19"/>
        <v>2.1738006406860193</v>
      </c>
      <c r="U126" s="12">
        <f t="shared" si="20"/>
        <v>0</v>
      </c>
      <c r="V126" s="12">
        <f t="shared" si="29"/>
        <v>2.1738006406860193</v>
      </c>
    </row>
    <row r="127" spans="1:22" s="12" customFormat="1">
      <c r="A127" s="12" t="s">
        <v>60</v>
      </c>
      <c r="B127" s="12" t="s">
        <v>52</v>
      </c>
      <c r="C127" s="12">
        <v>8</v>
      </c>
      <c r="D127" s="12" t="str">
        <f t="shared" si="23"/>
        <v>UCP-MXG-NCD-8</v>
      </c>
      <c r="E127" s="186">
        <v>43377</v>
      </c>
      <c r="F127" s="158" t="s">
        <v>567</v>
      </c>
      <c r="G127" s="137">
        <v>7</v>
      </c>
      <c r="H127" s="137">
        <v>6</v>
      </c>
      <c r="I127" s="12" t="s">
        <v>72</v>
      </c>
      <c r="J127" s="12" t="s">
        <v>73</v>
      </c>
      <c r="K127" s="12">
        <v>15.65</v>
      </c>
      <c r="L127" s="12">
        <v>91.26</v>
      </c>
      <c r="M127" s="12">
        <v>124.54</v>
      </c>
      <c r="N127" s="12">
        <f t="shared" si="24"/>
        <v>75.61</v>
      </c>
      <c r="O127" s="12">
        <f t="shared" si="25"/>
        <v>33.28</v>
      </c>
      <c r="P127" s="12">
        <v>0.89320388349514557</v>
      </c>
      <c r="Q127" s="10">
        <f t="shared" si="28"/>
        <v>29.725825242718447</v>
      </c>
      <c r="R127" s="137">
        <v>0.64226535755977099</v>
      </c>
      <c r="S127" s="137">
        <v>0</v>
      </c>
      <c r="T127" s="12">
        <f t="shared" si="19"/>
        <v>1.6336530033590848</v>
      </c>
      <c r="U127" s="12">
        <f t="shared" si="20"/>
        <v>0</v>
      </c>
      <c r="V127" s="12">
        <f t="shared" si="29"/>
        <v>1.6336530033590848</v>
      </c>
    </row>
    <row r="128" spans="1:22" s="12" customFormat="1">
      <c r="A128" s="12" t="s">
        <v>60</v>
      </c>
      <c r="B128" s="12" t="s">
        <v>56</v>
      </c>
      <c r="C128" s="12">
        <v>31</v>
      </c>
      <c r="D128" s="12" t="str">
        <f t="shared" si="23"/>
        <v>Blank-31</v>
      </c>
      <c r="E128" s="186">
        <v>43377</v>
      </c>
      <c r="F128" s="158" t="s">
        <v>567</v>
      </c>
      <c r="G128" s="137">
        <v>7</v>
      </c>
      <c r="H128" s="137">
        <v>7</v>
      </c>
      <c r="I128" s="12" t="s">
        <v>72</v>
      </c>
      <c r="J128" s="12" t="s">
        <v>73</v>
      </c>
      <c r="K128" s="12">
        <v>15.6</v>
      </c>
      <c r="L128" s="12">
        <v>91.19</v>
      </c>
      <c r="M128" s="12">
        <v>91.19</v>
      </c>
      <c r="N128" s="12">
        <f t="shared" si="24"/>
        <v>75.59</v>
      </c>
      <c r="O128" s="12">
        <f t="shared" si="25"/>
        <v>0</v>
      </c>
      <c r="P128" s="12" t="s">
        <v>86</v>
      </c>
      <c r="Q128" s="10">
        <v>0</v>
      </c>
      <c r="R128" s="137" t="s">
        <v>86</v>
      </c>
      <c r="S128" s="137" t="s">
        <v>86</v>
      </c>
      <c r="T128" s="137" t="s">
        <v>86</v>
      </c>
      <c r="U128" s="137" t="s">
        <v>86</v>
      </c>
      <c r="V128" s="12" t="s">
        <v>86</v>
      </c>
    </row>
    <row r="129" spans="1:22" s="12" customFormat="1">
      <c r="A129" s="12" t="s">
        <v>60</v>
      </c>
      <c r="B129" s="12" t="s">
        <v>56</v>
      </c>
      <c r="C129" s="12">
        <v>32</v>
      </c>
      <c r="D129" s="12" t="str">
        <f t="shared" si="23"/>
        <v>Blank-32</v>
      </c>
      <c r="E129" s="186">
        <v>43377</v>
      </c>
      <c r="F129" s="158" t="s">
        <v>567</v>
      </c>
      <c r="G129" s="137">
        <v>7</v>
      </c>
      <c r="H129" s="137">
        <v>8</v>
      </c>
      <c r="I129" s="12" t="s">
        <v>72</v>
      </c>
      <c r="J129" s="12" t="s">
        <v>73</v>
      </c>
      <c r="K129" s="12">
        <v>15.5</v>
      </c>
      <c r="L129" s="12">
        <v>91.02</v>
      </c>
      <c r="M129" s="12">
        <v>91.02</v>
      </c>
      <c r="N129" s="12">
        <f t="shared" si="24"/>
        <v>75.52</v>
      </c>
      <c r="O129" s="12">
        <f t="shared" si="25"/>
        <v>0</v>
      </c>
      <c r="P129" s="12" t="s">
        <v>86</v>
      </c>
      <c r="Q129" s="10">
        <v>0</v>
      </c>
      <c r="R129" s="137" t="s">
        <v>86</v>
      </c>
      <c r="S129" s="137" t="s">
        <v>86</v>
      </c>
      <c r="T129" s="137" t="s">
        <v>86</v>
      </c>
      <c r="U129" s="137" t="s">
        <v>86</v>
      </c>
      <c r="V129" s="12" t="s">
        <v>86</v>
      </c>
    </row>
    <row r="130" spans="1:22" s="12" customFormat="1">
      <c r="A130" s="12" t="s">
        <v>60</v>
      </c>
      <c r="B130" s="12" t="s">
        <v>56</v>
      </c>
      <c r="C130" s="12">
        <v>33</v>
      </c>
      <c r="D130" s="12" t="str">
        <f t="shared" ref="D130:D161" si="30">_xlfn.CONCAT(B130,"-",C130)</f>
        <v>Blank-33</v>
      </c>
      <c r="E130" s="186">
        <v>43377</v>
      </c>
      <c r="F130" s="158" t="s">
        <v>567</v>
      </c>
      <c r="G130" s="137">
        <v>8</v>
      </c>
      <c r="H130" s="137">
        <v>1</v>
      </c>
      <c r="I130" s="12" t="s">
        <v>72</v>
      </c>
      <c r="J130" s="12" t="s">
        <v>73</v>
      </c>
      <c r="K130" s="12">
        <v>16.39</v>
      </c>
      <c r="L130" s="12">
        <v>91.8</v>
      </c>
      <c r="M130" s="12">
        <v>91.8</v>
      </c>
      <c r="N130" s="12">
        <f t="shared" ref="N130:N164" si="31">L130-K130</f>
        <v>75.41</v>
      </c>
      <c r="O130" s="12">
        <f t="shared" ref="O130:O164" si="32">M130-L130</f>
        <v>0</v>
      </c>
      <c r="P130" s="12" t="s">
        <v>86</v>
      </c>
      <c r="Q130" s="10">
        <v>0</v>
      </c>
      <c r="R130" s="137" t="s">
        <v>86</v>
      </c>
      <c r="S130" s="137" t="s">
        <v>86</v>
      </c>
      <c r="T130" s="137" t="s">
        <v>86</v>
      </c>
      <c r="U130" s="137" t="s">
        <v>86</v>
      </c>
      <c r="V130" s="12" t="s">
        <v>86</v>
      </c>
    </row>
    <row r="131" spans="1:22" s="12" customFormat="1">
      <c r="A131" s="12" t="s">
        <v>60</v>
      </c>
      <c r="B131" s="12" t="s">
        <v>56</v>
      </c>
      <c r="C131" s="12">
        <v>34</v>
      </c>
      <c r="D131" s="12" t="str">
        <f t="shared" si="30"/>
        <v>Blank-34</v>
      </c>
      <c r="E131" s="186">
        <v>43377</v>
      </c>
      <c r="F131" s="158" t="s">
        <v>567</v>
      </c>
      <c r="G131" s="137">
        <v>8</v>
      </c>
      <c r="H131" s="137">
        <v>2</v>
      </c>
      <c r="I131" s="12" t="s">
        <v>72</v>
      </c>
      <c r="J131" s="12" t="s">
        <v>73</v>
      </c>
      <c r="K131" s="12">
        <v>16.63</v>
      </c>
      <c r="L131" s="12">
        <v>92.07</v>
      </c>
      <c r="M131" s="12">
        <v>92.07</v>
      </c>
      <c r="N131" s="12">
        <f t="shared" si="31"/>
        <v>75.44</v>
      </c>
      <c r="O131" s="12">
        <f t="shared" si="32"/>
        <v>0</v>
      </c>
      <c r="P131" s="12" t="s">
        <v>86</v>
      </c>
      <c r="Q131" s="10">
        <v>0</v>
      </c>
      <c r="R131" s="137" t="s">
        <v>86</v>
      </c>
      <c r="S131" s="137" t="s">
        <v>86</v>
      </c>
      <c r="T131" s="137" t="s">
        <v>86</v>
      </c>
      <c r="U131" s="137" t="s">
        <v>86</v>
      </c>
      <c r="V131" s="12" t="s">
        <v>86</v>
      </c>
    </row>
    <row r="132" spans="1:22" s="12" customFormat="1">
      <c r="A132" s="12" t="s">
        <v>60</v>
      </c>
      <c r="B132" s="12" t="s">
        <v>56</v>
      </c>
      <c r="C132" s="12">
        <v>35</v>
      </c>
      <c r="D132" s="12" t="str">
        <f t="shared" si="30"/>
        <v>Blank-35</v>
      </c>
      <c r="E132" s="186">
        <v>43377</v>
      </c>
      <c r="F132" s="158" t="s">
        <v>567</v>
      </c>
      <c r="G132" s="137">
        <v>8</v>
      </c>
      <c r="H132" s="137">
        <v>3</v>
      </c>
      <c r="I132" s="12" t="s">
        <v>72</v>
      </c>
      <c r="J132" s="12" t="s">
        <v>73</v>
      </c>
      <c r="K132" s="12">
        <v>15.74</v>
      </c>
      <c r="L132" s="12">
        <v>91.17</v>
      </c>
      <c r="M132" s="12">
        <v>91.17</v>
      </c>
      <c r="N132" s="12">
        <f t="shared" si="31"/>
        <v>75.430000000000007</v>
      </c>
      <c r="O132" s="12">
        <f t="shared" si="32"/>
        <v>0</v>
      </c>
      <c r="P132" s="12" t="s">
        <v>86</v>
      </c>
      <c r="Q132" s="10">
        <v>0</v>
      </c>
      <c r="R132" s="137" t="s">
        <v>86</v>
      </c>
      <c r="S132" s="137" t="s">
        <v>86</v>
      </c>
      <c r="T132" s="137" t="s">
        <v>86</v>
      </c>
      <c r="U132" s="137" t="s">
        <v>86</v>
      </c>
      <c r="V132" s="12" t="s">
        <v>86</v>
      </c>
    </row>
    <row r="133" spans="1:22" s="12" customFormat="1">
      <c r="A133" s="12" t="s">
        <v>60</v>
      </c>
      <c r="B133" s="12" t="s">
        <v>53</v>
      </c>
      <c r="C133" s="12">
        <v>1</v>
      </c>
      <c r="D133" s="12" t="str">
        <f t="shared" si="30"/>
        <v>WBI-NRT-NCS-1</v>
      </c>
      <c r="E133" s="186">
        <v>43384</v>
      </c>
      <c r="F133" s="158" t="s">
        <v>567</v>
      </c>
      <c r="G133" s="137">
        <v>8</v>
      </c>
      <c r="H133" s="137">
        <v>4</v>
      </c>
      <c r="I133" s="12" t="s">
        <v>74</v>
      </c>
      <c r="J133" s="12" t="s">
        <v>75</v>
      </c>
      <c r="K133" s="12">
        <v>16.62</v>
      </c>
      <c r="L133" s="12">
        <v>91.91</v>
      </c>
      <c r="M133" s="12">
        <v>116.83</v>
      </c>
      <c r="N133" s="12">
        <f t="shared" si="31"/>
        <v>75.289999999999992</v>
      </c>
      <c r="O133" s="12">
        <f t="shared" si="32"/>
        <v>24.92</v>
      </c>
      <c r="P133" s="12">
        <v>0.85550082101806246</v>
      </c>
      <c r="Q133" s="10">
        <f t="shared" ref="Q133:Q140" si="33">O133*P133</f>
        <v>21.319080459770117</v>
      </c>
      <c r="R133" s="137">
        <v>0.74054869815194735</v>
      </c>
      <c r="S133" s="137">
        <v>0.34035005375706262</v>
      </c>
      <c r="T133" s="12">
        <f t="shared" ref="T133:T161" si="34">(R133*N133)/Q133</f>
        <v>2.6153056455260137</v>
      </c>
      <c r="U133" s="12">
        <f t="shared" ref="U133:U161" si="35">(S133*N133)/Q133</f>
        <v>1.2019728334777136</v>
      </c>
      <c r="V133" s="12">
        <f t="shared" ref="V133:V140" si="36">T133+U133</f>
        <v>3.8172784790037273</v>
      </c>
    </row>
    <row r="134" spans="1:22" s="12" customFormat="1">
      <c r="A134" s="12" t="s">
        <v>60</v>
      </c>
      <c r="B134" s="12" t="s">
        <v>53</v>
      </c>
      <c r="C134" s="12">
        <v>2</v>
      </c>
      <c r="D134" s="12" t="str">
        <f t="shared" si="30"/>
        <v>WBI-NRT-NCS-2</v>
      </c>
      <c r="E134" s="186">
        <v>43384</v>
      </c>
      <c r="F134" s="158" t="s">
        <v>567</v>
      </c>
      <c r="G134" s="137">
        <v>8</v>
      </c>
      <c r="H134" s="137">
        <v>5</v>
      </c>
      <c r="I134" s="12" t="s">
        <v>74</v>
      </c>
      <c r="J134" s="12" t="s">
        <v>75</v>
      </c>
      <c r="K134" s="12">
        <v>15.7</v>
      </c>
      <c r="L134" s="12">
        <v>91.06</v>
      </c>
      <c r="M134" s="12">
        <v>112.89</v>
      </c>
      <c r="N134" s="12">
        <f t="shared" si="31"/>
        <v>75.36</v>
      </c>
      <c r="O134" s="12">
        <f t="shared" si="32"/>
        <v>21.83</v>
      </c>
      <c r="P134" s="12">
        <v>0.85688073394495412</v>
      </c>
      <c r="Q134" s="10">
        <f t="shared" si="33"/>
        <v>18.705706422018348</v>
      </c>
      <c r="R134" s="137">
        <v>0.53028727134808706</v>
      </c>
      <c r="S134" s="137">
        <v>0.30239449395264512</v>
      </c>
      <c r="T134" s="12">
        <f t="shared" si="34"/>
        <v>2.1363774169871679</v>
      </c>
      <c r="U134" s="12">
        <f t="shared" si="35"/>
        <v>1.2182618795645814</v>
      </c>
      <c r="V134" s="12">
        <f t="shared" si="36"/>
        <v>3.3546392965517491</v>
      </c>
    </row>
    <row r="135" spans="1:22" s="12" customFormat="1">
      <c r="A135" s="12" t="s">
        <v>60</v>
      </c>
      <c r="B135" s="12" t="s">
        <v>53</v>
      </c>
      <c r="C135" s="12">
        <v>3</v>
      </c>
      <c r="D135" s="12" t="str">
        <f t="shared" si="30"/>
        <v>WBI-NRT-NCS-3</v>
      </c>
      <c r="E135" s="186">
        <v>43384</v>
      </c>
      <c r="F135" s="158" t="s">
        <v>567</v>
      </c>
      <c r="G135" s="137">
        <v>8</v>
      </c>
      <c r="H135" s="137">
        <v>6</v>
      </c>
      <c r="I135" s="12" t="s">
        <v>74</v>
      </c>
      <c r="J135" s="12" t="s">
        <v>75</v>
      </c>
      <c r="K135" s="12">
        <v>15.58</v>
      </c>
      <c r="L135" s="12">
        <v>90.85</v>
      </c>
      <c r="M135" s="12">
        <v>113.33</v>
      </c>
      <c r="N135" s="12">
        <f t="shared" si="31"/>
        <v>75.27</v>
      </c>
      <c r="O135" s="12">
        <f t="shared" si="32"/>
        <v>22.480000000000004</v>
      </c>
      <c r="P135" s="12">
        <v>0.85752688172043001</v>
      </c>
      <c r="Q135" s="10">
        <f t="shared" si="33"/>
        <v>19.277204301075269</v>
      </c>
      <c r="R135" s="137">
        <v>0.38952848534349949</v>
      </c>
      <c r="S135" s="137">
        <v>0.34035005375706262</v>
      </c>
      <c r="T135" s="12">
        <f t="shared" si="34"/>
        <v>1.5209575327356866</v>
      </c>
      <c r="U135" s="12">
        <f t="shared" si="35"/>
        <v>1.3289348468888271</v>
      </c>
      <c r="V135" s="12">
        <f t="shared" si="36"/>
        <v>2.8498923796245137</v>
      </c>
    </row>
    <row r="136" spans="1:22" s="12" customFormat="1">
      <c r="A136" s="12" t="s">
        <v>60</v>
      </c>
      <c r="B136" s="12" t="s">
        <v>53</v>
      </c>
      <c r="C136" s="12">
        <v>4</v>
      </c>
      <c r="D136" s="12" t="str">
        <f t="shared" si="30"/>
        <v>WBI-NRT-NCS-4</v>
      </c>
      <c r="E136" s="186">
        <v>43384</v>
      </c>
      <c r="F136" s="158" t="s">
        <v>567</v>
      </c>
      <c r="G136" s="137">
        <v>8</v>
      </c>
      <c r="H136" s="137">
        <v>7</v>
      </c>
      <c r="I136" s="12" t="s">
        <v>74</v>
      </c>
      <c r="J136" s="12" t="s">
        <v>75</v>
      </c>
      <c r="K136" s="12">
        <v>15.18</v>
      </c>
      <c r="L136" s="12">
        <v>90.82</v>
      </c>
      <c r="M136" s="12">
        <v>115.3</v>
      </c>
      <c r="N136" s="12">
        <f t="shared" si="31"/>
        <v>75.639999999999986</v>
      </c>
      <c r="O136" s="12">
        <f t="shared" si="32"/>
        <v>24.480000000000004</v>
      </c>
      <c r="P136" s="12">
        <v>0.84811827956989239</v>
      </c>
      <c r="Q136" s="10">
        <f t="shared" si="33"/>
        <v>20.761935483870968</v>
      </c>
      <c r="R136" s="137">
        <v>0.46682771032597786</v>
      </c>
      <c r="S136" s="137">
        <v>0.30239449395264512</v>
      </c>
      <c r="T136" s="12">
        <f t="shared" si="34"/>
        <v>1.7007493370012832</v>
      </c>
      <c r="U136" s="12">
        <f t="shared" si="35"/>
        <v>1.1016853192876546</v>
      </c>
      <c r="V136" s="12">
        <f t="shared" si="36"/>
        <v>2.8024346562889377</v>
      </c>
    </row>
    <row r="137" spans="1:22" s="12" customFormat="1">
      <c r="A137" s="12" t="s">
        <v>60</v>
      </c>
      <c r="B137" s="12" t="s">
        <v>53</v>
      </c>
      <c r="C137" s="12">
        <v>5</v>
      </c>
      <c r="D137" s="12" t="str">
        <f t="shared" si="30"/>
        <v>WBI-NRT-NCS-5</v>
      </c>
      <c r="E137" s="186">
        <v>43384</v>
      </c>
      <c r="F137" s="158" t="s">
        <v>567</v>
      </c>
      <c r="G137" s="137">
        <v>8</v>
      </c>
      <c r="H137" s="137">
        <v>8</v>
      </c>
      <c r="I137" s="12" t="s">
        <v>74</v>
      </c>
      <c r="J137" s="12" t="s">
        <v>75</v>
      </c>
      <c r="K137" s="12">
        <v>15.2</v>
      </c>
      <c r="L137" s="12">
        <v>90.89</v>
      </c>
      <c r="M137" s="12">
        <v>114.2</v>
      </c>
      <c r="N137" s="12">
        <f t="shared" si="31"/>
        <v>75.69</v>
      </c>
      <c r="O137" s="12">
        <f t="shared" si="32"/>
        <v>23.310000000000002</v>
      </c>
      <c r="P137" s="12">
        <v>0.86328125</v>
      </c>
      <c r="Q137" s="10">
        <f t="shared" si="33"/>
        <v>20.123085937500001</v>
      </c>
      <c r="R137" s="137">
        <v>0.38931110783220702</v>
      </c>
      <c r="S137" s="137">
        <v>0.28956093002469846</v>
      </c>
      <c r="T137" s="12">
        <f t="shared" si="34"/>
        <v>1.4643359295557721</v>
      </c>
      <c r="U137" s="12">
        <f t="shared" si="35"/>
        <v>1.089140446035002</v>
      </c>
      <c r="V137" s="12">
        <f t="shared" si="36"/>
        <v>2.5534763755907743</v>
      </c>
    </row>
    <row r="138" spans="1:22" s="12" customFormat="1">
      <c r="A138" s="12" t="s">
        <v>60</v>
      </c>
      <c r="B138" s="12" t="s">
        <v>53</v>
      </c>
      <c r="C138" s="12">
        <v>6</v>
      </c>
      <c r="D138" s="12" t="str">
        <f t="shared" si="30"/>
        <v>WBI-NRT-NCS-6</v>
      </c>
      <c r="E138" s="186">
        <v>43384</v>
      </c>
      <c r="F138" s="158" t="s">
        <v>567</v>
      </c>
      <c r="G138" s="137">
        <v>9</v>
      </c>
      <c r="H138" s="137">
        <v>1</v>
      </c>
      <c r="I138" s="12" t="s">
        <v>74</v>
      </c>
      <c r="J138" s="12" t="s">
        <v>75</v>
      </c>
      <c r="K138" s="12">
        <v>15.4</v>
      </c>
      <c r="L138" s="12">
        <v>90.83</v>
      </c>
      <c r="M138" s="12">
        <v>114.59</v>
      </c>
      <c r="N138" s="12">
        <f t="shared" si="31"/>
        <v>75.429999999999993</v>
      </c>
      <c r="O138" s="12">
        <f t="shared" si="32"/>
        <v>23.760000000000005</v>
      </c>
      <c r="P138" s="12">
        <v>0.86622073578595304</v>
      </c>
      <c r="Q138" s="10">
        <f t="shared" si="33"/>
        <v>20.58140468227425</v>
      </c>
      <c r="R138" s="137">
        <v>0.37910888670908138</v>
      </c>
      <c r="S138" s="137">
        <v>0.23522079428891518</v>
      </c>
      <c r="T138" s="12">
        <f t="shared" si="34"/>
        <v>1.3894184466959385</v>
      </c>
      <c r="U138" s="12">
        <f t="shared" si="35"/>
        <v>0.86207451761024789</v>
      </c>
      <c r="V138" s="12">
        <f t="shared" si="36"/>
        <v>2.2514929643061863</v>
      </c>
    </row>
    <row r="139" spans="1:22" s="12" customFormat="1">
      <c r="A139" s="12" t="s">
        <v>60</v>
      </c>
      <c r="B139" s="12" t="s">
        <v>53</v>
      </c>
      <c r="C139" s="12">
        <v>7</v>
      </c>
      <c r="D139" s="12" t="str">
        <f t="shared" si="30"/>
        <v>WBI-NRT-NCS-7</v>
      </c>
      <c r="E139" s="186">
        <v>43384</v>
      </c>
      <c r="F139" s="158" t="s">
        <v>567</v>
      </c>
      <c r="G139" s="137">
        <v>9</v>
      </c>
      <c r="H139" s="137">
        <v>2</v>
      </c>
      <c r="I139" s="12" t="s">
        <v>74</v>
      </c>
      <c r="J139" s="12" t="s">
        <v>75</v>
      </c>
      <c r="K139" s="12">
        <v>16.600000000000001</v>
      </c>
      <c r="L139" s="12">
        <v>91.99</v>
      </c>
      <c r="M139" s="12">
        <v>117.27</v>
      </c>
      <c r="N139" s="12">
        <f t="shared" si="31"/>
        <v>75.389999999999986</v>
      </c>
      <c r="O139" s="12">
        <f t="shared" si="32"/>
        <v>25.28</v>
      </c>
      <c r="P139" s="12">
        <v>0.88095238095238093</v>
      </c>
      <c r="Q139" s="10">
        <f t="shared" si="33"/>
        <v>22.270476190476192</v>
      </c>
      <c r="R139" s="137">
        <v>0.56525596925901578</v>
      </c>
      <c r="S139" s="137">
        <v>0.12108154888595135</v>
      </c>
      <c r="T139" s="12">
        <f t="shared" si="34"/>
        <v>1.9135041010331442</v>
      </c>
      <c r="U139" s="12">
        <f t="shared" si="35"/>
        <v>0.40988517229889937</v>
      </c>
      <c r="V139" s="12">
        <f t="shared" si="36"/>
        <v>2.3233892733320434</v>
      </c>
    </row>
    <row r="140" spans="1:22" s="12" customFormat="1">
      <c r="A140" s="12" t="s">
        <v>60</v>
      </c>
      <c r="B140" s="12" t="s">
        <v>53</v>
      </c>
      <c r="C140" s="12">
        <v>8</v>
      </c>
      <c r="D140" s="12" t="str">
        <f t="shared" si="30"/>
        <v>WBI-NRT-NCS-8</v>
      </c>
      <c r="E140" s="186">
        <v>43384</v>
      </c>
      <c r="F140" s="158" t="s">
        <v>567</v>
      </c>
      <c r="G140" s="137">
        <v>9</v>
      </c>
      <c r="H140" s="137">
        <v>3</v>
      </c>
      <c r="I140" s="12" t="s">
        <v>74</v>
      </c>
      <c r="J140" s="12" t="s">
        <v>75</v>
      </c>
      <c r="K140" s="12">
        <v>15.81</v>
      </c>
      <c r="L140" s="12">
        <v>91.29</v>
      </c>
      <c r="M140" s="12">
        <v>115.09</v>
      </c>
      <c r="N140" s="12">
        <f t="shared" si="31"/>
        <v>75.48</v>
      </c>
      <c r="O140" s="12">
        <f t="shared" si="32"/>
        <v>23.799999999999997</v>
      </c>
      <c r="P140" s="12">
        <v>0.87430683918669116</v>
      </c>
      <c r="Q140" s="10">
        <f t="shared" si="33"/>
        <v>20.808502772643248</v>
      </c>
      <c r="R140" s="137">
        <v>0.70331928164196045</v>
      </c>
      <c r="S140" s="137">
        <v>0.22184209838154617</v>
      </c>
      <c r="T140" s="12">
        <f t="shared" si="34"/>
        <v>2.5511945745624511</v>
      </c>
      <c r="U140" s="12">
        <f t="shared" si="35"/>
        <v>0.80470189368228529</v>
      </c>
      <c r="V140" s="12">
        <f t="shared" si="36"/>
        <v>3.3558964682447363</v>
      </c>
    </row>
    <row r="141" spans="1:22" s="12" customFormat="1">
      <c r="A141" s="12" t="s">
        <v>60</v>
      </c>
      <c r="B141" s="12" t="s">
        <v>56</v>
      </c>
      <c r="C141" s="12">
        <v>36</v>
      </c>
      <c r="D141" s="12" t="str">
        <f t="shared" si="30"/>
        <v>Blank-36</v>
      </c>
      <c r="E141" s="186">
        <v>43384</v>
      </c>
      <c r="F141" s="158" t="s">
        <v>567</v>
      </c>
      <c r="G141" s="137">
        <v>9</v>
      </c>
      <c r="H141" s="137">
        <v>4</v>
      </c>
      <c r="I141" s="12" t="s">
        <v>74</v>
      </c>
      <c r="J141" s="12" t="s">
        <v>75</v>
      </c>
      <c r="K141" s="12">
        <v>15.48</v>
      </c>
      <c r="L141" s="12">
        <v>90.88</v>
      </c>
      <c r="M141" s="12">
        <v>90.88</v>
      </c>
      <c r="N141" s="12">
        <f t="shared" si="31"/>
        <v>75.399999999999991</v>
      </c>
      <c r="O141" s="12">
        <f t="shared" si="32"/>
        <v>0</v>
      </c>
      <c r="P141" s="12" t="s">
        <v>86</v>
      </c>
      <c r="Q141" s="10">
        <v>0</v>
      </c>
      <c r="R141" s="137" t="s">
        <v>86</v>
      </c>
      <c r="S141" s="137" t="s">
        <v>86</v>
      </c>
      <c r="T141" s="137" t="s">
        <v>86</v>
      </c>
      <c r="U141" s="137" t="s">
        <v>86</v>
      </c>
      <c r="V141" s="12" t="s">
        <v>86</v>
      </c>
    </row>
    <row r="142" spans="1:22" s="12" customFormat="1">
      <c r="A142" s="12" t="s">
        <v>60</v>
      </c>
      <c r="B142" s="12" t="s">
        <v>56</v>
      </c>
      <c r="C142" s="12">
        <v>37</v>
      </c>
      <c r="D142" s="12" t="str">
        <f t="shared" si="30"/>
        <v>Blank-37</v>
      </c>
      <c r="E142" s="186">
        <v>43384</v>
      </c>
      <c r="F142" s="158" t="s">
        <v>567</v>
      </c>
      <c r="G142" s="137">
        <v>9</v>
      </c>
      <c r="H142" s="137">
        <v>5</v>
      </c>
      <c r="I142" s="12" t="s">
        <v>74</v>
      </c>
      <c r="J142" s="12" t="s">
        <v>75</v>
      </c>
      <c r="K142" s="12">
        <v>16.55</v>
      </c>
      <c r="L142" s="12">
        <v>92.33</v>
      </c>
      <c r="M142" s="12">
        <v>92.33</v>
      </c>
      <c r="N142" s="12">
        <f t="shared" si="31"/>
        <v>75.78</v>
      </c>
      <c r="O142" s="12">
        <f t="shared" si="32"/>
        <v>0</v>
      </c>
      <c r="P142" s="12" t="s">
        <v>86</v>
      </c>
      <c r="Q142" s="10">
        <v>0</v>
      </c>
      <c r="R142" s="137" t="s">
        <v>86</v>
      </c>
      <c r="S142" s="137" t="s">
        <v>86</v>
      </c>
      <c r="T142" s="137" t="s">
        <v>86</v>
      </c>
      <c r="U142" s="137" t="s">
        <v>86</v>
      </c>
      <c r="V142" s="12" t="s">
        <v>86</v>
      </c>
    </row>
    <row r="143" spans="1:22" s="12" customFormat="1">
      <c r="A143" s="12" t="s">
        <v>60</v>
      </c>
      <c r="B143" s="12" t="s">
        <v>56</v>
      </c>
      <c r="C143" s="12">
        <v>38</v>
      </c>
      <c r="D143" s="12" t="str">
        <f t="shared" si="30"/>
        <v>Blank-38</v>
      </c>
      <c r="E143" s="186">
        <v>43384</v>
      </c>
      <c r="F143" s="158" t="s">
        <v>567</v>
      </c>
      <c r="G143" s="137">
        <v>9</v>
      </c>
      <c r="H143" s="137">
        <v>6</v>
      </c>
      <c r="I143" s="12" t="s">
        <v>74</v>
      </c>
      <c r="J143" s="12" t="s">
        <v>75</v>
      </c>
      <c r="K143" s="12">
        <v>15.43</v>
      </c>
      <c r="L143" s="12">
        <v>91.01</v>
      </c>
      <c r="M143" s="12">
        <v>91.01</v>
      </c>
      <c r="N143" s="12">
        <f t="shared" si="31"/>
        <v>75.580000000000013</v>
      </c>
      <c r="O143" s="12">
        <f t="shared" si="32"/>
        <v>0</v>
      </c>
      <c r="P143" s="12" t="s">
        <v>86</v>
      </c>
      <c r="Q143" s="10">
        <v>0</v>
      </c>
      <c r="R143" s="137" t="s">
        <v>86</v>
      </c>
      <c r="S143" s="137" t="s">
        <v>86</v>
      </c>
      <c r="T143" s="137" t="s">
        <v>86</v>
      </c>
      <c r="U143" s="137" t="s">
        <v>86</v>
      </c>
      <c r="V143" s="12" t="s">
        <v>86</v>
      </c>
    </row>
    <row r="144" spans="1:22" s="12" customFormat="1">
      <c r="A144" s="12" t="s">
        <v>60</v>
      </c>
      <c r="B144" s="12" t="s">
        <v>56</v>
      </c>
      <c r="C144" s="12">
        <v>39</v>
      </c>
      <c r="D144" s="12" t="str">
        <f t="shared" si="30"/>
        <v>Blank-39</v>
      </c>
      <c r="E144" s="186">
        <v>43384</v>
      </c>
      <c r="F144" s="158" t="s">
        <v>567</v>
      </c>
      <c r="G144" s="137">
        <v>9</v>
      </c>
      <c r="H144" s="137">
        <v>7</v>
      </c>
      <c r="I144" s="12" t="s">
        <v>74</v>
      </c>
      <c r="J144" s="12" t="s">
        <v>75</v>
      </c>
      <c r="K144" s="12">
        <v>15.21</v>
      </c>
      <c r="L144" s="12">
        <v>90.84</v>
      </c>
      <c r="M144" s="12">
        <v>90.84</v>
      </c>
      <c r="N144" s="12">
        <f t="shared" si="31"/>
        <v>75.63</v>
      </c>
      <c r="O144" s="12">
        <f t="shared" si="32"/>
        <v>0</v>
      </c>
      <c r="P144" s="12" t="s">
        <v>86</v>
      </c>
      <c r="Q144" s="10">
        <v>0</v>
      </c>
      <c r="R144" s="137" t="s">
        <v>86</v>
      </c>
      <c r="S144" s="137" t="s">
        <v>86</v>
      </c>
      <c r="T144" s="137" t="s">
        <v>86</v>
      </c>
      <c r="U144" s="137" t="s">
        <v>86</v>
      </c>
      <c r="V144" s="12" t="s">
        <v>86</v>
      </c>
    </row>
    <row r="145" spans="1:22" s="12" customFormat="1">
      <c r="A145" s="12" t="s">
        <v>60</v>
      </c>
      <c r="B145" s="12" t="s">
        <v>56</v>
      </c>
      <c r="C145" s="12">
        <v>40</v>
      </c>
      <c r="D145" s="12" t="str">
        <f t="shared" si="30"/>
        <v>Blank-40</v>
      </c>
      <c r="E145" s="186">
        <v>43384</v>
      </c>
      <c r="F145" s="158" t="s">
        <v>567</v>
      </c>
      <c r="G145" s="137">
        <v>9</v>
      </c>
      <c r="H145" s="137">
        <v>8</v>
      </c>
      <c r="I145" s="12" t="s">
        <v>74</v>
      </c>
      <c r="J145" s="12" t="s">
        <v>75</v>
      </c>
      <c r="K145" s="12">
        <v>16.63</v>
      </c>
      <c r="L145" s="12">
        <v>92.29</v>
      </c>
      <c r="M145" s="12">
        <v>92.29</v>
      </c>
      <c r="N145" s="12">
        <f t="shared" si="31"/>
        <v>75.660000000000011</v>
      </c>
      <c r="O145" s="12">
        <f t="shared" si="32"/>
        <v>0</v>
      </c>
      <c r="P145" s="12" t="s">
        <v>86</v>
      </c>
      <c r="Q145" s="10">
        <v>0</v>
      </c>
      <c r="R145" s="137" t="s">
        <v>86</v>
      </c>
      <c r="S145" s="137" t="s">
        <v>86</v>
      </c>
      <c r="T145" s="137" t="s">
        <v>86</v>
      </c>
      <c r="U145" s="137" t="s">
        <v>86</v>
      </c>
      <c r="V145" s="12" t="s">
        <v>86</v>
      </c>
    </row>
    <row r="146" spans="1:22" s="12" customFormat="1">
      <c r="A146" s="12" t="s">
        <v>60</v>
      </c>
      <c r="B146" s="12" t="s">
        <v>54</v>
      </c>
      <c r="C146" s="12">
        <v>1</v>
      </c>
      <c r="D146" s="12" t="str">
        <f t="shared" si="30"/>
        <v>LCO-MXT-COM-1</v>
      </c>
      <c r="E146" s="186">
        <v>43383</v>
      </c>
      <c r="F146" s="158" t="s">
        <v>567</v>
      </c>
      <c r="G146" s="137">
        <v>10</v>
      </c>
      <c r="H146" s="137">
        <v>1</v>
      </c>
      <c r="I146" s="12" t="s">
        <v>76</v>
      </c>
      <c r="J146" s="12" t="s">
        <v>77</v>
      </c>
      <c r="K146" s="12">
        <v>15.43</v>
      </c>
      <c r="L146" s="12">
        <v>91.45</v>
      </c>
      <c r="M146" s="12">
        <v>115.32</v>
      </c>
      <c r="N146" s="12">
        <f t="shared" si="31"/>
        <v>76.02000000000001</v>
      </c>
      <c r="O146" s="12">
        <f t="shared" si="32"/>
        <v>23.86999999999999</v>
      </c>
      <c r="P146" s="12">
        <v>0.79536679536679544</v>
      </c>
      <c r="Q146" s="10">
        <f t="shared" ref="Q146:Q153" si="37">O146*P146</f>
        <v>18.985405405405398</v>
      </c>
      <c r="R146" s="137">
        <v>0.70346419998282217</v>
      </c>
      <c r="S146" s="137">
        <v>0</v>
      </c>
      <c r="T146" s="12">
        <f t="shared" si="34"/>
        <v>2.81676094561923</v>
      </c>
      <c r="U146" s="12">
        <f t="shared" si="35"/>
        <v>0</v>
      </c>
      <c r="V146" s="12">
        <f t="shared" ref="V146:V153" si="38">T146+U146</f>
        <v>2.81676094561923</v>
      </c>
    </row>
    <row r="147" spans="1:22" s="12" customFormat="1">
      <c r="A147" s="12" t="s">
        <v>60</v>
      </c>
      <c r="B147" s="12" t="s">
        <v>54</v>
      </c>
      <c r="C147" s="12">
        <v>2</v>
      </c>
      <c r="D147" s="12" t="str">
        <f t="shared" si="30"/>
        <v>LCO-MXT-COM-2</v>
      </c>
      <c r="E147" s="186">
        <v>43383</v>
      </c>
      <c r="F147" s="158" t="s">
        <v>567</v>
      </c>
      <c r="G147" s="137">
        <v>10</v>
      </c>
      <c r="H147" s="137">
        <v>2</v>
      </c>
      <c r="I147" s="12" t="s">
        <v>76</v>
      </c>
      <c r="J147" s="12" t="s">
        <v>77</v>
      </c>
      <c r="K147" s="12">
        <v>15.11</v>
      </c>
      <c r="L147" s="12">
        <v>91.15</v>
      </c>
      <c r="M147" s="12">
        <v>115.16</v>
      </c>
      <c r="N147" s="12">
        <f t="shared" si="31"/>
        <v>76.040000000000006</v>
      </c>
      <c r="O147" s="12">
        <f t="shared" si="32"/>
        <v>24.009999999999991</v>
      </c>
      <c r="P147" s="12">
        <v>0.76157804459691247</v>
      </c>
      <c r="Q147" s="10">
        <f t="shared" si="37"/>
        <v>18.285488850771863</v>
      </c>
      <c r="R147" s="137">
        <v>0.63191821809578375</v>
      </c>
      <c r="S147" s="137">
        <v>0</v>
      </c>
      <c r="T147" s="12">
        <f t="shared" si="34"/>
        <v>2.6278248121310184</v>
      </c>
      <c r="U147" s="12">
        <f t="shared" si="35"/>
        <v>0</v>
      </c>
      <c r="V147" s="12">
        <f t="shared" si="38"/>
        <v>2.6278248121310184</v>
      </c>
    </row>
    <row r="148" spans="1:22" s="12" customFormat="1">
      <c r="A148" s="12" t="s">
        <v>60</v>
      </c>
      <c r="B148" s="12" t="s">
        <v>54</v>
      </c>
      <c r="C148" s="12">
        <v>3</v>
      </c>
      <c r="D148" s="12" t="str">
        <f t="shared" si="30"/>
        <v>LCO-MXT-COM-3</v>
      </c>
      <c r="E148" s="186">
        <v>43383</v>
      </c>
      <c r="F148" s="158" t="s">
        <v>567</v>
      </c>
      <c r="G148" s="137">
        <v>10</v>
      </c>
      <c r="H148" s="137">
        <v>3</v>
      </c>
      <c r="I148" s="12" t="s">
        <v>76</v>
      </c>
      <c r="J148" s="12" t="s">
        <v>77</v>
      </c>
      <c r="K148" s="12">
        <v>15.63</v>
      </c>
      <c r="L148" s="12">
        <v>91.64</v>
      </c>
      <c r="M148" s="12">
        <v>115.97</v>
      </c>
      <c r="N148" s="12">
        <f t="shared" si="31"/>
        <v>76.010000000000005</v>
      </c>
      <c r="O148" s="12">
        <f t="shared" si="32"/>
        <v>24.33</v>
      </c>
      <c r="P148" s="12">
        <v>0.74281150159744413</v>
      </c>
      <c r="Q148" s="10">
        <f t="shared" si="37"/>
        <v>18.072603833865813</v>
      </c>
      <c r="R148" s="137">
        <v>0.42930845713426768</v>
      </c>
      <c r="S148" s="137">
        <v>0</v>
      </c>
      <c r="T148" s="12">
        <f t="shared" si="34"/>
        <v>1.8055912765391267</v>
      </c>
      <c r="U148" s="12">
        <f t="shared" si="35"/>
        <v>0</v>
      </c>
      <c r="V148" s="12">
        <f t="shared" si="38"/>
        <v>1.8055912765391267</v>
      </c>
    </row>
    <row r="149" spans="1:22" s="12" customFormat="1">
      <c r="A149" s="12" t="s">
        <v>60</v>
      </c>
      <c r="B149" s="12" t="s">
        <v>54</v>
      </c>
      <c r="C149" s="12">
        <v>4</v>
      </c>
      <c r="D149" s="12" t="str">
        <f t="shared" si="30"/>
        <v>LCO-MXT-COM-4</v>
      </c>
      <c r="E149" s="186">
        <v>43383</v>
      </c>
      <c r="F149" s="158" t="s">
        <v>567</v>
      </c>
      <c r="G149" s="137">
        <v>10</v>
      </c>
      <c r="H149" s="137">
        <v>4</v>
      </c>
      <c r="I149" s="12" t="s">
        <v>76</v>
      </c>
      <c r="J149" s="12" t="s">
        <v>77</v>
      </c>
      <c r="K149" s="12">
        <v>15.15</v>
      </c>
      <c r="L149" s="12">
        <v>91.01</v>
      </c>
      <c r="M149" s="12">
        <v>116.08</v>
      </c>
      <c r="N149" s="12">
        <f t="shared" si="31"/>
        <v>75.86</v>
      </c>
      <c r="O149" s="12">
        <f t="shared" si="32"/>
        <v>25.069999999999993</v>
      </c>
      <c r="P149" s="12">
        <v>0.68613138686131392</v>
      </c>
      <c r="Q149" s="10">
        <f t="shared" si="37"/>
        <v>17.201313868613134</v>
      </c>
      <c r="R149" s="137">
        <v>0.45604581583940568</v>
      </c>
      <c r="S149" s="137">
        <v>0</v>
      </c>
      <c r="T149" s="12">
        <f t="shared" si="34"/>
        <v>2.0112205296540298</v>
      </c>
      <c r="U149" s="12">
        <f t="shared" si="35"/>
        <v>0</v>
      </c>
      <c r="V149" s="12">
        <f t="shared" si="38"/>
        <v>2.0112205296540298</v>
      </c>
    </row>
    <row r="150" spans="1:22" s="12" customFormat="1">
      <c r="A150" s="12" t="s">
        <v>60</v>
      </c>
      <c r="B150" s="12" t="s">
        <v>54</v>
      </c>
      <c r="C150" s="12">
        <v>5</v>
      </c>
      <c r="D150" s="12" t="str">
        <f t="shared" si="30"/>
        <v>LCO-MXT-COM-5</v>
      </c>
      <c r="E150" s="186">
        <v>43383</v>
      </c>
      <c r="F150" s="158" t="s">
        <v>567</v>
      </c>
      <c r="G150" s="137">
        <v>10</v>
      </c>
      <c r="H150" s="137">
        <v>5</v>
      </c>
      <c r="I150" s="12" t="s">
        <v>76</v>
      </c>
      <c r="J150" s="12" t="s">
        <v>77</v>
      </c>
      <c r="K150" s="12">
        <v>15.44</v>
      </c>
      <c r="L150" s="12">
        <v>91.4</v>
      </c>
      <c r="M150" s="12">
        <v>112.92</v>
      </c>
      <c r="N150" s="12">
        <f t="shared" si="31"/>
        <v>75.960000000000008</v>
      </c>
      <c r="O150" s="12">
        <f t="shared" si="32"/>
        <v>21.519999999999996</v>
      </c>
      <c r="P150" s="12">
        <v>0.70917225950783003</v>
      </c>
      <c r="Q150" s="10">
        <f t="shared" si="37"/>
        <v>15.261387024608499</v>
      </c>
      <c r="R150" s="137">
        <v>0.52212839131272715</v>
      </c>
      <c r="S150" s="137">
        <v>0.51347071085807361</v>
      </c>
      <c r="T150" s="12">
        <f t="shared" si="34"/>
        <v>2.5987724798645671</v>
      </c>
      <c r="U150" s="12">
        <f t="shared" si="35"/>
        <v>2.5556808915131897</v>
      </c>
      <c r="V150" s="12">
        <f t="shared" si="38"/>
        <v>5.1544533713777572</v>
      </c>
    </row>
    <row r="151" spans="1:22" s="12" customFormat="1">
      <c r="A151" s="12" t="s">
        <v>60</v>
      </c>
      <c r="B151" s="12" t="s">
        <v>54</v>
      </c>
      <c r="C151" s="12">
        <v>6</v>
      </c>
      <c r="D151" s="12" t="str">
        <f t="shared" si="30"/>
        <v>LCO-MXT-COM-6</v>
      </c>
      <c r="E151" s="186">
        <v>43383</v>
      </c>
      <c r="F151" s="158" t="s">
        <v>567</v>
      </c>
      <c r="G151" s="137">
        <v>10</v>
      </c>
      <c r="H151" s="137">
        <v>6</v>
      </c>
      <c r="I151" s="12" t="s">
        <v>76</v>
      </c>
      <c r="J151" s="12" t="s">
        <v>77</v>
      </c>
      <c r="K151" s="12">
        <v>16.899999999999999</v>
      </c>
      <c r="L151" s="12">
        <v>92.74</v>
      </c>
      <c r="M151" s="12">
        <v>116.24</v>
      </c>
      <c r="N151" s="12">
        <f t="shared" si="31"/>
        <v>75.84</v>
      </c>
      <c r="O151" s="12">
        <f t="shared" si="32"/>
        <v>23.5</v>
      </c>
      <c r="P151" s="12">
        <v>0.66715328467153279</v>
      </c>
      <c r="Q151" s="10">
        <f t="shared" si="37"/>
        <v>15.67810218978102</v>
      </c>
      <c r="R151" s="137">
        <v>0.42384505072055084</v>
      </c>
      <c r="S151" s="137">
        <v>0.66146937208261347</v>
      </c>
      <c r="T151" s="12">
        <f t="shared" si="34"/>
        <v>2.0502742141582853</v>
      </c>
      <c r="U151" s="12">
        <f t="shared" si="35"/>
        <v>3.19973913752415</v>
      </c>
      <c r="V151" s="12">
        <f t="shared" si="38"/>
        <v>5.2500133516824352</v>
      </c>
    </row>
    <row r="152" spans="1:22" s="12" customFormat="1">
      <c r="A152" s="12" t="s">
        <v>60</v>
      </c>
      <c r="B152" s="12" t="s">
        <v>54</v>
      </c>
      <c r="C152" s="12">
        <v>7</v>
      </c>
      <c r="D152" s="12" t="str">
        <f t="shared" si="30"/>
        <v>LCO-MXT-COM-7</v>
      </c>
      <c r="E152" s="186">
        <v>43383</v>
      </c>
      <c r="F152" s="158" t="s">
        <v>567</v>
      </c>
      <c r="G152" s="137">
        <v>10</v>
      </c>
      <c r="H152" s="137">
        <v>7</v>
      </c>
      <c r="I152" s="12" t="s">
        <v>76</v>
      </c>
      <c r="J152" s="12" t="s">
        <v>77</v>
      </c>
      <c r="K152" s="12">
        <v>15.65</v>
      </c>
      <c r="L152" s="12">
        <v>91.53</v>
      </c>
      <c r="M152" s="12">
        <v>116.49</v>
      </c>
      <c r="N152" s="12">
        <f t="shared" si="31"/>
        <v>75.88</v>
      </c>
      <c r="O152" s="12">
        <f t="shared" si="32"/>
        <v>24.959999999999994</v>
      </c>
      <c r="P152" s="12">
        <v>0.80134228187919454</v>
      </c>
      <c r="Q152" s="10">
        <f t="shared" si="37"/>
        <v>20.001503355704692</v>
      </c>
      <c r="R152" s="137">
        <v>0.44249598856075967</v>
      </c>
      <c r="S152" s="137">
        <v>0</v>
      </c>
      <c r="T152" s="12">
        <f t="shared" si="34"/>
        <v>1.6787035961681327</v>
      </c>
      <c r="U152" s="12">
        <f t="shared" si="35"/>
        <v>0</v>
      </c>
      <c r="V152" s="12">
        <f t="shared" si="38"/>
        <v>1.6787035961681327</v>
      </c>
    </row>
    <row r="153" spans="1:22" s="12" customFormat="1">
      <c r="A153" s="12" t="s">
        <v>60</v>
      </c>
      <c r="B153" s="12" t="s">
        <v>54</v>
      </c>
      <c r="C153" s="12">
        <v>8</v>
      </c>
      <c r="D153" s="12" t="str">
        <f t="shared" si="30"/>
        <v>LCO-MXT-COM-8</v>
      </c>
      <c r="E153" s="186">
        <v>43383</v>
      </c>
      <c r="F153" s="158" t="s">
        <v>567</v>
      </c>
      <c r="G153" s="137">
        <v>10</v>
      </c>
      <c r="H153" s="137">
        <v>8</v>
      </c>
      <c r="I153" s="12" t="s">
        <v>76</v>
      </c>
      <c r="J153" s="12" t="s">
        <v>77</v>
      </c>
      <c r="K153" s="12">
        <v>15.91</v>
      </c>
      <c r="L153" s="12">
        <v>91.76</v>
      </c>
      <c r="M153" s="12">
        <v>115.45</v>
      </c>
      <c r="N153" s="12">
        <f t="shared" si="31"/>
        <v>75.850000000000009</v>
      </c>
      <c r="O153" s="12">
        <f t="shared" si="32"/>
        <v>23.689999999999998</v>
      </c>
      <c r="P153" s="12">
        <v>0.82040816326530597</v>
      </c>
      <c r="Q153" s="10">
        <f t="shared" si="37"/>
        <v>19.435469387755095</v>
      </c>
      <c r="R153" s="137">
        <v>0.47171144337624826</v>
      </c>
      <c r="S153" s="137">
        <v>0</v>
      </c>
      <c r="T153" s="12">
        <f t="shared" si="34"/>
        <v>1.8409286787089605</v>
      </c>
      <c r="U153" s="12">
        <f t="shared" si="35"/>
        <v>0</v>
      </c>
      <c r="V153" s="12">
        <f t="shared" si="38"/>
        <v>1.8409286787089605</v>
      </c>
    </row>
    <row r="154" spans="1:22" s="12" customFormat="1">
      <c r="A154" s="12" t="s">
        <v>60</v>
      </c>
      <c r="B154" s="12" t="s">
        <v>56</v>
      </c>
      <c r="C154" s="12">
        <v>41</v>
      </c>
      <c r="D154" s="12" t="str">
        <f t="shared" si="30"/>
        <v>Blank-41</v>
      </c>
      <c r="E154" s="186">
        <v>43383</v>
      </c>
      <c r="F154" s="158" t="s">
        <v>567</v>
      </c>
      <c r="G154" s="137">
        <v>11</v>
      </c>
      <c r="H154" s="137">
        <v>1</v>
      </c>
      <c r="I154" s="12" t="s">
        <v>76</v>
      </c>
      <c r="J154" s="12" t="s">
        <v>77</v>
      </c>
      <c r="K154" s="12">
        <v>15.09</v>
      </c>
      <c r="L154" s="12">
        <v>90.91</v>
      </c>
      <c r="M154" s="12">
        <v>90.91</v>
      </c>
      <c r="N154" s="12">
        <f t="shared" si="31"/>
        <v>75.819999999999993</v>
      </c>
      <c r="O154" s="12">
        <f t="shared" si="32"/>
        <v>0</v>
      </c>
      <c r="P154" s="12" t="s">
        <v>86</v>
      </c>
      <c r="Q154" s="10">
        <v>0</v>
      </c>
      <c r="R154" s="137" t="s">
        <v>86</v>
      </c>
      <c r="S154" s="137" t="s">
        <v>86</v>
      </c>
      <c r="T154" s="137" t="s">
        <v>86</v>
      </c>
      <c r="U154" s="137" t="s">
        <v>86</v>
      </c>
      <c r="V154" s="12" t="s">
        <v>86</v>
      </c>
    </row>
    <row r="155" spans="1:22" s="12" customFormat="1">
      <c r="A155" s="12" t="s">
        <v>60</v>
      </c>
      <c r="B155" s="12" t="s">
        <v>56</v>
      </c>
      <c r="C155" s="12">
        <v>42</v>
      </c>
      <c r="D155" s="12" t="str">
        <f t="shared" si="30"/>
        <v>Blank-42</v>
      </c>
      <c r="E155" s="186">
        <v>43383</v>
      </c>
      <c r="F155" s="158" t="s">
        <v>567</v>
      </c>
      <c r="G155" s="137">
        <v>11</v>
      </c>
      <c r="H155" s="137">
        <v>2</v>
      </c>
      <c r="I155" s="12" t="s">
        <v>76</v>
      </c>
      <c r="J155" s="12" t="s">
        <v>77</v>
      </c>
      <c r="K155" s="12">
        <v>15.71</v>
      </c>
      <c r="L155" s="12">
        <v>91.52</v>
      </c>
      <c r="M155" s="12">
        <v>91.52</v>
      </c>
      <c r="N155" s="12">
        <f t="shared" si="31"/>
        <v>75.81</v>
      </c>
      <c r="O155" s="12">
        <f t="shared" si="32"/>
        <v>0</v>
      </c>
      <c r="P155" s="12" t="s">
        <v>86</v>
      </c>
      <c r="Q155" s="10">
        <v>0</v>
      </c>
      <c r="R155" s="137" t="s">
        <v>86</v>
      </c>
      <c r="S155" s="137" t="s">
        <v>86</v>
      </c>
      <c r="T155" s="137" t="s">
        <v>86</v>
      </c>
      <c r="U155" s="137" t="s">
        <v>86</v>
      </c>
      <c r="V155" s="12" t="s">
        <v>86</v>
      </c>
    </row>
    <row r="156" spans="1:22" s="12" customFormat="1">
      <c r="A156" s="12" t="s">
        <v>60</v>
      </c>
      <c r="B156" s="12" t="s">
        <v>56</v>
      </c>
      <c r="C156" s="12">
        <v>43</v>
      </c>
      <c r="D156" s="12" t="str">
        <f t="shared" si="30"/>
        <v>Blank-43</v>
      </c>
      <c r="E156" s="186">
        <v>43383</v>
      </c>
      <c r="F156" s="158" t="s">
        <v>567</v>
      </c>
      <c r="G156" s="137">
        <v>11</v>
      </c>
      <c r="H156" s="137">
        <v>3</v>
      </c>
      <c r="I156" s="12" t="s">
        <v>76</v>
      </c>
      <c r="J156" s="12" t="s">
        <v>77</v>
      </c>
      <c r="K156" s="12">
        <v>15.45</v>
      </c>
      <c r="L156" s="12">
        <v>92.12</v>
      </c>
      <c r="M156" s="12">
        <v>92.12</v>
      </c>
      <c r="N156" s="12">
        <f t="shared" si="31"/>
        <v>76.67</v>
      </c>
      <c r="O156" s="12">
        <f t="shared" si="32"/>
        <v>0</v>
      </c>
      <c r="P156" s="12" t="s">
        <v>86</v>
      </c>
      <c r="Q156" s="10">
        <v>0</v>
      </c>
      <c r="R156" s="137" t="s">
        <v>86</v>
      </c>
      <c r="S156" s="137" t="s">
        <v>86</v>
      </c>
      <c r="T156" s="137" t="s">
        <v>86</v>
      </c>
      <c r="U156" s="137" t="s">
        <v>86</v>
      </c>
      <c r="V156" s="12" t="s">
        <v>86</v>
      </c>
    </row>
    <row r="157" spans="1:22" s="12" customFormat="1">
      <c r="A157" s="12" t="s">
        <v>60</v>
      </c>
      <c r="B157" s="12" t="s">
        <v>56</v>
      </c>
      <c r="C157" s="12">
        <v>44</v>
      </c>
      <c r="D157" s="12" t="str">
        <f t="shared" si="30"/>
        <v>Blank-44</v>
      </c>
      <c r="E157" s="186">
        <v>43383</v>
      </c>
      <c r="F157" s="158" t="s">
        <v>567</v>
      </c>
      <c r="G157" s="137">
        <v>11</v>
      </c>
      <c r="H157" s="137">
        <v>4</v>
      </c>
      <c r="I157" s="12" t="s">
        <v>76</v>
      </c>
      <c r="J157" s="12" t="s">
        <v>77</v>
      </c>
      <c r="K157" s="12">
        <v>15.43</v>
      </c>
      <c r="L157" s="12">
        <v>92.05</v>
      </c>
      <c r="M157" s="12">
        <v>92.05</v>
      </c>
      <c r="N157" s="12">
        <f t="shared" si="31"/>
        <v>76.62</v>
      </c>
      <c r="O157" s="12">
        <f t="shared" si="32"/>
        <v>0</v>
      </c>
      <c r="P157" s="12" t="s">
        <v>86</v>
      </c>
      <c r="Q157" s="10">
        <v>0</v>
      </c>
      <c r="R157" s="137" t="s">
        <v>86</v>
      </c>
      <c r="S157" s="137" t="s">
        <v>86</v>
      </c>
      <c r="T157" s="137" t="s">
        <v>86</v>
      </c>
      <c r="U157" s="137" t="s">
        <v>86</v>
      </c>
      <c r="V157" s="12" t="s">
        <v>86</v>
      </c>
    </row>
    <row r="158" spans="1:22" s="12" customFormat="1">
      <c r="A158" s="12" t="s">
        <v>60</v>
      </c>
      <c r="B158" s="12" t="s">
        <v>56</v>
      </c>
      <c r="C158" s="12">
        <v>45</v>
      </c>
      <c r="D158" s="12" t="str">
        <f t="shared" si="30"/>
        <v>Blank-45</v>
      </c>
      <c r="E158" s="186">
        <v>43383</v>
      </c>
      <c r="F158" s="158" t="s">
        <v>567</v>
      </c>
      <c r="G158" s="137">
        <v>11</v>
      </c>
      <c r="H158" s="137">
        <v>5</v>
      </c>
      <c r="I158" s="12" t="s">
        <v>76</v>
      </c>
      <c r="J158" s="12" t="s">
        <v>77</v>
      </c>
      <c r="K158" s="12">
        <v>16.100000000000001</v>
      </c>
      <c r="L158" s="12">
        <v>92.72</v>
      </c>
      <c r="M158" s="12">
        <v>92.72</v>
      </c>
      <c r="N158" s="12">
        <f t="shared" si="31"/>
        <v>76.62</v>
      </c>
      <c r="O158" s="12">
        <f t="shared" si="32"/>
        <v>0</v>
      </c>
      <c r="P158" s="12" t="s">
        <v>86</v>
      </c>
      <c r="Q158" s="10">
        <v>0</v>
      </c>
      <c r="R158" s="137" t="s">
        <v>86</v>
      </c>
      <c r="S158" s="137" t="s">
        <v>86</v>
      </c>
      <c r="T158" s="137" t="s">
        <v>86</v>
      </c>
      <c r="U158" s="137" t="s">
        <v>86</v>
      </c>
      <c r="V158" s="12" t="s">
        <v>86</v>
      </c>
    </row>
    <row r="159" spans="1:22" s="12" customFormat="1">
      <c r="A159" s="12" t="s">
        <v>60</v>
      </c>
      <c r="B159" s="12" t="s">
        <v>55</v>
      </c>
      <c r="C159" s="12">
        <v>1</v>
      </c>
      <c r="D159" s="12" t="str">
        <f t="shared" si="30"/>
        <v>MAF-ONE-PRO-1</v>
      </c>
      <c r="E159" s="186">
        <v>43391</v>
      </c>
      <c r="F159" s="158" t="s">
        <v>567</v>
      </c>
      <c r="G159" s="137">
        <v>11</v>
      </c>
      <c r="H159" s="137">
        <v>6</v>
      </c>
      <c r="I159" s="12" t="s">
        <v>78</v>
      </c>
      <c r="J159" s="12" t="s">
        <v>79</v>
      </c>
      <c r="K159" s="12">
        <v>15.2</v>
      </c>
      <c r="L159" s="12">
        <v>93.41</v>
      </c>
      <c r="M159" s="12">
        <v>116.95</v>
      </c>
      <c r="N159" s="12">
        <f t="shared" si="31"/>
        <v>78.209999999999994</v>
      </c>
      <c r="O159" s="12">
        <f t="shared" si="32"/>
        <v>23.540000000000006</v>
      </c>
      <c r="P159" s="12">
        <v>0.79423868312757206</v>
      </c>
      <c r="Q159" s="10">
        <f>O159*P159</f>
        <v>18.696378600823053</v>
      </c>
      <c r="R159" s="137">
        <v>0.41852656264769561</v>
      </c>
      <c r="S159" s="137">
        <v>0.22265979635067978</v>
      </c>
      <c r="T159" s="12">
        <f t="shared" si="34"/>
        <v>1.7507648493615389</v>
      </c>
      <c r="U159" s="12">
        <f t="shared" si="35"/>
        <v>0.93142223124536294</v>
      </c>
      <c r="V159" s="12">
        <f>T159+U159</f>
        <v>2.6821870806069019</v>
      </c>
    </row>
    <row r="160" spans="1:22" s="12" customFormat="1">
      <c r="A160" s="12" t="s">
        <v>60</v>
      </c>
      <c r="B160" s="12" t="s">
        <v>55</v>
      </c>
      <c r="C160" s="12">
        <v>2</v>
      </c>
      <c r="D160" s="12" t="str">
        <f t="shared" si="30"/>
        <v>MAF-ONE-PRO-2</v>
      </c>
      <c r="E160" s="186">
        <v>43391</v>
      </c>
      <c r="F160" s="158" t="s">
        <v>567</v>
      </c>
      <c r="G160" s="137">
        <v>11</v>
      </c>
      <c r="H160" s="137">
        <v>7</v>
      </c>
      <c r="I160" s="12" t="s">
        <v>78</v>
      </c>
      <c r="J160" s="12" t="s">
        <v>79</v>
      </c>
      <c r="K160" s="12">
        <v>15.19</v>
      </c>
      <c r="L160" s="12">
        <v>93.36</v>
      </c>
      <c r="M160" s="12">
        <v>113.47</v>
      </c>
      <c r="N160" s="12">
        <f t="shared" si="31"/>
        <v>78.17</v>
      </c>
      <c r="O160" s="12">
        <f t="shared" si="32"/>
        <v>20.11</v>
      </c>
      <c r="P160" s="12">
        <v>0.80125523012552302</v>
      </c>
      <c r="Q160" s="10">
        <f>O160*P160</f>
        <v>16.113242677824267</v>
      </c>
      <c r="R160" s="137">
        <v>0.56737176951721247</v>
      </c>
      <c r="S160" s="137">
        <v>0.32778905581882722</v>
      </c>
      <c r="T160" s="12">
        <f t="shared" si="34"/>
        <v>2.7524845315089101</v>
      </c>
      <c r="U160" s="12">
        <f t="shared" si="35"/>
        <v>1.590199502712236</v>
      </c>
      <c r="V160" s="12">
        <f>T160+U160</f>
        <v>4.3426840342211461</v>
      </c>
    </row>
    <row r="161" spans="1:23" s="12" customFormat="1">
      <c r="A161" s="12" t="s">
        <v>60</v>
      </c>
      <c r="B161" s="12" t="s">
        <v>55</v>
      </c>
      <c r="C161" s="12">
        <v>3</v>
      </c>
      <c r="D161" s="12" t="str">
        <f t="shared" si="30"/>
        <v>MAF-ONE-PRO-3</v>
      </c>
      <c r="E161" s="186">
        <v>43391</v>
      </c>
      <c r="F161" s="158" t="s">
        <v>567</v>
      </c>
      <c r="G161" s="137">
        <v>11</v>
      </c>
      <c r="H161" s="137">
        <v>8</v>
      </c>
      <c r="I161" s="12" t="s">
        <v>78</v>
      </c>
      <c r="J161" s="12" t="s">
        <v>79</v>
      </c>
      <c r="K161" s="12">
        <v>15.82</v>
      </c>
      <c r="L161" s="12">
        <v>94.44</v>
      </c>
      <c r="M161" s="12">
        <v>115.26</v>
      </c>
      <c r="N161" s="12">
        <f t="shared" si="31"/>
        <v>78.62</v>
      </c>
      <c r="O161" s="12">
        <f t="shared" si="32"/>
        <v>20.820000000000007</v>
      </c>
      <c r="P161" s="12">
        <v>0.82300884955752196</v>
      </c>
      <c r="Q161" s="10">
        <f>O161*P161</f>
        <v>17.135044247787615</v>
      </c>
      <c r="R161" s="137">
        <v>0.34158963351737115</v>
      </c>
      <c r="S161" s="137">
        <v>0.24013463624089021</v>
      </c>
      <c r="T161" s="12">
        <f t="shared" si="34"/>
        <v>1.567301291947536</v>
      </c>
      <c r="U161" s="12">
        <f t="shared" si="35"/>
        <v>1.1017996118508067</v>
      </c>
      <c r="V161" s="12">
        <f>T161+U161</f>
        <v>2.6691009037983426</v>
      </c>
    </row>
    <row r="162" spans="1:23" s="12" customFormat="1">
      <c r="A162" s="12" t="s">
        <v>60</v>
      </c>
      <c r="B162" s="12" t="s">
        <v>56</v>
      </c>
      <c r="C162" s="12">
        <v>46</v>
      </c>
      <c r="D162" s="12" t="str">
        <f t="shared" ref="D162:D164" si="39">_xlfn.CONCAT(B162,"-",C162)</f>
        <v>Blank-46</v>
      </c>
      <c r="E162" s="186">
        <v>43391</v>
      </c>
      <c r="F162" s="12" t="s">
        <v>86</v>
      </c>
      <c r="G162" s="12" t="s">
        <v>86</v>
      </c>
      <c r="H162" s="12" t="s">
        <v>86</v>
      </c>
      <c r="I162" s="12" t="s">
        <v>78</v>
      </c>
      <c r="J162" s="12" t="s">
        <v>79</v>
      </c>
      <c r="K162" s="12">
        <v>15.37</v>
      </c>
      <c r="L162" s="12">
        <v>93.46</v>
      </c>
      <c r="M162" s="12">
        <v>93.46</v>
      </c>
      <c r="N162" s="12">
        <f t="shared" si="31"/>
        <v>78.089999999999989</v>
      </c>
      <c r="O162" s="12">
        <f t="shared" si="32"/>
        <v>0</v>
      </c>
      <c r="P162" s="12" t="s">
        <v>86</v>
      </c>
      <c r="Q162" s="10">
        <v>0</v>
      </c>
      <c r="R162" s="12" t="s">
        <v>86</v>
      </c>
      <c r="S162" s="12" t="s">
        <v>86</v>
      </c>
      <c r="T162" s="12" t="s">
        <v>86</v>
      </c>
      <c r="U162" s="12" t="s">
        <v>86</v>
      </c>
      <c r="V162" s="12" t="s">
        <v>86</v>
      </c>
      <c r="W162" s="12" t="s">
        <v>80</v>
      </c>
    </row>
    <row r="163" spans="1:23" s="12" customFormat="1">
      <c r="A163" s="12" t="s">
        <v>60</v>
      </c>
      <c r="B163" s="12" t="s">
        <v>56</v>
      </c>
      <c r="C163" s="12">
        <v>47</v>
      </c>
      <c r="D163" s="12" t="str">
        <f t="shared" si="39"/>
        <v>Blank-47</v>
      </c>
      <c r="E163" s="186">
        <v>43391</v>
      </c>
      <c r="F163" s="12" t="s">
        <v>86</v>
      </c>
      <c r="G163" s="12" t="s">
        <v>86</v>
      </c>
      <c r="H163" s="12" t="s">
        <v>86</v>
      </c>
      <c r="I163" s="12" t="s">
        <v>78</v>
      </c>
      <c r="J163" s="12" t="s">
        <v>79</v>
      </c>
      <c r="K163" s="12">
        <v>15.73</v>
      </c>
      <c r="L163" s="12">
        <v>93.75</v>
      </c>
      <c r="M163" s="12">
        <v>93.75</v>
      </c>
      <c r="N163" s="12">
        <f t="shared" si="31"/>
        <v>78.02</v>
      </c>
      <c r="O163" s="12">
        <f t="shared" si="32"/>
        <v>0</v>
      </c>
      <c r="P163" s="12" t="s">
        <v>86</v>
      </c>
      <c r="Q163" s="10">
        <v>0</v>
      </c>
      <c r="R163" s="12" t="s">
        <v>86</v>
      </c>
      <c r="S163" s="12" t="s">
        <v>86</v>
      </c>
      <c r="T163" s="12" t="s">
        <v>86</v>
      </c>
      <c r="U163" s="12" t="s">
        <v>86</v>
      </c>
      <c r="V163" s="12" t="s">
        <v>86</v>
      </c>
      <c r="W163" s="12" t="s">
        <v>80</v>
      </c>
    </row>
    <row r="164" spans="1:23" s="12" customFormat="1">
      <c r="A164" s="12" t="s">
        <v>60</v>
      </c>
      <c r="B164" s="12" t="s">
        <v>56</v>
      </c>
      <c r="C164" s="12">
        <v>48</v>
      </c>
      <c r="D164" s="12" t="str">
        <f t="shared" si="39"/>
        <v>Blank-48</v>
      </c>
      <c r="E164" s="186">
        <v>43391</v>
      </c>
      <c r="F164" s="12" t="s">
        <v>86</v>
      </c>
      <c r="G164" s="12" t="s">
        <v>86</v>
      </c>
      <c r="H164" s="12" t="s">
        <v>86</v>
      </c>
      <c r="I164" s="12" t="s">
        <v>78</v>
      </c>
      <c r="J164" s="12" t="s">
        <v>79</v>
      </c>
      <c r="K164" s="12">
        <v>15.61</v>
      </c>
      <c r="L164" s="12">
        <v>94.04</v>
      </c>
      <c r="M164" s="12">
        <v>94.04</v>
      </c>
      <c r="N164" s="12">
        <f t="shared" si="31"/>
        <v>78.430000000000007</v>
      </c>
      <c r="O164" s="12">
        <f t="shared" si="32"/>
        <v>0</v>
      </c>
      <c r="P164" s="12" t="s">
        <v>86</v>
      </c>
      <c r="Q164" s="10">
        <v>0</v>
      </c>
      <c r="R164" s="12" t="s">
        <v>86</v>
      </c>
      <c r="S164" s="12" t="s">
        <v>86</v>
      </c>
      <c r="T164" s="12" t="s">
        <v>86</v>
      </c>
      <c r="U164" s="12" t="s">
        <v>86</v>
      </c>
      <c r="V164" s="12" t="s">
        <v>86</v>
      </c>
      <c r="W164" s="12" t="s">
        <v>80</v>
      </c>
    </row>
    <row r="165" spans="1:23" s="12" customFormat="1">
      <c r="E165" s="187"/>
    </row>
    <row r="166" spans="1:23" s="12" customFormat="1">
      <c r="E166" s="187"/>
    </row>
    <row r="167" spans="1:23" s="12" customFormat="1">
      <c r="E167" s="187"/>
    </row>
    <row r="168" spans="1:23" s="12" customFormat="1">
      <c r="E168" s="187"/>
    </row>
    <row r="169" spans="1:23" s="12" customFormat="1">
      <c r="E169" s="187"/>
    </row>
    <row r="170" spans="1:23" s="12" customFormat="1">
      <c r="E170" s="187"/>
    </row>
    <row r="171" spans="1:23" s="12" customFormat="1">
      <c r="E171" s="187"/>
    </row>
    <row r="172" spans="1:23" s="12" customFormat="1">
      <c r="E172" s="187"/>
    </row>
    <row r="173" spans="1:23" s="12" customFormat="1">
      <c r="E173" s="187"/>
    </row>
    <row r="174" spans="1:23" s="12" customFormat="1">
      <c r="E174" s="187"/>
    </row>
    <row r="175" spans="1:23" s="12" customFormat="1">
      <c r="E175" s="187"/>
    </row>
    <row r="176" spans="1:23" s="12" customFormat="1">
      <c r="E176" s="187"/>
    </row>
    <row r="177" spans="5:5" s="12" customFormat="1">
      <c r="E177" s="187"/>
    </row>
    <row r="178" spans="5:5" s="12" customFormat="1">
      <c r="E178" s="187"/>
    </row>
    <row r="179" spans="5:5" s="12" customFormat="1">
      <c r="E179" s="187"/>
    </row>
    <row r="180" spans="5:5" s="12" customFormat="1">
      <c r="E180" s="187"/>
    </row>
    <row r="181" spans="5:5" s="12" customFormat="1">
      <c r="E181" s="187"/>
    </row>
    <row r="182" spans="5:5" s="12" customFormat="1">
      <c r="E182" s="187"/>
    </row>
    <row r="183" spans="5:5" s="12" customFormat="1">
      <c r="E183" s="187"/>
    </row>
    <row r="184" spans="5:5" s="12" customFormat="1">
      <c r="E184" s="187"/>
    </row>
    <row r="185" spans="5:5" s="12" customFormat="1">
      <c r="E185" s="187"/>
    </row>
    <row r="186" spans="5:5" s="12" customFormat="1">
      <c r="E186" s="187"/>
    </row>
    <row r="187" spans="5:5" s="12" customFormat="1">
      <c r="E187" s="187"/>
    </row>
    <row r="188" spans="5:5" s="12" customFormat="1">
      <c r="E188" s="187"/>
    </row>
    <row r="189" spans="5:5" s="12" customFormat="1">
      <c r="E189" s="187"/>
    </row>
    <row r="190" spans="5:5" s="12" customFormat="1">
      <c r="E190" s="187"/>
    </row>
    <row r="191" spans="5:5" s="12" customFormat="1">
      <c r="E191" s="187"/>
    </row>
    <row r="192" spans="5:5" s="12" customFormat="1">
      <c r="E192" s="187"/>
    </row>
    <row r="193" spans="5:5" s="12" customFormat="1">
      <c r="E193" s="187"/>
    </row>
    <row r="194" spans="5:5" s="12" customFormat="1">
      <c r="E194" s="187"/>
    </row>
    <row r="195" spans="5:5" s="12" customFormat="1">
      <c r="E195" s="187"/>
    </row>
    <row r="196" spans="5:5" s="12" customFormat="1">
      <c r="E196" s="187"/>
    </row>
    <row r="197" spans="5:5" s="12" customFormat="1">
      <c r="E197" s="187"/>
    </row>
    <row r="198" spans="5:5" s="12" customFormat="1">
      <c r="E198" s="187"/>
    </row>
    <row r="199" spans="5:5" s="12" customFormat="1">
      <c r="E199" s="187"/>
    </row>
    <row r="200" spans="5:5" s="12" customFormat="1">
      <c r="E200" s="187"/>
    </row>
    <row r="201" spans="5:5" s="12" customFormat="1">
      <c r="E201" s="187"/>
    </row>
    <row r="202" spans="5:5" s="12" customFormat="1">
      <c r="E202" s="187"/>
    </row>
    <row r="203" spans="5:5" s="12" customFormat="1">
      <c r="E203" s="187"/>
    </row>
    <row r="204" spans="5:5" s="12" customFormat="1">
      <c r="E204" s="187"/>
    </row>
    <row r="205" spans="5:5" s="12" customFormat="1">
      <c r="E205" s="187"/>
    </row>
    <row r="206" spans="5:5" s="12" customFormat="1">
      <c r="E206" s="187"/>
    </row>
    <row r="207" spans="5:5" s="12" customFormat="1">
      <c r="E207" s="187"/>
    </row>
    <row r="208" spans="5:5" s="12" customFormat="1">
      <c r="E208" s="187"/>
    </row>
    <row r="209" spans="5:5" s="12" customFormat="1">
      <c r="E209" s="187"/>
    </row>
    <row r="210" spans="5:5" s="12" customFormat="1">
      <c r="E210" s="187"/>
    </row>
    <row r="211" spans="5:5" s="12" customFormat="1">
      <c r="E211" s="187"/>
    </row>
    <row r="212" spans="5:5" s="12" customFormat="1">
      <c r="E212" s="187"/>
    </row>
    <row r="213" spans="5:5" s="12" customFormat="1">
      <c r="E213" s="187"/>
    </row>
    <row r="214" spans="5:5" s="12" customFormat="1">
      <c r="E214" s="187"/>
    </row>
    <row r="215" spans="5:5" s="12" customFormat="1">
      <c r="E215" s="187"/>
    </row>
    <row r="216" spans="5:5" s="12" customFormat="1">
      <c r="E216" s="187"/>
    </row>
    <row r="217" spans="5:5" s="12" customFormat="1">
      <c r="E217" s="187"/>
    </row>
    <row r="218" spans="5:5" s="12" customFormat="1">
      <c r="E218" s="187"/>
    </row>
    <row r="219" spans="5:5" s="12" customFormat="1">
      <c r="E219" s="187"/>
    </row>
    <row r="220" spans="5:5" s="12" customFormat="1">
      <c r="E220" s="187"/>
    </row>
    <row r="221" spans="5:5" s="12" customFormat="1">
      <c r="E221" s="187"/>
    </row>
    <row r="222" spans="5:5" s="12" customFormat="1">
      <c r="E222" s="187"/>
    </row>
    <row r="223" spans="5:5" s="12" customFormat="1">
      <c r="E223" s="187"/>
    </row>
    <row r="224" spans="5:5" s="12" customFormat="1">
      <c r="E224" s="187"/>
    </row>
    <row r="225" spans="5:5" s="12" customFormat="1">
      <c r="E225" s="187"/>
    </row>
    <row r="226" spans="5:5" s="12" customFormat="1">
      <c r="E226" s="187"/>
    </row>
    <row r="227" spans="5:5" s="12" customFormat="1">
      <c r="E227" s="187"/>
    </row>
    <row r="228" spans="5:5" s="12" customFormat="1">
      <c r="E228" s="187"/>
    </row>
    <row r="229" spans="5:5" s="12" customFormat="1">
      <c r="E229" s="187"/>
    </row>
    <row r="230" spans="5:5" s="12" customFormat="1">
      <c r="E230" s="187"/>
    </row>
    <row r="231" spans="5:5" s="12" customFormat="1">
      <c r="E231" s="187"/>
    </row>
    <row r="232" spans="5:5" s="12" customFormat="1">
      <c r="E232" s="187"/>
    </row>
    <row r="233" spans="5:5" s="12" customFormat="1">
      <c r="E233" s="187"/>
    </row>
    <row r="234" spans="5:5" s="12" customFormat="1">
      <c r="E234" s="187"/>
    </row>
    <row r="235" spans="5:5" s="12" customFormat="1">
      <c r="E235" s="187"/>
    </row>
    <row r="236" spans="5:5" s="12" customFormat="1">
      <c r="E236" s="187"/>
    </row>
    <row r="237" spans="5:5" s="12" customFormat="1">
      <c r="E237" s="187"/>
    </row>
    <row r="238" spans="5:5" s="12" customFormat="1">
      <c r="E238" s="187"/>
    </row>
    <row r="239" spans="5:5" s="12" customFormat="1">
      <c r="E239" s="187"/>
    </row>
    <row r="240" spans="5:5" s="12" customFormat="1">
      <c r="E240" s="187"/>
    </row>
    <row r="241" spans="5:5" s="12" customFormat="1">
      <c r="E241" s="187"/>
    </row>
    <row r="242" spans="5:5" s="12" customFormat="1">
      <c r="E242" s="187"/>
    </row>
    <row r="243" spans="5:5" s="12" customFormat="1">
      <c r="E243" s="187"/>
    </row>
    <row r="244" spans="5:5" s="12" customFormat="1">
      <c r="E244" s="187"/>
    </row>
    <row r="245" spans="5:5" s="12" customFormat="1">
      <c r="E245" s="187"/>
    </row>
    <row r="246" spans="5:5" s="12" customFormat="1">
      <c r="E246" s="187"/>
    </row>
    <row r="247" spans="5:5" s="12" customFormat="1">
      <c r="E247" s="187"/>
    </row>
    <row r="248" spans="5:5" s="12" customFormat="1">
      <c r="E248" s="187"/>
    </row>
    <row r="249" spans="5:5" s="12" customFormat="1">
      <c r="E249" s="187"/>
    </row>
    <row r="250" spans="5:5" s="12" customFormat="1">
      <c r="E250" s="187"/>
    </row>
    <row r="251" spans="5:5" s="12" customFormat="1">
      <c r="E251" s="187"/>
    </row>
    <row r="252" spans="5:5" s="12" customFormat="1">
      <c r="E252" s="187"/>
    </row>
    <row r="253" spans="5:5" s="12" customFormat="1">
      <c r="E253" s="187"/>
    </row>
    <row r="254" spans="5:5" s="12" customFormat="1">
      <c r="E254" s="187"/>
    </row>
    <row r="255" spans="5:5" s="12" customFormat="1">
      <c r="E255" s="187"/>
    </row>
    <row r="256" spans="5:5" s="12" customFormat="1">
      <c r="E256" s="187"/>
    </row>
    <row r="257" spans="5:5" s="12" customFormat="1">
      <c r="E257" s="187"/>
    </row>
    <row r="258" spans="5:5" s="12" customFormat="1">
      <c r="E258" s="187"/>
    </row>
    <row r="259" spans="5:5" s="12" customFormat="1">
      <c r="E259" s="187"/>
    </row>
    <row r="260" spans="5:5" s="12" customFormat="1">
      <c r="E260" s="187"/>
    </row>
    <row r="261" spans="5:5" s="12" customFormat="1">
      <c r="E261" s="187"/>
    </row>
    <row r="262" spans="5:5" s="12" customFormat="1">
      <c r="E262" s="187"/>
    </row>
    <row r="263" spans="5:5" s="12" customFormat="1">
      <c r="E263" s="187"/>
    </row>
    <row r="264" spans="5:5" s="12" customFormat="1">
      <c r="E264" s="187"/>
    </row>
    <row r="265" spans="5:5" s="12" customFormat="1">
      <c r="E265" s="187"/>
    </row>
    <row r="266" spans="5:5" s="12" customFormat="1">
      <c r="E266" s="187"/>
    </row>
    <row r="267" spans="5:5" s="12" customFormat="1">
      <c r="E267" s="187"/>
    </row>
    <row r="268" spans="5:5" s="12" customFormat="1">
      <c r="E268" s="187"/>
    </row>
    <row r="269" spans="5:5" s="12" customFormat="1">
      <c r="E269" s="187"/>
    </row>
    <row r="270" spans="5:5" s="12" customFormat="1">
      <c r="E270" s="187"/>
    </row>
    <row r="271" spans="5:5" s="12" customFormat="1">
      <c r="E271" s="187"/>
    </row>
    <row r="272" spans="5:5" s="12" customFormat="1">
      <c r="E272" s="187"/>
    </row>
    <row r="273" spans="5:5" s="12" customFormat="1">
      <c r="E273" s="187"/>
    </row>
    <row r="274" spans="5:5" s="12" customFormat="1">
      <c r="E274" s="187"/>
    </row>
    <row r="275" spans="5:5" s="12" customFormat="1">
      <c r="E275" s="187"/>
    </row>
    <row r="276" spans="5:5" s="12" customFormat="1">
      <c r="E276" s="187"/>
    </row>
    <row r="277" spans="5:5" s="12" customFormat="1">
      <c r="E277" s="187"/>
    </row>
    <row r="278" spans="5:5" s="12" customFormat="1">
      <c r="E278" s="187"/>
    </row>
    <row r="279" spans="5:5" s="12" customFormat="1">
      <c r="E279" s="187"/>
    </row>
    <row r="280" spans="5:5" s="12" customFormat="1">
      <c r="E280" s="187"/>
    </row>
    <row r="281" spans="5:5" s="12" customFormat="1">
      <c r="E281" s="187"/>
    </row>
    <row r="282" spans="5:5" s="12" customFormat="1">
      <c r="E282" s="187"/>
    </row>
    <row r="283" spans="5:5" s="12" customFormat="1">
      <c r="E283" s="187"/>
    </row>
    <row r="284" spans="5:5" s="12" customFormat="1">
      <c r="E284" s="187"/>
    </row>
    <row r="285" spans="5:5" s="12" customFormat="1">
      <c r="E285" s="187"/>
    </row>
    <row r="286" spans="5:5" s="12" customFormat="1">
      <c r="E286" s="187"/>
    </row>
    <row r="287" spans="5:5" s="12" customFormat="1">
      <c r="E287" s="187"/>
    </row>
    <row r="288" spans="5:5" s="12" customFormat="1">
      <c r="E288" s="187"/>
    </row>
    <row r="289" spans="5:5" s="12" customFormat="1">
      <c r="E289" s="187"/>
    </row>
    <row r="290" spans="5:5" s="12" customFormat="1">
      <c r="E290" s="187"/>
    </row>
    <row r="291" spans="5:5" s="12" customFormat="1">
      <c r="E291" s="187"/>
    </row>
    <row r="292" spans="5:5" s="12" customFormat="1">
      <c r="E292" s="187"/>
    </row>
    <row r="293" spans="5:5" s="12" customFormat="1">
      <c r="E293" s="187"/>
    </row>
    <row r="294" spans="5:5" s="12" customFormat="1">
      <c r="E294" s="187"/>
    </row>
    <row r="295" spans="5:5" s="12" customFormat="1">
      <c r="E295" s="187"/>
    </row>
    <row r="296" spans="5:5" s="12" customFormat="1">
      <c r="E296" s="187"/>
    </row>
    <row r="297" spans="5:5" s="12" customFormat="1">
      <c r="E297" s="187"/>
    </row>
    <row r="298" spans="5:5" s="12" customFormat="1">
      <c r="E298" s="187"/>
    </row>
    <row r="299" spans="5:5" s="12" customFormat="1">
      <c r="E299" s="187"/>
    </row>
    <row r="300" spans="5:5" s="12" customFormat="1">
      <c r="E300" s="187"/>
    </row>
    <row r="301" spans="5:5" s="12" customFormat="1">
      <c r="E301" s="187"/>
    </row>
    <row r="302" spans="5:5" s="12" customFormat="1">
      <c r="E302" s="187"/>
    </row>
    <row r="303" spans="5:5" s="12" customFormat="1">
      <c r="E303" s="187"/>
    </row>
    <row r="304" spans="5:5" s="12" customFormat="1">
      <c r="E304" s="187"/>
    </row>
    <row r="305" spans="5:5" s="12" customFormat="1">
      <c r="E305" s="187"/>
    </row>
    <row r="306" spans="5:5" s="12" customFormat="1">
      <c r="E306" s="187"/>
    </row>
    <row r="307" spans="5:5" s="12" customFormat="1">
      <c r="E307" s="187"/>
    </row>
    <row r="308" spans="5:5" s="12" customFormat="1">
      <c r="E308" s="187"/>
    </row>
    <row r="309" spans="5:5" s="12" customFormat="1">
      <c r="E309" s="187"/>
    </row>
    <row r="310" spans="5:5" s="12" customFormat="1">
      <c r="E310" s="187"/>
    </row>
    <row r="311" spans="5:5" s="12" customFormat="1">
      <c r="E311" s="187"/>
    </row>
    <row r="312" spans="5:5" s="12" customFormat="1">
      <c r="E312" s="187"/>
    </row>
    <row r="313" spans="5:5" s="12" customFormat="1">
      <c r="E313" s="187"/>
    </row>
    <row r="314" spans="5:5" s="12" customFormat="1">
      <c r="E314" s="187"/>
    </row>
    <row r="315" spans="5:5" s="12" customFormat="1">
      <c r="E315" s="187"/>
    </row>
    <row r="316" spans="5:5" s="12" customFormat="1">
      <c r="E316" s="187"/>
    </row>
    <row r="317" spans="5:5" s="12" customFormat="1">
      <c r="E317" s="187"/>
    </row>
    <row r="318" spans="5:5" s="12" customFormat="1">
      <c r="E318" s="187"/>
    </row>
    <row r="319" spans="5:5" s="12" customFormat="1">
      <c r="E319" s="187"/>
    </row>
    <row r="320" spans="5:5" s="12" customFormat="1">
      <c r="E320" s="187"/>
    </row>
    <row r="321" spans="5:5" s="12" customFormat="1">
      <c r="E321" s="187"/>
    </row>
    <row r="322" spans="5:5" s="12" customFormat="1">
      <c r="E322" s="187"/>
    </row>
    <row r="323" spans="5:5" s="12" customFormat="1">
      <c r="E323" s="187"/>
    </row>
  </sheetData>
  <phoneticPr fontId="5" type="noConversion"/>
  <pageMargins left="0.7" right="0.7" top="0.75" bottom="0.75" header="0.3" footer="0.3"/>
  <pageSetup orientation="portrait" horizontalDpi="4294967292" verticalDpi="4294967292"/>
  <headerFooter>
    <oddHeader>&amp;LProject: DOE-NC-FIELD, Sep/Oct 2018_x000D_Protocol: KCl Extraction for Total Soil Inorganic N (NH4+ &amp; NO3-)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E6F5-1EEA-4543-8A71-41BA13843763}">
  <dimension ref="A1:BI319"/>
  <sheetViews>
    <sheetView zoomScale="88" zoomScaleNormal="84" workbookViewId="0">
      <selection activeCell="Y159" sqref="Y159"/>
    </sheetView>
  </sheetViews>
  <sheetFormatPr baseColWidth="10" defaultColWidth="8.83203125" defaultRowHeight="14"/>
  <cols>
    <col min="1" max="1" width="15" style="41" customWidth="1"/>
    <col min="2" max="2" width="20.6640625" style="41" customWidth="1"/>
    <col min="3" max="3" width="12.6640625" style="41" customWidth="1"/>
    <col min="4" max="9" width="9.33203125" style="41" bestFit="1" customWidth="1"/>
    <col min="10" max="10" width="10.33203125" style="41" bestFit="1" customWidth="1"/>
    <col min="11" max="16" width="9.33203125" style="41" bestFit="1" customWidth="1"/>
    <col min="17" max="17" width="13.1640625" style="41" customWidth="1"/>
    <col min="18" max="18" width="10.5" style="41" bestFit="1" customWidth="1"/>
    <col min="19" max="31" width="9.33203125" style="41" bestFit="1" customWidth="1"/>
    <col min="32" max="32" width="16.5" style="41" customWidth="1"/>
    <col min="33" max="33" width="10.1640625" style="41" bestFit="1" customWidth="1"/>
    <col min="34" max="46" width="9.1640625" style="41" bestFit="1" customWidth="1"/>
    <col min="47" max="47" width="8.83203125" style="41"/>
    <col min="48" max="48" width="10.1640625" style="41" bestFit="1" customWidth="1"/>
    <col min="49" max="61" width="9.1640625" style="41" bestFit="1" customWidth="1"/>
    <col min="62" max="16384" width="8.83203125" style="41"/>
  </cols>
  <sheetData>
    <row r="1" spans="1:61">
      <c r="A1" s="44" t="s">
        <v>756</v>
      </c>
      <c r="B1" s="49" t="s">
        <v>793</v>
      </c>
      <c r="C1" s="50" t="s">
        <v>794</v>
      </c>
      <c r="D1" s="51"/>
      <c r="E1" s="51"/>
      <c r="F1" s="51"/>
      <c r="G1" s="51"/>
      <c r="H1" s="51"/>
      <c r="I1" s="50"/>
      <c r="J1" s="51"/>
      <c r="K1" s="51"/>
      <c r="L1" s="51"/>
      <c r="M1" s="51"/>
      <c r="N1" s="51"/>
      <c r="O1" s="51"/>
      <c r="Q1" s="49" t="s">
        <v>793</v>
      </c>
      <c r="R1" s="50" t="s">
        <v>795</v>
      </c>
      <c r="S1" s="51"/>
      <c r="T1" s="51"/>
      <c r="U1" s="51"/>
      <c r="V1" s="51"/>
      <c r="W1" s="51"/>
      <c r="X1" s="50"/>
      <c r="Y1" s="51"/>
      <c r="Z1" s="51"/>
      <c r="AA1" s="51"/>
      <c r="AB1" s="51"/>
      <c r="AC1" s="51"/>
      <c r="AD1" s="51"/>
      <c r="AF1" s="49" t="s">
        <v>793</v>
      </c>
      <c r="AG1" s="50" t="s">
        <v>796</v>
      </c>
      <c r="AH1" s="51"/>
      <c r="AI1" s="51"/>
      <c r="AJ1" s="51"/>
      <c r="AK1" s="51"/>
      <c r="AL1" s="51"/>
      <c r="AM1" s="50"/>
      <c r="AN1" s="51"/>
      <c r="AO1" s="51"/>
      <c r="AP1" s="51"/>
      <c r="AQ1" s="51"/>
      <c r="AR1" s="51"/>
      <c r="AS1" s="51"/>
      <c r="AU1" s="49" t="s">
        <v>793</v>
      </c>
      <c r="AV1" s="50" t="s">
        <v>797</v>
      </c>
      <c r="AW1" s="51"/>
      <c r="AX1" s="51"/>
      <c r="AY1" s="51"/>
      <c r="AZ1" s="51"/>
      <c r="BA1" s="51"/>
      <c r="BB1" s="50"/>
      <c r="BC1" s="51"/>
      <c r="BD1" s="51"/>
      <c r="BE1" s="51"/>
      <c r="BF1" s="51"/>
      <c r="BG1" s="51"/>
      <c r="BH1" s="51"/>
    </row>
    <row r="2" spans="1:61">
      <c r="B2" s="52" t="s">
        <v>798</v>
      </c>
      <c r="C2" s="53" t="s">
        <v>764</v>
      </c>
      <c r="I2" s="53"/>
      <c r="Q2" s="52" t="s">
        <v>798</v>
      </c>
      <c r="R2" s="53" t="s">
        <v>765</v>
      </c>
      <c r="X2" s="53"/>
      <c r="AF2" s="52" t="s">
        <v>798</v>
      </c>
      <c r="AG2" s="53" t="s">
        <v>766</v>
      </c>
      <c r="AM2" s="53"/>
      <c r="AU2" s="52" t="s">
        <v>798</v>
      </c>
      <c r="AV2" s="53" t="s">
        <v>767</v>
      </c>
      <c r="BB2" s="53"/>
    </row>
    <row r="3" spans="1:61">
      <c r="B3" s="54" t="s">
        <v>803</v>
      </c>
      <c r="C3" s="41" t="s">
        <v>60</v>
      </c>
      <c r="D3" s="53"/>
      <c r="E3" s="52"/>
      <c r="F3" s="55"/>
      <c r="G3" s="52"/>
      <c r="H3" s="53"/>
      <c r="I3" s="53"/>
      <c r="Q3" s="54" t="s">
        <v>803</v>
      </c>
      <c r="R3" s="41" t="s">
        <v>60</v>
      </c>
      <c r="S3" s="53"/>
      <c r="T3" s="52"/>
      <c r="U3" s="55"/>
      <c r="V3" s="52"/>
      <c r="W3" s="53"/>
      <c r="X3" s="53"/>
      <c r="AF3" s="54" t="s">
        <v>803</v>
      </c>
      <c r="AG3" s="41" t="s">
        <v>60</v>
      </c>
      <c r="AH3" s="53"/>
      <c r="AI3" s="52"/>
      <c r="AJ3" s="55"/>
      <c r="AK3" s="52"/>
      <c r="AL3" s="53"/>
      <c r="AM3" s="53"/>
      <c r="AU3" s="54" t="s">
        <v>803</v>
      </c>
      <c r="AV3" s="41" t="s">
        <v>60</v>
      </c>
      <c r="AW3" s="53"/>
      <c r="AX3" s="52"/>
      <c r="AY3" s="55"/>
      <c r="AZ3" s="52"/>
      <c r="BA3" s="53"/>
      <c r="BB3" s="53"/>
    </row>
    <row r="4" spans="1:61">
      <c r="B4" s="52" t="s">
        <v>804</v>
      </c>
      <c r="C4" s="55">
        <v>43487</v>
      </c>
      <c r="D4" s="53"/>
      <c r="E4" s="52"/>
      <c r="F4" s="55"/>
      <c r="G4" s="52"/>
      <c r="H4" s="53"/>
      <c r="I4" s="53"/>
      <c r="Q4" s="52" t="s">
        <v>804</v>
      </c>
      <c r="R4" s="55">
        <v>43487</v>
      </c>
      <c r="S4" s="53"/>
      <c r="T4" s="52"/>
      <c r="U4" s="55"/>
      <c r="V4" s="52"/>
      <c r="W4" s="53"/>
      <c r="X4" s="53"/>
      <c r="AF4" s="52" t="s">
        <v>804</v>
      </c>
      <c r="AG4" s="55">
        <v>43487</v>
      </c>
      <c r="AH4" s="53"/>
      <c r="AI4" s="52"/>
      <c r="AJ4" s="55"/>
      <c r="AK4" s="52"/>
      <c r="AL4" s="53"/>
      <c r="AM4" s="53"/>
      <c r="AU4" s="52" t="s">
        <v>804</v>
      </c>
      <c r="AV4" s="55">
        <v>43487</v>
      </c>
      <c r="AW4" s="53"/>
      <c r="AX4" s="52"/>
      <c r="AY4" s="55"/>
      <c r="AZ4" s="52"/>
      <c r="BA4" s="53"/>
      <c r="BB4" s="53"/>
    </row>
    <row r="5" spans="1:61">
      <c r="B5" s="56" t="s">
        <v>805</v>
      </c>
      <c r="C5" s="57" t="s">
        <v>998</v>
      </c>
      <c r="D5" s="53"/>
      <c r="E5" s="52"/>
      <c r="F5" s="55"/>
      <c r="G5" s="52"/>
      <c r="H5" s="53"/>
      <c r="I5" s="53"/>
      <c r="Q5" s="56" t="s">
        <v>805</v>
      </c>
      <c r="R5" s="57" t="s">
        <v>1000</v>
      </c>
      <c r="S5" s="53"/>
      <c r="T5" s="52"/>
      <c r="U5" s="55"/>
      <c r="V5" s="52"/>
      <c r="W5" s="53"/>
      <c r="X5" s="53"/>
      <c r="AF5" s="56" t="s">
        <v>805</v>
      </c>
      <c r="AG5" s="57" t="s">
        <v>1001</v>
      </c>
      <c r="AH5" s="53"/>
      <c r="AI5" s="52"/>
      <c r="AJ5" s="55"/>
      <c r="AK5" s="52"/>
      <c r="AL5" s="53"/>
      <c r="AM5" s="53"/>
      <c r="AU5" s="56" t="s">
        <v>805</v>
      </c>
      <c r="AV5" s="57" t="s">
        <v>1002</v>
      </c>
      <c r="AW5" s="53"/>
      <c r="AX5" s="52"/>
      <c r="AY5" s="55"/>
      <c r="AZ5" s="52"/>
      <c r="BA5" s="53"/>
      <c r="BB5" s="53"/>
    </row>
    <row r="6" spans="1:61">
      <c r="B6" s="52" t="s">
        <v>806</v>
      </c>
      <c r="C6" s="53" t="s">
        <v>999</v>
      </c>
      <c r="D6" s="53"/>
      <c r="E6" s="52"/>
      <c r="F6" s="55"/>
      <c r="G6" s="52"/>
      <c r="H6" s="53"/>
      <c r="I6" s="53"/>
      <c r="Q6" s="52" t="s">
        <v>806</v>
      </c>
      <c r="R6" s="53" t="s">
        <v>535</v>
      </c>
      <c r="S6" s="53"/>
      <c r="T6" s="52"/>
      <c r="U6" s="55"/>
      <c r="V6" s="52"/>
      <c r="W6" s="53"/>
      <c r="X6" s="53"/>
      <c r="AF6" s="52" t="s">
        <v>806</v>
      </c>
      <c r="AG6" s="53" t="s">
        <v>538</v>
      </c>
      <c r="AH6" s="53"/>
      <c r="AI6" s="52"/>
      <c r="AJ6" s="55"/>
      <c r="AK6" s="52"/>
      <c r="AL6" s="53"/>
      <c r="AM6" s="53"/>
      <c r="AU6" s="52" t="s">
        <v>806</v>
      </c>
      <c r="AV6" s="53" t="s">
        <v>192</v>
      </c>
      <c r="AW6" s="53"/>
      <c r="AX6" s="52"/>
      <c r="AY6" s="55"/>
      <c r="AZ6" s="52"/>
      <c r="BA6" s="53"/>
      <c r="BB6" s="53"/>
    </row>
    <row r="7" spans="1:61">
      <c r="C7" s="52"/>
      <c r="D7" s="53"/>
      <c r="E7" s="52"/>
      <c r="F7" s="55"/>
      <c r="G7" s="52"/>
      <c r="H7" s="53"/>
      <c r="I7" s="53"/>
      <c r="S7" s="53"/>
      <c r="T7" s="53"/>
      <c r="V7" s="53"/>
      <c r="W7" s="53"/>
      <c r="X7" s="53"/>
      <c r="AH7" s="53"/>
      <c r="AI7" s="53"/>
      <c r="AK7" s="53"/>
      <c r="AL7" s="53"/>
      <c r="AM7" s="53"/>
      <c r="AW7" s="53"/>
      <c r="AX7" s="53"/>
      <c r="AZ7" s="53"/>
      <c r="BA7" s="53"/>
      <c r="BB7" s="53"/>
    </row>
    <row r="8" spans="1:61" ht="28">
      <c r="B8" s="97" t="s">
        <v>540</v>
      </c>
      <c r="C8" s="97" t="s">
        <v>541</v>
      </c>
      <c r="D8"/>
      <c r="E8"/>
      <c r="F8"/>
      <c r="G8"/>
      <c r="H8"/>
      <c r="I8"/>
      <c r="J8"/>
      <c r="K8"/>
      <c r="L8"/>
      <c r="M8"/>
      <c r="N8"/>
      <c r="O8"/>
      <c r="P8"/>
      <c r="Q8" s="97" t="s">
        <v>540</v>
      </c>
      <c r="R8" s="97" t="s">
        <v>541</v>
      </c>
      <c r="S8"/>
      <c r="T8"/>
      <c r="U8"/>
      <c r="V8"/>
      <c r="W8"/>
      <c r="X8"/>
      <c r="Y8"/>
      <c r="Z8"/>
      <c r="AA8"/>
      <c r="AB8"/>
      <c r="AC8"/>
      <c r="AD8"/>
      <c r="AE8"/>
      <c r="AF8" s="97" t="s">
        <v>540</v>
      </c>
      <c r="AG8" s="97" t="s">
        <v>541</v>
      </c>
      <c r="AH8"/>
      <c r="AI8"/>
      <c r="AJ8"/>
      <c r="AK8"/>
      <c r="AL8"/>
      <c r="AM8"/>
      <c r="AN8"/>
      <c r="AO8"/>
      <c r="AP8"/>
      <c r="AQ8"/>
      <c r="AR8"/>
      <c r="AS8"/>
      <c r="AT8"/>
      <c r="AU8" s="97" t="s">
        <v>540</v>
      </c>
      <c r="AV8" s="97" t="s">
        <v>541</v>
      </c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ht="15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ht="112">
      <c r="B10" s="97" t="s">
        <v>542</v>
      </c>
      <c r="C10" s="97" t="s">
        <v>543</v>
      </c>
      <c r="D10"/>
      <c r="E10"/>
      <c r="F10"/>
      <c r="G10"/>
      <c r="H10"/>
      <c r="I10"/>
      <c r="J10"/>
      <c r="K10"/>
      <c r="L10"/>
      <c r="M10"/>
      <c r="N10"/>
      <c r="O10"/>
      <c r="P10"/>
      <c r="Q10" s="97" t="s">
        <v>542</v>
      </c>
      <c r="R10" s="97" t="s">
        <v>543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 s="97" t="s">
        <v>542</v>
      </c>
      <c r="AG10" s="97" t="s">
        <v>543</v>
      </c>
      <c r="AH10"/>
      <c r="AI10"/>
      <c r="AJ10"/>
      <c r="AK10"/>
      <c r="AL10"/>
      <c r="AM10"/>
      <c r="AN10"/>
      <c r="AO10"/>
      <c r="AP10"/>
      <c r="AQ10"/>
      <c r="AR10"/>
      <c r="AS10"/>
      <c r="AT10"/>
      <c r="AU10" s="97" t="s">
        <v>542</v>
      </c>
      <c r="AV10" s="97" t="s">
        <v>543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ht="98">
      <c r="B11" s="97" t="s">
        <v>544</v>
      </c>
      <c r="C11" s="97" t="s">
        <v>545</v>
      </c>
      <c r="D11"/>
      <c r="E11"/>
      <c r="F11"/>
      <c r="G11"/>
      <c r="H11"/>
      <c r="I11"/>
      <c r="J11"/>
      <c r="K11"/>
      <c r="L11"/>
      <c r="M11"/>
      <c r="N11"/>
      <c r="O11"/>
      <c r="P11"/>
      <c r="Q11" s="97" t="s">
        <v>544</v>
      </c>
      <c r="R11" s="97" t="s">
        <v>545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 s="97" t="s">
        <v>544</v>
      </c>
      <c r="AG11" s="97" t="s">
        <v>545</v>
      </c>
      <c r="AH11"/>
      <c r="AI11"/>
      <c r="AJ11"/>
      <c r="AK11"/>
      <c r="AL11"/>
      <c r="AM11"/>
      <c r="AN11"/>
      <c r="AO11"/>
      <c r="AP11"/>
      <c r="AQ11"/>
      <c r="AR11"/>
      <c r="AS11"/>
      <c r="AT11"/>
      <c r="AU11" s="97" t="s">
        <v>544</v>
      </c>
      <c r="AV11" s="97" t="s">
        <v>545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ht="28">
      <c r="B12" s="97" t="s">
        <v>546</v>
      </c>
      <c r="C12" s="97" t="s">
        <v>547</v>
      </c>
      <c r="D12"/>
      <c r="E12"/>
      <c r="F12"/>
      <c r="G12"/>
      <c r="H12"/>
      <c r="I12"/>
      <c r="J12"/>
      <c r="K12"/>
      <c r="L12"/>
      <c r="M12"/>
      <c r="N12"/>
      <c r="O12"/>
      <c r="P12"/>
      <c r="Q12" s="97" t="s">
        <v>546</v>
      </c>
      <c r="R12" s="97" t="s">
        <v>548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 s="97" t="s">
        <v>546</v>
      </c>
      <c r="AG12" s="97" t="s">
        <v>549</v>
      </c>
      <c r="AH12"/>
      <c r="AI12"/>
      <c r="AJ12"/>
      <c r="AK12"/>
      <c r="AL12"/>
      <c r="AM12"/>
      <c r="AN12"/>
      <c r="AO12"/>
      <c r="AP12"/>
      <c r="AQ12"/>
      <c r="AR12"/>
      <c r="AS12"/>
      <c r="AT12"/>
      <c r="AU12" s="97" t="s">
        <v>546</v>
      </c>
      <c r="AV12" s="97" t="s">
        <v>550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ht="15">
      <c r="B13" s="97" t="s">
        <v>0</v>
      </c>
      <c r="C13" s="98">
        <v>43487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 s="97" t="s">
        <v>0</v>
      </c>
      <c r="R13" s="98">
        <v>43487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 s="97" t="s">
        <v>0</v>
      </c>
      <c r="AG13" s="98">
        <v>43487</v>
      </c>
      <c r="AH13"/>
      <c r="AI13"/>
      <c r="AJ13"/>
      <c r="AK13"/>
      <c r="AL13"/>
      <c r="AM13"/>
      <c r="AN13"/>
      <c r="AO13"/>
      <c r="AP13"/>
      <c r="AQ13"/>
      <c r="AR13"/>
      <c r="AS13"/>
      <c r="AT13"/>
      <c r="AU13" s="97" t="s">
        <v>0</v>
      </c>
      <c r="AV13" s="98">
        <v>43487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ht="15">
      <c r="B14" s="97" t="s">
        <v>534</v>
      </c>
      <c r="C14" s="99">
        <v>0.39799768518518519</v>
      </c>
      <c r="D14"/>
      <c r="E14"/>
      <c r="F14"/>
      <c r="G14"/>
      <c r="H14"/>
      <c r="I14"/>
      <c r="J14"/>
      <c r="K14"/>
      <c r="L14"/>
      <c r="M14"/>
      <c r="N14"/>
      <c r="O14"/>
      <c r="P14"/>
      <c r="Q14" s="97" t="s">
        <v>534</v>
      </c>
      <c r="R14" s="99">
        <v>0.40359953703703705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 s="97" t="s">
        <v>534</v>
      </c>
      <c r="AG14" s="99">
        <v>0.41185185185185186</v>
      </c>
      <c r="AH14"/>
      <c r="AI14"/>
      <c r="AJ14"/>
      <c r="AK14"/>
      <c r="AL14"/>
      <c r="AM14"/>
      <c r="AN14"/>
      <c r="AO14"/>
      <c r="AP14"/>
      <c r="AQ14"/>
      <c r="AR14"/>
      <c r="AS14"/>
      <c r="AT14"/>
      <c r="AU14" s="97" t="s">
        <v>534</v>
      </c>
      <c r="AV14" s="99">
        <v>0.41567129629629629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ht="28">
      <c r="B15" s="97" t="s">
        <v>551</v>
      </c>
      <c r="C15" s="97" t="s">
        <v>552</v>
      </c>
      <c r="D15"/>
      <c r="E15"/>
      <c r="F15"/>
      <c r="G15"/>
      <c r="H15"/>
      <c r="I15"/>
      <c r="J15"/>
      <c r="K15"/>
      <c r="L15"/>
      <c r="M15"/>
      <c r="N15"/>
      <c r="O15"/>
      <c r="P15"/>
      <c r="Q15" s="97" t="s">
        <v>551</v>
      </c>
      <c r="R15" s="97" t="s">
        <v>552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 s="97" t="s">
        <v>551</v>
      </c>
      <c r="AG15" s="97" t="s">
        <v>552</v>
      </c>
      <c r="AH15"/>
      <c r="AI15"/>
      <c r="AJ15"/>
      <c r="AK15"/>
      <c r="AL15"/>
      <c r="AM15"/>
      <c r="AN15"/>
      <c r="AO15"/>
      <c r="AP15"/>
      <c r="AQ15"/>
      <c r="AR15"/>
      <c r="AS15"/>
      <c r="AT15"/>
      <c r="AU15" s="97" t="s">
        <v>551</v>
      </c>
      <c r="AV15" s="97" t="s">
        <v>552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ht="42">
      <c r="B16" s="97" t="s">
        <v>553</v>
      </c>
      <c r="C16" s="97">
        <v>271210</v>
      </c>
      <c r="D16"/>
      <c r="E16"/>
      <c r="F16"/>
      <c r="G16"/>
      <c r="H16"/>
      <c r="I16"/>
      <c r="J16"/>
      <c r="K16"/>
      <c r="L16"/>
      <c r="M16"/>
      <c r="N16"/>
      <c r="O16"/>
      <c r="P16"/>
      <c r="Q16" s="97" t="s">
        <v>553</v>
      </c>
      <c r="R16" s="97">
        <v>271210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 s="97" t="s">
        <v>553</v>
      </c>
      <c r="AG16" s="97">
        <v>271210</v>
      </c>
      <c r="AH16"/>
      <c r="AI16"/>
      <c r="AJ16"/>
      <c r="AK16"/>
      <c r="AL16"/>
      <c r="AM16"/>
      <c r="AN16"/>
      <c r="AO16"/>
      <c r="AP16"/>
      <c r="AQ16"/>
      <c r="AR16"/>
      <c r="AS16"/>
      <c r="AT16"/>
      <c r="AU16" s="97" t="s">
        <v>553</v>
      </c>
      <c r="AV16" s="97">
        <v>271210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2:61" ht="28">
      <c r="B17" s="97" t="s">
        <v>554</v>
      </c>
      <c r="C17" s="97" t="s">
        <v>555</v>
      </c>
      <c r="D17"/>
      <c r="E17"/>
      <c r="F17"/>
      <c r="G17"/>
      <c r="H17"/>
      <c r="I17"/>
      <c r="J17"/>
      <c r="K17"/>
      <c r="L17"/>
      <c r="M17"/>
      <c r="N17"/>
      <c r="O17"/>
      <c r="P17"/>
      <c r="Q17" s="97" t="s">
        <v>554</v>
      </c>
      <c r="R17" s="97" t="s">
        <v>555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 s="97" t="s">
        <v>554</v>
      </c>
      <c r="AG17" s="97" t="s">
        <v>555</v>
      </c>
      <c r="AH17"/>
      <c r="AI17"/>
      <c r="AJ17"/>
      <c r="AK17"/>
      <c r="AL17"/>
      <c r="AM17"/>
      <c r="AN17"/>
      <c r="AO17"/>
      <c r="AP17"/>
      <c r="AQ17"/>
      <c r="AR17"/>
      <c r="AS17"/>
      <c r="AT17"/>
      <c r="AU17" s="97" t="s">
        <v>554</v>
      </c>
      <c r="AV17" s="97" t="s">
        <v>555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2:61" ht="1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2:61" ht="28">
      <c r="B19" s="100" t="s">
        <v>556</v>
      </c>
      <c r="C19" s="97"/>
      <c r="D19"/>
      <c r="E19"/>
      <c r="F19"/>
      <c r="G19"/>
      <c r="H19"/>
      <c r="I19"/>
      <c r="J19"/>
      <c r="K19"/>
      <c r="L19"/>
      <c r="M19"/>
      <c r="N19"/>
      <c r="O19"/>
      <c r="P19"/>
      <c r="Q19" s="100" t="s">
        <v>556</v>
      </c>
      <c r="R19" s="97"/>
      <c r="S19"/>
      <c r="T19"/>
      <c r="U19"/>
      <c r="V19"/>
      <c r="W19"/>
      <c r="X19"/>
      <c r="Y19"/>
      <c r="Z19"/>
      <c r="AA19"/>
      <c r="AB19"/>
      <c r="AC19"/>
      <c r="AD19"/>
      <c r="AE19"/>
      <c r="AF19" s="100" t="s">
        <v>556</v>
      </c>
      <c r="AG19" s="97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 s="100" t="s">
        <v>556</v>
      </c>
      <c r="AV19" s="97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2:61" ht="28">
      <c r="B20" s="97" t="s">
        <v>557</v>
      </c>
      <c r="C20" s="97" t="s">
        <v>558</v>
      </c>
      <c r="D20"/>
      <c r="E20"/>
      <c r="F20"/>
      <c r="G20"/>
      <c r="H20"/>
      <c r="I20"/>
      <c r="J20"/>
      <c r="K20"/>
      <c r="L20"/>
      <c r="M20"/>
      <c r="N20"/>
      <c r="O20"/>
      <c r="P20"/>
      <c r="Q20" s="97" t="s">
        <v>557</v>
      </c>
      <c r="R20" s="97" t="s">
        <v>558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 s="97" t="s">
        <v>557</v>
      </c>
      <c r="AG20" s="97" t="s">
        <v>558</v>
      </c>
      <c r="AH20"/>
      <c r="AI20"/>
      <c r="AJ20"/>
      <c r="AK20"/>
      <c r="AL20"/>
      <c r="AM20"/>
      <c r="AN20"/>
      <c r="AO20"/>
      <c r="AP20"/>
      <c r="AQ20"/>
      <c r="AR20"/>
      <c r="AS20"/>
      <c r="AT20"/>
      <c r="AU20" s="97" t="s">
        <v>557</v>
      </c>
      <c r="AV20" s="97" t="s">
        <v>558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2:61" ht="28">
      <c r="B21" s="97" t="s">
        <v>559</v>
      </c>
      <c r="C21" s="97" t="s">
        <v>560</v>
      </c>
      <c r="D21"/>
      <c r="E21"/>
      <c r="F21"/>
      <c r="G21"/>
      <c r="H21"/>
      <c r="I21"/>
      <c r="J21"/>
      <c r="K21"/>
      <c r="L21"/>
      <c r="M21"/>
      <c r="N21"/>
      <c r="O21"/>
      <c r="P21"/>
      <c r="Q21" s="97" t="s">
        <v>559</v>
      </c>
      <c r="R21" s="97" t="s">
        <v>560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 s="97" t="s">
        <v>559</v>
      </c>
      <c r="AG21" s="97" t="s">
        <v>560</v>
      </c>
      <c r="AH21"/>
      <c r="AI21"/>
      <c r="AJ21"/>
      <c r="AK21"/>
      <c r="AL21"/>
      <c r="AM21"/>
      <c r="AN21"/>
      <c r="AO21"/>
      <c r="AP21"/>
      <c r="AQ21"/>
      <c r="AR21"/>
      <c r="AS21"/>
      <c r="AT21"/>
      <c r="AU21" s="97" t="s">
        <v>559</v>
      </c>
      <c r="AV21" s="97" t="s">
        <v>560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2:61" ht="15">
      <c r="B22" s="97"/>
      <c r="C22" s="97" t="s">
        <v>561</v>
      </c>
      <c r="D22"/>
      <c r="E22"/>
      <c r="F22"/>
      <c r="G22"/>
      <c r="H22"/>
      <c r="I22"/>
      <c r="J22"/>
      <c r="K22"/>
      <c r="L22"/>
      <c r="M22"/>
      <c r="N22"/>
      <c r="O22"/>
      <c r="P22"/>
      <c r="Q22" s="97"/>
      <c r="R22" s="97" t="s">
        <v>561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 s="97"/>
      <c r="AG22" s="97" t="s">
        <v>561</v>
      </c>
      <c r="AH22"/>
      <c r="AI22"/>
      <c r="AJ22"/>
      <c r="AK22"/>
      <c r="AL22"/>
      <c r="AM22"/>
      <c r="AN22"/>
      <c r="AO22"/>
      <c r="AP22"/>
      <c r="AQ22"/>
      <c r="AR22"/>
      <c r="AS22"/>
      <c r="AT22"/>
      <c r="AU22" s="97"/>
      <c r="AV22" s="97" t="s">
        <v>561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2:61" ht="42">
      <c r="B23" s="97"/>
      <c r="C23" s="97" t="s">
        <v>562</v>
      </c>
      <c r="D23"/>
      <c r="E23"/>
      <c r="F23"/>
      <c r="G23"/>
      <c r="H23"/>
      <c r="I23"/>
      <c r="J23"/>
      <c r="K23"/>
      <c r="L23"/>
      <c r="M23"/>
      <c r="N23"/>
      <c r="O23"/>
      <c r="P23"/>
      <c r="Q23" s="97"/>
      <c r="R23" s="97" t="s">
        <v>562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 s="97"/>
      <c r="AG23" s="97" t="s">
        <v>562</v>
      </c>
      <c r="AH23"/>
      <c r="AI23"/>
      <c r="AJ23"/>
      <c r="AK23"/>
      <c r="AL23"/>
      <c r="AM23"/>
      <c r="AN23"/>
      <c r="AO23"/>
      <c r="AP23"/>
      <c r="AQ23"/>
      <c r="AR23"/>
      <c r="AS23"/>
      <c r="AT23"/>
      <c r="AU23" s="97"/>
      <c r="AV23" s="97" t="s">
        <v>562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2:61" ht="112">
      <c r="B24" s="97"/>
      <c r="C24" s="97" t="s">
        <v>563</v>
      </c>
      <c r="D24"/>
      <c r="E24"/>
      <c r="F24"/>
      <c r="G24"/>
      <c r="H24"/>
      <c r="I24"/>
      <c r="J24"/>
      <c r="K24"/>
      <c r="L24"/>
      <c r="M24"/>
      <c r="N24"/>
      <c r="O24"/>
      <c r="P24"/>
      <c r="Q24" s="97"/>
      <c r="R24" s="97" t="s">
        <v>563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 s="97"/>
      <c r="AG24" s="97" t="s">
        <v>563</v>
      </c>
      <c r="AH24"/>
      <c r="AI24"/>
      <c r="AJ24"/>
      <c r="AK24"/>
      <c r="AL24"/>
      <c r="AM24"/>
      <c r="AN24"/>
      <c r="AO24"/>
      <c r="AP24"/>
      <c r="AQ24"/>
      <c r="AR24"/>
      <c r="AS24"/>
      <c r="AT24"/>
      <c r="AU24" s="97"/>
      <c r="AV24" s="97" t="s">
        <v>563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2:61" ht="1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2:61" ht="15">
      <c r="B26" s="100" t="s">
        <v>564</v>
      </c>
      <c r="C26" s="97"/>
      <c r="D26"/>
      <c r="E26"/>
      <c r="F26"/>
      <c r="G26"/>
      <c r="H26"/>
      <c r="I26"/>
      <c r="J26"/>
      <c r="K26"/>
      <c r="L26"/>
      <c r="M26"/>
      <c r="N26"/>
      <c r="O26"/>
      <c r="P26"/>
      <c r="Q26" s="100" t="s">
        <v>564</v>
      </c>
      <c r="R26" s="97"/>
      <c r="S26"/>
      <c r="T26"/>
      <c r="U26"/>
      <c r="V26"/>
      <c r="W26"/>
      <c r="X26"/>
      <c r="Y26"/>
      <c r="Z26"/>
      <c r="AA26"/>
      <c r="AB26"/>
      <c r="AC26"/>
      <c r="AD26"/>
      <c r="AE26"/>
      <c r="AF26" s="100" t="s">
        <v>564</v>
      </c>
      <c r="AG26" s="97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 s="100" t="s">
        <v>564</v>
      </c>
      <c r="AV26" s="97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2:61" ht="42">
      <c r="B27" s="97" t="s">
        <v>565</v>
      </c>
      <c r="C27" s="97">
        <v>21.3</v>
      </c>
      <c r="D27"/>
      <c r="E27"/>
      <c r="F27"/>
      <c r="G27"/>
      <c r="H27"/>
      <c r="I27"/>
      <c r="J27"/>
      <c r="K27"/>
      <c r="L27"/>
      <c r="M27"/>
      <c r="N27"/>
      <c r="O27"/>
      <c r="P27"/>
      <c r="Q27" s="97" t="s">
        <v>565</v>
      </c>
      <c r="R27" s="97">
        <v>21.4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 s="97" t="s">
        <v>565</v>
      </c>
      <c r="AG27" s="97">
        <v>21.7</v>
      </c>
      <c r="AH27"/>
      <c r="AI27"/>
      <c r="AJ27"/>
      <c r="AK27"/>
      <c r="AL27"/>
      <c r="AM27"/>
      <c r="AN27"/>
      <c r="AO27"/>
      <c r="AP27"/>
      <c r="AQ27"/>
      <c r="AR27"/>
      <c r="AS27"/>
      <c r="AT27"/>
      <c r="AU27" s="97" t="s">
        <v>565</v>
      </c>
      <c r="AV27" s="97">
        <v>21.9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2:61" ht="42">
      <c r="B28" s="97" t="s">
        <v>565</v>
      </c>
      <c r="C28" s="97">
        <v>21.3</v>
      </c>
      <c r="D28"/>
      <c r="E28"/>
      <c r="F28"/>
      <c r="G28"/>
      <c r="H28"/>
      <c r="I28"/>
      <c r="J28"/>
      <c r="K28"/>
      <c r="L28"/>
      <c r="M28"/>
      <c r="N28"/>
      <c r="O28"/>
      <c r="P28"/>
      <c r="Q28" s="97" t="s">
        <v>565</v>
      </c>
      <c r="R28" s="97">
        <v>21.4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 s="97" t="s">
        <v>565</v>
      </c>
      <c r="AG28" s="97">
        <v>21.7</v>
      </c>
      <c r="AH28"/>
      <c r="AI28"/>
      <c r="AJ28"/>
      <c r="AK28"/>
      <c r="AL28"/>
      <c r="AM28"/>
      <c r="AN28"/>
      <c r="AO28"/>
      <c r="AP28"/>
      <c r="AQ28"/>
      <c r="AR28"/>
      <c r="AS28"/>
      <c r="AT28"/>
      <c r="AU28" s="97" t="s">
        <v>565</v>
      </c>
      <c r="AV28" s="97">
        <v>21.9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2:61" ht="1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2:61" ht="13" customHeight="1"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</row>
    <row r="31" spans="2:61" ht="13" customHeight="1">
      <c r="B31" s="43"/>
      <c r="C31" s="62"/>
      <c r="D31" s="63">
        <v>1</v>
      </c>
      <c r="E31" s="63">
        <v>2</v>
      </c>
      <c r="F31" s="63">
        <v>3</v>
      </c>
      <c r="G31" s="63">
        <v>4</v>
      </c>
      <c r="H31" s="63">
        <v>5</v>
      </c>
      <c r="I31" s="63">
        <v>6</v>
      </c>
      <c r="J31" s="63">
        <v>7</v>
      </c>
      <c r="K31" s="63">
        <v>8</v>
      </c>
      <c r="L31" s="63">
        <v>9</v>
      </c>
      <c r="M31" s="63">
        <v>10</v>
      </c>
      <c r="N31" s="63">
        <v>11</v>
      </c>
      <c r="O31" s="63">
        <v>12</v>
      </c>
      <c r="P31" s="43"/>
      <c r="Q31" s="43"/>
      <c r="R31" s="62"/>
      <c r="S31" s="63">
        <v>1</v>
      </c>
      <c r="T31" s="63">
        <v>2</v>
      </c>
      <c r="U31" s="63">
        <v>3</v>
      </c>
      <c r="V31" s="63">
        <v>4</v>
      </c>
      <c r="W31" s="63">
        <v>5</v>
      </c>
      <c r="X31" s="63">
        <v>6</v>
      </c>
      <c r="Y31" s="63">
        <v>7</v>
      </c>
      <c r="Z31" s="63">
        <v>8</v>
      </c>
      <c r="AA31" s="63">
        <v>9</v>
      </c>
      <c r="AB31" s="63">
        <v>10</v>
      </c>
      <c r="AC31" s="63">
        <v>11</v>
      </c>
      <c r="AD31" s="63">
        <v>12</v>
      </c>
      <c r="AE31" s="43"/>
      <c r="AF31" s="43"/>
      <c r="AG31" s="62"/>
      <c r="AH31" s="63">
        <v>1</v>
      </c>
      <c r="AI31" s="63">
        <v>2</v>
      </c>
      <c r="AJ31" s="63">
        <v>3</v>
      </c>
      <c r="AK31" s="63">
        <v>4</v>
      </c>
      <c r="AL31" s="63">
        <v>5</v>
      </c>
      <c r="AM31" s="63">
        <v>6</v>
      </c>
      <c r="AN31" s="63">
        <v>7</v>
      </c>
      <c r="AO31" s="63">
        <v>8</v>
      </c>
      <c r="AP31" s="63">
        <v>9</v>
      </c>
      <c r="AQ31" s="63">
        <v>10</v>
      </c>
      <c r="AR31" s="63">
        <v>11</v>
      </c>
      <c r="AS31" s="63">
        <v>12</v>
      </c>
      <c r="AT31" s="43"/>
      <c r="AU31" s="43"/>
      <c r="AV31" s="62"/>
      <c r="AW31" s="63">
        <v>1</v>
      </c>
      <c r="AX31" s="63">
        <v>2</v>
      </c>
      <c r="AY31" s="63">
        <v>3</v>
      </c>
      <c r="AZ31" s="63">
        <v>4</v>
      </c>
      <c r="BA31" s="63">
        <v>5</v>
      </c>
      <c r="BB31" s="63">
        <v>6</v>
      </c>
      <c r="BC31" s="63">
        <v>7</v>
      </c>
      <c r="BD31" s="63">
        <v>8</v>
      </c>
      <c r="BE31" s="63">
        <v>9</v>
      </c>
      <c r="BF31" s="63">
        <v>10</v>
      </c>
      <c r="BG31" s="63">
        <v>11</v>
      </c>
      <c r="BH31" s="63">
        <v>12</v>
      </c>
      <c r="BI31" s="43"/>
    </row>
    <row r="32" spans="2:61" ht="13" customHeight="1">
      <c r="B32" s="43"/>
      <c r="C32" s="63" t="s">
        <v>566</v>
      </c>
      <c r="D32" s="142">
        <v>5.7000000000000002E-2</v>
      </c>
      <c r="E32" s="143">
        <v>0.122</v>
      </c>
      <c r="F32" s="144">
        <v>0.107</v>
      </c>
      <c r="G32" s="142">
        <v>5.5E-2</v>
      </c>
      <c r="H32" s="143">
        <v>0.124</v>
      </c>
      <c r="I32" s="145">
        <v>7.6999999999999999E-2</v>
      </c>
      <c r="J32" s="142">
        <v>6.0999999999999999E-2</v>
      </c>
      <c r="K32" s="144">
        <v>9.4E-2</v>
      </c>
      <c r="L32" s="146">
        <v>0.216</v>
      </c>
      <c r="M32" s="147">
        <v>0.21299999999999999</v>
      </c>
      <c r="N32" s="144">
        <v>9.7000000000000003E-2</v>
      </c>
      <c r="O32" s="142">
        <v>5.8000000000000003E-2</v>
      </c>
      <c r="P32" s="65">
        <v>630</v>
      </c>
      <c r="Q32" s="43"/>
      <c r="R32" s="63" t="s">
        <v>566</v>
      </c>
      <c r="S32" s="142">
        <v>5.7000000000000002E-2</v>
      </c>
      <c r="T32" s="151">
        <v>0.122</v>
      </c>
      <c r="U32" s="151">
        <v>0.113</v>
      </c>
      <c r="V32" s="142">
        <v>5.7000000000000002E-2</v>
      </c>
      <c r="W32" s="143">
        <v>0.125</v>
      </c>
      <c r="X32" s="145">
        <v>0.08</v>
      </c>
      <c r="Y32" s="142">
        <v>5.8000000000000003E-2</v>
      </c>
      <c r="Z32" s="149">
        <v>9.0999999999999998E-2</v>
      </c>
      <c r="AA32" s="147">
        <v>0.214</v>
      </c>
      <c r="AB32" s="147">
        <v>0.219</v>
      </c>
      <c r="AC32" s="144">
        <v>9.9000000000000005E-2</v>
      </c>
      <c r="AD32" s="142">
        <v>5.7000000000000002E-2</v>
      </c>
      <c r="AE32" s="65">
        <v>630</v>
      </c>
      <c r="AF32" s="43"/>
      <c r="AG32" s="63" t="s">
        <v>566</v>
      </c>
      <c r="AH32" s="142">
        <v>0.06</v>
      </c>
      <c r="AI32" s="142">
        <v>5.8999999999999997E-2</v>
      </c>
      <c r="AJ32" s="150">
        <v>0.16900000000000001</v>
      </c>
      <c r="AK32" s="142">
        <v>5.8000000000000003E-2</v>
      </c>
      <c r="AL32" s="144">
        <v>0.107</v>
      </c>
      <c r="AM32" s="148">
        <v>0.155</v>
      </c>
      <c r="AN32" s="150">
        <v>0.157</v>
      </c>
      <c r="AO32" s="142">
        <v>5.7000000000000002E-2</v>
      </c>
      <c r="AP32" s="151">
        <v>0.127</v>
      </c>
      <c r="AQ32" s="155">
        <v>0.189</v>
      </c>
      <c r="AR32" s="142">
        <v>5.8999999999999997E-2</v>
      </c>
      <c r="AS32" s="142">
        <v>6.7000000000000004E-2</v>
      </c>
      <c r="AT32" s="65">
        <v>630</v>
      </c>
      <c r="AU32" s="43"/>
      <c r="AV32" s="63" t="s">
        <v>566</v>
      </c>
      <c r="AW32" s="144">
        <v>0.10299999999999999</v>
      </c>
      <c r="AX32" s="145">
        <v>7.0999999999999994E-2</v>
      </c>
      <c r="AY32" s="155">
        <v>0.191</v>
      </c>
      <c r="AZ32" s="142">
        <v>6.6000000000000003E-2</v>
      </c>
      <c r="BA32" s="151">
        <v>0.11700000000000001</v>
      </c>
      <c r="BB32" s="150">
        <v>0.158</v>
      </c>
      <c r="BC32" s="150">
        <v>0.16400000000000001</v>
      </c>
      <c r="BD32" s="142">
        <v>6.4000000000000001E-2</v>
      </c>
      <c r="BE32" s="143">
        <v>0.13700000000000001</v>
      </c>
      <c r="BF32" s="152">
        <v>0.19700000000000001</v>
      </c>
      <c r="BG32" s="142">
        <v>6.5000000000000002E-2</v>
      </c>
      <c r="BH32" s="142">
        <v>6.4000000000000001E-2</v>
      </c>
      <c r="BI32" s="65">
        <v>630</v>
      </c>
    </row>
    <row r="33" spans="1:61" ht="13" customHeight="1">
      <c r="B33" s="43"/>
      <c r="C33" s="63" t="s">
        <v>567</v>
      </c>
      <c r="D33" s="145">
        <v>6.8000000000000005E-2</v>
      </c>
      <c r="E33" s="148">
        <v>0.14099999999999999</v>
      </c>
      <c r="F33" s="143">
        <v>0.13100000000000001</v>
      </c>
      <c r="G33" s="142">
        <v>5.3999999999999999E-2</v>
      </c>
      <c r="H33" s="149">
        <v>9.1999999999999998E-2</v>
      </c>
      <c r="I33" s="145">
        <v>7.8E-2</v>
      </c>
      <c r="J33" s="142">
        <v>0.06</v>
      </c>
      <c r="K33" s="143">
        <v>0.13</v>
      </c>
      <c r="L33" s="143">
        <v>0.126</v>
      </c>
      <c r="M33" s="150">
        <v>0.156</v>
      </c>
      <c r="N33" s="144">
        <v>0.10100000000000001</v>
      </c>
      <c r="O33" s="142">
        <v>6.6000000000000003E-2</v>
      </c>
      <c r="P33" s="65">
        <v>630</v>
      </c>
      <c r="Q33" s="43"/>
      <c r="R33" s="63" t="s">
        <v>567</v>
      </c>
      <c r="S33" s="142">
        <v>6.2E-2</v>
      </c>
      <c r="T33" s="148">
        <v>0.15</v>
      </c>
      <c r="U33" s="143">
        <v>0.13</v>
      </c>
      <c r="V33" s="142">
        <v>5.7000000000000002E-2</v>
      </c>
      <c r="W33" s="149">
        <v>9.0999999999999998E-2</v>
      </c>
      <c r="X33" s="145">
        <v>7.9000000000000001E-2</v>
      </c>
      <c r="Y33" s="142">
        <v>0.06</v>
      </c>
      <c r="Z33" s="143">
        <v>0.13</v>
      </c>
      <c r="AA33" s="143">
        <v>0.127</v>
      </c>
      <c r="AB33" s="150">
        <v>0.16</v>
      </c>
      <c r="AC33" s="144">
        <v>0.10199999999999999</v>
      </c>
      <c r="AD33" s="142">
        <v>6.2E-2</v>
      </c>
      <c r="AE33" s="65">
        <v>630</v>
      </c>
      <c r="AF33" s="43"/>
      <c r="AG33" s="63" t="s">
        <v>567</v>
      </c>
      <c r="AH33" s="149">
        <v>8.5000000000000006E-2</v>
      </c>
      <c r="AI33" s="142">
        <v>5.6000000000000001E-2</v>
      </c>
      <c r="AJ33" s="143">
        <v>0.13100000000000001</v>
      </c>
      <c r="AK33" s="151">
        <v>0.123</v>
      </c>
      <c r="AL33" s="148">
        <v>0.14899999999999999</v>
      </c>
      <c r="AM33" s="142">
        <v>0.06</v>
      </c>
      <c r="AN33" s="143">
        <v>0.13900000000000001</v>
      </c>
      <c r="AO33" s="142">
        <v>5.8000000000000003E-2</v>
      </c>
      <c r="AP33" s="150">
        <v>0.16200000000000001</v>
      </c>
      <c r="AQ33" s="153">
        <v>0.17199999999999999</v>
      </c>
      <c r="AR33" s="142">
        <v>5.8000000000000003E-2</v>
      </c>
      <c r="AS33" s="142">
        <v>6.9000000000000006E-2</v>
      </c>
      <c r="AT33" s="65">
        <v>630</v>
      </c>
      <c r="AU33" s="43"/>
      <c r="AV33" s="63" t="s">
        <v>567</v>
      </c>
      <c r="AW33" s="145">
        <v>0.08</v>
      </c>
      <c r="AX33" s="142">
        <v>6.4000000000000001E-2</v>
      </c>
      <c r="AY33" s="143">
        <v>0.13300000000000001</v>
      </c>
      <c r="AZ33" s="143">
        <v>0.129</v>
      </c>
      <c r="BA33" s="148">
        <v>0.14599999999999999</v>
      </c>
      <c r="BB33" s="142">
        <v>6.0999999999999999E-2</v>
      </c>
      <c r="BC33" s="143">
        <v>0.13900000000000001</v>
      </c>
      <c r="BD33" s="142">
        <v>6.0999999999999999E-2</v>
      </c>
      <c r="BE33" s="153">
        <v>0.17199999999999999</v>
      </c>
      <c r="BF33" s="155">
        <v>0.187</v>
      </c>
      <c r="BG33" s="142">
        <v>6.0999999999999999E-2</v>
      </c>
      <c r="BH33" s="142">
        <v>6.7000000000000004E-2</v>
      </c>
      <c r="BI33" s="65">
        <v>630</v>
      </c>
    </row>
    <row r="34" spans="1:61" ht="13" customHeight="1">
      <c r="B34" s="43"/>
      <c r="C34" s="63" t="s">
        <v>568</v>
      </c>
      <c r="D34" s="145">
        <v>7.5999999999999998E-2</v>
      </c>
      <c r="E34" s="150">
        <v>0.14899999999999999</v>
      </c>
      <c r="F34" s="149">
        <v>8.7999999999999995E-2</v>
      </c>
      <c r="G34" s="142">
        <v>5.3999999999999999E-2</v>
      </c>
      <c r="H34" s="151">
        <v>0.115</v>
      </c>
      <c r="I34" s="149">
        <v>8.5000000000000006E-2</v>
      </c>
      <c r="J34" s="151">
        <v>0.109</v>
      </c>
      <c r="K34" s="151">
        <v>0.113</v>
      </c>
      <c r="L34" s="142">
        <v>5.6000000000000001E-2</v>
      </c>
      <c r="M34" s="152">
        <v>0.19600000000000001</v>
      </c>
      <c r="N34" s="151">
        <v>0.115</v>
      </c>
      <c r="O34" s="145">
        <v>7.1999999999999995E-2</v>
      </c>
      <c r="P34" s="65">
        <v>630</v>
      </c>
      <c r="Q34" s="43"/>
      <c r="R34" s="63" t="s">
        <v>568</v>
      </c>
      <c r="S34" s="145">
        <v>7.2999999999999995E-2</v>
      </c>
      <c r="T34" s="150">
        <v>0.154</v>
      </c>
      <c r="U34" s="149">
        <v>9.4E-2</v>
      </c>
      <c r="V34" s="142">
        <v>5.8000000000000003E-2</v>
      </c>
      <c r="W34" s="151">
        <v>0.11700000000000001</v>
      </c>
      <c r="X34" s="149">
        <v>8.5999999999999993E-2</v>
      </c>
      <c r="Y34" s="151">
        <v>0.113</v>
      </c>
      <c r="Z34" s="151">
        <v>0.112</v>
      </c>
      <c r="AA34" s="142">
        <v>5.8000000000000003E-2</v>
      </c>
      <c r="AB34" s="152">
        <v>0.2</v>
      </c>
      <c r="AC34" s="151">
        <v>0.114</v>
      </c>
      <c r="AD34" s="145">
        <v>7.0000000000000007E-2</v>
      </c>
      <c r="AE34" s="65">
        <v>630</v>
      </c>
      <c r="AF34" s="43"/>
      <c r="AG34" s="63" t="s">
        <v>568</v>
      </c>
      <c r="AH34" s="145">
        <v>7.1999999999999995E-2</v>
      </c>
      <c r="AI34" s="142">
        <v>6.4000000000000001E-2</v>
      </c>
      <c r="AJ34" s="152">
        <v>0.20599999999999999</v>
      </c>
      <c r="AK34" s="144">
        <v>0.111</v>
      </c>
      <c r="AL34" s="143">
        <v>0.13800000000000001</v>
      </c>
      <c r="AM34" s="142">
        <v>5.8000000000000003E-2</v>
      </c>
      <c r="AN34" s="150">
        <v>0.16900000000000001</v>
      </c>
      <c r="AO34" s="142">
        <v>5.7000000000000002E-2</v>
      </c>
      <c r="AP34" s="155">
        <v>0.191</v>
      </c>
      <c r="AQ34" s="143">
        <v>0.14099999999999999</v>
      </c>
      <c r="AR34" s="142">
        <v>5.8000000000000003E-2</v>
      </c>
      <c r="AS34" s="145">
        <v>7.4999999999999997E-2</v>
      </c>
      <c r="AT34" s="65">
        <v>630</v>
      </c>
      <c r="AU34" s="43"/>
      <c r="AV34" s="63" t="s">
        <v>568</v>
      </c>
      <c r="AW34" s="149">
        <v>8.3000000000000004E-2</v>
      </c>
      <c r="AX34" s="142">
        <v>6.4000000000000001E-2</v>
      </c>
      <c r="AY34" s="147">
        <v>0.21</v>
      </c>
      <c r="AZ34" s="151">
        <v>0.112</v>
      </c>
      <c r="BA34" s="148">
        <v>0.14099999999999999</v>
      </c>
      <c r="BB34" s="142">
        <v>5.8000000000000003E-2</v>
      </c>
      <c r="BC34" s="153">
        <v>0.16900000000000001</v>
      </c>
      <c r="BD34" s="142">
        <v>5.8000000000000003E-2</v>
      </c>
      <c r="BE34" s="152">
        <v>0.19500000000000001</v>
      </c>
      <c r="BF34" s="148">
        <v>0.14199999999999999</v>
      </c>
      <c r="BG34" s="142">
        <v>5.8000000000000003E-2</v>
      </c>
      <c r="BH34" s="145">
        <v>7.3999999999999996E-2</v>
      </c>
      <c r="BI34" s="65">
        <v>630</v>
      </c>
    </row>
    <row r="35" spans="1:61" ht="13" customHeight="1">
      <c r="B35" s="43"/>
      <c r="C35" s="63" t="s">
        <v>569</v>
      </c>
      <c r="D35" s="149">
        <v>0.09</v>
      </c>
      <c r="E35" s="144">
        <v>9.9000000000000005E-2</v>
      </c>
      <c r="F35" s="148">
        <v>0.13900000000000001</v>
      </c>
      <c r="G35" s="142">
        <v>5.6000000000000001E-2</v>
      </c>
      <c r="H35" s="144">
        <v>9.5000000000000001E-2</v>
      </c>
      <c r="I35" s="149">
        <v>8.5000000000000006E-2</v>
      </c>
      <c r="J35" s="150">
        <v>0.152</v>
      </c>
      <c r="K35" s="151">
        <v>0.11600000000000001</v>
      </c>
      <c r="L35" s="142">
        <v>5.6000000000000001E-2</v>
      </c>
      <c r="M35" s="153">
        <v>0.16800000000000001</v>
      </c>
      <c r="N35" s="144">
        <v>0.107</v>
      </c>
      <c r="O35" s="149">
        <v>9.0999999999999998E-2</v>
      </c>
      <c r="P35" s="65">
        <v>630</v>
      </c>
      <c r="Q35" s="43"/>
      <c r="R35" s="63" t="s">
        <v>569</v>
      </c>
      <c r="S35" s="149">
        <v>9.0999999999999998E-2</v>
      </c>
      <c r="T35" s="144">
        <v>9.8000000000000004E-2</v>
      </c>
      <c r="U35" s="148">
        <v>0.14099999999999999</v>
      </c>
      <c r="V35" s="142">
        <v>5.8999999999999997E-2</v>
      </c>
      <c r="W35" s="144">
        <v>9.8000000000000004E-2</v>
      </c>
      <c r="X35" s="149">
        <v>8.7999999999999995E-2</v>
      </c>
      <c r="Y35" s="150">
        <v>0.153</v>
      </c>
      <c r="Z35" s="151">
        <v>0.115</v>
      </c>
      <c r="AA35" s="142">
        <v>5.6000000000000001E-2</v>
      </c>
      <c r="AB35" s="153">
        <v>0.16700000000000001</v>
      </c>
      <c r="AC35" s="144">
        <v>0.109</v>
      </c>
      <c r="AD35" s="149">
        <v>9.1999999999999998E-2</v>
      </c>
      <c r="AE35" s="65">
        <v>630</v>
      </c>
      <c r="AF35" s="43"/>
      <c r="AG35" s="63" t="s">
        <v>569</v>
      </c>
      <c r="AH35" s="149">
        <v>9.2999999999999999E-2</v>
      </c>
      <c r="AI35" s="142">
        <v>5.8000000000000003E-2</v>
      </c>
      <c r="AJ35" s="155">
        <v>0.191</v>
      </c>
      <c r="AK35" s="148">
        <v>0.155</v>
      </c>
      <c r="AL35" s="151">
        <v>0.125</v>
      </c>
      <c r="AM35" s="142">
        <v>5.7000000000000002E-2</v>
      </c>
      <c r="AN35" s="150">
        <v>0.16600000000000001</v>
      </c>
      <c r="AO35" s="155">
        <v>0.19800000000000001</v>
      </c>
      <c r="AP35" s="142">
        <v>6.8000000000000005E-2</v>
      </c>
      <c r="AQ35" s="148">
        <v>0.14399999999999999</v>
      </c>
      <c r="AR35" s="142">
        <v>5.7000000000000002E-2</v>
      </c>
      <c r="AS35" s="149">
        <v>9.7000000000000003E-2</v>
      </c>
      <c r="AT35" s="65">
        <v>630</v>
      </c>
      <c r="AU35" s="43"/>
      <c r="AV35" s="63" t="s">
        <v>569</v>
      </c>
      <c r="AW35" s="144">
        <v>0.10299999999999999</v>
      </c>
      <c r="AX35" s="142">
        <v>0.06</v>
      </c>
      <c r="AY35" s="155">
        <v>0.19</v>
      </c>
      <c r="AZ35" s="150">
        <v>0.159</v>
      </c>
      <c r="BA35" s="151">
        <v>0.121</v>
      </c>
      <c r="BB35" s="142">
        <v>5.7000000000000002E-2</v>
      </c>
      <c r="BC35" s="150">
        <v>0.16600000000000001</v>
      </c>
      <c r="BD35" s="152">
        <v>0.20200000000000001</v>
      </c>
      <c r="BE35" s="142">
        <v>5.6000000000000001E-2</v>
      </c>
      <c r="BF35" s="148">
        <v>0.14899999999999999</v>
      </c>
      <c r="BG35" s="142">
        <v>5.7000000000000002E-2</v>
      </c>
      <c r="BH35" s="149">
        <v>0.09</v>
      </c>
      <c r="BI35" s="65">
        <v>630</v>
      </c>
    </row>
    <row r="36" spans="1:61">
      <c r="B36" s="43"/>
      <c r="C36" s="63" t="s">
        <v>570</v>
      </c>
      <c r="D36" s="148">
        <v>0.14699999999999999</v>
      </c>
      <c r="E36" s="149">
        <v>9.4E-2</v>
      </c>
      <c r="F36" s="144">
        <v>9.8000000000000004E-2</v>
      </c>
      <c r="G36" s="142">
        <v>5.5E-2</v>
      </c>
      <c r="H36" s="151">
        <v>0.112</v>
      </c>
      <c r="I36" s="149">
        <v>8.5000000000000006E-2</v>
      </c>
      <c r="J36" s="143">
        <v>0.123</v>
      </c>
      <c r="K36" s="151">
        <v>0.11799999999999999</v>
      </c>
      <c r="L36" s="142">
        <v>5.7000000000000002E-2</v>
      </c>
      <c r="M36" s="150">
        <v>0.14899999999999999</v>
      </c>
      <c r="N36" s="143">
        <v>0.126</v>
      </c>
      <c r="O36" s="150">
        <v>0.15</v>
      </c>
      <c r="P36" s="65">
        <v>630</v>
      </c>
      <c r="Q36" s="43"/>
      <c r="R36" s="63" t="s">
        <v>570</v>
      </c>
      <c r="S36" s="148">
        <v>0.14699999999999999</v>
      </c>
      <c r="T36" s="149">
        <v>9.1999999999999998E-2</v>
      </c>
      <c r="U36" s="144">
        <v>9.9000000000000005E-2</v>
      </c>
      <c r="V36" s="142">
        <v>5.8999999999999997E-2</v>
      </c>
      <c r="W36" s="151">
        <v>0.115</v>
      </c>
      <c r="X36" s="149">
        <v>8.6999999999999994E-2</v>
      </c>
      <c r="Y36" s="143">
        <v>0.127</v>
      </c>
      <c r="Z36" s="151">
        <v>0.114</v>
      </c>
      <c r="AA36" s="142">
        <v>5.7000000000000002E-2</v>
      </c>
      <c r="AB36" s="150">
        <v>0.155</v>
      </c>
      <c r="AC36" s="143">
        <v>0.126</v>
      </c>
      <c r="AD36" s="148">
        <v>0.14699999999999999</v>
      </c>
      <c r="AE36" s="65">
        <v>630</v>
      </c>
      <c r="AF36" s="43"/>
      <c r="AG36" s="63" t="s">
        <v>570</v>
      </c>
      <c r="AH36" s="148">
        <v>0.151</v>
      </c>
      <c r="AI36" s="150">
        <v>0.16700000000000001</v>
      </c>
      <c r="AJ36" s="142">
        <v>5.7000000000000002E-2</v>
      </c>
      <c r="AK36" s="144">
        <v>0.10299999999999999</v>
      </c>
      <c r="AL36" s="151">
        <v>0.123</v>
      </c>
      <c r="AM36" s="142">
        <v>5.8000000000000003E-2</v>
      </c>
      <c r="AN36" s="155">
        <v>0.19400000000000001</v>
      </c>
      <c r="AO36" s="150">
        <v>0.161</v>
      </c>
      <c r="AP36" s="142">
        <v>5.7000000000000002E-2</v>
      </c>
      <c r="AQ36" s="150">
        <v>0.16200000000000001</v>
      </c>
      <c r="AR36" s="142">
        <v>0.06</v>
      </c>
      <c r="AS36" s="148">
        <v>0.151</v>
      </c>
      <c r="AT36" s="65">
        <v>630</v>
      </c>
      <c r="AU36" s="43"/>
      <c r="AV36" s="63" t="s">
        <v>570</v>
      </c>
      <c r="AW36" s="150">
        <v>0.155</v>
      </c>
      <c r="AX36" s="153">
        <v>0.17299999999999999</v>
      </c>
      <c r="AY36" s="142">
        <v>5.8999999999999997E-2</v>
      </c>
      <c r="AZ36" s="144">
        <v>0.10199999999999999</v>
      </c>
      <c r="BA36" s="151">
        <v>0.11899999999999999</v>
      </c>
      <c r="BB36" s="142">
        <v>5.6000000000000001E-2</v>
      </c>
      <c r="BC36" s="155">
        <v>0.19</v>
      </c>
      <c r="BD36" s="150">
        <v>0.16</v>
      </c>
      <c r="BE36" s="142">
        <v>5.5E-2</v>
      </c>
      <c r="BF36" s="150">
        <v>0.156</v>
      </c>
      <c r="BG36" s="142">
        <v>5.8000000000000003E-2</v>
      </c>
      <c r="BH36" s="148">
        <v>0.14799999999999999</v>
      </c>
      <c r="BI36" s="65">
        <v>630</v>
      </c>
    </row>
    <row r="37" spans="1:61">
      <c r="B37" s="43"/>
      <c r="C37" s="63" t="s">
        <v>571</v>
      </c>
      <c r="D37" s="154">
        <v>0.24</v>
      </c>
      <c r="E37" s="144">
        <v>9.9000000000000005E-2</v>
      </c>
      <c r="F37" s="144">
        <v>9.5000000000000001E-2</v>
      </c>
      <c r="G37" s="151">
        <v>0.111</v>
      </c>
      <c r="H37" s="149">
        <v>8.1000000000000003E-2</v>
      </c>
      <c r="I37" s="142">
        <v>5.7000000000000002E-2</v>
      </c>
      <c r="J37" s="143">
        <v>0.128</v>
      </c>
      <c r="K37" s="144">
        <v>0.10100000000000001</v>
      </c>
      <c r="L37" s="142">
        <v>5.7000000000000002E-2</v>
      </c>
      <c r="M37" s="143">
        <v>0.123</v>
      </c>
      <c r="N37" s="144">
        <v>0.104</v>
      </c>
      <c r="O37" s="154">
        <v>0.24199999999999999</v>
      </c>
      <c r="P37" s="65">
        <v>630</v>
      </c>
      <c r="Q37" s="43"/>
      <c r="R37" s="63" t="s">
        <v>571</v>
      </c>
      <c r="S37" s="154">
        <v>0.245</v>
      </c>
      <c r="T37" s="144">
        <v>0.1</v>
      </c>
      <c r="U37" s="144">
        <v>0.1</v>
      </c>
      <c r="V37" s="151">
        <v>0.11700000000000001</v>
      </c>
      <c r="W37" s="145">
        <v>8.1000000000000003E-2</v>
      </c>
      <c r="X37" s="142">
        <v>5.8999999999999997E-2</v>
      </c>
      <c r="Y37" s="151">
        <v>0.122</v>
      </c>
      <c r="Z37" s="144">
        <v>9.9000000000000005E-2</v>
      </c>
      <c r="AA37" s="142">
        <v>6.0999999999999999E-2</v>
      </c>
      <c r="AB37" s="151">
        <v>0.123</v>
      </c>
      <c r="AC37" s="144">
        <v>0.105</v>
      </c>
      <c r="AD37" s="154">
        <v>0.248</v>
      </c>
      <c r="AE37" s="65">
        <v>630</v>
      </c>
      <c r="AF37" s="43"/>
      <c r="AG37" s="63" t="s">
        <v>571</v>
      </c>
      <c r="AH37" s="154">
        <v>0.25</v>
      </c>
      <c r="AI37" s="143">
        <v>0.129</v>
      </c>
      <c r="AJ37" s="142">
        <v>5.8999999999999997E-2</v>
      </c>
      <c r="AK37" s="143">
        <v>0.14000000000000001</v>
      </c>
      <c r="AL37" s="144">
        <v>0.112</v>
      </c>
      <c r="AM37" s="142">
        <v>5.8999999999999997E-2</v>
      </c>
      <c r="AN37" s="153">
        <v>0.17799999999999999</v>
      </c>
      <c r="AO37" s="143">
        <v>0.13200000000000001</v>
      </c>
      <c r="AP37" s="142">
        <v>5.8000000000000003E-2</v>
      </c>
      <c r="AQ37" s="148">
        <v>0.14199999999999999</v>
      </c>
      <c r="AR37" s="143">
        <v>0.14099999999999999</v>
      </c>
      <c r="AS37" s="154">
        <v>0.25800000000000001</v>
      </c>
      <c r="AT37" s="65">
        <v>630</v>
      </c>
      <c r="AU37" s="43"/>
      <c r="AV37" s="63" t="s">
        <v>571</v>
      </c>
      <c r="AW37" s="154">
        <v>0.251</v>
      </c>
      <c r="AX37" s="143">
        <v>0.13</v>
      </c>
      <c r="AY37" s="142">
        <v>5.6000000000000001E-2</v>
      </c>
      <c r="AZ37" s="148">
        <v>0.13900000000000001</v>
      </c>
      <c r="BA37" s="151">
        <v>0.111</v>
      </c>
      <c r="BB37" s="142">
        <v>5.6000000000000001E-2</v>
      </c>
      <c r="BC37" s="155">
        <v>0.185</v>
      </c>
      <c r="BD37" s="143">
        <v>0.13600000000000001</v>
      </c>
      <c r="BE37" s="142">
        <v>5.6000000000000001E-2</v>
      </c>
      <c r="BF37" s="143">
        <v>0.13900000000000001</v>
      </c>
      <c r="BG37" s="143">
        <v>0.13800000000000001</v>
      </c>
      <c r="BH37" s="154">
        <v>0.246</v>
      </c>
      <c r="BI37" s="65">
        <v>630</v>
      </c>
    </row>
    <row r="38" spans="1:61">
      <c r="B38" s="43"/>
      <c r="C38" s="63" t="s">
        <v>572</v>
      </c>
      <c r="D38" s="149">
        <v>8.7999999999999995E-2</v>
      </c>
      <c r="E38" s="144">
        <v>0.106</v>
      </c>
      <c r="F38" s="144">
        <v>0.10100000000000001</v>
      </c>
      <c r="G38" s="148">
        <v>0.14299999999999999</v>
      </c>
      <c r="H38" s="144">
        <v>9.9000000000000005E-2</v>
      </c>
      <c r="I38" s="142">
        <v>5.8999999999999997E-2</v>
      </c>
      <c r="J38" s="148">
        <v>0.14099999999999999</v>
      </c>
      <c r="K38" s="151">
        <v>0.11600000000000001</v>
      </c>
      <c r="L38" s="142">
        <v>5.7000000000000002E-2</v>
      </c>
      <c r="M38" s="155">
        <v>0.17499999999999999</v>
      </c>
      <c r="N38" s="148">
        <v>0.14099999999999999</v>
      </c>
      <c r="O38" s="144">
        <v>9.4E-2</v>
      </c>
      <c r="P38" s="65">
        <v>630</v>
      </c>
      <c r="Q38" s="43"/>
      <c r="R38" s="63" t="s">
        <v>572</v>
      </c>
      <c r="S38" s="149">
        <v>9.0999999999999998E-2</v>
      </c>
      <c r="T38" s="144">
        <v>0.109</v>
      </c>
      <c r="U38" s="144">
        <v>0.104</v>
      </c>
      <c r="V38" s="148">
        <v>0.15</v>
      </c>
      <c r="W38" s="144">
        <v>0.10100000000000001</v>
      </c>
      <c r="X38" s="142">
        <v>0.06</v>
      </c>
      <c r="Y38" s="148">
        <v>0.14299999999999999</v>
      </c>
      <c r="Z38" s="151">
        <v>0.11600000000000001</v>
      </c>
      <c r="AA38" s="142">
        <v>0.06</v>
      </c>
      <c r="AB38" s="155">
        <v>0.187</v>
      </c>
      <c r="AC38" s="143">
        <v>0.13600000000000001</v>
      </c>
      <c r="AD38" s="149">
        <v>0.09</v>
      </c>
      <c r="AE38" s="65">
        <v>630</v>
      </c>
      <c r="AF38" s="43"/>
      <c r="AG38" s="63" t="s">
        <v>572</v>
      </c>
      <c r="AH38" s="149">
        <v>9.1999999999999998E-2</v>
      </c>
      <c r="AI38" s="153">
        <v>0.17699999999999999</v>
      </c>
      <c r="AJ38" s="142">
        <v>5.8999999999999997E-2</v>
      </c>
      <c r="AK38" s="148">
        <v>0.15</v>
      </c>
      <c r="AL38" s="143">
        <v>0.13600000000000001</v>
      </c>
      <c r="AM38" s="150">
        <v>0.17100000000000001</v>
      </c>
      <c r="AN38" s="142">
        <v>5.8999999999999997E-2</v>
      </c>
      <c r="AO38" s="148">
        <v>0.14399999999999999</v>
      </c>
      <c r="AP38" s="142">
        <v>0.06</v>
      </c>
      <c r="AQ38" s="148">
        <v>0.14499999999999999</v>
      </c>
      <c r="AR38" s="150">
        <v>0.17</v>
      </c>
      <c r="AS38" s="144">
        <v>9.9000000000000005E-2</v>
      </c>
      <c r="AT38" s="65">
        <v>630</v>
      </c>
      <c r="AU38" s="43"/>
      <c r="AV38" s="63" t="s">
        <v>572</v>
      </c>
      <c r="AW38" s="144">
        <v>0.10299999999999999</v>
      </c>
      <c r="AX38" s="153">
        <v>0.17899999999999999</v>
      </c>
      <c r="AY38" s="142">
        <v>5.8999999999999997E-2</v>
      </c>
      <c r="AZ38" s="148">
        <v>0.14899999999999999</v>
      </c>
      <c r="BA38" s="143">
        <v>0.13500000000000001</v>
      </c>
      <c r="BB38" s="153">
        <v>0.17199999999999999</v>
      </c>
      <c r="BC38" s="142">
        <v>0.06</v>
      </c>
      <c r="BD38" s="150">
        <v>0.153</v>
      </c>
      <c r="BE38" s="142">
        <v>0.06</v>
      </c>
      <c r="BF38" s="148">
        <v>0.14299999999999999</v>
      </c>
      <c r="BG38" s="150">
        <v>0.16500000000000001</v>
      </c>
      <c r="BH38" s="149">
        <v>8.8999999999999996E-2</v>
      </c>
      <c r="BI38" s="65">
        <v>630</v>
      </c>
    </row>
    <row r="39" spans="1:61">
      <c r="B39" s="43"/>
      <c r="C39" s="63" t="s">
        <v>573</v>
      </c>
      <c r="D39" s="142">
        <v>5.6000000000000001E-2</v>
      </c>
      <c r="E39" s="144">
        <v>0.105</v>
      </c>
      <c r="F39" s="149">
        <v>9.1999999999999998E-2</v>
      </c>
      <c r="G39" s="151">
        <v>0.109</v>
      </c>
      <c r="H39" s="149">
        <v>8.7999999999999995E-2</v>
      </c>
      <c r="I39" s="142">
        <v>6.4000000000000001E-2</v>
      </c>
      <c r="J39" s="150">
        <v>0.151</v>
      </c>
      <c r="K39" s="151">
        <v>0.11700000000000001</v>
      </c>
      <c r="L39" s="148">
        <v>0.14000000000000001</v>
      </c>
      <c r="M39" s="155">
        <v>0.17699999999999999</v>
      </c>
      <c r="N39" s="142">
        <v>0.06</v>
      </c>
      <c r="O39" s="142">
        <v>5.6000000000000001E-2</v>
      </c>
      <c r="P39" s="65">
        <v>630</v>
      </c>
      <c r="Q39" s="43"/>
      <c r="R39" s="63" t="s">
        <v>573</v>
      </c>
      <c r="S39" s="142">
        <v>5.7000000000000002E-2</v>
      </c>
      <c r="T39" s="151">
        <v>0.113</v>
      </c>
      <c r="U39" s="144">
        <v>0.1</v>
      </c>
      <c r="V39" s="144">
        <v>0.11</v>
      </c>
      <c r="W39" s="145">
        <v>8.3000000000000004E-2</v>
      </c>
      <c r="X39" s="142">
        <v>5.8000000000000003E-2</v>
      </c>
      <c r="Y39" s="150">
        <v>0.154</v>
      </c>
      <c r="Z39" s="143">
        <v>0.125</v>
      </c>
      <c r="AA39" s="148">
        <v>0.14000000000000001</v>
      </c>
      <c r="AB39" s="155">
        <v>0.183</v>
      </c>
      <c r="AC39" s="142">
        <v>5.6000000000000001E-2</v>
      </c>
      <c r="AD39" s="153">
        <v>0.16600000000000001</v>
      </c>
      <c r="AE39" s="65">
        <v>630</v>
      </c>
      <c r="AF39" s="43"/>
      <c r="AG39" s="63" t="s">
        <v>573</v>
      </c>
      <c r="AH39" s="142">
        <v>5.8000000000000003E-2</v>
      </c>
      <c r="AI39" s="143">
        <v>0.14000000000000001</v>
      </c>
      <c r="AJ39" s="142">
        <v>5.8999999999999997E-2</v>
      </c>
      <c r="AK39" s="144">
        <v>0.109</v>
      </c>
      <c r="AL39" s="151">
        <v>0.125</v>
      </c>
      <c r="AM39" s="151">
        <v>0.126</v>
      </c>
      <c r="AN39" s="142">
        <v>5.8999999999999997E-2</v>
      </c>
      <c r="AO39" s="143">
        <v>0.13500000000000001</v>
      </c>
      <c r="AP39" s="142">
        <v>5.7000000000000002E-2</v>
      </c>
      <c r="AQ39" s="148">
        <v>0.151</v>
      </c>
      <c r="AR39" s="151">
        <v>0.124</v>
      </c>
      <c r="AS39" s="142">
        <v>6.9000000000000006E-2</v>
      </c>
      <c r="AT39" s="65">
        <v>630</v>
      </c>
      <c r="AU39" s="43"/>
      <c r="AV39" s="63" t="s">
        <v>573</v>
      </c>
      <c r="AW39" s="142">
        <v>6.7000000000000004E-2</v>
      </c>
      <c r="AX39" s="143">
        <v>0.13700000000000001</v>
      </c>
      <c r="AY39" s="142">
        <v>6.0999999999999999E-2</v>
      </c>
      <c r="AZ39" s="144">
        <v>0.10199999999999999</v>
      </c>
      <c r="BA39" s="143">
        <v>0.126</v>
      </c>
      <c r="BB39" s="151">
        <v>0.12</v>
      </c>
      <c r="BC39" s="142">
        <v>5.7000000000000002E-2</v>
      </c>
      <c r="BD39" s="143">
        <v>0.13300000000000001</v>
      </c>
      <c r="BE39" s="142">
        <v>5.5E-2</v>
      </c>
      <c r="BF39" s="148">
        <v>0.14799999999999999</v>
      </c>
      <c r="BG39" s="143">
        <v>0.126</v>
      </c>
      <c r="BH39" s="142">
        <v>5.8000000000000003E-2</v>
      </c>
      <c r="BI39" s="65">
        <v>630</v>
      </c>
    </row>
    <row r="40" spans="1:61">
      <c r="B40" s="43"/>
      <c r="C40" s="80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65"/>
    </row>
    <row r="41" spans="1:61">
      <c r="B41" s="43"/>
      <c r="C41" s="80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65"/>
    </row>
    <row r="42" spans="1:61">
      <c r="B42" s="43"/>
      <c r="C42" s="80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65"/>
    </row>
    <row r="43" spans="1:61">
      <c r="A43" s="44" t="s">
        <v>755</v>
      </c>
      <c r="C43" s="82" t="s">
        <v>911</v>
      </c>
      <c r="D43" s="83">
        <v>1</v>
      </c>
      <c r="E43" s="83">
        <v>2</v>
      </c>
      <c r="F43" s="83">
        <v>3</v>
      </c>
      <c r="G43" s="83">
        <v>4</v>
      </c>
      <c r="H43" s="83">
        <v>5</v>
      </c>
      <c r="I43" s="83">
        <v>6</v>
      </c>
      <c r="J43" s="83">
        <v>7</v>
      </c>
      <c r="K43" s="83">
        <v>8</v>
      </c>
      <c r="L43" s="83">
        <v>9</v>
      </c>
      <c r="M43" s="83">
        <v>10</v>
      </c>
      <c r="N43" s="83">
        <v>11</v>
      </c>
      <c r="O43" s="83">
        <v>12</v>
      </c>
      <c r="R43" s="82" t="s">
        <v>912</v>
      </c>
      <c r="S43" s="83">
        <v>1</v>
      </c>
      <c r="T43" s="83">
        <v>2</v>
      </c>
      <c r="U43" s="83">
        <v>3</v>
      </c>
      <c r="V43" s="83">
        <v>4</v>
      </c>
      <c r="W43" s="83">
        <v>5</v>
      </c>
      <c r="X43" s="83">
        <v>6</v>
      </c>
      <c r="Y43" s="83">
        <v>7</v>
      </c>
      <c r="Z43" s="83">
        <v>8</v>
      </c>
      <c r="AA43" s="83">
        <v>9</v>
      </c>
      <c r="AB43" s="83">
        <v>10</v>
      </c>
      <c r="AC43" s="83">
        <v>11</v>
      </c>
      <c r="AD43" s="83">
        <v>12</v>
      </c>
      <c r="AG43" s="82" t="s">
        <v>913</v>
      </c>
      <c r="AH43" s="83">
        <v>1</v>
      </c>
      <c r="AI43" s="83">
        <v>2</v>
      </c>
      <c r="AJ43" s="83">
        <v>3</v>
      </c>
      <c r="AK43" s="83">
        <v>4</v>
      </c>
      <c r="AL43" s="83">
        <v>5</v>
      </c>
      <c r="AM43" s="83">
        <v>6</v>
      </c>
      <c r="AN43" s="83">
        <v>7</v>
      </c>
      <c r="AO43" s="83">
        <v>8</v>
      </c>
      <c r="AP43" s="83">
        <v>9</v>
      </c>
      <c r="AQ43" s="83">
        <v>10</v>
      </c>
      <c r="AR43" s="83">
        <v>11</v>
      </c>
      <c r="AS43" s="83">
        <v>12</v>
      </c>
      <c r="AV43" s="82" t="s">
        <v>914</v>
      </c>
      <c r="AW43" s="83">
        <v>1</v>
      </c>
      <c r="AX43" s="83">
        <v>2</v>
      </c>
      <c r="AY43" s="83">
        <v>3</v>
      </c>
      <c r="AZ43" s="83">
        <v>4</v>
      </c>
      <c r="BA43" s="83">
        <v>5</v>
      </c>
      <c r="BB43" s="83">
        <v>6</v>
      </c>
      <c r="BC43" s="83">
        <v>7</v>
      </c>
      <c r="BD43" s="83">
        <v>8</v>
      </c>
      <c r="BE43" s="83">
        <v>9</v>
      </c>
      <c r="BF43" s="83">
        <v>10</v>
      </c>
      <c r="BG43" s="83">
        <v>11</v>
      </c>
      <c r="BH43" s="83">
        <v>12</v>
      </c>
    </row>
    <row r="44" spans="1:61">
      <c r="C44" s="83" t="s">
        <v>566</v>
      </c>
      <c r="D44" s="84" t="s">
        <v>915</v>
      </c>
      <c r="E44" s="84" t="s">
        <v>214</v>
      </c>
      <c r="F44" s="84" t="s">
        <v>214</v>
      </c>
      <c r="G44" s="84" t="s">
        <v>214</v>
      </c>
      <c r="H44" s="84" t="s">
        <v>214</v>
      </c>
      <c r="I44" s="84" t="s">
        <v>214</v>
      </c>
      <c r="J44" s="84" t="s">
        <v>214</v>
      </c>
      <c r="K44" s="84" t="s">
        <v>214</v>
      </c>
      <c r="L44" s="84" t="s">
        <v>214</v>
      </c>
      <c r="M44" s="84" t="s">
        <v>214</v>
      </c>
      <c r="N44" s="84" t="s">
        <v>214</v>
      </c>
      <c r="O44" s="84" t="s">
        <v>915</v>
      </c>
      <c r="R44" s="83" t="s">
        <v>566</v>
      </c>
      <c r="S44" s="84" t="s">
        <v>915</v>
      </c>
      <c r="T44" s="84" t="s">
        <v>214</v>
      </c>
      <c r="U44" s="84" t="s">
        <v>214</v>
      </c>
      <c r="V44" s="84" t="s">
        <v>214</v>
      </c>
      <c r="W44" s="84" t="s">
        <v>214</v>
      </c>
      <c r="X44" s="84" t="s">
        <v>214</v>
      </c>
      <c r="Y44" s="84" t="s">
        <v>214</v>
      </c>
      <c r="Z44" s="84" t="s">
        <v>214</v>
      </c>
      <c r="AA44" s="84" t="s">
        <v>214</v>
      </c>
      <c r="AB44" s="84" t="s">
        <v>214</v>
      </c>
      <c r="AC44" s="84" t="s">
        <v>214</v>
      </c>
      <c r="AD44" s="84" t="s">
        <v>915</v>
      </c>
      <c r="AG44" s="83" t="s">
        <v>566</v>
      </c>
      <c r="AH44" s="84" t="s">
        <v>915</v>
      </c>
      <c r="AI44" s="84" t="s">
        <v>214</v>
      </c>
      <c r="AJ44" s="84" t="s">
        <v>214</v>
      </c>
      <c r="AK44" s="84" t="s">
        <v>214</v>
      </c>
      <c r="AL44" s="84" t="s">
        <v>214</v>
      </c>
      <c r="AM44" s="84" t="s">
        <v>214</v>
      </c>
      <c r="AN44" s="84" t="s">
        <v>214</v>
      </c>
      <c r="AO44" s="84" t="s">
        <v>214</v>
      </c>
      <c r="AP44" s="84" t="s">
        <v>214</v>
      </c>
      <c r="AQ44" s="84" t="s">
        <v>214</v>
      </c>
      <c r="AR44" s="84" t="s">
        <v>916</v>
      </c>
      <c r="AS44" s="84" t="s">
        <v>915</v>
      </c>
      <c r="AV44" s="83" t="s">
        <v>566</v>
      </c>
      <c r="AW44" s="84" t="s">
        <v>915</v>
      </c>
      <c r="AX44" s="84" t="s">
        <v>214</v>
      </c>
      <c r="AY44" s="84" t="s">
        <v>214</v>
      </c>
      <c r="AZ44" s="84" t="s">
        <v>214</v>
      </c>
      <c r="BA44" s="84" t="s">
        <v>214</v>
      </c>
      <c r="BB44" s="84" t="s">
        <v>214</v>
      </c>
      <c r="BC44" s="84" t="s">
        <v>214</v>
      </c>
      <c r="BD44" s="84" t="s">
        <v>214</v>
      </c>
      <c r="BE44" s="84" t="s">
        <v>214</v>
      </c>
      <c r="BF44" s="84" t="s">
        <v>214</v>
      </c>
      <c r="BG44" s="84" t="s">
        <v>916</v>
      </c>
      <c r="BH44" s="84" t="s">
        <v>915</v>
      </c>
    </row>
    <row r="45" spans="1:61">
      <c r="C45" s="83" t="s">
        <v>567</v>
      </c>
      <c r="D45" s="84" t="s">
        <v>917</v>
      </c>
      <c r="E45" s="84" t="s">
        <v>214</v>
      </c>
      <c r="F45" s="84" t="s">
        <v>214</v>
      </c>
      <c r="G45" s="84" t="s">
        <v>214</v>
      </c>
      <c r="H45" s="84" t="s">
        <v>214</v>
      </c>
      <c r="I45" s="84" t="s">
        <v>214</v>
      </c>
      <c r="J45" s="84" t="s">
        <v>214</v>
      </c>
      <c r="K45" s="84" t="s">
        <v>214</v>
      </c>
      <c r="L45" s="84" t="s">
        <v>214</v>
      </c>
      <c r="M45" s="84" t="s">
        <v>214</v>
      </c>
      <c r="N45" s="84" t="s">
        <v>214</v>
      </c>
      <c r="O45" s="84" t="s">
        <v>917</v>
      </c>
      <c r="R45" s="83" t="s">
        <v>567</v>
      </c>
      <c r="S45" s="84" t="s">
        <v>917</v>
      </c>
      <c r="T45" s="84" t="s">
        <v>214</v>
      </c>
      <c r="U45" s="84" t="s">
        <v>214</v>
      </c>
      <c r="V45" s="84" t="s">
        <v>214</v>
      </c>
      <c r="W45" s="84" t="s">
        <v>214</v>
      </c>
      <c r="X45" s="84" t="s">
        <v>214</v>
      </c>
      <c r="Y45" s="84" t="s">
        <v>214</v>
      </c>
      <c r="Z45" s="84" t="s">
        <v>214</v>
      </c>
      <c r="AA45" s="84" t="s">
        <v>214</v>
      </c>
      <c r="AB45" s="84" t="s">
        <v>214</v>
      </c>
      <c r="AC45" s="84" t="s">
        <v>214</v>
      </c>
      <c r="AD45" s="84" t="s">
        <v>917</v>
      </c>
      <c r="AG45" s="83" t="s">
        <v>567</v>
      </c>
      <c r="AH45" s="84" t="s">
        <v>917</v>
      </c>
      <c r="AI45" s="84" t="s">
        <v>214</v>
      </c>
      <c r="AJ45" s="84" t="s">
        <v>214</v>
      </c>
      <c r="AK45" s="84" t="s">
        <v>214</v>
      </c>
      <c r="AL45" s="84" t="s">
        <v>214</v>
      </c>
      <c r="AM45" s="84" t="s">
        <v>214</v>
      </c>
      <c r="AN45" s="84" t="s">
        <v>214</v>
      </c>
      <c r="AO45" s="84" t="s">
        <v>214</v>
      </c>
      <c r="AP45" s="84" t="s">
        <v>214</v>
      </c>
      <c r="AQ45" s="84" t="s">
        <v>916</v>
      </c>
      <c r="AR45" s="84" t="s">
        <v>916</v>
      </c>
      <c r="AS45" s="84" t="s">
        <v>917</v>
      </c>
      <c r="AV45" s="83" t="s">
        <v>567</v>
      </c>
      <c r="AW45" s="84" t="s">
        <v>917</v>
      </c>
      <c r="AX45" s="84" t="s">
        <v>214</v>
      </c>
      <c r="AY45" s="84" t="s">
        <v>214</v>
      </c>
      <c r="AZ45" s="84" t="s">
        <v>214</v>
      </c>
      <c r="BA45" s="84" t="s">
        <v>214</v>
      </c>
      <c r="BB45" s="84" t="s">
        <v>214</v>
      </c>
      <c r="BC45" s="84" t="s">
        <v>214</v>
      </c>
      <c r="BD45" s="84" t="s">
        <v>214</v>
      </c>
      <c r="BE45" s="84" t="s">
        <v>214</v>
      </c>
      <c r="BF45" s="84" t="s">
        <v>916</v>
      </c>
      <c r="BG45" s="84" t="s">
        <v>916</v>
      </c>
      <c r="BH45" s="84" t="s">
        <v>917</v>
      </c>
    </row>
    <row r="46" spans="1:61">
      <c r="C46" s="83" t="s">
        <v>568</v>
      </c>
      <c r="D46" s="84" t="s">
        <v>918</v>
      </c>
      <c r="E46" s="84" t="s">
        <v>214</v>
      </c>
      <c r="F46" s="84" t="s">
        <v>214</v>
      </c>
      <c r="G46" s="84" t="s">
        <v>214</v>
      </c>
      <c r="H46" s="84" t="s">
        <v>214</v>
      </c>
      <c r="I46" s="84" t="s">
        <v>214</v>
      </c>
      <c r="J46" s="84" t="s">
        <v>214</v>
      </c>
      <c r="K46" s="84" t="s">
        <v>214</v>
      </c>
      <c r="L46" s="84" t="s">
        <v>214</v>
      </c>
      <c r="M46" s="84" t="s">
        <v>214</v>
      </c>
      <c r="N46" s="84" t="s">
        <v>214</v>
      </c>
      <c r="O46" s="84" t="s">
        <v>918</v>
      </c>
      <c r="R46" s="83" t="s">
        <v>568</v>
      </c>
      <c r="S46" s="84" t="s">
        <v>918</v>
      </c>
      <c r="T46" s="84" t="s">
        <v>214</v>
      </c>
      <c r="U46" s="84" t="s">
        <v>214</v>
      </c>
      <c r="V46" s="84" t="s">
        <v>214</v>
      </c>
      <c r="W46" s="84" t="s">
        <v>214</v>
      </c>
      <c r="X46" s="84" t="s">
        <v>214</v>
      </c>
      <c r="Y46" s="84" t="s">
        <v>214</v>
      </c>
      <c r="Z46" s="84" t="s">
        <v>214</v>
      </c>
      <c r="AA46" s="84" t="s">
        <v>214</v>
      </c>
      <c r="AB46" s="84" t="s">
        <v>214</v>
      </c>
      <c r="AC46" s="84" t="s">
        <v>214</v>
      </c>
      <c r="AD46" s="84" t="s">
        <v>918</v>
      </c>
      <c r="AG46" s="83" t="s">
        <v>568</v>
      </c>
      <c r="AH46" s="84" t="s">
        <v>918</v>
      </c>
      <c r="AI46" s="84" t="s">
        <v>214</v>
      </c>
      <c r="AJ46" s="84" t="s">
        <v>214</v>
      </c>
      <c r="AK46" s="84" t="s">
        <v>214</v>
      </c>
      <c r="AL46" s="84" t="s">
        <v>214</v>
      </c>
      <c r="AM46" s="84" t="s">
        <v>214</v>
      </c>
      <c r="AN46" s="84" t="s">
        <v>214</v>
      </c>
      <c r="AO46" s="84" t="s">
        <v>214</v>
      </c>
      <c r="AP46" s="84" t="s">
        <v>214</v>
      </c>
      <c r="AQ46" s="84" t="s">
        <v>916</v>
      </c>
      <c r="AR46" s="84" t="s">
        <v>916</v>
      </c>
      <c r="AS46" s="84" t="s">
        <v>918</v>
      </c>
      <c r="AV46" s="83" t="s">
        <v>568</v>
      </c>
      <c r="AW46" s="84" t="s">
        <v>918</v>
      </c>
      <c r="AX46" s="84" t="s">
        <v>214</v>
      </c>
      <c r="AY46" s="84" t="s">
        <v>214</v>
      </c>
      <c r="AZ46" s="84" t="s">
        <v>214</v>
      </c>
      <c r="BA46" s="84" t="s">
        <v>214</v>
      </c>
      <c r="BB46" s="84" t="s">
        <v>214</v>
      </c>
      <c r="BC46" s="84" t="s">
        <v>214</v>
      </c>
      <c r="BD46" s="84" t="s">
        <v>214</v>
      </c>
      <c r="BE46" s="84" t="s">
        <v>214</v>
      </c>
      <c r="BF46" s="84" t="s">
        <v>916</v>
      </c>
      <c r="BG46" s="84" t="s">
        <v>916</v>
      </c>
      <c r="BH46" s="84" t="s">
        <v>918</v>
      </c>
    </row>
    <row r="47" spans="1:61">
      <c r="C47" s="83" t="s">
        <v>569</v>
      </c>
      <c r="D47" s="84" t="s">
        <v>919</v>
      </c>
      <c r="E47" s="84" t="s">
        <v>214</v>
      </c>
      <c r="F47" s="84" t="s">
        <v>214</v>
      </c>
      <c r="G47" s="84" t="s">
        <v>214</v>
      </c>
      <c r="H47" s="84" t="s">
        <v>214</v>
      </c>
      <c r="I47" s="84" t="s">
        <v>214</v>
      </c>
      <c r="J47" s="84" t="s">
        <v>214</v>
      </c>
      <c r="K47" s="84" t="s">
        <v>214</v>
      </c>
      <c r="L47" s="84" t="s">
        <v>214</v>
      </c>
      <c r="M47" s="84" t="s">
        <v>214</v>
      </c>
      <c r="N47" s="84" t="s">
        <v>214</v>
      </c>
      <c r="O47" s="84" t="s">
        <v>919</v>
      </c>
      <c r="R47" s="83" t="s">
        <v>569</v>
      </c>
      <c r="S47" s="84" t="s">
        <v>919</v>
      </c>
      <c r="T47" s="84" t="s">
        <v>214</v>
      </c>
      <c r="U47" s="84" t="s">
        <v>214</v>
      </c>
      <c r="V47" s="84" t="s">
        <v>214</v>
      </c>
      <c r="W47" s="84" t="s">
        <v>214</v>
      </c>
      <c r="X47" s="84" t="s">
        <v>214</v>
      </c>
      <c r="Y47" s="84" t="s">
        <v>214</v>
      </c>
      <c r="Z47" s="84" t="s">
        <v>214</v>
      </c>
      <c r="AA47" s="84" t="s">
        <v>214</v>
      </c>
      <c r="AB47" s="84" t="s">
        <v>214</v>
      </c>
      <c r="AC47" s="84" t="s">
        <v>214</v>
      </c>
      <c r="AD47" s="84" t="s">
        <v>919</v>
      </c>
      <c r="AG47" s="83" t="s">
        <v>569</v>
      </c>
      <c r="AH47" s="84" t="s">
        <v>919</v>
      </c>
      <c r="AI47" s="84" t="s">
        <v>214</v>
      </c>
      <c r="AJ47" s="84" t="s">
        <v>214</v>
      </c>
      <c r="AK47" s="84" t="s">
        <v>214</v>
      </c>
      <c r="AL47" s="84" t="s">
        <v>214</v>
      </c>
      <c r="AM47" s="84" t="s">
        <v>214</v>
      </c>
      <c r="AN47" s="84" t="s">
        <v>214</v>
      </c>
      <c r="AO47" s="84" t="s">
        <v>214</v>
      </c>
      <c r="AP47" s="84" t="s">
        <v>214</v>
      </c>
      <c r="AQ47" s="84" t="s">
        <v>916</v>
      </c>
      <c r="AR47" s="84" t="s">
        <v>916</v>
      </c>
      <c r="AS47" s="84" t="s">
        <v>919</v>
      </c>
      <c r="AV47" s="83" t="s">
        <v>569</v>
      </c>
      <c r="AW47" s="84" t="s">
        <v>919</v>
      </c>
      <c r="AX47" s="84" t="s">
        <v>214</v>
      </c>
      <c r="AY47" s="84" t="s">
        <v>214</v>
      </c>
      <c r="AZ47" s="84" t="s">
        <v>214</v>
      </c>
      <c r="BA47" s="84" t="s">
        <v>214</v>
      </c>
      <c r="BB47" s="84" t="s">
        <v>214</v>
      </c>
      <c r="BC47" s="84" t="s">
        <v>214</v>
      </c>
      <c r="BD47" s="84" t="s">
        <v>214</v>
      </c>
      <c r="BE47" s="84" t="s">
        <v>214</v>
      </c>
      <c r="BF47" s="84" t="s">
        <v>916</v>
      </c>
      <c r="BG47" s="84" t="s">
        <v>916</v>
      </c>
      <c r="BH47" s="84" t="s">
        <v>919</v>
      </c>
    </row>
    <row r="48" spans="1:61">
      <c r="C48" s="83" t="s">
        <v>570</v>
      </c>
      <c r="D48" s="84" t="s">
        <v>920</v>
      </c>
      <c r="E48" s="84" t="s">
        <v>214</v>
      </c>
      <c r="F48" s="84" t="s">
        <v>214</v>
      </c>
      <c r="G48" s="84" t="s">
        <v>214</v>
      </c>
      <c r="H48" s="84" t="s">
        <v>214</v>
      </c>
      <c r="I48" s="84" t="s">
        <v>214</v>
      </c>
      <c r="J48" s="84" t="s">
        <v>214</v>
      </c>
      <c r="K48" s="84" t="s">
        <v>214</v>
      </c>
      <c r="L48" s="84" t="s">
        <v>214</v>
      </c>
      <c r="M48" s="84" t="s">
        <v>214</v>
      </c>
      <c r="N48" s="84" t="s">
        <v>214</v>
      </c>
      <c r="O48" s="84" t="s">
        <v>920</v>
      </c>
      <c r="R48" s="83" t="s">
        <v>570</v>
      </c>
      <c r="S48" s="84" t="s">
        <v>920</v>
      </c>
      <c r="T48" s="84" t="s">
        <v>214</v>
      </c>
      <c r="U48" s="84" t="s">
        <v>214</v>
      </c>
      <c r="V48" s="84" t="s">
        <v>214</v>
      </c>
      <c r="W48" s="84" t="s">
        <v>214</v>
      </c>
      <c r="X48" s="84" t="s">
        <v>214</v>
      </c>
      <c r="Y48" s="84" t="s">
        <v>214</v>
      </c>
      <c r="Z48" s="84" t="s">
        <v>214</v>
      </c>
      <c r="AA48" s="84" t="s">
        <v>214</v>
      </c>
      <c r="AB48" s="84" t="s">
        <v>214</v>
      </c>
      <c r="AC48" s="84" t="s">
        <v>214</v>
      </c>
      <c r="AD48" s="84" t="s">
        <v>920</v>
      </c>
      <c r="AG48" s="83" t="s">
        <v>570</v>
      </c>
      <c r="AH48" s="84" t="s">
        <v>920</v>
      </c>
      <c r="AI48" s="84" t="s">
        <v>214</v>
      </c>
      <c r="AJ48" s="84" t="s">
        <v>214</v>
      </c>
      <c r="AK48" s="84" t="s">
        <v>214</v>
      </c>
      <c r="AL48" s="84" t="s">
        <v>214</v>
      </c>
      <c r="AM48" s="84" t="s">
        <v>214</v>
      </c>
      <c r="AN48" s="84" t="s">
        <v>214</v>
      </c>
      <c r="AO48" s="84" t="s">
        <v>214</v>
      </c>
      <c r="AP48" s="84" t="s">
        <v>214</v>
      </c>
      <c r="AQ48" s="84" t="s">
        <v>916</v>
      </c>
      <c r="AR48" s="84" t="s">
        <v>916</v>
      </c>
      <c r="AS48" s="84" t="s">
        <v>920</v>
      </c>
      <c r="AV48" s="83" t="s">
        <v>570</v>
      </c>
      <c r="AW48" s="84" t="s">
        <v>920</v>
      </c>
      <c r="AX48" s="84" t="s">
        <v>214</v>
      </c>
      <c r="AY48" s="84" t="s">
        <v>214</v>
      </c>
      <c r="AZ48" s="84" t="s">
        <v>214</v>
      </c>
      <c r="BA48" s="84" t="s">
        <v>214</v>
      </c>
      <c r="BB48" s="84" t="s">
        <v>214</v>
      </c>
      <c r="BC48" s="84" t="s">
        <v>214</v>
      </c>
      <c r="BD48" s="84" t="s">
        <v>214</v>
      </c>
      <c r="BE48" s="84" t="s">
        <v>214</v>
      </c>
      <c r="BF48" s="84" t="s">
        <v>916</v>
      </c>
      <c r="BG48" s="84" t="s">
        <v>916</v>
      </c>
      <c r="BH48" s="84" t="s">
        <v>920</v>
      </c>
    </row>
    <row r="49" spans="1:60">
      <c r="C49" s="83" t="s">
        <v>571</v>
      </c>
      <c r="D49" s="84" t="s">
        <v>921</v>
      </c>
      <c r="E49" s="84" t="s">
        <v>214</v>
      </c>
      <c r="F49" s="84" t="s">
        <v>214</v>
      </c>
      <c r="G49" s="84" t="s">
        <v>214</v>
      </c>
      <c r="H49" s="84" t="s">
        <v>214</v>
      </c>
      <c r="I49" s="84" t="s">
        <v>214</v>
      </c>
      <c r="J49" s="84" t="s">
        <v>214</v>
      </c>
      <c r="K49" s="84" t="s">
        <v>214</v>
      </c>
      <c r="L49" s="84" t="s">
        <v>214</v>
      </c>
      <c r="M49" s="84" t="s">
        <v>214</v>
      </c>
      <c r="N49" s="84" t="s">
        <v>214</v>
      </c>
      <c r="O49" s="84" t="s">
        <v>921</v>
      </c>
      <c r="R49" s="83" t="s">
        <v>571</v>
      </c>
      <c r="S49" s="84" t="s">
        <v>921</v>
      </c>
      <c r="T49" s="84" t="s">
        <v>214</v>
      </c>
      <c r="U49" s="84" t="s">
        <v>214</v>
      </c>
      <c r="V49" s="84" t="s">
        <v>214</v>
      </c>
      <c r="W49" s="84" t="s">
        <v>214</v>
      </c>
      <c r="X49" s="84" t="s">
        <v>214</v>
      </c>
      <c r="Y49" s="84" t="s">
        <v>214</v>
      </c>
      <c r="Z49" s="84" t="s">
        <v>214</v>
      </c>
      <c r="AA49" s="84" t="s">
        <v>214</v>
      </c>
      <c r="AB49" s="84" t="s">
        <v>214</v>
      </c>
      <c r="AC49" s="84" t="s">
        <v>214</v>
      </c>
      <c r="AD49" s="84" t="s">
        <v>921</v>
      </c>
      <c r="AG49" s="83" t="s">
        <v>571</v>
      </c>
      <c r="AH49" s="84" t="s">
        <v>921</v>
      </c>
      <c r="AI49" s="84" t="s">
        <v>916</v>
      </c>
      <c r="AJ49" s="84" t="s">
        <v>214</v>
      </c>
      <c r="AK49" s="84" t="s">
        <v>214</v>
      </c>
      <c r="AL49" s="84" t="s">
        <v>214</v>
      </c>
      <c r="AM49" s="84" t="s">
        <v>214</v>
      </c>
      <c r="AN49" s="84" t="s">
        <v>214</v>
      </c>
      <c r="AO49" s="84" t="s">
        <v>214</v>
      </c>
      <c r="AP49" s="84" t="s">
        <v>214</v>
      </c>
      <c r="AQ49" s="84" t="s">
        <v>916</v>
      </c>
      <c r="AR49" s="84" t="s">
        <v>916</v>
      </c>
      <c r="AS49" s="84" t="s">
        <v>921</v>
      </c>
      <c r="AV49" s="83" t="s">
        <v>571</v>
      </c>
      <c r="AW49" s="84" t="s">
        <v>921</v>
      </c>
      <c r="AX49" s="84" t="s">
        <v>916</v>
      </c>
      <c r="AY49" s="84" t="s">
        <v>214</v>
      </c>
      <c r="AZ49" s="84" t="s">
        <v>214</v>
      </c>
      <c r="BA49" s="84" t="s">
        <v>214</v>
      </c>
      <c r="BB49" s="84" t="s">
        <v>214</v>
      </c>
      <c r="BC49" s="84" t="s">
        <v>214</v>
      </c>
      <c r="BD49" s="84" t="s">
        <v>214</v>
      </c>
      <c r="BE49" s="84" t="s">
        <v>214</v>
      </c>
      <c r="BF49" s="84" t="s">
        <v>916</v>
      </c>
      <c r="BG49" s="84" t="s">
        <v>916</v>
      </c>
      <c r="BH49" s="84" t="s">
        <v>921</v>
      </c>
    </row>
    <row r="50" spans="1:60">
      <c r="C50" s="83" t="s">
        <v>572</v>
      </c>
      <c r="D50" s="84" t="s">
        <v>574</v>
      </c>
      <c r="E50" s="84" t="s">
        <v>214</v>
      </c>
      <c r="F50" s="84" t="s">
        <v>214</v>
      </c>
      <c r="G50" s="84" t="s">
        <v>214</v>
      </c>
      <c r="H50" s="84" t="s">
        <v>214</v>
      </c>
      <c r="I50" s="84" t="s">
        <v>214</v>
      </c>
      <c r="J50" s="84" t="s">
        <v>214</v>
      </c>
      <c r="K50" s="84" t="s">
        <v>214</v>
      </c>
      <c r="L50" s="84" t="s">
        <v>214</v>
      </c>
      <c r="M50" s="84" t="s">
        <v>214</v>
      </c>
      <c r="N50" s="84" t="s">
        <v>214</v>
      </c>
      <c r="O50" s="84" t="s">
        <v>574</v>
      </c>
      <c r="R50" s="83" t="s">
        <v>572</v>
      </c>
      <c r="S50" s="84" t="s">
        <v>574</v>
      </c>
      <c r="T50" s="84" t="s">
        <v>214</v>
      </c>
      <c r="U50" s="84" t="s">
        <v>214</v>
      </c>
      <c r="V50" s="84" t="s">
        <v>214</v>
      </c>
      <c r="W50" s="84" t="s">
        <v>214</v>
      </c>
      <c r="X50" s="84" t="s">
        <v>214</v>
      </c>
      <c r="Y50" s="84" t="s">
        <v>214</v>
      </c>
      <c r="Z50" s="84" t="s">
        <v>214</v>
      </c>
      <c r="AA50" s="84" t="s">
        <v>214</v>
      </c>
      <c r="AB50" s="84" t="s">
        <v>214</v>
      </c>
      <c r="AC50" s="84" t="s">
        <v>214</v>
      </c>
      <c r="AD50" s="84" t="s">
        <v>574</v>
      </c>
      <c r="AG50" s="83" t="s">
        <v>572</v>
      </c>
      <c r="AH50" s="84" t="s">
        <v>574</v>
      </c>
      <c r="AI50" s="84" t="s">
        <v>916</v>
      </c>
      <c r="AJ50" s="84" t="s">
        <v>214</v>
      </c>
      <c r="AK50" s="84" t="s">
        <v>214</v>
      </c>
      <c r="AL50" s="84" t="s">
        <v>214</v>
      </c>
      <c r="AM50" s="84" t="s">
        <v>214</v>
      </c>
      <c r="AN50" s="84" t="s">
        <v>214</v>
      </c>
      <c r="AO50" s="84" t="s">
        <v>214</v>
      </c>
      <c r="AP50" s="84" t="s">
        <v>214</v>
      </c>
      <c r="AQ50" s="84" t="s">
        <v>916</v>
      </c>
      <c r="AR50" s="84" t="s">
        <v>916</v>
      </c>
      <c r="AS50" s="84" t="s">
        <v>574</v>
      </c>
      <c r="AV50" s="83" t="s">
        <v>572</v>
      </c>
      <c r="AW50" s="84" t="s">
        <v>574</v>
      </c>
      <c r="AX50" s="84" t="s">
        <v>916</v>
      </c>
      <c r="AY50" s="84" t="s">
        <v>214</v>
      </c>
      <c r="AZ50" s="84" t="s">
        <v>214</v>
      </c>
      <c r="BA50" s="84" t="s">
        <v>214</v>
      </c>
      <c r="BB50" s="84" t="s">
        <v>214</v>
      </c>
      <c r="BC50" s="84" t="s">
        <v>214</v>
      </c>
      <c r="BD50" s="84" t="s">
        <v>214</v>
      </c>
      <c r="BE50" s="84" t="s">
        <v>214</v>
      </c>
      <c r="BF50" s="84" t="s">
        <v>916</v>
      </c>
      <c r="BG50" s="84" t="s">
        <v>916</v>
      </c>
      <c r="BH50" s="84" t="s">
        <v>574</v>
      </c>
    </row>
    <row r="51" spans="1:60">
      <c r="C51" s="83" t="s">
        <v>573</v>
      </c>
      <c r="D51" s="84" t="s">
        <v>575</v>
      </c>
      <c r="E51" s="84" t="s">
        <v>214</v>
      </c>
      <c r="F51" s="84" t="s">
        <v>214</v>
      </c>
      <c r="G51" s="84" t="s">
        <v>214</v>
      </c>
      <c r="H51" s="84" t="s">
        <v>214</v>
      </c>
      <c r="I51" s="84" t="s">
        <v>214</v>
      </c>
      <c r="J51" s="84" t="s">
        <v>214</v>
      </c>
      <c r="K51" s="84" t="s">
        <v>214</v>
      </c>
      <c r="L51" s="84" t="s">
        <v>214</v>
      </c>
      <c r="M51" s="84" t="s">
        <v>214</v>
      </c>
      <c r="N51" s="84" t="s">
        <v>214</v>
      </c>
      <c r="O51" s="84" t="s">
        <v>575</v>
      </c>
      <c r="R51" s="83" t="s">
        <v>573</v>
      </c>
      <c r="S51" s="84" t="s">
        <v>575</v>
      </c>
      <c r="T51" s="84" t="s">
        <v>214</v>
      </c>
      <c r="U51" s="84" t="s">
        <v>214</v>
      </c>
      <c r="V51" s="84" t="s">
        <v>214</v>
      </c>
      <c r="W51" s="84" t="s">
        <v>214</v>
      </c>
      <c r="X51" s="84" t="s">
        <v>214</v>
      </c>
      <c r="Y51" s="84" t="s">
        <v>214</v>
      </c>
      <c r="Z51" s="84" t="s">
        <v>214</v>
      </c>
      <c r="AA51" s="84" t="s">
        <v>214</v>
      </c>
      <c r="AB51" s="84" t="s">
        <v>214</v>
      </c>
      <c r="AC51" s="84" t="s">
        <v>214</v>
      </c>
      <c r="AD51" s="84" t="s">
        <v>575</v>
      </c>
      <c r="AG51" s="83" t="s">
        <v>573</v>
      </c>
      <c r="AH51" s="84" t="s">
        <v>575</v>
      </c>
      <c r="AI51" s="84" t="s">
        <v>214</v>
      </c>
      <c r="AJ51" s="84" t="s">
        <v>214</v>
      </c>
      <c r="AK51" s="84" t="s">
        <v>214</v>
      </c>
      <c r="AL51" s="84" t="s">
        <v>214</v>
      </c>
      <c r="AM51" s="84" t="s">
        <v>214</v>
      </c>
      <c r="AN51" s="84" t="s">
        <v>214</v>
      </c>
      <c r="AO51" s="84" t="s">
        <v>214</v>
      </c>
      <c r="AP51" s="84" t="s">
        <v>214</v>
      </c>
      <c r="AQ51" s="84" t="s">
        <v>916</v>
      </c>
      <c r="AR51" s="84" t="s">
        <v>916</v>
      </c>
      <c r="AS51" s="84" t="s">
        <v>575</v>
      </c>
      <c r="AV51" s="83" t="s">
        <v>573</v>
      </c>
      <c r="AW51" s="84" t="s">
        <v>575</v>
      </c>
      <c r="AX51" s="84" t="s">
        <v>214</v>
      </c>
      <c r="AY51" s="84" t="s">
        <v>214</v>
      </c>
      <c r="AZ51" s="84" t="s">
        <v>214</v>
      </c>
      <c r="BA51" s="84" t="s">
        <v>214</v>
      </c>
      <c r="BB51" s="84" t="s">
        <v>214</v>
      </c>
      <c r="BC51" s="84" t="s">
        <v>214</v>
      </c>
      <c r="BD51" s="84" t="s">
        <v>214</v>
      </c>
      <c r="BE51" s="84" t="s">
        <v>214</v>
      </c>
      <c r="BF51" s="84" t="s">
        <v>916</v>
      </c>
      <c r="BG51" s="84" t="s">
        <v>916</v>
      </c>
      <c r="BH51" s="84" t="s">
        <v>575</v>
      </c>
    </row>
    <row r="52" spans="1:60">
      <c r="C52" s="85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R52" s="85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G52" s="85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V52" s="85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</row>
    <row r="54" spans="1:60">
      <c r="BC54" s="87" t="s">
        <v>922</v>
      </c>
      <c r="BD54" s="46"/>
    </row>
    <row r="55" spans="1:60">
      <c r="A55" s="44" t="s">
        <v>753</v>
      </c>
      <c r="B55" s="41" t="s">
        <v>923</v>
      </c>
      <c r="C55" s="41" t="s">
        <v>581</v>
      </c>
      <c r="D55" s="41" t="s">
        <v>924</v>
      </c>
      <c r="E55" s="41" t="s">
        <v>925</v>
      </c>
      <c r="F55" s="41" t="s">
        <v>926</v>
      </c>
      <c r="G55" s="41" t="s">
        <v>927</v>
      </c>
      <c r="H55" s="88" t="s">
        <v>576</v>
      </c>
      <c r="I55" s="46"/>
      <c r="Q55" s="41" t="s">
        <v>923</v>
      </c>
      <c r="R55" s="41" t="s">
        <v>581</v>
      </c>
      <c r="S55" s="41" t="s">
        <v>924</v>
      </c>
      <c r="T55" s="41" t="s">
        <v>925</v>
      </c>
      <c r="U55" s="41" t="s">
        <v>928</v>
      </c>
      <c r="V55" s="41" t="s">
        <v>927</v>
      </c>
      <c r="W55" s="88" t="s">
        <v>576</v>
      </c>
      <c r="X55" s="46"/>
      <c r="AF55" s="41" t="s">
        <v>923</v>
      </c>
      <c r="AG55" s="41" t="s">
        <v>581</v>
      </c>
      <c r="AH55" s="41" t="s">
        <v>924</v>
      </c>
      <c r="AI55" s="41" t="s">
        <v>925</v>
      </c>
      <c r="AJ55" s="41" t="s">
        <v>928</v>
      </c>
      <c r="AK55" s="41" t="s">
        <v>927</v>
      </c>
      <c r="AL55" s="88" t="s">
        <v>576</v>
      </c>
      <c r="AM55" s="46"/>
      <c r="AU55" s="41" t="s">
        <v>923</v>
      </c>
      <c r="AV55" s="41" t="s">
        <v>581</v>
      </c>
      <c r="AW55" s="41" t="s">
        <v>924</v>
      </c>
      <c r="AX55" s="41" t="s">
        <v>925</v>
      </c>
      <c r="AY55" s="41" t="s">
        <v>928</v>
      </c>
      <c r="AZ55" s="41" t="s">
        <v>927</v>
      </c>
      <c r="BA55" s="88" t="s">
        <v>576</v>
      </c>
      <c r="BB55" s="46"/>
      <c r="BC55" s="46" t="s">
        <v>928</v>
      </c>
      <c r="BD55" s="46" t="s">
        <v>927</v>
      </c>
      <c r="BE55" s="88" t="s">
        <v>576</v>
      </c>
      <c r="BF55" s="46"/>
    </row>
    <row r="56" spans="1:60">
      <c r="B56" s="41" t="s">
        <v>915</v>
      </c>
      <c r="C56" s="41" t="s">
        <v>566</v>
      </c>
      <c r="D56" s="41">
        <v>1</v>
      </c>
      <c r="E56" s="41">
        <v>1</v>
      </c>
      <c r="F56" s="41">
        <v>0</v>
      </c>
      <c r="G56" s="89">
        <f t="shared" ref="G56:G61" si="0">D32</f>
        <v>5.7000000000000002E-2</v>
      </c>
      <c r="H56" s="88" t="s">
        <v>578</v>
      </c>
      <c r="I56" s="88">
        <f>INDEX(LINEST(G56:G67,F56:F67),1)</f>
        <v>0.18426294820717132</v>
      </c>
      <c r="Q56" s="41" t="s">
        <v>915</v>
      </c>
      <c r="R56" s="41" t="s">
        <v>566</v>
      </c>
      <c r="S56" s="41">
        <v>1</v>
      </c>
      <c r="T56" s="41">
        <v>1</v>
      </c>
      <c r="U56" s="41">
        <v>0</v>
      </c>
      <c r="V56" s="89">
        <f>S32</f>
        <v>5.7000000000000002E-2</v>
      </c>
      <c r="W56" s="88" t="s">
        <v>578</v>
      </c>
      <c r="X56" s="88">
        <f>INDEX(LINEST(V56:V67,U56:U67),1)</f>
        <v>0.19160500853727944</v>
      </c>
      <c r="Y56" s="42"/>
      <c r="AF56" s="41" t="s">
        <v>915</v>
      </c>
      <c r="AG56" s="41" t="s">
        <v>567</v>
      </c>
      <c r="AH56" s="41">
        <v>1</v>
      </c>
      <c r="AI56" s="41">
        <v>1</v>
      </c>
      <c r="AJ56" s="41">
        <v>0</v>
      </c>
      <c r="AK56" s="89">
        <f>AH32</f>
        <v>0.06</v>
      </c>
      <c r="AL56" s="88" t="s">
        <v>578</v>
      </c>
      <c r="AM56" s="88">
        <f>INDEX(LINEST(AK56:AK67,AJ56:AJ67),1)</f>
        <v>0.19062037564029594</v>
      </c>
      <c r="AN56" s="42"/>
      <c r="AU56" s="41" t="s">
        <v>915</v>
      </c>
      <c r="AV56" s="41" t="s">
        <v>567</v>
      </c>
      <c r="AW56" s="41">
        <v>1</v>
      </c>
      <c r="AX56" s="41">
        <v>1</v>
      </c>
      <c r="AY56" s="41">
        <v>0</v>
      </c>
      <c r="AZ56" s="89">
        <f>AW32</f>
        <v>0.10299999999999999</v>
      </c>
      <c r="BA56" s="88" t="s">
        <v>578</v>
      </c>
      <c r="BB56" s="88">
        <f>INDEX(LINEST(AZ56:AZ60,AY56:AY60),1)</f>
        <v>0.13493670886075951</v>
      </c>
      <c r="BC56" s="46">
        <v>0.05</v>
      </c>
      <c r="BD56" s="90">
        <v>0.08</v>
      </c>
      <c r="BE56" s="88" t="s">
        <v>578</v>
      </c>
      <c r="BF56" s="88">
        <f>INDEX(LINEST(BD56:BD66,BC56:BC66),1)</f>
        <v>0.18549615770130301</v>
      </c>
    </row>
    <row r="57" spans="1:60">
      <c r="B57" s="41" t="s">
        <v>917</v>
      </c>
      <c r="C57" s="41" t="s">
        <v>566</v>
      </c>
      <c r="D57" s="41">
        <v>1</v>
      </c>
      <c r="E57" s="41">
        <v>2</v>
      </c>
      <c r="F57" s="41">
        <v>0.05</v>
      </c>
      <c r="G57" s="89">
        <f t="shared" si="0"/>
        <v>6.8000000000000005E-2</v>
      </c>
      <c r="H57" s="88" t="s">
        <v>580</v>
      </c>
      <c r="I57" s="88">
        <f>INDEX(LINEST(G56:G67,F56:F67),2)</f>
        <v>5.6268924302788834E-2</v>
      </c>
      <c r="Q57" s="41" t="s">
        <v>917</v>
      </c>
      <c r="R57" s="41" t="s">
        <v>566</v>
      </c>
      <c r="S57" s="41">
        <v>1</v>
      </c>
      <c r="T57" s="41">
        <v>2</v>
      </c>
      <c r="U57" s="41">
        <v>0.05</v>
      </c>
      <c r="V57" s="89">
        <f t="shared" ref="V57:V61" si="1">S33</f>
        <v>6.2E-2</v>
      </c>
      <c r="W57" s="88" t="s">
        <v>580</v>
      </c>
      <c r="X57" s="88">
        <f>INDEX(LINEST(V56:V67,U56:U67),2)</f>
        <v>5.3505122367672166E-2</v>
      </c>
      <c r="Y57" s="42"/>
      <c r="AF57" s="41" t="s">
        <v>917</v>
      </c>
      <c r="AG57" s="41" t="s">
        <v>567</v>
      </c>
      <c r="AH57" s="41">
        <v>1</v>
      </c>
      <c r="AI57" s="41">
        <v>2</v>
      </c>
      <c r="AJ57" s="41">
        <v>0.05</v>
      </c>
      <c r="AK57" s="89">
        <f t="shared" ref="AK57:AK61" si="2">AH33</f>
        <v>8.5000000000000006E-2</v>
      </c>
      <c r="AL57" s="88" t="s">
        <v>580</v>
      </c>
      <c r="AM57" s="88">
        <f>INDEX(LINEST(AK56:AK67,AJ56:AJ67),2)</f>
        <v>6.0225384177575413E-2</v>
      </c>
      <c r="AN57" s="42"/>
      <c r="AU57" s="41" t="s">
        <v>917</v>
      </c>
      <c r="AV57" s="41" t="s">
        <v>567</v>
      </c>
      <c r="AW57" s="41">
        <v>1</v>
      </c>
      <c r="AX57" s="41">
        <v>2</v>
      </c>
      <c r="AY57" s="41">
        <v>0.05</v>
      </c>
      <c r="AZ57" s="89">
        <f t="shared" ref="AZ57:AZ61" si="3">AW33</f>
        <v>0.08</v>
      </c>
      <c r="BA57" s="88" t="s">
        <v>580</v>
      </c>
      <c r="BB57" s="88">
        <f>INDEX(LINEST(AZ56:AZ67,AY56:AY67),2)</f>
        <v>6.7510813887307897E-2</v>
      </c>
      <c r="BC57" s="46">
        <v>0.1</v>
      </c>
      <c r="BD57" s="90">
        <v>8.3000000000000004E-2</v>
      </c>
      <c r="BE57" s="88" t="s">
        <v>580</v>
      </c>
      <c r="BF57" s="88">
        <f>INDEX(LINEST(BD56:BD66,BC56:BC66),2)</f>
        <v>6.1333110591379872E-2</v>
      </c>
    </row>
    <row r="58" spans="1:60">
      <c r="B58" s="41" t="s">
        <v>918</v>
      </c>
      <c r="C58" s="41" t="s">
        <v>566</v>
      </c>
      <c r="D58" s="41">
        <v>1</v>
      </c>
      <c r="E58" s="41">
        <v>3</v>
      </c>
      <c r="F58" s="41">
        <v>0.1</v>
      </c>
      <c r="G58" s="89">
        <f t="shared" si="0"/>
        <v>7.5999999999999998E-2</v>
      </c>
      <c r="H58" s="88" t="s">
        <v>579</v>
      </c>
      <c r="I58" s="88">
        <f>INDEX(LINEST(G56:G67,F56:F67, , TRUE),3)</f>
        <v>0.99918982106696785</v>
      </c>
      <c r="Q58" s="41" t="s">
        <v>918</v>
      </c>
      <c r="R58" s="41" t="s">
        <v>566</v>
      </c>
      <c r="S58" s="41">
        <v>1</v>
      </c>
      <c r="T58" s="41">
        <v>3</v>
      </c>
      <c r="U58" s="41">
        <v>0.1</v>
      </c>
      <c r="V58" s="89">
        <f t="shared" si="1"/>
        <v>7.2999999999999995E-2</v>
      </c>
      <c r="W58" s="88" t="s">
        <v>579</v>
      </c>
      <c r="X58" s="88">
        <f>INDEX(LINEST(V56:V67,U56:U67, , TRUE),3)</f>
        <v>0.99900146239060239</v>
      </c>
      <c r="Y58" s="42"/>
      <c r="AF58" s="41" t="s">
        <v>918</v>
      </c>
      <c r="AG58" s="41" t="s">
        <v>567</v>
      </c>
      <c r="AH58" s="41">
        <v>1</v>
      </c>
      <c r="AI58" s="41">
        <v>3</v>
      </c>
      <c r="AJ58" s="41">
        <v>0.1</v>
      </c>
      <c r="AK58" s="89">
        <f t="shared" si="2"/>
        <v>7.1999999999999995E-2</v>
      </c>
      <c r="AL58" s="88" t="s">
        <v>579</v>
      </c>
      <c r="AM58" s="88">
        <f>INDEX(LINEST(AK56:AK67,AJ56:AJ67, , TRUE),3)</f>
        <v>0.99117197334388929</v>
      </c>
      <c r="AN58" s="42"/>
      <c r="AU58" s="41" t="s">
        <v>918</v>
      </c>
      <c r="AV58" s="41" t="s">
        <v>567</v>
      </c>
      <c r="AW58" s="41">
        <v>1</v>
      </c>
      <c r="AX58" s="41">
        <v>3</v>
      </c>
      <c r="AY58" s="41">
        <v>0.1</v>
      </c>
      <c r="AZ58" s="89">
        <f t="shared" si="3"/>
        <v>8.3000000000000004E-2</v>
      </c>
      <c r="BA58" s="88" t="s">
        <v>579</v>
      </c>
      <c r="BB58" s="88">
        <f>INDEX(LINEST(AZ56:AZ67,AY56:AY67, , TRUE),3)</f>
        <v>0.96254653966843973</v>
      </c>
      <c r="BC58" s="46">
        <v>0.2</v>
      </c>
      <c r="BD58" s="90">
        <v>0.10299999999999999</v>
      </c>
      <c r="BE58" s="88" t="s">
        <v>579</v>
      </c>
      <c r="BF58" s="88">
        <f>INDEX(LINEST(BD56:BD66,BC56:BC66, , TRUE),3)</f>
        <v>0.99362075620459522</v>
      </c>
    </row>
    <row r="59" spans="1:60">
      <c r="B59" s="41" t="s">
        <v>919</v>
      </c>
      <c r="C59" s="41" t="s">
        <v>566</v>
      </c>
      <c r="D59" s="41">
        <v>1</v>
      </c>
      <c r="E59" s="41">
        <v>4</v>
      </c>
      <c r="F59" s="41">
        <v>0.2</v>
      </c>
      <c r="G59" s="89">
        <f t="shared" si="0"/>
        <v>0.09</v>
      </c>
      <c r="Q59" s="41" t="s">
        <v>919</v>
      </c>
      <c r="R59" s="41" t="s">
        <v>566</v>
      </c>
      <c r="S59" s="41">
        <v>1</v>
      </c>
      <c r="T59" s="41">
        <v>4</v>
      </c>
      <c r="U59" s="41">
        <v>0.2</v>
      </c>
      <c r="V59" s="89">
        <f t="shared" si="1"/>
        <v>9.0999999999999998E-2</v>
      </c>
      <c r="AF59" s="41" t="s">
        <v>919</v>
      </c>
      <c r="AG59" s="41" t="s">
        <v>567</v>
      </c>
      <c r="AH59" s="41">
        <v>1</v>
      </c>
      <c r="AI59" s="41">
        <v>4</v>
      </c>
      <c r="AJ59" s="41">
        <v>0.2</v>
      </c>
      <c r="AK59" s="89">
        <f t="shared" si="2"/>
        <v>9.2999999999999999E-2</v>
      </c>
      <c r="AU59" s="41" t="s">
        <v>919</v>
      </c>
      <c r="AV59" s="41" t="s">
        <v>567</v>
      </c>
      <c r="AW59" s="41">
        <v>1</v>
      </c>
      <c r="AX59" s="41">
        <v>4</v>
      </c>
      <c r="AY59" s="41">
        <v>0.2</v>
      </c>
      <c r="AZ59" s="89">
        <f t="shared" si="3"/>
        <v>0.10299999999999999</v>
      </c>
      <c r="BC59" s="46">
        <v>0.5</v>
      </c>
      <c r="BD59" s="90">
        <v>0.155</v>
      </c>
    </row>
    <row r="60" spans="1:60">
      <c r="B60" s="41" t="s">
        <v>920</v>
      </c>
      <c r="C60" s="41" t="s">
        <v>566</v>
      </c>
      <c r="D60" s="41">
        <v>1</v>
      </c>
      <c r="E60" s="41">
        <v>5</v>
      </c>
      <c r="F60" s="41">
        <v>0.5</v>
      </c>
      <c r="G60" s="89">
        <f t="shared" si="0"/>
        <v>0.14699999999999999</v>
      </c>
      <c r="I60" s="91"/>
      <c r="Q60" s="41" t="s">
        <v>920</v>
      </c>
      <c r="R60" s="41" t="s">
        <v>566</v>
      </c>
      <c r="S60" s="41">
        <v>1</v>
      </c>
      <c r="T60" s="41">
        <v>5</v>
      </c>
      <c r="U60" s="41">
        <v>0.5</v>
      </c>
      <c r="V60" s="89">
        <f t="shared" si="1"/>
        <v>0.14699999999999999</v>
      </c>
      <c r="X60" s="91"/>
      <c r="AF60" s="41" t="s">
        <v>920</v>
      </c>
      <c r="AG60" s="41" t="s">
        <v>567</v>
      </c>
      <c r="AH60" s="41">
        <v>1</v>
      </c>
      <c r="AI60" s="41">
        <v>5</v>
      </c>
      <c r="AJ60" s="41">
        <v>0.5</v>
      </c>
      <c r="AK60" s="89">
        <f t="shared" si="2"/>
        <v>0.151</v>
      </c>
      <c r="AM60" s="91"/>
      <c r="AN60" s="91"/>
      <c r="AU60" s="41" t="s">
        <v>920</v>
      </c>
      <c r="AV60" s="41" t="s">
        <v>567</v>
      </c>
      <c r="AW60" s="41">
        <v>1</v>
      </c>
      <c r="AX60" s="41">
        <v>5</v>
      </c>
      <c r="AY60" s="41">
        <v>0.5</v>
      </c>
      <c r="AZ60" s="89">
        <f t="shared" si="3"/>
        <v>0.155</v>
      </c>
      <c r="BB60" s="91"/>
      <c r="BC60" s="46">
        <v>1</v>
      </c>
      <c r="BD60" s="90">
        <v>0.251</v>
      </c>
      <c r="BF60" s="91"/>
    </row>
    <row r="61" spans="1:60">
      <c r="B61" s="41" t="s">
        <v>921</v>
      </c>
      <c r="C61" s="41" t="s">
        <v>566</v>
      </c>
      <c r="D61" s="41">
        <v>1</v>
      </c>
      <c r="E61" s="41">
        <v>6</v>
      </c>
      <c r="F61" s="41">
        <v>1</v>
      </c>
      <c r="G61" s="89">
        <f t="shared" si="0"/>
        <v>0.24</v>
      </c>
      <c r="Q61" s="41" t="s">
        <v>921</v>
      </c>
      <c r="R61" s="41" t="s">
        <v>566</v>
      </c>
      <c r="S61" s="41">
        <v>1</v>
      </c>
      <c r="T61" s="41">
        <v>6</v>
      </c>
      <c r="U61" s="41">
        <v>1</v>
      </c>
      <c r="V61" s="89">
        <f t="shared" si="1"/>
        <v>0.245</v>
      </c>
      <c r="AF61" s="41" t="s">
        <v>921</v>
      </c>
      <c r="AG61" s="41" t="s">
        <v>567</v>
      </c>
      <c r="AH61" s="41">
        <v>1</v>
      </c>
      <c r="AI61" s="41">
        <v>6</v>
      </c>
      <c r="AJ61" s="41">
        <v>1</v>
      </c>
      <c r="AK61" s="89">
        <f t="shared" si="2"/>
        <v>0.25</v>
      </c>
      <c r="AU61" s="41" t="s">
        <v>921</v>
      </c>
      <c r="AV61" s="41" t="s">
        <v>567</v>
      </c>
      <c r="AW61" s="41">
        <v>1</v>
      </c>
      <c r="AX61" s="41">
        <v>6</v>
      </c>
      <c r="AY61" s="41">
        <v>1</v>
      </c>
      <c r="AZ61" s="89">
        <f t="shared" si="3"/>
        <v>0.251</v>
      </c>
      <c r="BC61" s="46">
        <v>0</v>
      </c>
      <c r="BD61" s="90">
        <v>6.4000000000000001E-2</v>
      </c>
    </row>
    <row r="62" spans="1:60">
      <c r="B62" s="41" t="s">
        <v>915</v>
      </c>
      <c r="C62" s="41" t="s">
        <v>566</v>
      </c>
      <c r="D62" s="41">
        <v>12</v>
      </c>
      <c r="E62" s="41">
        <v>1</v>
      </c>
      <c r="F62" s="41">
        <v>0</v>
      </c>
      <c r="G62" s="89">
        <f t="shared" ref="G62:G67" si="4">O32</f>
        <v>5.8000000000000003E-2</v>
      </c>
      <c r="Q62" s="41" t="s">
        <v>915</v>
      </c>
      <c r="R62" s="41" t="s">
        <v>566</v>
      </c>
      <c r="S62" s="41">
        <v>12</v>
      </c>
      <c r="T62" s="41">
        <v>1</v>
      </c>
      <c r="U62" s="41">
        <v>0</v>
      </c>
      <c r="V62" s="89">
        <f t="shared" ref="V62:V67" si="5">AD32</f>
        <v>5.7000000000000002E-2</v>
      </c>
      <c r="AF62" s="41" t="s">
        <v>915</v>
      </c>
      <c r="AG62" s="41" t="s">
        <v>567</v>
      </c>
      <c r="AH62" s="41">
        <v>12</v>
      </c>
      <c r="AI62" s="41">
        <v>1</v>
      </c>
      <c r="AJ62" s="41">
        <v>0</v>
      </c>
      <c r="AK62" s="89">
        <f t="shared" ref="AK62:AK67" si="6">AS32</f>
        <v>6.7000000000000004E-2</v>
      </c>
      <c r="AU62" s="41" t="s">
        <v>915</v>
      </c>
      <c r="AV62" s="41" t="s">
        <v>567</v>
      </c>
      <c r="AW62" s="41">
        <v>12</v>
      </c>
      <c r="AX62" s="41">
        <v>1</v>
      </c>
      <c r="AY62" s="41">
        <v>0</v>
      </c>
      <c r="AZ62" s="89">
        <f t="shared" ref="AZ62:AZ67" si="7">BH32</f>
        <v>6.4000000000000001E-2</v>
      </c>
      <c r="BC62" s="46">
        <v>0.05</v>
      </c>
      <c r="BD62" s="90">
        <v>6.7000000000000004E-2</v>
      </c>
    </row>
    <row r="63" spans="1:60">
      <c r="B63" s="41" t="s">
        <v>917</v>
      </c>
      <c r="C63" s="41" t="s">
        <v>566</v>
      </c>
      <c r="D63" s="41">
        <v>12</v>
      </c>
      <c r="E63" s="41">
        <v>2</v>
      </c>
      <c r="F63" s="41">
        <v>0.05</v>
      </c>
      <c r="G63" s="89">
        <f t="shared" si="4"/>
        <v>6.6000000000000003E-2</v>
      </c>
      <c r="Q63" s="41" t="s">
        <v>917</v>
      </c>
      <c r="R63" s="41" t="s">
        <v>566</v>
      </c>
      <c r="S63" s="41">
        <v>12</v>
      </c>
      <c r="T63" s="41">
        <v>2</v>
      </c>
      <c r="U63" s="41">
        <v>0.05</v>
      </c>
      <c r="V63" s="89">
        <f t="shared" si="5"/>
        <v>6.2E-2</v>
      </c>
      <c r="AF63" s="41" t="s">
        <v>917</v>
      </c>
      <c r="AG63" s="41" t="s">
        <v>567</v>
      </c>
      <c r="AH63" s="41">
        <v>12</v>
      </c>
      <c r="AI63" s="41">
        <v>2</v>
      </c>
      <c r="AJ63" s="41">
        <v>0.05</v>
      </c>
      <c r="AK63" s="89">
        <f t="shared" si="6"/>
        <v>6.9000000000000006E-2</v>
      </c>
      <c r="AU63" s="41" t="s">
        <v>917</v>
      </c>
      <c r="AV63" s="41" t="s">
        <v>567</v>
      </c>
      <c r="AW63" s="41">
        <v>12</v>
      </c>
      <c r="AX63" s="41">
        <v>2</v>
      </c>
      <c r="AY63" s="41">
        <v>0.05</v>
      </c>
      <c r="AZ63" s="89">
        <f t="shared" si="7"/>
        <v>6.7000000000000004E-2</v>
      </c>
      <c r="BC63" s="46">
        <v>0.1</v>
      </c>
      <c r="BD63" s="90">
        <v>7.3999999999999996E-2</v>
      </c>
    </row>
    <row r="64" spans="1:60">
      <c r="B64" s="41" t="s">
        <v>918</v>
      </c>
      <c r="C64" s="41" t="s">
        <v>566</v>
      </c>
      <c r="D64" s="41">
        <v>12</v>
      </c>
      <c r="E64" s="41">
        <v>3</v>
      </c>
      <c r="F64" s="41">
        <v>0.1</v>
      </c>
      <c r="G64" s="89">
        <f t="shared" si="4"/>
        <v>7.1999999999999995E-2</v>
      </c>
      <c r="Q64" s="41" t="s">
        <v>918</v>
      </c>
      <c r="R64" s="41" t="s">
        <v>566</v>
      </c>
      <c r="S64" s="41">
        <v>12</v>
      </c>
      <c r="T64" s="41">
        <v>3</v>
      </c>
      <c r="U64" s="41">
        <v>0.1</v>
      </c>
      <c r="V64" s="89">
        <f t="shared" si="5"/>
        <v>7.0000000000000007E-2</v>
      </c>
      <c r="AF64" s="41" t="s">
        <v>918</v>
      </c>
      <c r="AG64" s="41" t="s">
        <v>567</v>
      </c>
      <c r="AH64" s="41">
        <v>12</v>
      </c>
      <c r="AI64" s="41">
        <v>3</v>
      </c>
      <c r="AJ64" s="41">
        <v>0.1</v>
      </c>
      <c r="AK64" s="89">
        <f t="shared" si="6"/>
        <v>7.4999999999999997E-2</v>
      </c>
      <c r="AU64" s="41" t="s">
        <v>918</v>
      </c>
      <c r="AV64" s="41" t="s">
        <v>567</v>
      </c>
      <c r="AW64" s="41">
        <v>12</v>
      </c>
      <c r="AX64" s="41">
        <v>3</v>
      </c>
      <c r="AY64" s="41">
        <v>0.1</v>
      </c>
      <c r="AZ64" s="89">
        <f t="shared" si="7"/>
        <v>7.3999999999999996E-2</v>
      </c>
      <c r="BC64" s="46">
        <v>0.2</v>
      </c>
      <c r="BD64" s="90">
        <v>0.09</v>
      </c>
    </row>
    <row r="65" spans="1:56">
      <c r="B65" s="41" t="s">
        <v>919</v>
      </c>
      <c r="C65" s="41" t="s">
        <v>566</v>
      </c>
      <c r="D65" s="41">
        <v>12</v>
      </c>
      <c r="E65" s="41">
        <v>4</v>
      </c>
      <c r="F65" s="41">
        <v>0.2</v>
      </c>
      <c r="G65" s="89">
        <f t="shared" si="4"/>
        <v>9.0999999999999998E-2</v>
      </c>
      <c r="Q65" s="41" t="s">
        <v>919</v>
      </c>
      <c r="R65" s="41" t="s">
        <v>566</v>
      </c>
      <c r="S65" s="41">
        <v>12</v>
      </c>
      <c r="T65" s="41">
        <v>4</v>
      </c>
      <c r="U65" s="41">
        <v>0.2</v>
      </c>
      <c r="V65" s="89">
        <f t="shared" si="5"/>
        <v>9.1999999999999998E-2</v>
      </c>
      <c r="AF65" s="41" t="s">
        <v>919</v>
      </c>
      <c r="AG65" s="41" t="s">
        <v>567</v>
      </c>
      <c r="AH65" s="41">
        <v>12</v>
      </c>
      <c r="AI65" s="41">
        <v>4</v>
      </c>
      <c r="AJ65" s="41">
        <v>0.2</v>
      </c>
      <c r="AK65" s="89">
        <f t="shared" si="6"/>
        <v>9.7000000000000003E-2</v>
      </c>
      <c r="AU65" s="41" t="s">
        <v>919</v>
      </c>
      <c r="AV65" s="41" t="s">
        <v>567</v>
      </c>
      <c r="AW65" s="41">
        <v>12</v>
      </c>
      <c r="AX65" s="41">
        <v>4</v>
      </c>
      <c r="AY65" s="41">
        <v>0.2</v>
      </c>
      <c r="AZ65" s="89">
        <f t="shared" si="7"/>
        <v>0.09</v>
      </c>
      <c r="BC65" s="46">
        <v>0.5</v>
      </c>
      <c r="BD65" s="90">
        <v>0.14799999999999999</v>
      </c>
    </row>
    <row r="66" spans="1:56">
      <c r="B66" s="41" t="s">
        <v>920</v>
      </c>
      <c r="C66" s="41" t="s">
        <v>566</v>
      </c>
      <c r="D66" s="41">
        <v>12</v>
      </c>
      <c r="E66" s="41">
        <v>5</v>
      </c>
      <c r="F66" s="41">
        <v>0.5</v>
      </c>
      <c r="G66" s="89">
        <f t="shared" si="4"/>
        <v>0.15</v>
      </c>
      <c r="Q66" s="41" t="s">
        <v>920</v>
      </c>
      <c r="R66" s="41" t="s">
        <v>566</v>
      </c>
      <c r="S66" s="41">
        <v>12</v>
      </c>
      <c r="T66" s="41">
        <v>5</v>
      </c>
      <c r="U66" s="41">
        <v>0.5</v>
      </c>
      <c r="V66" s="89">
        <f t="shared" si="5"/>
        <v>0.14699999999999999</v>
      </c>
      <c r="AF66" s="41" t="s">
        <v>920</v>
      </c>
      <c r="AG66" s="41" t="s">
        <v>567</v>
      </c>
      <c r="AH66" s="41">
        <v>12</v>
      </c>
      <c r="AI66" s="41">
        <v>5</v>
      </c>
      <c r="AJ66" s="41">
        <v>0.5</v>
      </c>
      <c r="AK66" s="89">
        <f t="shared" si="6"/>
        <v>0.151</v>
      </c>
      <c r="AU66" s="41" t="s">
        <v>920</v>
      </c>
      <c r="AV66" s="41" t="s">
        <v>567</v>
      </c>
      <c r="AW66" s="41">
        <v>12</v>
      </c>
      <c r="AX66" s="41">
        <v>5</v>
      </c>
      <c r="AY66" s="41">
        <v>0.5</v>
      </c>
      <c r="AZ66" s="89">
        <f t="shared" si="7"/>
        <v>0.14799999999999999</v>
      </c>
      <c r="BC66" s="46">
        <v>1</v>
      </c>
      <c r="BD66" s="46">
        <v>0.246</v>
      </c>
    </row>
    <row r="67" spans="1:56">
      <c r="B67" s="41" t="s">
        <v>921</v>
      </c>
      <c r="C67" s="41" t="s">
        <v>566</v>
      </c>
      <c r="D67" s="41">
        <v>12</v>
      </c>
      <c r="E67" s="41">
        <v>6</v>
      </c>
      <c r="F67" s="41">
        <v>1</v>
      </c>
      <c r="G67" s="89">
        <f t="shared" si="4"/>
        <v>0.24199999999999999</v>
      </c>
      <c r="Q67" s="41" t="s">
        <v>921</v>
      </c>
      <c r="R67" s="41" t="s">
        <v>566</v>
      </c>
      <c r="S67" s="41">
        <v>12</v>
      </c>
      <c r="T67" s="41">
        <v>6</v>
      </c>
      <c r="U67" s="41">
        <v>1</v>
      </c>
      <c r="V67" s="89">
        <f t="shared" si="5"/>
        <v>0.248</v>
      </c>
      <c r="AF67" s="41" t="s">
        <v>921</v>
      </c>
      <c r="AG67" s="41" t="s">
        <v>567</v>
      </c>
      <c r="AH67" s="41">
        <v>12</v>
      </c>
      <c r="AI67" s="41">
        <v>6</v>
      </c>
      <c r="AJ67" s="41">
        <v>1</v>
      </c>
      <c r="AK67" s="89">
        <f t="shared" si="6"/>
        <v>0.25800000000000001</v>
      </c>
      <c r="AU67" s="41" t="s">
        <v>921</v>
      </c>
      <c r="AV67" s="41" t="s">
        <v>567</v>
      </c>
      <c r="AW67" s="41">
        <v>12</v>
      </c>
      <c r="AX67" s="41">
        <v>6</v>
      </c>
      <c r="AY67" s="41">
        <v>1</v>
      </c>
      <c r="AZ67" s="89">
        <f t="shared" si="7"/>
        <v>0.246</v>
      </c>
    </row>
    <row r="68" spans="1:56">
      <c r="I68" s="92" t="s">
        <v>929</v>
      </c>
      <c r="X68" s="92" t="s">
        <v>929</v>
      </c>
      <c r="AM68" s="92" t="s">
        <v>929</v>
      </c>
      <c r="BB68" s="92" t="s">
        <v>929</v>
      </c>
    </row>
    <row r="69" spans="1:56">
      <c r="B69" s="41" t="s">
        <v>574</v>
      </c>
      <c r="C69" s="41" t="s">
        <v>566</v>
      </c>
      <c r="D69" s="41">
        <v>1</v>
      </c>
      <c r="E69" s="41">
        <v>8</v>
      </c>
      <c r="G69" s="41">
        <f>D38</f>
        <v>8.7999999999999995E-2</v>
      </c>
      <c r="I69" s="46">
        <f>(G69-$I$57)/$I$56</f>
        <v>0.17220540540540544</v>
      </c>
      <c r="Q69" s="41" t="s">
        <v>574</v>
      </c>
      <c r="R69" s="41" t="s">
        <v>566</v>
      </c>
      <c r="S69" s="41">
        <v>1</v>
      </c>
      <c r="T69" s="41">
        <v>8</v>
      </c>
      <c r="V69" s="41">
        <f>S38</f>
        <v>9.0999999999999998E-2</v>
      </c>
      <c r="X69" s="46">
        <f>(V69-$X$57)/$X$56</f>
        <v>0.19568840041586219</v>
      </c>
      <c r="AF69" s="41" t="s">
        <v>574</v>
      </c>
      <c r="AG69" s="41" t="s">
        <v>567</v>
      </c>
      <c r="AH69" s="41">
        <v>1</v>
      </c>
      <c r="AI69" s="41">
        <v>8</v>
      </c>
      <c r="AK69" s="41">
        <f>AH38</f>
        <v>9.1999999999999998E-2</v>
      </c>
      <c r="AM69" s="46">
        <f>(AK69-$AM$57)/$AM$56</f>
        <v>0.16669055296787294</v>
      </c>
      <c r="AU69" s="41" t="s">
        <v>574</v>
      </c>
      <c r="AV69" s="41" t="s">
        <v>567</v>
      </c>
      <c r="AW69" s="41">
        <v>1</v>
      </c>
      <c r="AX69" s="41">
        <v>8</v>
      </c>
      <c r="AZ69" s="41">
        <f>AW38</f>
        <v>0.10299999999999999</v>
      </c>
      <c r="BB69" s="46">
        <f>(AZ69-$BF$57)/$BF$56</f>
        <v>0.22462400259370674</v>
      </c>
    </row>
    <row r="70" spans="1:56">
      <c r="B70" s="41" t="s">
        <v>574</v>
      </c>
      <c r="C70" s="41" t="s">
        <v>566</v>
      </c>
      <c r="D70" s="41">
        <v>12</v>
      </c>
      <c r="E70" s="41">
        <v>8</v>
      </c>
      <c r="G70" s="41">
        <f>O38</f>
        <v>9.4E-2</v>
      </c>
      <c r="I70" s="46">
        <f>(G70-$I$57)/$I$56</f>
        <v>0.20476756756756762</v>
      </c>
      <c r="Q70" s="41" t="s">
        <v>574</v>
      </c>
      <c r="R70" s="41" t="s">
        <v>566</v>
      </c>
      <c r="S70" s="41">
        <v>12</v>
      </c>
      <c r="T70" s="41">
        <v>8</v>
      </c>
      <c r="V70" s="41">
        <f>AD38</f>
        <v>0.09</v>
      </c>
      <c r="X70" s="46">
        <f>(V70-$X$57)/$X$56</f>
        <v>0.19046933016485967</v>
      </c>
      <c r="AF70" s="41" t="s">
        <v>574</v>
      </c>
      <c r="AG70" s="41" t="s">
        <v>567</v>
      </c>
      <c r="AH70" s="41">
        <v>12</v>
      </c>
      <c r="AI70" s="41">
        <v>8</v>
      </c>
      <c r="AK70" s="41">
        <f>AS38</f>
        <v>9.9000000000000005E-2</v>
      </c>
      <c r="AM70" s="46">
        <f>(AK70-$AM$57)/$AM$56</f>
        <v>0.2034127552848442</v>
      </c>
      <c r="AU70" s="41" t="s">
        <v>574</v>
      </c>
      <c r="AV70" s="41" t="s">
        <v>567</v>
      </c>
      <c r="AW70" s="41">
        <v>12</v>
      </c>
      <c r="AX70" s="41">
        <v>8</v>
      </c>
      <c r="AZ70" s="41">
        <f>BH38</f>
        <v>8.8999999999999996E-2</v>
      </c>
      <c r="BB70" s="46">
        <f>(AZ70-$BF$57)/$BF$56</f>
        <v>0.14915074118770158</v>
      </c>
    </row>
    <row r="73" spans="1:56">
      <c r="G73" s="41" t="s">
        <v>984</v>
      </c>
      <c r="H73" s="41" t="s">
        <v>577</v>
      </c>
      <c r="I73" s="41" t="s">
        <v>577</v>
      </c>
      <c r="W73" s="41" t="s">
        <v>579</v>
      </c>
      <c r="X73" s="41" t="s">
        <v>579</v>
      </c>
      <c r="AK73" s="41" t="s">
        <v>984</v>
      </c>
      <c r="AL73" s="41" t="s">
        <v>577</v>
      </c>
      <c r="AM73" s="41" t="s">
        <v>577</v>
      </c>
      <c r="BA73" s="41" t="s">
        <v>579</v>
      </c>
      <c r="BB73" s="41" t="s">
        <v>579</v>
      </c>
    </row>
    <row r="74" spans="1:56">
      <c r="A74" s="44" t="s">
        <v>754</v>
      </c>
      <c r="B74" s="156" t="s">
        <v>214</v>
      </c>
      <c r="C74" s="156" t="s">
        <v>581</v>
      </c>
      <c r="D74" s="157" t="s">
        <v>924</v>
      </c>
      <c r="E74" s="157" t="s">
        <v>925</v>
      </c>
      <c r="F74" s="156" t="s">
        <v>930</v>
      </c>
      <c r="G74" s="41" t="s">
        <v>981</v>
      </c>
      <c r="H74" s="41" t="s">
        <v>931</v>
      </c>
      <c r="I74" s="92" t="s">
        <v>929</v>
      </c>
      <c r="J74" s="137"/>
      <c r="W74" s="41" t="s">
        <v>931</v>
      </c>
      <c r="X74" s="92" t="s">
        <v>929</v>
      </c>
      <c r="Y74" s="137"/>
      <c r="AF74" s="156" t="s">
        <v>214</v>
      </c>
      <c r="AG74" s="156" t="s">
        <v>581</v>
      </c>
      <c r="AH74" s="157" t="s">
        <v>924</v>
      </c>
      <c r="AI74" s="157" t="s">
        <v>925</v>
      </c>
      <c r="AJ74" s="156" t="s">
        <v>930</v>
      </c>
      <c r="AK74" s="41" t="s">
        <v>981</v>
      </c>
      <c r="AL74" s="41" t="s">
        <v>931</v>
      </c>
      <c r="AM74" s="92" t="s">
        <v>929</v>
      </c>
      <c r="AN74" s="137"/>
      <c r="BA74" s="41" t="s">
        <v>931</v>
      </c>
      <c r="BB74" s="92" t="s">
        <v>929</v>
      </c>
      <c r="BC74" s="137"/>
    </row>
    <row r="75" spans="1:56">
      <c r="B75" s="37" t="s">
        <v>582</v>
      </c>
      <c r="C75" s="37" t="s">
        <v>566</v>
      </c>
      <c r="D75" s="41">
        <v>2</v>
      </c>
      <c r="E75" s="41">
        <v>1</v>
      </c>
      <c r="F75" s="37" t="s">
        <v>1003</v>
      </c>
      <c r="G75" s="41">
        <v>1</v>
      </c>
      <c r="H75" s="41">
        <f t="shared" ref="H75:H82" si="8">E32</f>
        <v>0.122</v>
      </c>
      <c r="I75" s="46">
        <f>IF(H75&lt;$G$67, (H75-$I$57)/$I$56, "NA")</f>
        <v>0.35672432432432438</v>
      </c>
      <c r="J75" s="138" t="s">
        <v>995</v>
      </c>
      <c r="W75" s="41">
        <f>T32</f>
        <v>0.122</v>
      </c>
      <c r="X75" s="46">
        <f>IF(W75&lt;$V$67, (W75-$X$57)/$X$56, "NA")</f>
        <v>0.35747957819694048</v>
      </c>
      <c r="Y75" s="138"/>
      <c r="AF75" s="37" t="s">
        <v>583</v>
      </c>
      <c r="AG75" s="37" t="s">
        <v>567</v>
      </c>
      <c r="AH75" s="41">
        <v>2</v>
      </c>
      <c r="AI75" s="41">
        <v>1</v>
      </c>
      <c r="AJ75" s="37" t="s">
        <v>1003</v>
      </c>
      <c r="AK75" s="41">
        <v>1</v>
      </c>
      <c r="AL75" s="41">
        <f>AI32</f>
        <v>5.8999999999999997E-2</v>
      </c>
      <c r="AM75" s="46">
        <f>IF(AL75&lt;$AK$67, (AL75-$AM$57)/$AM$56, "NA")</f>
        <v>-6.4284008121342573E-3</v>
      </c>
      <c r="AN75" s="138"/>
      <c r="BA75" s="41">
        <f>AX32</f>
        <v>7.0999999999999994E-2</v>
      </c>
      <c r="BB75" s="46">
        <f>IF(BA75&lt;$BD$66, (BA75-$BF$57)/$BF$56, "NA")</f>
        <v>5.2113690808552077E-2</v>
      </c>
      <c r="BC75" s="138"/>
    </row>
    <row r="76" spans="1:56">
      <c r="B76" s="37" t="s">
        <v>584</v>
      </c>
      <c r="C76" s="37" t="s">
        <v>566</v>
      </c>
      <c r="D76" s="41">
        <v>2</v>
      </c>
      <c r="E76" s="41">
        <v>2</v>
      </c>
      <c r="F76" s="37" t="s">
        <v>1003</v>
      </c>
      <c r="G76" s="41">
        <v>1</v>
      </c>
      <c r="H76" s="41">
        <f t="shared" si="8"/>
        <v>0.14099999999999999</v>
      </c>
      <c r="I76" s="46">
        <f t="shared" ref="I76:I139" si="9">IF(H76&lt;$G$67, (H76-$I$57)/$I$56, "NA")</f>
        <v>0.45983783783783783</v>
      </c>
      <c r="J76" s="138"/>
      <c r="W76" s="41">
        <f t="shared" ref="W76:W82" si="10">T33</f>
        <v>0.15</v>
      </c>
      <c r="X76" s="46">
        <f t="shared" ref="X76:X139" si="11">IF(W76&lt;$V$67, (W76-$X$57)/$X$56, "NA")</f>
        <v>0.50361354522501123</v>
      </c>
      <c r="Y76" s="138"/>
      <c r="AF76" s="37" t="s">
        <v>585</v>
      </c>
      <c r="AG76" s="37" t="s">
        <v>567</v>
      </c>
      <c r="AH76" s="41">
        <v>2</v>
      </c>
      <c r="AI76" s="41">
        <v>2</v>
      </c>
      <c r="AJ76" s="37" t="s">
        <v>1003</v>
      </c>
      <c r="AK76" s="41">
        <v>1</v>
      </c>
      <c r="AL76" s="41">
        <f t="shared" ref="AL76:AL82" si="12">AI33</f>
        <v>5.6000000000000001E-2</v>
      </c>
      <c r="AM76" s="46">
        <f t="shared" ref="AM76:AM139" si="13">IF(AL76&lt;$AK$67, (AL76-$AM$57)/$AM$56, "NA")</f>
        <v>-2.2166487519407616E-2</v>
      </c>
      <c r="AN76" s="138"/>
      <c r="BA76" s="41">
        <f t="shared" ref="BA76:BA82" si="14">AX33</f>
        <v>6.4000000000000001E-2</v>
      </c>
      <c r="BB76" s="46">
        <f t="shared" ref="BB76:BB139" si="15">IF(BA76&lt;$BD$66, (BA76-$BF$57)/$BF$56, "NA")</f>
        <v>1.437706010554954E-2</v>
      </c>
      <c r="BC76" s="138"/>
    </row>
    <row r="77" spans="1:56">
      <c r="B77" s="37" t="s">
        <v>586</v>
      </c>
      <c r="C77" s="37" t="s">
        <v>566</v>
      </c>
      <c r="D77" s="41">
        <v>2</v>
      </c>
      <c r="E77" s="41">
        <v>3</v>
      </c>
      <c r="F77" s="37" t="s">
        <v>1003</v>
      </c>
      <c r="G77" s="41">
        <v>1</v>
      </c>
      <c r="H77" s="41">
        <f t="shared" si="8"/>
        <v>0.14899999999999999</v>
      </c>
      <c r="I77" s="46">
        <f t="shared" si="9"/>
        <v>0.5032540540540541</v>
      </c>
      <c r="J77" s="138"/>
      <c r="W77" s="41">
        <f t="shared" si="10"/>
        <v>0.154</v>
      </c>
      <c r="X77" s="46">
        <f t="shared" si="11"/>
        <v>0.52448982622902129</v>
      </c>
      <c r="Y77" s="138"/>
      <c r="AF77" s="37" t="s">
        <v>587</v>
      </c>
      <c r="AG77" s="37" t="s">
        <v>567</v>
      </c>
      <c r="AH77" s="41">
        <v>2</v>
      </c>
      <c r="AI77" s="41">
        <v>3</v>
      </c>
      <c r="AJ77" s="37" t="s">
        <v>1003</v>
      </c>
      <c r="AK77" s="41">
        <v>1</v>
      </c>
      <c r="AL77" s="41">
        <f t="shared" si="12"/>
        <v>6.4000000000000001E-2</v>
      </c>
      <c r="AM77" s="46">
        <f t="shared" si="13"/>
        <v>1.9801743699988068E-2</v>
      </c>
      <c r="AN77" s="138"/>
      <c r="BA77" s="41">
        <f t="shared" si="14"/>
        <v>6.4000000000000001E-2</v>
      </c>
      <c r="BB77" s="46">
        <f t="shared" si="15"/>
        <v>1.437706010554954E-2</v>
      </c>
      <c r="BC77" s="138"/>
    </row>
    <row r="78" spans="1:56">
      <c r="B78" s="37" t="s">
        <v>588</v>
      </c>
      <c r="C78" s="37" t="s">
        <v>566</v>
      </c>
      <c r="D78" s="41">
        <v>2</v>
      </c>
      <c r="E78" s="41">
        <v>4</v>
      </c>
      <c r="F78" s="37" t="s">
        <v>1003</v>
      </c>
      <c r="G78" s="41">
        <v>1</v>
      </c>
      <c r="H78" s="41">
        <f t="shared" si="8"/>
        <v>9.9000000000000005E-2</v>
      </c>
      <c r="I78" s="46">
        <f t="shared" si="9"/>
        <v>0.23190270270270277</v>
      </c>
      <c r="J78" s="138"/>
      <c r="W78" s="41">
        <f t="shared" si="10"/>
        <v>9.8000000000000004E-2</v>
      </c>
      <c r="X78" s="46">
        <f t="shared" si="11"/>
        <v>0.23222189217287989</v>
      </c>
      <c r="Y78" s="138"/>
      <c r="AF78" s="37" t="s">
        <v>589</v>
      </c>
      <c r="AG78" s="37" t="s">
        <v>567</v>
      </c>
      <c r="AH78" s="41">
        <v>2</v>
      </c>
      <c r="AI78" s="41">
        <v>4</v>
      </c>
      <c r="AJ78" s="37" t="s">
        <v>1003</v>
      </c>
      <c r="AK78" s="41">
        <v>1</v>
      </c>
      <c r="AL78" s="41">
        <f t="shared" si="12"/>
        <v>5.8000000000000003E-2</v>
      </c>
      <c r="AM78" s="46">
        <f t="shared" si="13"/>
        <v>-1.1674429714558687E-2</v>
      </c>
      <c r="AN78" s="138"/>
      <c r="BA78" s="41">
        <f t="shared" si="14"/>
        <v>0.06</v>
      </c>
      <c r="BB78" s="46">
        <f t="shared" si="15"/>
        <v>-7.1867288675948118E-3</v>
      </c>
      <c r="BC78" s="138"/>
    </row>
    <row r="79" spans="1:56">
      <c r="B79" s="37" t="s">
        <v>590</v>
      </c>
      <c r="C79" s="37" t="s">
        <v>566</v>
      </c>
      <c r="D79" s="41">
        <v>2</v>
      </c>
      <c r="E79" s="41">
        <v>5</v>
      </c>
      <c r="F79" s="37" t="s">
        <v>1003</v>
      </c>
      <c r="G79" s="41">
        <v>1</v>
      </c>
      <c r="H79" s="41">
        <f t="shared" si="8"/>
        <v>9.4E-2</v>
      </c>
      <c r="I79" s="46">
        <f t="shared" si="9"/>
        <v>0.20476756756756762</v>
      </c>
      <c r="J79" s="138"/>
      <c r="W79" s="41">
        <f t="shared" si="10"/>
        <v>9.1999999999999998E-2</v>
      </c>
      <c r="X79" s="46">
        <f t="shared" si="11"/>
        <v>0.20090747066686471</v>
      </c>
      <c r="Y79" s="138"/>
      <c r="AF79" s="37" t="s">
        <v>591</v>
      </c>
      <c r="AG79" s="37" t="s">
        <v>567</v>
      </c>
      <c r="AH79" s="41">
        <v>2</v>
      </c>
      <c r="AI79" s="41">
        <v>5</v>
      </c>
      <c r="AJ79" s="37" t="s">
        <v>1003</v>
      </c>
      <c r="AK79" s="41">
        <v>1</v>
      </c>
      <c r="AL79" s="41">
        <f t="shared" si="12"/>
        <v>0.16700000000000001</v>
      </c>
      <c r="AM79" s="46">
        <f t="shared" si="13"/>
        <v>0.56014272064970749</v>
      </c>
      <c r="AN79" s="138"/>
      <c r="BA79" s="41">
        <f t="shared" si="14"/>
        <v>0.17299999999999999</v>
      </c>
      <c r="BB79" s="46">
        <f t="shared" si="15"/>
        <v>0.60199030962373257</v>
      </c>
      <c r="BC79" s="138"/>
    </row>
    <row r="80" spans="1:56">
      <c r="B80" s="37" t="s">
        <v>592</v>
      </c>
      <c r="C80" s="37" t="s">
        <v>566</v>
      </c>
      <c r="D80" s="41">
        <v>2</v>
      </c>
      <c r="E80" s="41">
        <v>6</v>
      </c>
      <c r="F80" s="37" t="s">
        <v>1003</v>
      </c>
      <c r="G80" s="41">
        <v>1</v>
      </c>
      <c r="H80" s="41">
        <f t="shared" si="8"/>
        <v>9.9000000000000005E-2</v>
      </c>
      <c r="I80" s="46">
        <f t="shared" si="9"/>
        <v>0.23190270270270277</v>
      </c>
      <c r="J80" s="138"/>
      <c r="W80" s="41">
        <f t="shared" si="10"/>
        <v>0.1</v>
      </c>
      <c r="X80" s="46">
        <f t="shared" si="11"/>
        <v>0.24266003267488495</v>
      </c>
      <c r="Y80" s="138"/>
      <c r="AF80" s="37" t="s">
        <v>593</v>
      </c>
      <c r="AG80" s="37" t="s">
        <v>567</v>
      </c>
      <c r="AH80" s="41">
        <v>2</v>
      </c>
      <c r="AI80" s="41">
        <v>6</v>
      </c>
      <c r="AJ80" s="37" t="s">
        <v>1003</v>
      </c>
      <c r="AK80" s="41">
        <v>1</v>
      </c>
      <c r="AL80" s="41">
        <f t="shared" si="12"/>
        <v>0.129</v>
      </c>
      <c r="AM80" s="46">
        <f t="shared" si="13"/>
        <v>0.36079362235757795</v>
      </c>
      <c r="AN80" s="138"/>
      <c r="BA80" s="41">
        <f t="shared" si="14"/>
        <v>0.13</v>
      </c>
      <c r="BB80" s="46">
        <f t="shared" si="15"/>
        <v>0.37017957816243102</v>
      </c>
      <c r="BC80" s="138"/>
    </row>
    <row r="81" spans="2:55">
      <c r="B81" s="37" t="s">
        <v>594</v>
      </c>
      <c r="C81" s="37" t="s">
        <v>566</v>
      </c>
      <c r="D81" s="41">
        <v>2</v>
      </c>
      <c r="E81" s="41">
        <v>7</v>
      </c>
      <c r="F81" s="37" t="s">
        <v>1003</v>
      </c>
      <c r="G81" s="41">
        <v>1</v>
      </c>
      <c r="H81" s="41">
        <f t="shared" si="8"/>
        <v>0.106</v>
      </c>
      <c r="I81" s="46">
        <f t="shared" si="9"/>
        <v>0.26989189189189194</v>
      </c>
      <c r="J81" s="138"/>
      <c r="W81" s="41">
        <f t="shared" si="10"/>
        <v>0.109</v>
      </c>
      <c r="X81" s="46">
        <f t="shared" si="11"/>
        <v>0.28963166493390768</v>
      </c>
      <c r="Y81" s="138"/>
      <c r="AF81" s="37" t="s">
        <v>595</v>
      </c>
      <c r="AG81" s="37" t="s">
        <v>567</v>
      </c>
      <c r="AH81" s="41">
        <v>2</v>
      </c>
      <c r="AI81" s="41">
        <v>7</v>
      </c>
      <c r="AJ81" s="37" t="s">
        <v>1003</v>
      </c>
      <c r="AK81" s="41">
        <v>1</v>
      </c>
      <c r="AL81" s="41">
        <f t="shared" si="12"/>
        <v>0.17699999999999999</v>
      </c>
      <c r="AM81" s="46">
        <f t="shared" si="13"/>
        <v>0.61260300967395198</v>
      </c>
      <c r="AN81" s="138"/>
      <c r="BA81" s="41">
        <f t="shared" si="14"/>
        <v>0.17899999999999999</v>
      </c>
      <c r="BB81" s="46">
        <f t="shared" si="15"/>
        <v>0.63433599308344901</v>
      </c>
      <c r="BC81" s="138"/>
    </row>
    <row r="82" spans="2:55">
      <c r="B82" s="37" t="s">
        <v>596</v>
      </c>
      <c r="C82" s="37" t="s">
        <v>566</v>
      </c>
      <c r="D82" s="41">
        <v>2</v>
      </c>
      <c r="E82" s="41">
        <v>8</v>
      </c>
      <c r="F82" s="37" t="s">
        <v>1003</v>
      </c>
      <c r="G82" s="41">
        <v>1</v>
      </c>
      <c r="H82" s="41">
        <f t="shared" si="8"/>
        <v>0.105</v>
      </c>
      <c r="I82" s="46">
        <f t="shared" si="9"/>
        <v>0.26446486486486492</v>
      </c>
      <c r="J82" s="138"/>
      <c r="W82" s="41">
        <f t="shared" si="10"/>
        <v>0.113</v>
      </c>
      <c r="X82" s="46">
        <f t="shared" si="11"/>
        <v>0.31050794593791775</v>
      </c>
      <c r="Y82" s="138"/>
      <c r="AF82" s="37" t="s">
        <v>597</v>
      </c>
      <c r="AG82" s="37" t="s">
        <v>567</v>
      </c>
      <c r="AH82" s="41">
        <v>2</v>
      </c>
      <c r="AI82" s="41">
        <v>8</v>
      </c>
      <c r="AJ82" s="37" t="s">
        <v>1003</v>
      </c>
      <c r="AK82" s="41">
        <v>1</v>
      </c>
      <c r="AL82" s="41">
        <f t="shared" si="12"/>
        <v>0.14000000000000001</v>
      </c>
      <c r="AM82" s="46">
        <f t="shared" si="13"/>
        <v>0.41849994028424709</v>
      </c>
      <c r="AN82" s="138"/>
      <c r="BA82" s="41">
        <f t="shared" si="14"/>
        <v>0.13700000000000001</v>
      </c>
      <c r="BB82" s="46">
        <f t="shared" si="15"/>
        <v>0.40791620886543367</v>
      </c>
      <c r="BC82" s="138"/>
    </row>
    <row r="83" spans="2:55">
      <c r="B83" s="37" t="s">
        <v>598</v>
      </c>
      <c r="C83" s="37" t="s">
        <v>566</v>
      </c>
      <c r="D83" s="41">
        <v>3</v>
      </c>
      <c r="E83" s="41">
        <v>1</v>
      </c>
      <c r="F83" s="37" t="s">
        <v>1003</v>
      </c>
      <c r="G83" s="41">
        <v>1</v>
      </c>
      <c r="H83" s="41">
        <f t="shared" ref="H83:H90" si="16">F32</f>
        <v>0.107</v>
      </c>
      <c r="I83" s="46">
        <f t="shared" si="9"/>
        <v>0.27531891891891896</v>
      </c>
      <c r="J83" s="138"/>
      <c r="W83" s="41">
        <f t="shared" ref="W83:W90" si="17">U32</f>
        <v>0.113</v>
      </c>
      <c r="X83" s="46">
        <f t="shared" si="11"/>
        <v>0.31050794593791775</v>
      </c>
      <c r="Y83" s="138"/>
      <c r="AF83" s="37" t="s">
        <v>599</v>
      </c>
      <c r="AG83" s="37" t="s">
        <v>567</v>
      </c>
      <c r="AH83" s="41">
        <v>3</v>
      </c>
      <c r="AI83" s="41">
        <v>1</v>
      </c>
      <c r="AJ83" s="37" t="s">
        <v>1003</v>
      </c>
      <c r="AK83" s="41">
        <v>1</v>
      </c>
      <c r="AL83" s="41">
        <f t="shared" ref="AL83:AL90" si="18">AJ32</f>
        <v>0.16900000000000001</v>
      </c>
      <c r="AM83" s="46">
        <f t="shared" si="13"/>
        <v>0.57063477845455646</v>
      </c>
      <c r="AN83" s="138"/>
      <c r="BA83" s="41">
        <f t="shared" ref="BA83:BA90" si="19">AY32</f>
        <v>0.191</v>
      </c>
      <c r="BB83" s="46">
        <f t="shared" si="15"/>
        <v>0.69902736000288213</v>
      </c>
      <c r="BC83" s="138"/>
    </row>
    <row r="84" spans="2:55">
      <c r="B84" s="37" t="s">
        <v>600</v>
      </c>
      <c r="C84" s="37" t="s">
        <v>566</v>
      </c>
      <c r="D84" s="41">
        <v>3</v>
      </c>
      <c r="E84" s="41">
        <v>2</v>
      </c>
      <c r="F84" s="37" t="s">
        <v>1003</v>
      </c>
      <c r="G84" s="41">
        <v>1</v>
      </c>
      <c r="H84" s="41">
        <f t="shared" si="16"/>
        <v>0.13100000000000001</v>
      </c>
      <c r="I84" s="46">
        <f t="shared" si="9"/>
        <v>0.40556756756756768</v>
      </c>
      <c r="J84" s="138"/>
      <c r="W84" s="41">
        <f t="shared" si="17"/>
        <v>0.13</v>
      </c>
      <c r="X84" s="46">
        <f t="shared" si="11"/>
        <v>0.39923214020496073</v>
      </c>
      <c r="Y84" s="138"/>
      <c r="AF84" s="37" t="s">
        <v>601</v>
      </c>
      <c r="AG84" s="37" t="s">
        <v>567</v>
      </c>
      <c r="AH84" s="41">
        <v>3</v>
      </c>
      <c r="AI84" s="41">
        <v>2</v>
      </c>
      <c r="AJ84" s="37" t="s">
        <v>1003</v>
      </c>
      <c r="AK84" s="41">
        <v>1</v>
      </c>
      <c r="AL84" s="41">
        <f t="shared" si="18"/>
        <v>0.13100000000000001</v>
      </c>
      <c r="AM84" s="46">
        <f t="shared" si="13"/>
        <v>0.37128568016242691</v>
      </c>
      <c r="AN84" s="138"/>
      <c r="BA84" s="41">
        <f t="shared" si="19"/>
        <v>0.13300000000000001</v>
      </c>
      <c r="BB84" s="46">
        <f t="shared" si="15"/>
        <v>0.3863524198922893</v>
      </c>
      <c r="BC84" s="138"/>
    </row>
    <row r="85" spans="2:55">
      <c r="B85" s="37" t="s">
        <v>602</v>
      </c>
      <c r="C85" s="37" t="s">
        <v>566</v>
      </c>
      <c r="D85" s="41">
        <v>3</v>
      </c>
      <c r="E85" s="41">
        <v>3</v>
      </c>
      <c r="F85" s="37" t="s">
        <v>1003</v>
      </c>
      <c r="G85" s="41">
        <v>1</v>
      </c>
      <c r="H85" s="41">
        <f t="shared" si="16"/>
        <v>8.7999999999999995E-2</v>
      </c>
      <c r="I85" s="46">
        <f t="shared" si="9"/>
        <v>0.17220540540540544</v>
      </c>
      <c r="J85" s="138"/>
      <c r="W85" s="41">
        <f t="shared" si="17"/>
        <v>9.4E-2</v>
      </c>
      <c r="X85" s="46">
        <f t="shared" si="11"/>
        <v>0.21134561116886977</v>
      </c>
      <c r="Y85" s="138"/>
      <c r="AF85" s="37" t="s">
        <v>603</v>
      </c>
      <c r="AG85" s="37" t="s">
        <v>567</v>
      </c>
      <c r="AH85" s="41">
        <v>3</v>
      </c>
      <c r="AI85" s="41">
        <v>3</v>
      </c>
      <c r="AJ85" s="37" t="s">
        <v>1003</v>
      </c>
      <c r="AK85" s="41">
        <v>1</v>
      </c>
      <c r="AL85" s="41">
        <f t="shared" si="18"/>
        <v>0.20599999999999999</v>
      </c>
      <c r="AM85" s="46">
        <f t="shared" si="13"/>
        <v>0.76473784784426135</v>
      </c>
      <c r="AN85" s="138"/>
      <c r="BA85" s="41">
        <f t="shared" si="19"/>
        <v>0.21</v>
      </c>
      <c r="BB85" s="46">
        <f t="shared" si="15"/>
        <v>0.8014553576253175</v>
      </c>
      <c r="BC85" s="138"/>
    </row>
    <row r="86" spans="2:55">
      <c r="B86" s="37" t="s">
        <v>604</v>
      </c>
      <c r="C86" s="37" t="s">
        <v>566</v>
      </c>
      <c r="D86" s="41">
        <v>3</v>
      </c>
      <c r="E86" s="41">
        <v>4</v>
      </c>
      <c r="F86" s="37" t="s">
        <v>1003</v>
      </c>
      <c r="G86" s="41">
        <v>1</v>
      </c>
      <c r="H86" s="41">
        <f t="shared" si="16"/>
        <v>0.13900000000000001</v>
      </c>
      <c r="I86" s="46">
        <f t="shared" si="9"/>
        <v>0.4489837837837839</v>
      </c>
      <c r="J86" s="138"/>
      <c r="W86" s="41">
        <f t="shared" si="17"/>
        <v>0.14099999999999999</v>
      </c>
      <c r="X86" s="46">
        <f t="shared" si="11"/>
        <v>0.45664191296598844</v>
      </c>
      <c r="Y86" s="138"/>
      <c r="AF86" s="37" t="s">
        <v>605</v>
      </c>
      <c r="AG86" s="37" t="s">
        <v>567</v>
      </c>
      <c r="AH86" s="41">
        <v>3</v>
      </c>
      <c r="AI86" s="41">
        <v>4</v>
      </c>
      <c r="AJ86" s="37" t="s">
        <v>1003</v>
      </c>
      <c r="AK86" s="41">
        <v>1</v>
      </c>
      <c r="AL86" s="41">
        <f t="shared" si="18"/>
        <v>0.191</v>
      </c>
      <c r="AM86" s="46">
        <f t="shared" si="13"/>
        <v>0.68604741430789451</v>
      </c>
      <c r="AN86" s="138"/>
      <c r="BA86" s="41">
        <f t="shared" si="19"/>
        <v>0.19</v>
      </c>
      <c r="BB86" s="46">
        <f t="shared" si="15"/>
        <v>0.69363641275959609</v>
      </c>
      <c r="BC86" s="138"/>
    </row>
    <row r="87" spans="2:55">
      <c r="B87" s="37" t="s">
        <v>606</v>
      </c>
      <c r="C87" s="37" t="s">
        <v>566</v>
      </c>
      <c r="D87" s="41">
        <v>3</v>
      </c>
      <c r="E87" s="41">
        <v>5</v>
      </c>
      <c r="F87" s="37" t="s">
        <v>1003</v>
      </c>
      <c r="G87" s="41">
        <v>1</v>
      </c>
      <c r="H87" s="41">
        <f t="shared" si="16"/>
        <v>9.8000000000000004E-2</v>
      </c>
      <c r="I87" s="46">
        <f t="shared" si="9"/>
        <v>0.22647567567567575</v>
      </c>
      <c r="J87" s="138"/>
      <c r="W87" s="41">
        <f t="shared" si="17"/>
        <v>9.9000000000000005E-2</v>
      </c>
      <c r="X87" s="46">
        <f t="shared" si="11"/>
        <v>0.23744096242388243</v>
      </c>
      <c r="Y87" s="138"/>
      <c r="AF87" s="37" t="s">
        <v>607</v>
      </c>
      <c r="AG87" s="37" t="s">
        <v>567</v>
      </c>
      <c r="AH87" s="41">
        <v>3</v>
      </c>
      <c r="AI87" s="41">
        <v>5</v>
      </c>
      <c r="AJ87" s="37" t="s">
        <v>1003</v>
      </c>
      <c r="AK87" s="41">
        <v>1</v>
      </c>
      <c r="AL87" s="41">
        <f t="shared" si="18"/>
        <v>5.7000000000000002E-2</v>
      </c>
      <c r="AM87" s="46">
        <f t="shared" si="13"/>
        <v>-1.6920458616983151E-2</v>
      </c>
      <c r="AN87" s="138"/>
      <c r="BA87" s="41">
        <f t="shared" si="19"/>
        <v>5.8999999999999997E-2</v>
      </c>
      <c r="BB87" s="46">
        <f t="shared" si="15"/>
        <v>-1.2577676110880899E-2</v>
      </c>
      <c r="BC87" s="138"/>
    </row>
    <row r="88" spans="2:55">
      <c r="B88" s="37" t="s">
        <v>608</v>
      </c>
      <c r="C88" s="37" t="s">
        <v>566</v>
      </c>
      <c r="D88" s="41">
        <v>3</v>
      </c>
      <c r="E88" s="41">
        <v>6</v>
      </c>
      <c r="F88" s="37" t="s">
        <v>1003</v>
      </c>
      <c r="G88" s="41">
        <v>1</v>
      </c>
      <c r="H88" s="41">
        <f t="shared" si="16"/>
        <v>9.5000000000000001E-2</v>
      </c>
      <c r="I88" s="46">
        <f t="shared" si="9"/>
        <v>0.21019459459459466</v>
      </c>
      <c r="J88" s="138"/>
      <c r="W88" s="41">
        <f t="shared" si="17"/>
        <v>0.1</v>
      </c>
      <c r="X88" s="46">
        <f t="shared" si="11"/>
        <v>0.24266003267488495</v>
      </c>
      <c r="Y88" s="138"/>
      <c r="AF88" s="37" t="s">
        <v>609</v>
      </c>
      <c r="AG88" s="37" t="s">
        <v>567</v>
      </c>
      <c r="AH88" s="41">
        <v>3</v>
      </c>
      <c r="AI88" s="41">
        <v>6</v>
      </c>
      <c r="AJ88" s="37" t="s">
        <v>1003</v>
      </c>
      <c r="AK88" s="41">
        <v>1</v>
      </c>
      <c r="AL88" s="41">
        <f t="shared" si="18"/>
        <v>5.8999999999999997E-2</v>
      </c>
      <c r="AM88" s="46">
        <f t="shared" si="13"/>
        <v>-6.4284008121342573E-3</v>
      </c>
      <c r="AN88" s="138"/>
      <c r="BA88" s="41">
        <f t="shared" si="19"/>
        <v>5.6000000000000001E-2</v>
      </c>
      <c r="BB88" s="46">
        <f t="shared" si="15"/>
        <v>-2.8750517840739127E-2</v>
      </c>
      <c r="BC88" s="138"/>
    </row>
    <row r="89" spans="2:55">
      <c r="B89" s="37" t="s">
        <v>610</v>
      </c>
      <c r="C89" s="37" t="s">
        <v>566</v>
      </c>
      <c r="D89" s="41">
        <v>3</v>
      </c>
      <c r="E89" s="41">
        <v>7</v>
      </c>
      <c r="F89" s="37" t="s">
        <v>1003</v>
      </c>
      <c r="G89" s="41">
        <v>1</v>
      </c>
      <c r="H89" s="41">
        <f t="shared" si="16"/>
        <v>0.10100000000000001</v>
      </c>
      <c r="I89" s="46">
        <f t="shared" si="9"/>
        <v>0.24275675675675684</v>
      </c>
      <c r="J89" s="138"/>
      <c r="W89" s="41">
        <f t="shared" si="17"/>
        <v>0.104</v>
      </c>
      <c r="X89" s="46">
        <f t="shared" si="11"/>
        <v>0.26353631367889502</v>
      </c>
      <c r="Y89" s="138"/>
      <c r="AF89" s="37" t="s">
        <v>611</v>
      </c>
      <c r="AG89" s="37" t="s">
        <v>567</v>
      </c>
      <c r="AH89" s="41">
        <v>3</v>
      </c>
      <c r="AI89" s="41">
        <v>7</v>
      </c>
      <c r="AJ89" s="37" t="s">
        <v>1003</v>
      </c>
      <c r="AK89" s="41">
        <v>1</v>
      </c>
      <c r="AL89" s="41">
        <f t="shared" si="18"/>
        <v>5.8999999999999997E-2</v>
      </c>
      <c r="AM89" s="46">
        <f t="shared" si="13"/>
        <v>-6.4284008121342573E-3</v>
      </c>
      <c r="AN89" s="138"/>
      <c r="BA89" s="41">
        <f t="shared" si="19"/>
        <v>5.8999999999999997E-2</v>
      </c>
      <c r="BB89" s="46">
        <f t="shared" si="15"/>
        <v>-1.2577676110880899E-2</v>
      </c>
      <c r="BC89" s="138"/>
    </row>
    <row r="90" spans="2:55">
      <c r="B90" s="37" t="s">
        <v>612</v>
      </c>
      <c r="C90" s="37" t="s">
        <v>566</v>
      </c>
      <c r="D90" s="41">
        <v>3</v>
      </c>
      <c r="E90" s="41">
        <v>8</v>
      </c>
      <c r="F90" s="37" t="s">
        <v>1003</v>
      </c>
      <c r="G90" s="41">
        <v>1</v>
      </c>
      <c r="H90" s="41">
        <f t="shared" si="16"/>
        <v>9.1999999999999998E-2</v>
      </c>
      <c r="I90" s="46">
        <f t="shared" si="9"/>
        <v>0.19391351351351357</v>
      </c>
      <c r="J90" s="138"/>
      <c r="W90" s="41">
        <f t="shared" si="17"/>
        <v>0.1</v>
      </c>
      <c r="X90" s="46">
        <f t="shared" si="11"/>
        <v>0.24266003267488495</v>
      </c>
      <c r="Y90" s="138"/>
      <c r="AF90" s="37" t="s">
        <v>613</v>
      </c>
      <c r="AG90" s="37" t="s">
        <v>567</v>
      </c>
      <c r="AH90" s="41">
        <v>3</v>
      </c>
      <c r="AI90" s="41">
        <v>8</v>
      </c>
      <c r="AJ90" s="37" t="s">
        <v>1003</v>
      </c>
      <c r="AK90" s="41">
        <v>1</v>
      </c>
      <c r="AL90" s="41">
        <f t="shared" si="18"/>
        <v>5.8999999999999997E-2</v>
      </c>
      <c r="AM90" s="46">
        <f t="shared" si="13"/>
        <v>-6.4284008121342573E-3</v>
      </c>
      <c r="AN90" s="138"/>
      <c r="BA90" s="41">
        <f t="shared" si="19"/>
        <v>6.0999999999999999E-2</v>
      </c>
      <c r="BB90" s="46">
        <f t="shared" si="15"/>
        <v>-1.7957816243087243E-3</v>
      </c>
      <c r="BC90" s="138"/>
    </row>
    <row r="91" spans="2:55">
      <c r="B91" s="37" t="s">
        <v>614</v>
      </c>
      <c r="C91" s="37" t="s">
        <v>566</v>
      </c>
      <c r="D91" s="41">
        <v>4</v>
      </c>
      <c r="E91" s="41">
        <v>1</v>
      </c>
      <c r="F91" s="37" t="s">
        <v>1003</v>
      </c>
      <c r="G91" s="41">
        <v>1</v>
      </c>
      <c r="H91" s="41">
        <f t="shared" ref="H91:H98" si="20">G32</f>
        <v>5.5E-2</v>
      </c>
      <c r="I91" s="46">
        <f t="shared" si="9"/>
        <v>-6.8864864864864248E-3</v>
      </c>
      <c r="J91" s="138"/>
      <c r="W91" s="41">
        <f t="shared" ref="W91:W98" si="21">V32</f>
        <v>5.7000000000000002E-2</v>
      </c>
      <c r="X91" s="46">
        <f t="shared" si="11"/>
        <v>1.8240011881776354E-2</v>
      </c>
      <c r="Y91" s="138"/>
      <c r="AF91" s="37" t="s">
        <v>615</v>
      </c>
      <c r="AG91" s="37" t="s">
        <v>567</v>
      </c>
      <c r="AH91" s="41">
        <v>4</v>
      </c>
      <c r="AI91" s="41">
        <v>1</v>
      </c>
      <c r="AJ91" s="37" t="s">
        <v>1003</v>
      </c>
      <c r="AK91" s="41">
        <v>1</v>
      </c>
      <c r="AL91" s="41">
        <f t="shared" ref="AL91:AL98" si="22">AK32</f>
        <v>5.8000000000000003E-2</v>
      </c>
      <c r="AM91" s="46">
        <f t="shared" si="13"/>
        <v>-1.1674429714558687E-2</v>
      </c>
      <c r="AN91" s="138"/>
      <c r="BA91" s="41">
        <f t="shared" ref="BA91:BA98" si="23">AZ32</f>
        <v>6.6000000000000003E-2</v>
      </c>
      <c r="BB91" s="46">
        <f t="shared" si="15"/>
        <v>2.5158954592121714E-2</v>
      </c>
      <c r="BC91" s="138"/>
    </row>
    <row r="92" spans="2:55">
      <c r="B92" s="37" t="s">
        <v>616</v>
      </c>
      <c r="C92" s="37" t="s">
        <v>566</v>
      </c>
      <c r="D92" s="41">
        <v>4</v>
      </c>
      <c r="E92" s="41">
        <v>2</v>
      </c>
      <c r="F92" s="37" t="s">
        <v>1003</v>
      </c>
      <c r="G92" s="41">
        <v>1</v>
      </c>
      <c r="H92" s="41">
        <f t="shared" si="20"/>
        <v>5.3999999999999999E-2</v>
      </c>
      <c r="I92" s="46">
        <f t="shared" si="9"/>
        <v>-1.2313513513513457E-2</v>
      </c>
      <c r="J92" s="138"/>
      <c r="W92" s="41">
        <f t="shared" si="21"/>
        <v>5.7000000000000002E-2</v>
      </c>
      <c r="X92" s="46">
        <f t="shared" si="11"/>
        <v>1.8240011881776354E-2</v>
      </c>
      <c r="Y92" s="138"/>
      <c r="AF92" s="37" t="s">
        <v>617</v>
      </c>
      <c r="AG92" s="37" t="s">
        <v>567</v>
      </c>
      <c r="AH92" s="41">
        <v>4</v>
      </c>
      <c r="AI92" s="41">
        <v>2</v>
      </c>
      <c r="AJ92" s="37" t="s">
        <v>1003</v>
      </c>
      <c r="AK92" s="41">
        <v>1</v>
      </c>
      <c r="AL92" s="41">
        <f t="shared" si="22"/>
        <v>0.123</v>
      </c>
      <c r="AM92" s="46">
        <f t="shared" si="13"/>
        <v>0.32931744894303117</v>
      </c>
      <c r="AN92" s="138"/>
      <c r="BA92" s="41">
        <f t="shared" si="23"/>
        <v>0.129</v>
      </c>
      <c r="BB92" s="46">
        <f t="shared" si="15"/>
        <v>0.36478863091914493</v>
      </c>
      <c r="BC92" s="138"/>
    </row>
    <row r="93" spans="2:55">
      <c r="B93" s="37" t="s">
        <v>618</v>
      </c>
      <c r="C93" s="37" t="s">
        <v>566</v>
      </c>
      <c r="D93" s="41">
        <v>4</v>
      </c>
      <c r="E93" s="41">
        <v>3</v>
      </c>
      <c r="F93" s="37" t="s">
        <v>1003</v>
      </c>
      <c r="G93" s="41">
        <v>1</v>
      </c>
      <c r="H93" s="41">
        <f t="shared" si="20"/>
        <v>5.3999999999999999E-2</v>
      </c>
      <c r="I93" s="46">
        <f t="shared" si="9"/>
        <v>-1.2313513513513457E-2</v>
      </c>
      <c r="J93" s="138"/>
      <c r="W93" s="41">
        <f t="shared" si="21"/>
        <v>5.8000000000000003E-2</v>
      </c>
      <c r="X93" s="46">
        <f t="shared" si="11"/>
        <v>2.3459082132778881E-2</v>
      </c>
      <c r="Y93" s="138"/>
      <c r="AF93" s="37" t="s">
        <v>619</v>
      </c>
      <c r="AG93" s="37" t="s">
        <v>567</v>
      </c>
      <c r="AH93" s="41">
        <v>4</v>
      </c>
      <c r="AI93" s="41">
        <v>3</v>
      </c>
      <c r="AJ93" s="37" t="s">
        <v>1003</v>
      </c>
      <c r="AK93" s="41">
        <v>1</v>
      </c>
      <c r="AL93" s="41">
        <f t="shared" si="22"/>
        <v>0.111</v>
      </c>
      <c r="AM93" s="46">
        <f t="shared" si="13"/>
        <v>0.26636510211393771</v>
      </c>
      <c r="AN93" s="138"/>
      <c r="BA93" s="41">
        <f t="shared" si="23"/>
        <v>0.112</v>
      </c>
      <c r="BB93" s="46">
        <f t="shared" si="15"/>
        <v>0.27314252778328152</v>
      </c>
      <c r="BC93" s="138"/>
    </row>
    <row r="94" spans="2:55">
      <c r="B94" s="37" t="s">
        <v>620</v>
      </c>
      <c r="C94" s="37" t="s">
        <v>566</v>
      </c>
      <c r="D94" s="41">
        <v>4</v>
      </c>
      <c r="E94" s="41">
        <v>4</v>
      </c>
      <c r="F94" s="37" t="s">
        <v>1003</v>
      </c>
      <c r="G94" s="41">
        <v>1</v>
      </c>
      <c r="H94" s="41">
        <f t="shared" si="20"/>
        <v>5.6000000000000001E-2</v>
      </c>
      <c r="I94" s="46">
        <f t="shared" si="9"/>
        <v>-1.4594594594593935E-3</v>
      </c>
      <c r="J94" s="138"/>
      <c r="W94" s="41">
        <f t="shared" si="21"/>
        <v>5.8999999999999997E-2</v>
      </c>
      <c r="X94" s="46">
        <f t="shared" si="11"/>
        <v>2.8678152383781377E-2</v>
      </c>
      <c r="Y94" s="138"/>
      <c r="AF94" s="37" t="s">
        <v>621</v>
      </c>
      <c r="AG94" s="37" t="s">
        <v>567</v>
      </c>
      <c r="AH94" s="41">
        <v>4</v>
      </c>
      <c r="AI94" s="41">
        <v>4</v>
      </c>
      <c r="AJ94" s="37" t="s">
        <v>1003</v>
      </c>
      <c r="AK94" s="41">
        <v>1</v>
      </c>
      <c r="AL94" s="41">
        <f t="shared" si="22"/>
        <v>0.155</v>
      </c>
      <c r="AM94" s="46">
        <f t="shared" si="13"/>
        <v>0.49719037382061387</v>
      </c>
      <c r="AN94" s="138"/>
      <c r="BA94" s="41">
        <f t="shared" si="23"/>
        <v>0.159</v>
      </c>
      <c r="BB94" s="46">
        <f t="shared" si="15"/>
        <v>0.52651704821772749</v>
      </c>
      <c r="BC94" s="138"/>
    </row>
    <row r="95" spans="2:55">
      <c r="B95" s="37" t="s">
        <v>622</v>
      </c>
      <c r="C95" s="37" t="s">
        <v>566</v>
      </c>
      <c r="D95" s="41">
        <v>4</v>
      </c>
      <c r="E95" s="41">
        <v>5</v>
      </c>
      <c r="F95" s="37" t="s">
        <v>1003</v>
      </c>
      <c r="G95" s="41">
        <v>1</v>
      </c>
      <c r="H95" s="41">
        <f t="shared" si="20"/>
        <v>5.5E-2</v>
      </c>
      <c r="I95" s="46">
        <f t="shared" si="9"/>
        <v>-6.8864864864864248E-3</v>
      </c>
      <c r="J95" s="138"/>
      <c r="W95" s="41">
        <f t="shared" si="21"/>
        <v>5.8999999999999997E-2</v>
      </c>
      <c r="X95" s="46">
        <f t="shared" si="11"/>
        <v>2.8678152383781377E-2</v>
      </c>
      <c r="Y95" s="138"/>
      <c r="AF95" s="37" t="s">
        <v>623</v>
      </c>
      <c r="AG95" s="37" t="s">
        <v>567</v>
      </c>
      <c r="AH95" s="41">
        <v>4</v>
      </c>
      <c r="AI95" s="41">
        <v>5</v>
      </c>
      <c r="AJ95" s="37" t="s">
        <v>1003</v>
      </c>
      <c r="AK95" s="41">
        <v>1</v>
      </c>
      <c r="AL95" s="41">
        <f t="shared" si="22"/>
        <v>0.10299999999999999</v>
      </c>
      <c r="AM95" s="46">
        <f t="shared" si="13"/>
        <v>0.22439687089454197</v>
      </c>
      <c r="AN95" s="138"/>
      <c r="BA95" s="41">
        <f t="shared" si="23"/>
        <v>0.10199999999999999</v>
      </c>
      <c r="BB95" s="46">
        <f t="shared" si="15"/>
        <v>0.21923305535042065</v>
      </c>
      <c r="BC95" s="138"/>
    </row>
    <row r="96" spans="2:55">
      <c r="B96" s="37" t="s">
        <v>624</v>
      </c>
      <c r="C96" s="37" t="s">
        <v>566</v>
      </c>
      <c r="D96" s="41">
        <v>4</v>
      </c>
      <c r="E96" s="41">
        <v>6</v>
      </c>
      <c r="F96" s="37" t="s">
        <v>1003</v>
      </c>
      <c r="G96" s="41">
        <v>1</v>
      </c>
      <c r="H96" s="41">
        <f t="shared" si="20"/>
        <v>0.111</v>
      </c>
      <c r="I96" s="46">
        <f t="shared" si="9"/>
        <v>0.2970270270270271</v>
      </c>
      <c r="J96" s="138"/>
      <c r="W96" s="41">
        <f t="shared" si="21"/>
        <v>0.11700000000000001</v>
      </c>
      <c r="X96" s="46">
        <f t="shared" si="11"/>
        <v>0.33138422694192787</v>
      </c>
      <c r="Y96" s="138"/>
      <c r="AF96" s="37" t="s">
        <v>625</v>
      </c>
      <c r="AG96" s="37" t="s">
        <v>567</v>
      </c>
      <c r="AH96" s="41">
        <v>4</v>
      </c>
      <c r="AI96" s="41">
        <v>6</v>
      </c>
      <c r="AJ96" s="37" t="s">
        <v>1003</v>
      </c>
      <c r="AK96" s="41">
        <v>1</v>
      </c>
      <c r="AL96" s="41">
        <f t="shared" si="22"/>
        <v>0.14000000000000001</v>
      </c>
      <c r="AM96" s="46">
        <f t="shared" si="13"/>
        <v>0.41849994028424709</v>
      </c>
      <c r="AN96" s="138"/>
      <c r="BA96" s="41">
        <f t="shared" si="23"/>
        <v>0.13900000000000001</v>
      </c>
      <c r="BB96" s="46">
        <f t="shared" si="15"/>
        <v>0.41869810335200586</v>
      </c>
      <c r="BC96" s="138"/>
    </row>
    <row r="97" spans="2:55">
      <c r="B97" s="37" t="s">
        <v>626</v>
      </c>
      <c r="C97" s="37" t="s">
        <v>566</v>
      </c>
      <c r="D97" s="41">
        <v>4</v>
      </c>
      <c r="E97" s="41">
        <v>7</v>
      </c>
      <c r="F97" s="37" t="s">
        <v>1003</v>
      </c>
      <c r="G97" s="41">
        <v>1</v>
      </c>
      <c r="H97" s="41">
        <f t="shared" si="20"/>
        <v>0.14299999999999999</v>
      </c>
      <c r="I97" s="46">
        <f t="shared" si="9"/>
        <v>0.47069189189189187</v>
      </c>
      <c r="J97" s="138"/>
      <c r="W97" s="41">
        <f t="shared" si="21"/>
        <v>0.15</v>
      </c>
      <c r="X97" s="46">
        <f t="shared" si="11"/>
        <v>0.50361354522501123</v>
      </c>
      <c r="Y97" s="138"/>
      <c r="AF97" s="37" t="s">
        <v>627</v>
      </c>
      <c r="AG97" s="37" t="s">
        <v>567</v>
      </c>
      <c r="AH97" s="41">
        <v>4</v>
      </c>
      <c r="AI97" s="41">
        <v>7</v>
      </c>
      <c r="AJ97" s="37" t="s">
        <v>1003</v>
      </c>
      <c r="AK97" s="41">
        <v>1</v>
      </c>
      <c r="AL97" s="41">
        <f t="shared" si="22"/>
        <v>0.15</v>
      </c>
      <c r="AM97" s="46">
        <f t="shared" si="13"/>
        <v>0.47096022930849157</v>
      </c>
      <c r="AN97" s="138"/>
      <c r="BA97" s="41">
        <f t="shared" si="23"/>
        <v>0.14899999999999999</v>
      </c>
      <c r="BB97" s="46">
        <f t="shared" si="15"/>
        <v>0.47260757578486656</v>
      </c>
      <c r="BC97" s="138"/>
    </row>
    <row r="98" spans="2:55">
      <c r="B98" s="37" t="s">
        <v>628</v>
      </c>
      <c r="C98" s="37" t="s">
        <v>566</v>
      </c>
      <c r="D98" s="41">
        <v>4</v>
      </c>
      <c r="E98" s="41">
        <v>8</v>
      </c>
      <c r="F98" s="37" t="s">
        <v>1003</v>
      </c>
      <c r="G98" s="41">
        <v>1</v>
      </c>
      <c r="H98" s="41">
        <f t="shared" si="20"/>
        <v>0.109</v>
      </c>
      <c r="I98" s="46">
        <f t="shared" si="9"/>
        <v>0.28617297297297301</v>
      </c>
      <c r="J98" s="138"/>
      <c r="W98" s="41">
        <f t="shared" si="21"/>
        <v>0.11</v>
      </c>
      <c r="X98" s="46">
        <f t="shared" si="11"/>
        <v>0.29485073518491017</v>
      </c>
      <c r="Y98" s="138"/>
      <c r="AF98" s="37" t="s">
        <v>629</v>
      </c>
      <c r="AG98" s="37" t="s">
        <v>567</v>
      </c>
      <c r="AH98" s="41">
        <v>4</v>
      </c>
      <c r="AI98" s="41">
        <v>8</v>
      </c>
      <c r="AJ98" s="37" t="s">
        <v>1003</v>
      </c>
      <c r="AK98" s="41">
        <v>1</v>
      </c>
      <c r="AL98" s="41">
        <f t="shared" si="22"/>
        <v>0.109</v>
      </c>
      <c r="AM98" s="46">
        <f t="shared" si="13"/>
        <v>0.25587304430908875</v>
      </c>
      <c r="AN98" s="138"/>
      <c r="BA98" s="41">
        <f t="shared" si="23"/>
        <v>0.10199999999999999</v>
      </c>
      <c r="BB98" s="46">
        <f t="shared" si="15"/>
        <v>0.21923305535042065</v>
      </c>
      <c r="BC98" s="138"/>
    </row>
    <row r="99" spans="2:55">
      <c r="B99" s="37" t="s">
        <v>630</v>
      </c>
      <c r="C99" s="37" t="s">
        <v>566</v>
      </c>
      <c r="D99" s="41">
        <v>5</v>
      </c>
      <c r="E99" s="41">
        <v>1</v>
      </c>
      <c r="F99" s="37" t="s">
        <v>1003</v>
      </c>
      <c r="G99" s="41">
        <v>1</v>
      </c>
      <c r="H99" s="41">
        <f t="shared" ref="H99:H106" si="24">H32</f>
        <v>0.124</v>
      </c>
      <c r="I99" s="46">
        <f t="shared" si="9"/>
        <v>0.36757837837837842</v>
      </c>
      <c r="J99" s="138"/>
      <c r="W99" s="41">
        <f t="shared" ref="W99:W106" si="25">W32</f>
        <v>0.125</v>
      </c>
      <c r="X99" s="46">
        <f t="shared" si="11"/>
        <v>0.37313678894994812</v>
      </c>
      <c r="Y99" s="138"/>
      <c r="AF99" s="37" t="s">
        <v>631</v>
      </c>
      <c r="AG99" s="37" t="s">
        <v>567</v>
      </c>
      <c r="AH99" s="41">
        <v>5</v>
      </c>
      <c r="AI99" s="41">
        <v>1</v>
      </c>
      <c r="AJ99" s="37" t="s">
        <v>1003</v>
      </c>
      <c r="AK99" s="41">
        <v>1</v>
      </c>
      <c r="AL99" s="41">
        <f t="shared" ref="AL99:AL106" si="26">AL32</f>
        <v>0.107</v>
      </c>
      <c r="AM99" s="46">
        <f t="shared" si="13"/>
        <v>0.24538098650423984</v>
      </c>
      <c r="AN99" s="138"/>
      <c r="BA99" s="41">
        <f t="shared" ref="BA99:BA106" si="27">BA32</f>
        <v>0.11700000000000001</v>
      </c>
      <c r="BB99" s="46">
        <f t="shared" si="15"/>
        <v>0.30009726399971198</v>
      </c>
      <c r="BC99" s="138"/>
    </row>
    <row r="100" spans="2:55">
      <c r="B100" s="37" t="s">
        <v>632</v>
      </c>
      <c r="C100" s="37" t="s">
        <v>566</v>
      </c>
      <c r="D100" s="41">
        <v>5</v>
      </c>
      <c r="E100" s="41">
        <v>2</v>
      </c>
      <c r="F100" s="37" t="s">
        <v>1003</v>
      </c>
      <c r="G100" s="41">
        <v>1</v>
      </c>
      <c r="H100" s="41">
        <f t="shared" si="24"/>
        <v>9.1999999999999998E-2</v>
      </c>
      <c r="I100" s="46">
        <f t="shared" si="9"/>
        <v>0.19391351351351357</v>
      </c>
      <c r="J100" s="138"/>
      <c r="W100" s="41">
        <f t="shared" si="25"/>
        <v>9.0999999999999998E-2</v>
      </c>
      <c r="X100" s="46">
        <f t="shared" si="11"/>
        <v>0.19568840041586219</v>
      </c>
      <c r="Y100" s="138"/>
      <c r="AF100" s="37" t="s">
        <v>633</v>
      </c>
      <c r="AG100" s="37" t="s">
        <v>567</v>
      </c>
      <c r="AH100" s="41">
        <v>5</v>
      </c>
      <c r="AI100" s="41">
        <v>2</v>
      </c>
      <c r="AJ100" s="37" t="s">
        <v>1003</v>
      </c>
      <c r="AK100" s="41">
        <v>1</v>
      </c>
      <c r="AL100" s="41">
        <f t="shared" si="26"/>
        <v>0.14899999999999999</v>
      </c>
      <c r="AM100" s="46">
        <f t="shared" si="13"/>
        <v>0.46571420040606709</v>
      </c>
      <c r="AN100" s="138"/>
      <c r="BA100" s="41">
        <f t="shared" si="27"/>
        <v>0.14599999999999999</v>
      </c>
      <c r="BB100" s="46">
        <f t="shared" si="15"/>
        <v>0.45643473405500828</v>
      </c>
      <c r="BC100" s="138"/>
    </row>
    <row r="101" spans="2:55">
      <c r="B101" s="37" t="s">
        <v>634</v>
      </c>
      <c r="C101" s="37" t="s">
        <v>566</v>
      </c>
      <c r="D101" s="41">
        <v>5</v>
      </c>
      <c r="E101" s="41">
        <v>3</v>
      </c>
      <c r="F101" s="37" t="s">
        <v>1003</v>
      </c>
      <c r="G101" s="41">
        <v>1</v>
      </c>
      <c r="H101" s="41">
        <f t="shared" si="24"/>
        <v>0.115</v>
      </c>
      <c r="I101" s="46">
        <f t="shared" si="9"/>
        <v>0.31873513513513524</v>
      </c>
      <c r="J101" s="138"/>
      <c r="W101" s="41">
        <f t="shared" si="25"/>
        <v>0.11700000000000001</v>
      </c>
      <c r="X101" s="46">
        <f t="shared" si="11"/>
        <v>0.33138422694192787</v>
      </c>
      <c r="Y101" s="138"/>
      <c r="AF101" s="37" t="s">
        <v>635</v>
      </c>
      <c r="AG101" s="37" t="s">
        <v>567</v>
      </c>
      <c r="AH101" s="41">
        <v>5</v>
      </c>
      <c r="AI101" s="41">
        <v>3</v>
      </c>
      <c r="AJ101" s="37" t="s">
        <v>1003</v>
      </c>
      <c r="AK101" s="41">
        <v>1</v>
      </c>
      <c r="AL101" s="41">
        <f t="shared" si="26"/>
        <v>0.13800000000000001</v>
      </c>
      <c r="AM101" s="46">
        <f t="shared" si="13"/>
        <v>0.40800788247939812</v>
      </c>
      <c r="AN101" s="138"/>
      <c r="BA101" s="41">
        <f t="shared" si="27"/>
        <v>0.14099999999999999</v>
      </c>
      <c r="BB101" s="46">
        <f t="shared" si="15"/>
        <v>0.42947999783857788</v>
      </c>
      <c r="BC101" s="138"/>
    </row>
    <row r="102" spans="2:55">
      <c r="B102" s="37" t="s">
        <v>636</v>
      </c>
      <c r="C102" s="37" t="s">
        <v>566</v>
      </c>
      <c r="D102" s="41">
        <v>5</v>
      </c>
      <c r="E102" s="41">
        <v>4</v>
      </c>
      <c r="F102" s="37" t="s">
        <v>1003</v>
      </c>
      <c r="G102" s="41">
        <v>1</v>
      </c>
      <c r="H102" s="41">
        <f t="shared" si="24"/>
        <v>9.5000000000000001E-2</v>
      </c>
      <c r="I102" s="46">
        <f t="shared" si="9"/>
        <v>0.21019459459459466</v>
      </c>
      <c r="J102" s="138"/>
      <c r="W102" s="41">
        <f t="shared" si="25"/>
        <v>9.8000000000000004E-2</v>
      </c>
      <c r="X102" s="46">
        <f t="shared" si="11"/>
        <v>0.23222189217287989</v>
      </c>
      <c r="Y102" s="138"/>
      <c r="AF102" s="37" t="s">
        <v>637</v>
      </c>
      <c r="AG102" s="37" t="s">
        <v>567</v>
      </c>
      <c r="AH102" s="41">
        <v>5</v>
      </c>
      <c r="AI102" s="41">
        <v>4</v>
      </c>
      <c r="AJ102" s="37" t="s">
        <v>1003</v>
      </c>
      <c r="AK102" s="41">
        <v>1</v>
      </c>
      <c r="AL102" s="41">
        <f t="shared" si="26"/>
        <v>0.125</v>
      </c>
      <c r="AM102" s="46">
        <f t="shared" si="13"/>
        <v>0.33980950674788007</v>
      </c>
      <c r="AN102" s="138"/>
      <c r="BA102" s="41">
        <f t="shared" si="27"/>
        <v>0.121</v>
      </c>
      <c r="BB102" s="46">
        <f t="shared" si="15"/>
        <v>0.32166105297285624</v>
      </c>
      <c r="BC102" s="138"/>
    </row>
    <row r="103" spans="2:55">
      <c r="B103" s="37" t="s">
        <v>638</v>
      </c>
      <c r="C103" s="37" t="s">
        <v>566</v>
      </c>
      <c r="D103" s="41">
        <v>5</v>
      </c>
      <c r="E103" s="41">
        <v>5</v>
      </c>
      <c r="F103" s="37" t="s">
        <v>1003</v>
      </c>
      <c r="G103" s="41">
        <v>1</v>
      </c>
      <c r="H103" s="41">
        <f t="shared" si="24"/>
        <v>0.112</v>
      </c>
      <c r="I103" s="46">
        <f t="shared" si="9"/>
        <v>0.30245405405405412</v>
      </c>
      <c r="J103" s="138"/>
      <c r="W103" s="41">
        <f t="shared" si="25"/>
        <v>0.115</v>
      </c>
      <c r="X103" s="46">
        <f t="shared" si="11"/>
        <v>0.32094608643992284</v>
      </c>
      <c r="Y103" s="138"/>
      <c r="AF103" s="37" t="s">
        <v>639</v>
      </c>
      <c r="AG103" s="37" t="s">
        <v>567</v>
      </c>
      <c r="AH103" s="41">
        <v>5</v>
      </c>
      <c r="AI103" s="41">
        <v>5</v>
      </c>
      <c r="AJ103" s="37" t="s">
        <v>1003</v>
      </c>
      <c r="AK103" s="41">
        <v>1</v>
      </c>
      <c r="AL103" s="41">
        <f t="shared" si="26"/>
        <v>0.123</v>
      </c>
      <c r="AM103" s="46">
        <f t="shared" si="13"/>
        <v>0.32931744894303117</v>
      </c>
      <c r="AN103" s="138"/>
      <c r="BA103" s="41">
        <f t="shared" si="27"/>
        <v>0.11899999999999999</v>
      </c>
      <c r="BB103" s="46">
        <f t="shared" si="15"/>
        <v>0.31087915848628406</v>
      </c>
      <c r="BC103" s="138"/>
    </row>
    <row r="104" spans="2:55">
      <c r="B104" s="37" t="s">
        <v>640</v>
      </c>
      <c r="C104" s="37" t="s">
        <v>566</v>
      </c>
      <c r="D104" s="41">
        <v>5</v>
      </c>
      <c r="E104" s="41">
        <v>6</v>
      </c>
      <c r="F104" s="37" t="s">
        <v>1003</v>
      </c>
      <c r="G104" s="41">
        <v>1</v>
      </c>
      <c r="H104" s="41">
        <f t="shared" si="24"/>
        <v>8.1000000000000003E-2</v>
      </c>
      <c r="I104" s="46">
        <f t="shared" si="9"/>
        <v>0.13421621621621629</v>
      </c>
      <c r="J104" s="138"/>
      <c r="W104" s="41">
        <f t="shared" si="25"/>
        <v>8.1000000000000003E-2</v>
      </c>
      <c r="X104" s="46">
        <f t="shared" si="11"/>
        <v>0.14349769790583697</v>
      </c>
      <c r="Y104" s="138"/>
      <c r="AF104" s="37" t="s">
        <v>641</v>
      </c>
      <c r="AG104" s="37" t="s">
        <v>567</v>
      </c>
      <c r="AH104" s="41">
        <v>5</v>
      </c>
      <c r="AI104" s="41">
        <v>6</v>
      </c>
      <c r="AJ104" s="37" t="s">
        <v>1003</v>
      </c>
      <c r="AK104" s="41">
        <v>1</v>
      </c>
      <c r="AL104" s="41">
        <f t="shared" si="26"/>
        <v>0.112</v>
      </c>
      <c r="AM104" s="46">
        <f t="shared" si="13"/>
        <v>0.27161113101636214</v>
      </c>
      <c r="AN104" s="138"/>
      <c r="BA104" s="41">
        <f t="shared" si="27"/>
        <v>0.111</v>
      </c>
      <c r="BB104" s="46">
        <f t="shared" si="15"/>
        <v>0.26775158053999543</v>
      </c>
      <c r="BC104" s="138"/>
    </row>
    <row r="105" spans="2:55">
      <c r="B105" s="37" t="s">
        <v>642</v>
      </c>
      <c r="C105" s="37" t="s">
        <v>566</v>
      </c>
      <c r="D105" s="41">
        <v>5</v>
      </c>
      <c r="E105" s="41">
        <v>7</v>
      </c>
      <c r="F105" s="37" t="s">
        <v>1003</v>
      </c>
      <c r="G105" s="41">
        <v>1</v>
      </c>
      <c r="H105" s="41">
        <f t="shared" si="24"/>
        <v>9.9000000000000005E-2</v>
      </c>
      <c r="I105" s="46">
        <f t="shared" si="9"/>
        <v>0.23190270270270277</v>
      </c>
      <c r="J105" s="138"/>
      <c r="W105" s="41">
        <f t="shared" si="25"/>
        <v>0.10100000000000001</v>
      </c>
      <c r="X105" s="46">
        <f t="shared" si="11"/>
        <v>0.2478791029258875</v>
      </c>
      <c r="Y105" s="138"/>
      <c r="AF105" s="37" t="s">
        <v>643</v>
      </c>
      <c r="AG105" s="37" t="s">
        <v>567</v>
      </c>
      <c r="AH105" s="41">
        <v>5</v>
      </c>
      <c r="AI105" s="41">
        <v>7</v>
      </c>
      <c r="AJ105" s="37" t="s">
        <v>1003</v>
      </c>
      <c r="AK105" s="41">
        <v>1</v>
      </c>
      <c r="AL105" s="41">
        <f t="shared" si="26"/>
        <v>0.13600000000000001</v>
      </c>
      <c r="AM105" s="46">
        <f t="shared" si="13"/>
        <v>0.39751582467454921</v>
      </c>
      <c r="AN105" s="138"/>
      <c r="BA105" s="41">
        <f t="shared" si="27"/>
        <v>0.13500000000000001</v>
      </c>
      <c r="BB105" s="46">
        <f t="shared" si="15"/>
        <v>0.39713431437886149</v>
      </c>
      <c r="BC105" s="138"/>
    </row>
    <row r="106" spans="2:55">
      <c r="B106" s="37" t="s">
        <v>644</v>
      </c>
      <c r="C106" s="37" t="s">
        <v>566</v>
      </c>
      <c r="D106" s="41">
        <v>5</v>
      </c>
      <c r="E106" s="41">
        <v>8</v>
      </c>
      <c r="F106" s="37" t="s">
        <v>1003</v>
      </c>
      <c r="G106" s="41">
        <v>1</v>
      </c>
      <c r="H106" s="41">
        <f t="shared" si="24"/>
        <v>8.7999999999999995E-2</v>
      </c>
      <c r="I106" s="46">
        <f t="shared" si="9"/>
        <v>0.17220540540540544</v>
      </c>
      <c r="J106" s="138"/>
      <c r="W106" s="41">
        <f t="shared" si="25"/>
        <v>8.3000000000000004E-2</v>
      </c>
      <c r="X106" s="46">
        <f t="shared" si="11"/>
        <v>0.15393583840784203</v>
      </c>
      <c r="Y106" s="138"/>
      <c r="AF106" s="37" t="s">
        <v>645</v>
      </c>
      <c r="AG106" s="37" t="s">
        <v>567</v>
      </c>
      <c r="AH106" s="41">
        <v>5</v>
      </c>
      <c r="AI106" s="41">
        <v>8</v>
      </c>
      <c r="AJ106" s="37" t="s">
        <v>1003</v>
      </c>
      <c r="AK106" s="41">
        <v>1</v>
      </c>
      <c r="AL106" s="41">
        <f t="shared" si="26"/>
        <v>0.125</v>
      </c>
      <c r="AM106" s="46">
        <f t="shared" si="13"/>
        <v>0.33980950674788007</v>
      </c>
      <c r="AN106" s="138"/>
      <c r="BA106" s="41">
        <f t="shared" si="27"/>
        <v>0.126</v>
      </c>
      <c r="BB106" s="46">
        <f t="shared" si="15"/>
        <v>0.34861578918928671</v>
      </c>
      <c r="BC106" s="138"/>
    </row>
    <row r="107" spans="2:55">
      <c r="B107" s="37" t="s">
        <v>646</v>
      </c>
      <c r="C107" s="37" t="s">
        <v>566</v>
      </c>
      <c r="D107" s="41">
        <v>6</v>
      </c>
      <c r="E107" s="41">
        <v>1</v>
      </c>
      <c r="F107" s="37" t="s">
        <v>1003</v>
      </c>
      <c r="G107" s="41">
        <v>1</v>
      </c>
      <c r="H107" s="41">
        <f t="shared" ref="H107:H114" si="28">I32</f>
        <v>7.6999999999999999E-2</v>
      </c>
      <c r="I107" s="46">
        <f t="shared" si="9"/>
        <v>0.11250810810810816</v>
      </c>
      <c r="J107" s="138"/>
      <c r="W107" s="41">
        <f t="shared" ref="W107:W114" si="29">X32</f>
        <v>0.08</v>
      </c>
      <c r="X107" s="46">
        <f t="shared" si="11"/>
        <v>0.13827862765483442</v>
      </c>
      <c r="Y107" s="138"/>
      <c r="AF107" s="37" t="s">
        <v>647</v>
      </c>
      <c r="AG107" s="37" t="s">
        <v>567</v>
      </c>
      <c r="AH107" s="41">
        <v>6</v>
      </c>
      <c r="AI107" s="41">
        <v>1</v>
      </c>
      <c r="AJ107" s="37" t="s">
        <v>1003</v>
      </c>
      <c r="AK107" s="41">
        <v>1</v>
      </c>
      <c r="AL107" s="41">
        <f t="shared" ref="AL107:AL114" si="30">AM32</f>
        <v>0.155</v>
      </c>
      <c r="AM107" s="46">
        <f t="shared" si="13"/>
        <v>0.49719037382061387</v>
      </c>
      <c r="AN107" s="138"/>
      <c r="BA107" s="41">
        <f t="shared" ref="BA107:BA114" si="31">BB32</f>
        <v>0.158</v>
      </c>
      <c r="BB107" s="46">
        <f t="shared" si="15"/>
        <v>0.52112610097444134</v>
      </c>
      <c r="BC107" s="138"/>
    </row>
    <row r="108" spans="2:55">
      <c r="B108" s="37" t="s">
        <v>648</v>
      </c>
      <c r="C108" s="37" t="s">
        <v>566</v>
      </c>
      <c r="D108" s="41">
        <v>6</v>
      </c>
      <c r="E108" s="41">
        <v>2</v>
      </c>
      <c r="F108" s="37" t="s">
        <v>1003</v>
      </c>
      <c r="G108" s="41">
        <v>1</v>
      </c>
      <c r="H108" s="41">
        <f t="shared" si="28"/>
        <v>7.8E-2</v>
      </c>
      <c r="I108" s="46">
        <f t="shared" si="9"/>
        <v>0.11793513513513519</v>
      </c>
      <c r="J108" s="138"/>
      <c r="W108" s="41">
        <f t="shared" si="29"/>
        <v>7.9000000000000001E-2</v>
      </c>
      <c r="X108" s="46">
        <f t="shared" si="11"/>
        <v>0.13305955740383191</v>
      </c>
      <c r="Y108" s="138"/>
      <c r="AF108" s="37" t="s">
        <v>649</v>
      </c>
      <c r="AG108" s="37" t="s">
        <v>567</v>
      </c>
      <c r="AH108" s="41">
        <v>6</v>
      </c>
      <c r="AI108" s="41">
        <v>2</v>
      </c>
      <c r="AJ108" s="37" t="s">
        <v>1003</v>
      </c>
      <c r="AK108" s="41">
        <v>1</v>
      </c>
      <c r="AL108" s="41">
        <f t="shared" si="30"/>
        <v>0.06</v>
      </c>
      <c r="AM108" s="46">
        <f t="shared" si="13"/>
        <v>-1.1823719097097929E-3</v>
      </c>
      <c r="AN108" s="138"/>
      <c r="BA108" s="41">
        <f t="shared" si="31"/>
        <v>6.0999999999999999E-2</v>
      </c>
      <c r="BB108" s="46">
        <f t="shared" si="15"/>
        <v>-1.7957816243087243E-3</v>
      </c>
      <c r="BC108" s="138"/>
    </row>
    <row r="109" spans="2:55">
      <c r="B109" s="37" t="s">
        <v>650</v>
      </c>
      <c r="C109" s="37" t="s">
        <v>566</v>
      </c>
      <c r="D109" s="41">
        <v>6</v>
      </c>
      <c r="E109" s="41">
        <v>3</v>
      </c>
      <c r="F109" s="37" t="s">
        <v>1003</v>
      </c>
      <c r="G109" s="41">
        <v>1</v>
      </c>
      <c r="H109" s="41">
        <f t="shared" si="28"/>
        <v>8.5000000000000006E-2</v>
      </c>
      <c r="I109" s="46">
        <f t="shared" si="9"/>
        <v>0.1559243243243244</v>
      </c>
      <c r="J109" s="138"/>
      <c r="W109" s="41">
        <f t="shared" si="29"/>
        <v>8.5999999999999993E-2</v>
      </c>
      <c r="X109" s="46">
        <f t="shared" si="11"/>
        <v>0.16959304916084955</v>
      </c>
      <c r="Y109" s="138"/>
      <c r="AF109" s="37" t="s">
        <v>651</v>
      </c>
      <c r="AG109" s="37" t="s">
        <v>567</v>
      </c>
      <c r="AH109" s="41">
        <v>6</v>
      </c>
      <c r="AI109" s="41">
        <v>3</v>
      </c>
      <c r="AJ109" s="37" t="s">
        <v>1003</v>
      </c>
      <c r="AK109" s="41">
        <v>1</v>
      </c>
      <c r="AL109" s="41">
        <f t="shared" si="30"/>
        <v>5.8000000000000003E-2</v>
      </c>
      <c r="AM109" s="46">
        <f t="shared" si="13"/>
        <v>-1.1674429714558687E-2</v>
      </c>
      <c r="AN109" s="138"/>
      <c r="BA109" s="41">
        <f t="shared" si="31"/>
        <v>5.8000000000000003E-2</v>
      </c>
      <c r="BB109" s="46">
        <f t="shared" si="15"/>
        <v>-1.7968623354166952E-2</v>
      </c>
      <c r="BC109" s="138"/>
    </row>
    <row r="110" spans="2:55">
      <c r="B110" s="37" t="s">
        <v>652</v>
      </c>
      <c r="C110" s="37" t="s">
        <v>566</v>
      </c>
      <c r="D110" s="41">
        <v>6</v>
      </c>
      <c r="E110" s="41">
        <v>4</v>
      </c>
      <c r="F110" s="37" t="s">
        <v>1003</v>
      </c>
      <c r="G110" s="41">
        <v>1</v>
      </c>
      <c r="H110" s="41">
        <f t="shared" si="28"/>
        <v>8.5000000000000006E-2</v>
      </c>
      <c r="I110" s="46">
        <f t="shared" si="9"/>
        <v>0.1559243243243244</v>
      </c>
      <c r="J110" s="138"/>
      <c r="W110" s="41">
        <f t="shared" si="29"/>
        <v>8.7999999999999995E-2</v>
      </c>
      <c r="X110" s="46">
        <f t="shared" si="11"/>
        <v>0.18003118966285461</v>
      </c>
      <c r="Y110" s="138"/>
      <c r="AF110" s="37" t="s">
        <v>653</v>
      </c>
      <c r="AG110" s="37" t="s">
        <v>567</v>
      </c>
      <c r="AH110" s="41">
        <v>6</v>
      </c>
      <c r="AI110" s="41">
        <v>4</v>
      </c>
      <c r="AJ110" s="37" t="s">
        <v>1003</v>
      </c>
      <c r="AK110" s="41">
        <v>1</v>
      </c>
      <c r="AL110" s="41">
        <f t="shared" si="30"/>
        <v>5.7000000000000002E-2</v>
      </c>
      <c r="AM110" s="46">
        <f t="shared" si="13"/>
        <v>-1.6920458616983151E-2</v>
      </c>
      <c r="AN110" s="138"/>
      <c r="BA110" s="41">
        <f t="shared" si="31"/>
        <v>5.7000000000000002E-2</v>
      </c>
      <c r="BB110" s="46">
        <f t="shared" si="15"/>
        <v>-2.3359570597453038E-2</v>
      </c>
      <c r="BC110" s="138"/>
    </row>
    <row r="111" spans="2:55">
      <c r="B111" s="37" t="s">
        <v>654</v>
      </c>
      <c r="C111" s="37" t="s">
        <v>566</v>
      </c>
      <c r="D111" s="41">
        <v>6</v>
      </c>
      <c r="E111" s="41">
        <v>5</v>
      </c>
      <c r="F111" s="37" t="s">
        <v>1003</v>
      </c>
      <c r="G111" s="41">
        <v>1</v>
      </c>
      <c r="H111" s="41">
        <f t="shared" si="28"/>
        <v>8.5000000000000006E-2</v>
      </c>
      <c r="I111" s="46">
        <f t="shared" si="9"/>
        <v>0.1559243243243244</v>
      </c>
      <c r="J111" s="138"/>
      <c r="W111" s="41">
        <f t="shared" si="29"/>
        <v>8.6999999999999994E-2</v>
      </c>
      <c r="X111" s="46">
        <f t="shared" si="11"/>
        <v>0.17481211941185207</v>
      </c>
      <c r="Y111" s="138"/>
      <c r="AF111" s="37" t="s">
        <v>655</v>
      </c>
      <c r="AG111" s="37" t="s">
        <v>567</v>
      </c>
      <c r="AH111" s="41">
        <v>6</v>
      </c>
      <c r="AI111" s="41">
        <v>5</v>
      </c>
      <c r="AJ111" s="37" t="s">
        <v>1003</v>
      </c>
      <c r="AK111" s="41">
        <v>1</v>
      </c>
      <c r="AL111" s="41">
        <f t="shared" si="30"/>
        <v>5.8000000000000003E-2</v>
      </c>
      <c r="AM111" s="46">
        <f t="shared" si="13"/>
        <v>-1.1674429714558687E-2</v>
      </c>
      <c r="AN111" s="138"/>
      <c r="BA111" s="41">
        <f t="shared" si="31"/>
        <v>5.6000000000000001E-2</v>
      </c>
      <c r="BB111" s="46">
        <f t="shared" si="15"/>
        <v>-2.8750517840739127E-2</v>
      </c>
      <c r="BC111" s="138"/>
    </row>
    <row r="112" spans="2:55">
      <c r="B112" s="37" t="s">
        <v>656</v>
      </c>
      <c r="C112" s="37" t="s">
        <v>566</v>
      </c>
      <c r="D112" s="41">
        <v>6</v>
      </c>
      <c r="E112" s="41">
        <v>6</v>
      </c>
      <c r="F112" s="37" t="s">
        <v>1003</v>
      </c>
      <c r="G112" s="41">
        <v>1</v>
      </c>
      <c r="H112" s="41">
        <f t="shared" si="28"/>
        <v>5.7000000000000002E-2</v>
      </c>
      <c r="I112" s="46">
        <f t="shared" si="9"/>
        <v>3.9675675675676387E-3</v>
      </c>
      <c r="J112" s="138"/>
      <c r="W112" s="41">
        <f t="shared" si="29"/>
        <v>5.8999999999999997E-2</v>
      </c>
      <c r="X112" s="46">
        <f t="shared" si="11"/>
        <v>2.8678152383781377E-2</v>
      </c>
      <c r="Y112" s="138"/>
      <c r="AF112" s="37" t="s">
        <v>657</v>
      </c>
      <c r="AG112" s="37" t="s">
        <v>567</v>
      </c>
      <c r="AH112" s="41">
        <v>6</v>
      </c>
      <c r="AI112" s="41">
        <v>6</v>
      </c>
      <c r="AJ112" s="37" t="s">
        <v>1003</v>
      </c>
      <c r="AK112" s="41">
        <v>1</v>
      </c>
      <c r="AL112" s="41">
        <f t="shared" si="30"/>
        <v>5.8999999999999997E-2</v>
      </c>
      <c r="AM112" s="46">
        <f t="shared" si="13"/>
        <v>-6.4284008121342573E-3</v>
      </c>
      <c r="AN112" s="138"/>
      <c r="BA112" s="41">
        <f t="shared" si="31"/>
        <v>5.6000000000000001E-2</v>
      </c>
      <c r="BB112" s="46">
        <f t="shared" si="15"/>
        <v>-2.8750517840739127E-2</v>
      </c>
      <c r="BC112" s="138"/>
    </row>
    <row r="113" spans="2:55">
      <c r="B113" s="37" t="s">
        <v>658</v>
      </c>
      <c r="C113" s="37" t="s">
        <v>566</v>
      </c>
      <c r="D113" s="41">
        <v>6</v>
      </c>
      <c r="E113" s="41">
        <v>7</v>
      </c>
      <c r="F113" s="37" t="s">
        <v>1003</v>
      </c>
      <c r="G113" s="41">
        <v>1</v>
      </c>
      <c r="H113" s="41">
        <f t="shared" si="28"/>
        <v>5.8999999999999997E-2</v>
      </c>
      <c r="I113" s="46">
        <f t="shared" si="9"/>
        <v>1.4821621621621664E-2</v>
      </c>
      <c r="J113" s="138"/>
      <c r="W113" s="41">
        <f t="shared" si="29"/>
        <v>0.06</v>
      </c>
      <c r="X113" s="46">
        <f t="shared" si="11"/>
        <v>3.3897222634783904E-2</v>
      </c>
      <c r="Y113" s="138"/>
      <c r="AF113" s="37" t="s">
        <v>659</v>
      </c>
      <c r="AG113" s="37" t="s">
        <v>567</v>
      </c>
      <c r="AH113" s="41">
        <v>6</v>
      </c>
      <c r="AI113" s="41">
        <v>7</v>
      </c>
      <c r="AJ113" s="37" t="s">
        <v>1003</v>
      </c>
      <c r="AK113" s="41">
        <v>1</v>
      </c>
      <c r="AL113" s="41">
        <f t="shared" si="30"/>
        <v>0.17100000000000001</v>
      </c>
      <c r="AM113" s="46">
        <f t="shared" si="13"/>
        <v>0.58112683625940531</v>
      </c>
      <c r="AN113" s="138"/>
      <c r="BA113" s="41">
        <f t="shared" si="31"/>
        <v>0.17199999999999999</v>
      </c>
      <c r="BB113" s="46">
        <f t="shared" si="15"/>
        <v>0.59659936238044642</v>
      </c>
      <c r="BC113" s="138"/>
    </row>
    <row r="114" spans="2:55">
      <c r="B114" s="37" t="s">
        <v>660</v>
      </c>
      <c r="C114" s="37" t="s">
        <v>566</v>
      </c>
      <c r="D114" s="41">
        <v>6</v>
      </c>
      <c r="E114" s="41">
        <v>8</v>
      </c>
      <c r="F114" s="37" t="s">
        <v>1003</v>
      </c>
      <c r="G114" s="41">
        <v>1</v>
      </c>
      <c r="H114" s="41">
        <f t="shared" si="28"/>
        <v>6.4000000000000001E-2</v>
      </c>
      <c r="I114" s="46">
        <f t="shared" si="9"/>
        <v>4.1956756756756822E-2</v>
      </c>
      <c r="J114" s="138"/>
      <c r="W114" s="41">
        <f t="shared" si="29"/>
        <v>5.8000000000000003E-2</v>
      </c>
      <c r="X114" s="46">
        <f t="shared" si="11"/>
        <v>2.3459082132778881E-2</v>
      </c>
      <c r="Y114" s="138"/>
      <c r="AF114" s="37" t="s">
        <v>661</v>
      </c>
      <c r="AG114" s="37" t="s">
        <v>567</v>
      </c>
      <c r="AH114" s="41">
        <v>6</v>
      </c>
      <c r="AI114" s="41">
        <v>8</v>
      </c>
      <c r="AJ114" s="37" t="s">
        <v>1003</v>
      </c>
      <c r="AK114" s="41">
        <v>1</v>
      </c>
      <c r="AL114" s="41">
        <f t="shared" si="30"/>
        <v>0.126</v>
      </c>
      <c r="AM114" s="46">
        <f t="shared" si="13"/>
        <v>0.34505553565030456</v>
      </c>
      <c r="AN114" s="138"/>
      <c r="BA114" s="41">
        <f t="shared" si="31"/>
        <v>0.12</v>
      </c>
      <c r="BB114" s="46">
        <f t="shared" si="15"/>
        <v>0.31627010572957015</v>
      </c>
      <c r="BC114" s="138"/>
    </row>
    <row r="115" spans="2:55">
      <c r="B115" s="37" t="s">
        <v>662</v>
      </c>
      <c r="C115" s="37" t="s">
        <v>566</v>
      </c>
      <c r="D115" s="41">
        <v>7</v>
      </c>
      <c r="E115" s="41">
        <v>1</v>
      </c>
      <c r="F115" s="37" t="s">
        <v>1003</v>
      </c>
      <c r="G115" s="41">
        <v>1</v>
      </c>
      <c r="H115" s="41">
        <f t="shared" ref="H115:H122" si="32">J32</f>
        <v>6.0999999999999999E-2</v>
      </c>
      <c r="I115" s="46">
        <f t="shared" si="9"/>
        <v>2.5675675675675729E-2</v>
      </c>
      <c r="J115" s="138"/>
      <c r="W115" s="41">
        <f t="shared" ref="W115:W122" si="33">Y32</f>
        <v>5.8000000000000003E-2</v>
      </c>
      <c r="X115" s="46">
        <f t="shared" si="11"/>
        <v>2.3459082132778881E-2</v>
      </c>
      <c r="Y115" s="138"/>
      <c r="AF115" s="37" t="s">
        <v>663</v>
      </c>
      <c r="AG115" s="37" t="s">
        <v>567</v>
      </c>
      <c r="AH115" s="41">
        <v>7</v>
      </c>
      <c r="AI115" s="41">
        <v>1</v>
      </c>
      <c r="AJ115" s="37" t="s">
        <v>1003</v>
      </c>
      <c r="AK115" s="41">
        <v>1</v>
      </c>
      <c r="AL115" s="41">
        <f t="shared" ref="AL115:AL122" si="34">AN32</f>
        <v>0.157</v>
      </c>
      <c r="AM115" s="46">
        <f t="shared" si="13"/>
        <v>0.50768243162546278</v>
      </c>
      <c r="AN115" s="138"/>
      <c r="BA115" s="41">
        <f t="shared" ref="BA115:BA122" si="35">BC32</f>
        <v>0.16400000000000001</v>
      </c>
      <c r="BB115" s="46">
        <f t="shared" si="15"/>
        <v>0.5534717844341579</v>
      </c>
      <c r="BC115" s="138"/>
    </row>
    <row r="116" spans="2:55">
      <c r="B116" s="37" t="s">
        <v>664</v>
      </c>
      <c r="C116" s="37" t="s">
        <v>566</v>
      </c>
      <c r="D116" s="41">
        <v>7</v>
      </c>
      <c r="E116" s="41">
        <v>2</v>
      </c>
      <c r="F116" s="37" t="s">
        <v>1003</v>
      </c>
      <c r="G116" s="41">
        <v>1</v>
      </c>
      <c r="H116" s="41">
        <f t="shared" si="32"/>
        <v>0.06</v>
      </c>
      <c r="I116" s="46">
        <f t="shared" si="9"/>
        <v>2.0248648648648695E-2</v>
      </c>
      <c r="J116" s="138"/>
      <c r="W116" s="41">
        <f t="shared" si="33"/>
        <v>0.06</v>
      </c>
      <c r="X116" s="46">
        <f t="shared" si="11"/>
        <v>3.3897222634783904E-2</v>
      </c>
      <c r="Y116" s="138"/>
      <c r="AF116" s="37" t="s">
        <v>665</v>
      </c>
      <c r="AG116" s="37" t="s">
        <v>567</v>
      </c>
      <c r="AH116" s="41">
        <v>7</v>
      </c>
      <c r="AI116" s="41">
        <v>2</v>
      </c>
      <c r="AJ116" s="37" t="s">
        <v>1003</v>
      </c>
      <c r="AK116" s="41">
        <v>1</v>
      </c>
      <c r="AL116" s="41">
        <f t="shared" si="34"/>
        <v>0.13900000000000001</v>
      </c>
      <c r="AM116" s="46">
        <f t="shared" si="13"/>
        <v>0.4132539113818226</v>
      </c>
      <c r="AN116" s="138"/>
      <c r="BA116" s="41">
        <f t="shared" si="35"/>
        <v>0.13900000000000001</v>
      </c>
      <c r="BB116" s="46">
        <f t="shared" si="15"/>
        <v>0.41869810335200586</v>
      </c>
      <c r="BC116" s="138"/>
    </row>
    <row r="117" spans="2:55">
      <c r="B117" s="37" t="s">
        <v>666</v>
      </c>
      <c r="C117" s="37" t="s">
        <v>566</v>
      </c>
      <c r="D117" s="41">
        <v>7</v>
      </c>
      <c r="E117" s="41">
        <v>3</v>
      </c>
      <c r="F117" s="37" t="s">
        <v>1003</v>
      </c>
      <c r="G117" s="41">
        <v>1</v>
      </c>
      <c r="H117" s="41">
        <f t="shared" si="32"/>
        <v>0.109</v>
      </c>
      <c r="I117" s="46">
        <f t="shared" si="9"/>
        <v>0.28617297297297301</v>
      </c>
      <c r="J117" s="138"/>
      <c r="W117" s="41">
        <f t="shared" si="33"/>
        <v>0.113</v>
      </c>
      <c r="X117" s="46">
        <f t="shared" si="11"/>
        <v>0.31050794593791775</v>
      </c>
      <c r="Y117" s="138"/>
      <c r="AF117" s="37" t="s">
        <v>667</v>
      </c>
      <c r="AG117" s="37" t="s">
        <v>567</v>
      </c>
      <c r="AH117" s="41">
        <v>7</v>
      </c>
      <c r="AI117" s="41">
        <v>3</v>
      </c>
      <c r="AJ117" s="37" t="s">
        <v>1003</v>
      </c>
      <c r="AK117" s="41">
        <v>1</v>
      </c>
      <c r="AL117" s="41">
        <f t="shared" si="34"/>
        <v>0.16900000000000001</v>
      </c>
      <c r="AM117" s="46">
        <f t="shared" si="13"/>
        <v>0.57063477845455646</v>
      </c>
      <c r="AN117" s="138"/>
      <c r="BA117" s="41">
        <f t="shared" si="35"/>
        <v>0.16900000000000001</v>
      </c>
      <c r="BB117" s="46">
        <f t="shared" si="15"/>
        <v>0.58042652065058831</v>
      </c>
      <c r="BC117" s="138"/>
    </row>
    <row r="118" spans="2:55">
      <c r="B118" s="37" t="s">
        <v>668</v>
      </c>
      <c r="C118" s="37" t="s">
        <v>566</v>
      </c>
      <c r="D118" s="41">
        <v>7</v>
      </c>
      <c r="E118" s="41">
        <v>4</v>
      </c>
      <c r="F118" s="37" t="s">
        <v>1003</v>
      </c>
      <c r="G118" s="41">
        <v>1</v>
      </c>
      <c r="H118" s="41">
        <f t="shared" si="32"/>
        <v>0.152</v>
      </c>
      <c r="I118" s="46">
        <f t="shared" si="9"/>
        <v>0.51953513513513516</v>
      </c>
      <c r="J118" s="138"/>
      <c r="W118" s="41">
        <f t="shared" si="33"/>
        <v>0.153</v>
      </c>
      <c r="X118" s="46">
        <f t="shared" si="11"/>
        <v>0.51927075597801875</v>
      </c>
      <c r="Y118" s="138"/>
      <c r="AF118" s="37" t="s">
        <v>669</v>
      </c>
      <c r="AG118" s="37" t="s">
        <v>567</v>
      </c>
      <c r="AH118" s="41">
        <v>7</v>
      </c>
      <c r="AI118" s="41">
        <v>4</v>
      </c>
      <c r="AJ118" s="37" t="s">
        <v>1003</v>
      </c>
      <c r="AK118" s="41">
        <v>1</v>
      </c>
      <c r="AL118" s="41">
        <f t="shared" si="34"/>
        <v>0.16600000000000001</v>
      </c>
      <c r="AM118" s="46">
        <f t="shared" si="13"/>
        <v>0.55489669174728296</v>
      </c>
      <c r="AN118" s="138"/>
      <c r="BA118" s="41">
        <f t="shared" si="35"/>
        <v>0.16600000000000001</v>
      </c>
      <c r="BB118" s="46">
        <f t="shared" si="15"/>
        <v>0.56425367892073008</v>
      </c>
      <c r="BC118" s="138"/>
    </row>
    <row r="119" spans="2:55">
      <c r="B119" s="37" t="s">
        <v>670</v>
      </c>
      <c r="C119" s="37" t="s">
        <v>566</v>
      </c>
      <c r="D119" s="41">
        <v>7</v>
      </c>
      <c r="E119" s="41">
        <v>5</v>
      </c>
      <c r="F119" s="37" t="s">
        <v>1003</v>
      </c>
      <c r="G119" s="41">
        <v>1</v>
      </c>
      <c r="H119" s="41">
        <f t="shared" si="32"/>
        <v>0.123</v>
      </c>
      <c r="I119" s="46">
        <f t="shared" si="9"/>
        <v>0.3621513513513514</v>
      </c>
      <c r="J119" s="138"/>
      <c r="W119" s="41">
        <f t="shared" si="33"/>
        <v>0.127</v>
      </c>
      <c r="X119" s="46">
        <f t="shared" si="11"/>
        <v>0.38357492945195315</v>
      </c>
      <c r="Y119" s="138"/>
      <c r="AF119" s="37" t="s">
        <v>671</v>
      </c>
      <c r="AG119" s="37" t="s">
        <v>567</v>
      </c>
      <c r="AH119" s="41">
        <v>7</v>
      </c>
      <c r="AI119" s="41">
        <v>5</v>
      </c>
      <c r="AJ119" s="37" t="s">
        <v>1003</v>
      </c>
      <c r="AK119" s="41">
        <v>1</v>
      </c>
      <c r="AL119" s="41">
        <f t="shared" si="34"/>
        <v>0.19400000000000001</v>
      </c>
      <c r="AM119" s="46">
        <f t="shared" si="13"/>
        <v>0.7017855010151679</v>
      </c>
      <c r="AN119" s="138"/>
      <c r="BA119" s="41">
        <f t="shared" si="35"/>
        <v>0.19</v>
      </c>
      <c r="BB119" s="46">
        <f t="shared" si="15"/>
        <v>0.69363641275959609</v>
      </c>
      <c r="BC119" s="138"/>
    </row>
    <row r="120" spans="2:55">
      <c r="B120" s="37" t="s">
        <v>672</v>
      </c>
      <c r="C120" s="37" t="s">
        <v>566</v>
      </c>
      <c r="D120" s="41">
        <v>7</v>
      </c>
      <c r="E120" s="41">
        <v>6</v>
      </c>
      <c r="F120" s="37" t="s">
        <v>1003</v>
      </c>
      <c r="G120" s="41">
        <v>1</v>
      </c>
      <c r="H120" s="41">
        <f t="shared" si="32"/>
        <v>0.128</v>
      </c>
      <c r="I120" s="46">
        <f t="shared" si="9"/>
        <v>0.38928648648648656</v>
      </c>
      <c r="J120" s="138"/>
      <c r="W120" s="41">
        <f t="shared" si="33"/>
        <v>0.122</v>
      </c>
      <c r="X120" s="46">
        <f t="shared" si="11"/>
        <v>0.35747957819694048</v>
      </c>
      <c r="Y120" s="138"/>
      <c r="AF120" s="37" t="s">
        <v>673</v>
      </c>
      <c r="AG120" s="37" t="s">
        <v>567</v>
      </c>
      <c r="AH120" s="41">
        <v>7</v>
      </c>
      <c r="AI120" s="41">
        <v>6</v>
      </c>
      <c r="AJ120" s="37" t="s">
        <v>1003</v>
      </c>
      <c r="AK120" s="41">
        <v>1</v>
      </c>
      <c r="AL120" s="41">
        <f t="shared" si="34"/>
        <v>0.17799999999999999</v>
      </c>
      <c r="AM120" s="46">
        <f t="shared" si="13"/>
        <v>0.61784903857637641</v>
      </c>
      <c r="AN120" s="138"/>
      <c r="BA120" s="41">
        <f t="shared" si="35"/>
        <v>0.185</v>
      </c>
      <c r="BB120" s="46">
        <f t="shared" si="15"/>
        <v>0.66668167654316557</v>
      </c>
      <c r="BC120" s="138"/>
    </row>
    <row r="121" spans="2:55">
      <c r="B121" s="37" t="s">
        <v>674</v>
      </c>
      <c r="C121" s="37" t="s">
        <v>566</v>
      </c>
      <c r="D121" s="41">
        <v>7</v>
      </c>
      <c r="E121" s="41">
        <v>7</v>
      </c>
      <c r="F121" s="37" t="s">
        <v>1003</v>
      </c>
      <c r="G121" s="41">
        <v>1</v>
      </c>
      <c r="H121" s="41">
        <f t="shared" si="32"/>
        <v>0.14099999999999999</v>
      </c>
      <c r="I121" s="46">
        <f t="shared" si="9"/>
        <v>0.45983783783783783</v>
      </c>
      <c r="J121" s="138"/>
      <c r="W121" s="41">
        <f t="shared" si="33"/>
        <v>0.14299999999999999</v>
      </c>
      <c r="X121" s="46">
        <f t="shared" si="11"/>
        <v>0.46708005346799347</v>
      </c>
      <c r="Y121" s="138"/>
      <c r="AF121" s="37" t="s">
        <v>675</v>
      </c>
      <c r="AG121" s="37" t="s">
        <v>567</v>
      </c>
      <c r="AH121" s="41">
        <v>7</v>
      </c>
      <c r="AI121" s="41">
        <v>7</v>
      </c>
      <c r="AJ121" s="37" t="s">
        <v>1003</v>
      </c>
      <c r="AK121" s="41">
        <v>1</v>
      </c>
      <c r="AL121" s="41">
        <f t="shared" si="34"/>
        <v>5.8999999999999997E-2</v>
      </c>
      <c r="AM121" s="46">
        <f t="shared" si="13"/>
        <v>-6.4284008121342573E-3</v>
      </c>
      <c r="AN121" s="138"/>
      <c r="BA121" s="41">
        <f t="shared" si="35"/>
        <v>0.06</v>
      </c>
      <c r="BB121" s="46">
        <f t="shared" si="15"/>
        <v>-7.1867288675948118E-3</v>
      </c>
      <c r="BC121" s="138"/>
    </row>
    <row r="122" spans="2:55">
      <c r="B122" s="37" t="s">
        <v>676</v>
      </c>
      <c r="C122" s="37" t="s">
        <v>566</v>
      </c>
      <c r="D122" s="41">
        <v>7</v>
      </c>
      <c r="E122" s="41">
        <v>8</v>
      </c>
      <c r="F122" s="37" t="s">
        <v>1003</v>
      </c>
      <c r="G122" s="41">
        <v>1</v>
      </c>
      <c r="H122" s="41">
        <f t="shared" si="32"/>
        <v>0.151</v>
      </c>
      <c r="I122" s="46">
        <f t="shared" si="9"/>
        <v>0.51410810810810814</v>
      </c>
      <c r="J122" s="138"/>
      <c r="W122" s="41">
        <f t="shared" si="33"/>
        <v>0.154</v>
      </c>
      <c r="X122" s="46">
        <f t="shared" si="11"/>
        <v>0.52448982622902129</v>
      </c>
      <c r="Y122" s="138"/>
      <c r="AF122" s="37" t="s">
        <v>677</v>
      </c>
      <c r="AG122" s="37" t="s">
        <v>567</v>
      </c>
      <c r="AH122" s="41">
        <v>7</v>
      </c>
      <c r="AI122" s="41">
        <v>8</v>
      </c>
      <c r="AJ122" s="37" t="s">
        <v>1003</v>
      </c>
      <c r="AK122" s="41">
        <v>1</v>
      </c>
      <c r="AL122" s="41">
        <f t="shared" si="34"/>
        <v>5.8999999999999997E-2</v>
      </c>
      <c r="AM122" s="46">
        <f t="shared" si="13"/>
        <v>-6.4284008121342573E-3</v>
      </c>
      <c r="AN122" s="138"/>
      <c r="BA122" s="41">
        <f t="shared" si="35"/>
        <v>5.7000000000000002E-2</v>
      </c>
      <c r="BB122" s="46">
        <f t="shared" si="15"/>
        <v>-2.3359570597453038E-2</v>
      </c>
      <c r="BC122" s="138"/>
    </row>
    <row r="123" spans="2:55">
      <c r="B123" s="37" t="s">
        <v>678</v>
      </c>
      <c r="C123" s="37" t="s">
        <v>566</v>
      </c>
      <c r="D123" s="41">
        <v>8</v>
      </c>
      <c r="E123" s="41">
        <v>1</v>
      </c>
      <c r="F123" s="37" t="s">
        <v>1003</v>
      </c>
      <c r="G123" s="41">
        <v>1</v>
      </c>
      <c r="H123" s="41">
        <f t="shared" ref="H123:H130" si="36">K32</f>
        <v>9.4E-2</v>
      </c>
      <c r="I123" s="46">
        <f t="shared" si="9"/>
        <v>0.20476756756756762</v>
      </c>
      <c r="J123" s="138"/>
      <c r="W123" s="41">
        <f t="shared" ref="W123:W130" si="37">Z32</f>
        <v>9.0999999999999998E-2</v>
      </c>
      <c r="X123" s="46">
        <f t="shared" si="11"/>
        <v>0.19568840041586219</v>
      </c>
      <c r="Y123" s="138"/>
      <c r="AF123" s="37" t="s">
        <v>679</v>
      </c>
      <c r="AG123" s="37" t="s">
        <v>567</v>
      </c>
      <c r="AH123" s="41">
        <v>8</v>
      </c>
      <c r="AI123" s="41">
        <v>1</v>
      </c>
      <c r="AJ123" s="37" t="s">
        <v>1003</v>
      </c>
      <c r="AK123" s="41">
        <v>1</v>
      </c>
      <c r="AL123" s="41">
        <f t="shared" ref="AL123:AL130" si="38">AO32</f>
        <v>5.7000000000000002E-2</v>
      </c>
      <c r="AM123" s="46">
        <f t="shared" si="13"/>
        <v>-1.6920458616983151E-2</v>
      </c>
      <c r="AN123" s="138"/>
      <c r="BA123" s="41">
        <f t="shared" ref="BA123:BA130" si="39">BD32</f>
        <v>6.4000000000000001E-2</v>
      </c>
      <c r="BB123" s="46">
        <f t="shared" si="15"/>
        <v>1.437706010554954E-2</v>
      </c>
      <c r="BC123" s="138"/>
    </row>
    <row r="124" spans="2:55">
      <c r="B124" s="37" t="s">
        <v>680</v>
      </c>
      <c r="C124" s="37" t="s">
        <v>566</v>
      </c>
      <c r="D124" s="41">
        <v>8</v>
      </c>
      <c r="E124" s="41">
        <v>2</v>
      </c>
      <c r="F124" s="37" t="s">
        <v>1003</v>
      </c>
      <c r="G124" s="41">
        <v>1</v>
      </c>
      <c r="H124" s="41">
        <f t="shared" si="36"/>
        <v>0.13</v>
      </c>
      <c r="I124" s="46">
        <f t="shared" si="9"/>
        <v>0.4001405405405406</v>
      </c>
      <c r="J124" s="138"/>
      <c r="W124" s="41">
        <f t="shared" si="37"/>
        <v>0.13</v>
      </c>
      <c r="X124" s="46">
        <f t="shared" si="11"/>
        <v>0.39923214020496073</v>
      </c>
      <c r="Y124" s="138"/>
      <c r="AF124" s="37" t="s">
        <v>681</v>
      </c>
      <c r="AG124" s="37" t="s">
        <v>567</v>
      </c>
      <c r="AH124" s="41">
        <v>8</v>
      </c>
      <c r="AI124" s="41">
        <v>2</v>
      </c>
      <c r="AJ124" s="37" t="s">
        <v>1003</v>
      </c>
      <c r="AK124" s="41">
        <v>1</v>
      </c>
      <c r="AL124" s="41">
        <f t="shared" si="38"/>
        <v>5.8000000000000003E-2</v>
      </c>
      <c r="AM124" s="46">
        <f t="shared" si="13"/>
        <v>-1.1674429714558687E-2</v>
      </c>
      <c r="AN124" s="138"/>
      <c r="BA124" s="41">
        <f t="shared" si="39"/>
        <v>6.0999999999999999E-2</v>
      </c>
      <c r="BB124" s="46">
        <f t="shared" si="15"/>
        <v>-1.7957816243087243E-3</v>
      </c>
      <c r="BC124" s="138"/>
    </row>
    <row r="125" spans="2:55">
      <c r="B125" s="37" t="s">
        <v>682</v>
      </c>
      <c r="C125" s="37" t="s">
        <v>566</v>
      </c>
      <c r="D125" s="41">
        <v>8</v>
      </c>
      <c r="E125" s="41">
        <v>3</v>
      </c>
      <c r="F125" s="37" t="s">
        <v>1003</v>
      </c>
      <c r="G125" s="41">
        <v>1</v>
      </c>
      <c r="H125" s="41">
        <f t="shared" si="36"/>
        <v>0.113</v>
      </c>
      <c r="I125" s="46">
        <f t="shared" si="9"/>
        <v>0.30788108108108114</v>
      </c>
      <c r="J125" s="138"/>
      <c r="W125" s="41">
        <f t="shared" si="37"/>
        <v>0.112</v>
      </c>
      <c r="X125" s="46">
        <f t="shared" si="11"/>
        <v>0.30528887568691526</v>
      </c>
      <c r="Y125" s="138"/>
      <c r="AF125" s="37" t="s">
        <v>683</v>
      </c>
      <c r="AG125" s="37" t="s">
        <v>567</v>
      </c>
      <c r="AH125" s="41">
        <v>8</v>
      </c>
      <c r="AI125" s="41">
        <v>3</v>
      </c>
      <c r="AJ125" s="37" t="s">
        <v>1003</v>
      </c>
      <c r="AK125" s="41">
        <v>1</v>
      </c>
      <c r="AL125" s="41">
        <f t="shared" si="38"/>
        <v>5.7000000000000002E-2</v>
      </c>
      <c r="AM125" s="46">
        <f t="shared" si="13"/>
        <v>-1.6920458616983151E-2</v>
      </c>
      <c r="AN125" s="138"/>
      <c r="BA125" s="41">
        <f t="shared" si="39"/>
        <v>5.8000000000000003E-2</v>
      </c>
      <c r="BB125" s="46">
        <f t="shared" si="15"/>
        <v>-1.7968623354166952E-2</v>
      </c>
      <c r="BC125" s="138"/>
    </row>
    <row r="126" spans="2:55">
      <c r="B126" s="37" t="s">
        <v>684</v>
      </c>
      <c r="C126" s="37" t="s">
        <v>566</v>
      </c>
      <c r="D126" s="41">
        <v>8</v>
      </c>
      <c r="E126" s="41">
        <v>4</v>
      </c>
      <c r="F126" s="37" t="s">
        <v>1003</v>
      </c>
      <c r="G126" s="41">
        <v>1</v>
      </c>
      <c r="H126" s="41">
        <f t="shared" si="36"/>
        <v>0.11600000000000001</v>
      </c>
      <c r="I126" s="46">
        <f t="shared" si="9"/>
        <v>0.32416216216216226</v>
      </c>
      <c r="J126" s="138"/>
      <c r="W126" s="41">
        <f t="shared" si="37"/>
        <v>0.115</v>
      </c>
      <c r="X126" s="46">
        <f t="shared" si="11"/>
        <v>0.32094608643992284</v>
      </c>
      <c r="Y126" s="138"/>
      <c r="AF126" s="37" t="s">
        <v>685</v>
      </c>
      <c r="AG126" s="37" t="s">
        <v>567</v>
      </c>
      <c r="AH126" s="41">
        <v>8</v>
      </c>
      <c r="AI126" s="41">
        <v>4</v>
      </c>
      <c r="AJ126" s="37" t="s">
        <v>1003</v>
      </c>
      <c r="AK126" s="41">
        <v>1</v>
      </c>
      <c r="AL126" s="41">
        <f t="shared" si="38"/>
        <v>0.19800000000000001</v>
      </c>
      <c r="AM126" s="46">
        <f t="shared" si="13"/>
        <v>0.72276961662486572</v>
      </c>
      <c r="AN126" s="138"/>
      <c r="BA126" s="41">
        <f t="shared" si="39"/>
        <v>0.20200000000000001</v>
      </c>
      <c r="BB126" s="46">
        <f t="shared" si="15"/>
        <v>0.75832777967902909</v>
      </c>
      <c r="BC126" s="138"/>
    </row>
    <row r="127" spans="2:55">
      <c r="B127" s="37" t="s">
        <v>686</v>
      </c>
      <c r="C127" s="37" t="s">
        <v>566</v>
      </c>
      <c r="D127" s="41">
        <v>8</v>
      </c>
      <c r="E127" s="41">
        <v>5</v>
      </c>
      <c r="F127" s="37" t="s">
        <v>1003</v>
      </c>
      <c r="G127" s="41">
        <v>1</v>
      </c>
      <c r="H127" s="41">
        <f t="shared" si="36"/>
        <v>0.11799999999999999</v>
      </c>
      <c r="I127" s="46">
        <f t="shared" si="9"/>
        <v>0.33501621621621624</v>
      </c>
      <c r="J127" s="138"/>
      <c r="W127" s="41">
        <f t="shared" si="37"/>
        <v>0.114</v>
      </c>
      <c r="X127" s="46">
        <f t="shared" si="11"/>
        <v>0.3157270161889203</v>
      </c>
      <c r="Y127" s="138"/>
      <c r="AF127" s="37" t="s">
        <v>687</v>
      </c>
      <c r="AG127" s="37" t="s">
        <v>567</v>
      </c>
      <c r="AH127" s="41">
        <v>8</v>
      </c>
      <c r="AI127" s="41">
        <v>5</v>
      </c>
      <c r="AJ127" s="37" t="s">
        <v>1003</v>
      </c>
      <c r="AK127" s="41">
        <v>1</v>
      </c>
      <c r="AL127" s="41">
        <f t="shared" si="38"/>
        <v>0.161</v>
      </c>
      <c r="AM127" s="46">
        <f t="shared" si="13"/>
        <v>0.52866654723516071</v>
      </c>
      <c r="AN127" s="138"/>
      <c r="BA127" s="41">
        <f t="shared" si="39"/>
        <v>0.16</v>
      </c>
      <c r="BB127" s="46">
        <f t="shared" si="15"/>
        <v>0.53190799546101353</v>
      </c>
      <c r="BC127" s="138"/>
    </row>
    <row r="128" spans="2:55">
      <c r="B128" s="37" t="s">
        <v>688</v>
      </c>
      <c r="C128" s="37" t="s">
        <v>566</v>
      </c>
      <c r="D128" s="41">
        <v>8</v>
      </c>
      <c r="E128" s="41">
        <v>6</v>
      </c>
      <c r="F128" s="37" t="s">
        <v>1003</v>
      </c>
      <c r="G128" s="41">
        <v>1</v>
      </c>
      <c r="H128" s="41">
        <f t="shared" si="36"/>
        <v>0.10100000000000001</v>
      </c>
      <c r="I128" s="46">
        <f t="shared" si="9"/>
        <v>0.24275675675675684</v>
      </c>
      <c r="J128" s="138"/>
      <c r="W128" s="41">
        <f t="shared" si="37"/>
        <v>9.9000000000000005E-2</v>
      </c>
      <c r="X128" s="46">
        <f t="shared" si="11"/>
        <v>0.23744096242388243</v>
      </c>
      <c r="Y128" s="138"/>
      <c r="AF128" s="37" t="s">
        <v>689</v>
      </c>
      <c r="AG128" s="37" t="s">
        <v>567</v>
      </c>
      <c r="AH128" s="41">
        <v>8</v>
      </c>
      <c r="AI128" s="41">
        <v>6</v>
      </c>
      <c r="AJ128" s="37" t="s">
        <v>1003</v>
      </c>
      <c r="AK128" s="41">
        <v>1</v>
      </c>
      <c r="AL128" s="41">
        <f t="shared" si="38"/>
        <v>0.13200000000000001</v>
      </c>
      <c r="AM128" s="46">
        <f t="shared" si="13"/>
        <v>0.37653170906485134</v>
      </c>
      <c r="AN128" s="138"/>
      <c r="BA128" s="41">
        <f t="shared" si="39"/>
        <v>0.13600000000000001</v>
      </c>
      <c r="BB128" s="46">
        <f t="shared" si="15"/>
        <v>0.40252526162214758</v>
      </c>
      <c r="BC128" s="138"/>
    </row>
    <row r="129" spans="2:55">
      <c r="B129" s="37" t="s">
        <v>690</v>
      </c>
      <c r="C129" s="37" t="s">
        <v>566</v>
      </c>
      <c r="D129" s="41">
        <v>8</v>
      </c>
      <c r="E129" s="41">
        <v>7</v>
      </c>
      <c r="F129" s="37" t="s">
        <v>1003</v>
      </c>
      <c r="G129" s="41">
        <v>1</v>
      </c>
      <c r="H129" s="41">
        <f t="shared" si="36"/>
        <v>0.11600000000000001</v>
      </c>
      <c r="I129" s="46">
        <f t="shared" si="9"/>
        <v>0.32416216216216226</v>
      </c>
      <c r="J129" s="138"/>
      <c r="W129" s="41">
        <f t="shared" si="37"/>
        <v>0.11600000000000001</v>
      </c>
      <c r="X129" s="46">
        <f t="shared" si="11"/>
        <v>0.32616515669092538</v>
      </c>
      <c r="Y129" s="138"/>
      <c r="AF129" s="37" t="s">
        <v>691</v>
      </c>
      <c r="AG129" s="37" t="s">
        <v>567</v>
      </c>
      <c r="AH129" s="41">
        <v>8</v>
      </c>
      <c r="AI129" s="41">
        <v>7</v>
      </c>
      <c r="AJ129" s="37" t="s">
        <v>1003</v>
      </c>
      <c r="AK129" s="41">
        <v>1</v>
      </c>
      <c r="AL129" s="41">
        <f t="shared" si="38"/>
        <v>0.14399999999999999</v>
      </c>
      <c r="AM129" s="46">
        <f t="shared" si="13"/>
        <v>0.43948405589394479</v>
      </c>
      <c r="AN129" s="138"/>
      <c r="BA129" s="41">
        <f t="shared" si="39"/>
        <v>0.153</v>
      </c>
      <c r="BB129" s="46">
        <f t="shared" si="15"/>
        <v>0.49417136475801093</v>
      </c>
      <c r="BC129" s="138"/>
    </row>
    <row r="130" spans="2:55">
      <c r="B130" s="37" t="s">
        <v>692</v>
      </c>
      <c r="C130" s="37" t="s">
        <v>566</v>
      </c>
      <c r="D130" s="41">
        <v>8</v>
      </c>
      <c r="E130" s="41">
        <v>8</v>
      </c>
      <c r="F130" s="37" t="s">
        <v>1003</v>
      </c>
      <c r="G130" s="41">
        <v>1</v>
      </c>
      <c r="H130" s="41">
        <f t="shared" si="36"/>
        <v>0.11700000000000001</v>
      </c>
      <c r="I130" s="46">
        <f t="shared" si="9"/>
        <v>0.32958918918918928</v>
      </c>
      <c r="J130" s="138"/>
      <c r="W130" s="41">
        <f t="shared" si="37"/>
        <v>0.125</v>
      </c>
      <c r="X130" s="46">
        <f t="shared" si="11"/>
        <v>0.37313678894994812</v>
      </c>
      <c r="Y130" s="138"/>
      <c r="AF130" s="37" t="s">
        <v>693</v>
      </c>
      <c r="AG130" s="37" t="s">
        <v>567</v>
      </c>
      <c r="AH130" s="41">
        <v>8</v>
      </c>
      <c r="AI130" s="41">
        <v>8</v>
      </c>
      <c r="AJ130" s="37" t="s">
        <v>1003</v>
      </c>
      <c r="AK130" s="41">
        <v>1</v>
      </c>
      <c r="AL130" s="41">
        <f t="shared" si="38"/>
        <v>0.13500000000000001</v>
      </c>
      <c r="AM130" s="46">
        <f t="shared" si="13"/>
        <v>0.39226979577212473</v>
      </c>
      <c r="AN130" s="138"/>
      <c r="BA130" s="41">
        <f t="shared" si="39"/>
        <v>0.13300000000000001</v>
      </c>
      <c r="BB130" s="46">
        <f t="shared" si="15"/>
        <v>0.3863524198922893</v>
      </c>
      <c r="BC130" s="138"/>
    </row>
    <row r="131" spans="2:55">
      <c r="B131" s="37" t="s">
        <v>694</v>
      </c>
      <c r="C131" s="37" t="s">
        <v>566</v>
      </c>
      <c r="D131" s="41">
        <v>9</v>
      </c>
      <c r="E131" s="41">
        <v>1</v>
      </c>
      <c r="F131" s="37" t="s">
        <v>1003</v>
      </c>
      <c r="G131" s="41">
        <v>1</v>
      </c>
      <c r="H131" s="41">
        <f t="shared" ref="H131:H138" si="40">L32</f>
        <v>0.216</v>
      </c>
      <c r="I131" s="46">
        <f t="shared" si="9"/>
        <v>0.86686486486486503</v>
      </c>
      <c r="J131" s="138"/>
      <c r="W131" s="41">
        <f t="shared" ref="W131:W138" si="41">AA32</f>
        <v>0.214</v>
      </c>
      <c r="X131" s="46">
        <f t="shared" si="11"/>
        <v>0.83763404128917285</v>
      </c>
      <c r="Y131" s="138"/>
      <c r="AF131" s="37" t="s">
        <v>695</v>
      </c>
      <c r="AG131" s="37" t="s">
        <v>567</v>
      </c>
      <c r="AH131" s="41">
        <v>9</v>
      </c>
      <c r="AI131" s="41">
        <v>1</v>
      </c>
      <c r="AJ131" s="37" t="s">
        <v>1003</v>
      </c>
      <c r="AK131" s="41">
        <v>1</v>
      </c>
      <c r="AL131" s="41">
        <f t="shared" ref="AL131:AL138" si="42">AP32</f>
        <v>0.127</v>
      </c>
      <c r="AM131" s="46">
        <f t="shared" si="13"/>
        <v>0.35030156455272904</v>
      </c>
      <c r="AN131" s="138"/>
      <c r="BA131" s="41">
        <f t="shared" ref="BA131:BA138" si="43">BE32</f>
        <v>0.13700000000000001</v>
      </c>
      <c r="BB131" s="46">
        <f t="shared" si="15"/>
        <v>0.40791620886543367</v>
      </c>
      <c r="BC131" s="138"/>
    </row>
    <row r="132" spans="2:55">
      <c r="B132" s="37" t="s">
        <v>696</v>
      </c>
      <c r="C132" s="37" t="s">
        <v>566</v>
      </c>
      <c r="D132" s="41">
        <v>9</v>
      </c>
      <c r="E132" s="41">
        <v>2</v>
      </c>
      <c r="F132" s="37" t="s">
        <v>1003</v>
      </c>
      <c r="G132" s="41">
        <v>1</v>
      </c>
      <c r="H132" s="41">
        <f t="shared" si="40"/>
        <v>0.126</v>
      </c>
      <c r="I132" s="46">
        <f t="shared" si="9"/>
        <v>0.37843243243243246</v>
      </c>
      <c r="J132" s="138"/>
      <c r="W132" s="41">
        <f t="shared" si="41"/>
        <v>0.127</v>
      </c>
      <c r="X132" s="46">
        <f t="shared" si="11"/>
        <v>0.38357492945195315</v>
      </c>
      <c r="Y132" s="138"/>
      <c r="AF132" s="37" t="s">
        <v>697</v>
      </c>
      <c r="AG132" s="37" t="s">
        <v>567</v>
      </c>
      <c r="AH132" s="41">
        <v>9</v>
      </c>
      <c r="AI132" s="41">
        <v>2</v>
      </c>
      <c r="AJ132" s="37" t="s">
        <v>1003</v>
      </c>
      <c r="AK132" s="41">
        <v>1</v>
      </c>
      <c r="AL132" s="41">
        <f t="shared" si="42"/>
        <v>0.16200000000000001</v>
      </c>
      <c r="AM132" s="46">
        <f t="shared" si="13"/>
        <v>0.53391257613758514</v>
      </c>
      <c r="AN132" s="138"/>
      <c r="BA132" s="41">
        <f t="shared" si="43"/>
        <v>0.17199999999999999</v>
      </c>
      <c r="BB132" s="46">
        <f t="shared" si="15"/>
        <v>0.59659936238044642</v>
      </c>
      <c r="BC132" s="138"/>
    </row>
    <row r="133" spans="2:55">
      <c r="B133" s="37" t="s">
        <v>698</v>
      </c>
      <c r="C133" s="37" t="s">
        <v>566</v>
      </c>
      <c r="D133" s="41">
        <v>9</v>
      </c>
      <c r="E133" s="41">
        <v>3</v>
      </c>
      <c r="F133" s="37" t="s">
        <v>1003</v>
      </c>
      <c r="G133" s="41">
        <v>1</v>
      </c>
      <c r="H133" s="41">
        <f t="shared" si="40"/>
        <v>5.6000000000000001E-2</v>
      </c>
      <c r="I133" s="46">
        <f t="shared" si="9"/>
        <v>-1.4594594594593935E-3</v>
      </c>
      <c r="J133" s="138"/>
      <c r="W133" s="41">
        <f t="shared" si="41"/>
        <v>5.8000000000000003E-2</v>
      </c>
      <c r="X133" s="46">
        <f t="shared" si="11"/>
        <v>2.3459082132778881E-2</v>
      </c>
      <c r="Y133" s="138"/>
      <c r="AF133" s="37" t="s">
        <v>699</v>
      </c>
      <c r="AG133" s="37" t="s">
        <v>567</v>
      </c>
      <c r="AH133" s="41">
        <v>9</v>
      </c>
      <c r="AI133" s="41">
        <v>3</v>
      </c>
      <c r="AJ133" s="37" t="s">
        <v>1003</v>
      </c>
      <c r="AK133" s="41">
        <v>1</v>
      </c>
      <c r="AL133" s="41">
        <f t="shared" si="42"/>
        <v>0.191</v>
      </c>
      <c r="AM133" s="46">
        <f t="shared" si="13"/>
        <v>0.68604741430789451</v>
      </c>
      <c r="AN133" s="138"/>
      <c r="BA133" s="41">
        <f t="shared" si="43"/>
        <v>0.19500000000000001</v>
      </c>
      <c r="BB133" s="46">
        <f t="shared" si="15"/>
        <v>0.7205911489760265</v>
      </c>
      <c r="BC133" s="138"/>
    </row>
    <row r="134" spans="2:55">
      <c r="B134" s="37" t="s">
        <v>700</v>
      </c>
      <c r="C134" s="37" t="s">
        <v>566</v>
      </c>
      <c r="D134" s="41">
        <v>9</v>
      </c>
      <c r="E134" s="41">
        <v>4</v>
      </c>
      <c r="F134" s="37" t="s">
        <v>1003</v>
      </c>
      <c r="G134" s="41">
        <v>1</v>
      </c>
      <c r="H134" s="41">
        <f t="shared" si="40"/>
        <v>5.6000000000000001E-2</v>
      </c>
      <c r="I134" s="46">
        <f t="shared" si="9"/>
        <v>-1.4594594594593935E-3</v>
      </c>
      <c r="J134" s="138"/>
      <c r="W134" s="41">
        <f t="shared" si="41"/>
        <v>5.6000000000000001E-2</v>
      </c>
      <c r="X134" s="46">
        <f t="shared" si="11"/>
        <v>1.3020941630773821E-2</v>
      </c>
      <c r="Y134" s="138"/>
      <c r="AF134" s="37" t="s">
        <v>701</v>
      </c>
      <c r="AG134" s="37" t="s">
        <v>567</v>
      </c>
      <c r="AH134" s="41">
        <v>9</v>
      </c>
      <c r="AI134" s="41">
        <v>4</v>
      </c>
      <c r="AJ134" s="37" t="s">
        <v>1003</v>
      </c>
      <c r="AK134" s="41">
        <v>1</v>
      </c>
      <c r="AL134" s="41">
        <f t="shared" si="42"/>
        <v>6.8000000000000005E-2</v>
      </c>
      <c r="AM134" s="46">
        <f t="shared" si="13"/>
        <v>4.0785859309685923E-2</v>
      </c>
      <c r="AN134" s="138"/>
      <c r="BA134" s="41">
        <f t="shared" si="43"/>
        <v>5.6000000000000001E-2</v>
      </c>
      <c r="BB134" s="46">
        <f t="shared" si="15"/>
        <v>-2.8750517840739127E-2</v>
      </c>
      <c r="BC134" s="138"/>
    </row>
    <row r="135" spans="2:55">
      <c r="B135" s="37" t="s">
        <v>702</v>
      </c>
      <c r="C135" s="37" t="s">
        <v>566</v>
      </c>
      <c r="D135" s="41">
        <v>9</v>
      </c>
      <c r="E135" s="41">
        <v>5</v>
      </c>
      <c r="F135" s="37" t="s">
        <v>1003</v>
      </c>
      <c r="G135" s="41">
        <v>1</v>
      </c>
      <c r="H135" s="41">
        <f t="shared" si="40"/>
        <v>5.7000000000000002E-2</v>
      </c>
      <c r="I135" s="46">
        <f t="shared" si="9"/>
        <v>3.9675675675676387E-3</v>
      </c>
      <c r="J135" s="138"/>
      <c r="W135" s="41">
        <f t="shared" si="41"/>
        <v>5.7000000000000002E-2</v>
      </c>
      <c r="X135" s="46">
        <f t="shared" si="11"/>
        <v>1.8240011881776354E-2</v>
      </c>
      <c r="Y135" s="138"/>
      <c r="AF135" s="37" t="s">
        <v>703</v>
      </c>
      <c r="AG135" s="37" t="s">
        <v>567</v>
      </c>
      <c r="AH135" s="41">
        <v>9</v>
      </c>
      <c r="AI135" s="41">
        <v>5</v>
      </c>
      <c r="AJ135" s="37" t="s">
        <v>1003</v>
      </c>
      <c r="AK135" s="41">
        <v>1</v>
      </c>
      <c r="AL135" s="41">
        <f t="shared" si="42"/>
        <v>5.7000000000000002E-2</v>
      </c>
      <c r="AM135" s="46">
        <f t="shared" si="13"/>
        <v>-1.6920458616983151E-2</v>
      </c>
      <c r="AN135" s="138"/>
      <c r="BA135" s="41">
        <f t="shared" si="43"/>
        <v>5.5E-2</v>
      </c>
      <c r="BB135" s="46">
        <f t="shared" si="15"/>
        <v>-3.4141465084025213E-2</v>
      </c>
      <c r="BC135" s="138"/>
    </row>
    <row r="136" spans="2:55">
      <c r="B136" s="37" t="s">
        <v>704</v>
      </c>
      <c r="C136" s="37" t="s">
        <v>566</v>
      </c>
      <c r="D136" s="41">
        <v>9</v>
      </c>
      <c r="E136" s="41">
        <v>6</v>
      </c>
      <c r="F136" s="37" t="s">
        <v>1003</v>
      </c>
      <c r="G136" s="41">
        <v>1</v>
      </c>
      <c r="H136" s="41">
        <f t="shared" si="40"/>
        <v>5.7000000000000002E-2</v>
      </c>
      <c r="I136" s="46">
        <f t="shared" si="9"/>
        <v>3.9675675675676387E-3</v>
      </c>
      <c r="J136" s="138"/>
      <c r="W136" s="41">
        <f t="shared" si="41"/>
        <v>6.0999999999999999E-2</v>
      </c>
      <c r="X136" s="46">
        <f t="shared" si="11"/>
        <v>3.9116292885786434E-2</v>
      </c>
      <c r="Y136" s="138"/>
      <c r="AF136" s="37" t="s">
        <v>705</v>
      </c>
      <c r="AG136" s="37" t="s">
        <v>567</v>
      </c>
      <c r="AH136" s="41">
        <v>9</v>
      </c>
      <c r="AI136" s="41">
        <v>6</v>
      </c>
      <c r="AJ136" s="37" t="s">
        <v>1003</v>
      </c>
      <c r="AK136" s="41">
        <v>1</v>
      </c>
      <c r="AL136" s="41">
        <f t="shared" si="42"/>
        <v>5.8000000000000003E-2</v>
      </c>
      <c r="AM136" s="46">
        <f t="shared" si="13"/>
        <v>-1.1674429714558687E-2</v>
      </c>
      <c r="AN136" s="138"/>
      <c r="BA136" s="41">
        <f t="shared" si="43"/>
        <v>5.6000000000000001E-2</v>
      </c>
      <c r="BB136" s="46">
        <f t="shared" si="15"/>
        <v>-2.8750517840739127E-2</v>
      </c>
      <c r="BC136" s="138"/>
    </row>
    <row r="137" spans="2:55">
      <c r="B137" s="37" t="s">
        <v>706</v>
      </c>
      <c r="C137" s="37" t="s">
        <v>566</v>
      </c>
      <c r="D137" s="41">
        <v>9</v>
      </c>
      <c r="E137" s="41">
        <v>7</v>
      </c>
      <c r="F137" s="37" t="s">
        <v>1003</v>
      </c>
      <c r="G137" s="41">
        <v>1</v>
      </c>
      <c r="H137" s="41">
        <f t="shared" si="40"/>
        <v>5.7000000000000002E-2</v>
      </c>
      <c r="I137" s="46">
        <f t="shared" si="9"/>
        <v>3.9675675675676387E-3</v>
      </c>
      <c r="J137" s="138"/>
      <c r="W137" s="41">
        <f t="shared" si="41"/>
        <v>0.06</v>
      </c>
      <c r="X137" s="46">
        <f t="shared" si="11"/>
        <v>3.3897222634783904E-2</v>
      </c>
      <c r="Y137" s="138"/>
      <c r="AF137" s="37" t="s">
        <v>707</v>
      </c>
      <c r="AG137" s="37" t="s">
        <v>567</v>
      </c>
      <c r="AH137" s="41">
        <v>9</v>
      </c>
      <c r="AI137" s="41">
        <v>7</v>
      </c>
      <c r="AJ137" s="37" t="s">
        <v>1003</v>
      </c>
      <c r="AK137" s="41">
        <v>1</v>
      </c>
      <c r="AL137" s="41">
        <f t="shared" si="42"/>
        <v>0.06</v>
      </c>
      <c r="AM137" s="46">
        <f t="shared" si="13"/>
        <v>-1.1823719097097929E-3</v>
      </c>
      <c r="AN137" s="138"/>
      <c r="BA137" s="41">
        <f t="shared" si="43"/>
        <v>0.06</v>
      </c>
      <c r="BB137" s="46">
        <f t="shared" si="15"/>
        <v>-7.1867288675948118E-3</v>
      </c>
      <c r="BC137" s="138"/>
    </row>
    <row r="138" spans="2:55">
      <c r="B138" s="37" t="s">
        <v>708</v>
      </c>
      <c r="C138" s="37" t="s">
        <v>566</v>
      </c>
      <c r="D138" s="41">
        <v>9</v>
      </c>
      <c r="E138" s="41">
        <v>8</v>
      </c>
      <c r="F138" s="37" t="s">
        <v>1003</v>
      </c>
      <c r="G138" s="41">
        <v>1</v>
      </c>
      <c r="H138" s="41">
        <f t="shared" si="40"/>
        <v>0.14000000000000001</v>
      </c>
      <c r="I138" s="46">
        <f t="shared" si="9"/>
        <v>0.45441081081081092</v>
      </c>
      <c r="J138" s="138"/>
      <c r="W138" s="41">
        <f t="shared" si="41"/>
        <v>0.14000000000000001</v>
      </c>
      <c r="X138" s="46">
        <f t="shared" si="11"/>
        <v>0.45142284271498606</v>
      </c>
      <c r="Y138" s="138"/>
      <c r="AF138" s="37" t="s">
        <v>709</v>
      </c>
      <c r="AG138" s="37" t="s">
        <v>567</v>
      </c>
      <c r="AH138" s="41">
        <v>9</v>
      </c>
      <c r="AI138" s="41">
        <v>8</v>
      </c>
      <c r="AJ138" s="37" t="s">
        <v>1003</v>
      </c>
      <c r="AK138" s="41">
        <v>1</v>
      </c>
      <c r="AL138" s="41">
        <f t="shared" si="42"/>
        <v>5.7000000000000002E-2</v>
      </c>
      <c r="AM138" s="46">
        <f t="shared" si="13"/>
        <v>-1.6920458616983151E-2</v>
      </c>
      <c r="AN138" s="138"/>
      <c r="BA138" s="41">
        <f t="shared" si="43"/>
        <v>5.5E-2</v>
      </c>
      <c r="BB138" s="46">
        <f t="shared" si="15"/>
        <v>-3.4141465084025213E-2</v>
      </c>
      <c r="BC138" s="138"/>
    </row>
    <row r="139" spans="2:55">
      <c r="B139" s="37" t="s">
        <v>710</v>
      </c>
      <c r="C139" s="37" t="s">
        <v>566</v>
      </c>
      <c r="D139" s="41">
        <v>10</v>
      </c>
      <c r="E139" s="41">
        <v>1</v>
      </c>
      <c r="F139" s="37" t="s">
        <v>1003</v>
      </c>
      <c r="G139" s="41">
        <v>1</v>
      </c>
      <c r="H139" s="41">
        <f t="shared" ref="H139:H146" si="44">M32</f>
        <v>0.21299999999999999</v>
      </c>
      <c r="I139" s="46">
        <f t="shared" si="9"/>
        <v>0.85058378378378385</v>
      </c>
      <c r="J139" s="138"/>
      <c r="W139" s="41">
        <f t="shared" ref="W139:W146" si="45">AB32</f>
        <v>0.219</v>
      </c>
      <c r="X139" s="46">
        <f t="shared" si="11"/>
        <v>0.86372939254418546</v>
      </c>
      <c r="Y139" s="138"/>
      <c r="AF139" s="37" t="s">
        <v>711</v>
      </c>
      <c r="AG139" s="37" t="s">
        <v>567</v>
      </c>
      <c r="AH139" s="41">
        <v>10</v>
      </c>
      <c r="AI139" s="41">
        <v>1</v>
      </c>
      <c r="AJ139" s="37" t="s">
        <v>1003</v>
      </c>
      <c r="AK139" s="41">
        <v>1</v>
      </c>
      <c r="AL139" s="41">
        <f t="shared" ref="AL139:AL146" si="46">AQ32</f>
        <v>0.189</v>
      </c>
      <c r="AM139" s="46">
        <f t="shared" si="13"/>
        <v>0.67555535650304555</v>
      </c>
      <c r="AN139" s="138"/>
      <c r="BA139" s="41">
        <f t="shared" ref="BA139:BA146" si="47">BF32</f>
        <v>0.19700000000000001</v>
      </c>
      <c r="BB139" s="46">
        <f t="shared" si="15"/>
        <v>0.73137304346259868</v>
      </c>
      <c r="BC139" s="138"/>
    </row>
    <row r="140" spans="2:55">
      <c r="B140" s="37" t="s">
        <v>712</v>
      </c>
      <c r="C140" s="37" t="s">
        <v>566</v>
      </c>
      <c r="D140" s="41">
        <v>10</v>
      </c>
      <c r="E140" s="41">
        <v>2</v>
      </c>
      <c r="F140" s="37" t="s">
        <v>1003</v>
      </c>
      <c r="G140" s="41">
        <v>1</v>
      </c>
      <c r="H140" s="41">
        <f t="shared" si="44"/>
        <v>0.156</v>
      </c>
      <c r="I140" s="46">
        <f t="shared" ref="I140:I154" si="48">IF(H140&lt;$G$67, (H140-$I$57)/$I$56, "NA")</f>
        <v>0.54124324324324324</v>
      </c>
      <c r="J140" s="138"/>
      <c r="W140" s="41">
        <f t="shared" si="45"/>
        <v>0.16</v>
      </c>
      <c r="X140" s="46">
        <f t="shared" ref="X140:X154" si="49">IF(W140&lt;$V$67, (W140-$X$57)/$X$56, "NA")</f>
        <v>0.55580424773503656</v>
      </c>
      <c r="Y140" s="138"/>
      <c r="AF140" s="37" t="s">
        <v>713</v>
      </c>
      <c r="AG140" s="37" t="s">
        <v>567</v>
      </c>
      <c r="AH140" s="41">
        <v>10</v>
      </c>
      <c r="AI140" s="41">
        <v>2</v>
      </c>
      <c r="AJ140" s="37" t="s">
        <v>1003</v>
      </c>
      <c r="AK140" s="41">
        <v>1</v>
      </c>
      <c r="AL140" s="41">
        <f t="shared" si="46"/>
        <v>0.17199999999999999</v>
      </c>
      <c r="AM140" s="46">
        <f t="shared" ref="AM140:AM154" si="50">IF(AL140&lt;$AK$67, (AL140-$AM$57)/$AM$56, "NA")</f>
        <v>0.58637286516182963</v>
      </c>
      <c r="AN140" s="138"/>
      <c r="BA140" s="41">
        <f t="shared" si="47"/>
        <v>0.187</v>
      </c>
      <c r="BB140" s="46">
        <f t="shared" ref="BB140:BB154" si="51">IF(BA140&lt;$BD$66, (BA140-$BF$57)/$BF$56, "NA")</f>
        <v>0.67746357102973787</v>
      </c>
      <c r="BC140" s="138"/>
    </row>
    <row r="141" spans="2:55">
      <c r="B141" s="37" t="s">
        <v>714</v>
      </c>
      <c r="C141" s="37" t="s">
        <v>566</v>
      </c>
      <c r="D141" s="41">
        <v>10</v>
      </c>
      <c r="E141" s="41">
        <v>3</v>
      </c>
      <c r="F141" s="37" t="s">
        <v>1003</v>
      </c>
      <c r="G141" s="41">
        <v>1</v>
      </c>
      <c r="H141" s="41">
        <f t="shared" si="44"/>
        <v>0.19600000000000001</v>
      </c>
      <c r="I141" s="46">
        <f t="shared" si="48"/>
        <v>0.75832432432432428</v>
      </c>
      <c r="J141" s="138"/>
      <c r="W141" s="41">
        <f t="shared" si="45"/>
        <v>0.2</v>
      </c>
      <c r="X141" s="46">
        <f t="shared" si="49"/>
        <v>0.76456705777513756</v>
      </c>
      <c r="Y141" s="138"/>
      <c r="AF141" s="37" t="s">
        <v>715</v>
      </c>
      <c r="AG141" s="37" t="s">
        <v>567</v>
      </c>
      <c r="AH141" s="41">
        <v>10</v>
      </c>
      <c r="AI141" s="41">
        <v>3</v>
      </c>
      <c r="AJ141" s="37" t="s">
        <v>1003</v>
      </c>
      <c r="AK141" s="41">
        <v>1</v>
      </c>
      <c r="AL141" s="41">
        <f t="shared" si="46"/>
        <v>0.14099999999999999</v>
      </c>
      <c r="AM141" s="46">
        <f t="shared" si="50"/>
        <v>0.4237459691866714</v>
      </c>
      <c r="AN141" s="138"/>
      <c r="BA141" s="41">
        <f t="shared" si="47"/>
        <v>0.14199999999999999</v>
      </c>
      <c r="BB141" s="46">
        <f t="shared" si="51"/>
        <v>0.43487094508186397</v>
      </c>
      <c r="BC141" s="138"/>
    </row>
    <row r="142" spans="2:55">
      <c r="B142" s="37" t="s">
        <v>716</v>
      </c>
      <c r="C142" s="37" t="s">
        <v>566</v>
      </c>
      <c r="D142" s="41">
        <v>10</v>
      </c>
      <c r="E142" s="41">
        <v>4</v>
      </c>
      <c r="F142" s="37" t="s">
        <v>1003</v>
      </c>
      <c r="G142" s="41">
        <v>1</v>
      </c>
      <c r="H142" s="41">
        <f t="shared" si="44"/>
        <v>0.16800000000000001</v>
      </c>
      <c r="I142" s="46">
        <f t="shared" si="48"/>
        <v>0.60636756756756771</v>
      </c>
      <c r="J142" s="138"/>
      <c r="W142" s="41">
        <f t="shared" si="45"/>
        <v>0.16700000000000001</v>
      </c>
      <c r="X142" s="46">
        <f t="shared" si="49"/>
        <v>0.59233773949205426</v>
      </c>
      <c r="Y142" s="138"/>
      <c r="AF142" s="37" t="s">
        <v>717</v>
      </c>
      <c r="AG142" s="37" t="s">
        <v>567</v>
      </c>
      <c r="AH142" s="41">
        <v>10</v>
      </c>
      <c r="AI142" s="41">
        <v>4</v>
      </c>
      <c r="AJ142" s="37" t="s">
        <v>1003</v>
      </c>
      <c r="AK142" s="41">
        <v>1</v>
      </c>
      <c r="AL142" s="41">
        <f t="shared" si="46"/>
        <v>0.14399999999999999</v>
      </c>
      <c r="AM142" s="46">
        <f t="shared" si="50"/>
        <v>0.43948405589394479</v>
      </c>
      <c r="AN142" s="138"/>
      <c r="BA142" s="41">
        <f t="shared" si="47"/>
        <v>0.14899999999999999</v>
      </c>
      <c r="BB142" s="46">
        <f t="shared" si="51"/>
        <v>0.47260757578486656</v>
      </c>
      <c r="BC142" s="138"/>
    </row>
    <row r="143" spans="2:55">
      <c r="B143" s="37" t="s">
        <v>718</v>
      </c>
      <c r="C143" s="37" t="s">
        <v>566</v>
      </c>
      <c r="D143" s="41">
        <v>10</v>
      </c>
      <c r="E143" s="41">
        <v>5</v>
      </c>
      <c r="F143" s="37" t="s">
        <v>1003</v>
      </c>
      <c r="G143" s="41">
        <v>1</v>
      </c>
      <c r="H143" s="41">
        <f t="shared" si="44"/>
        <v>0.14899999999999999</v>
      </c>
      <c r="I143" s="46">
        <f t="shared" si="48"/>
        <v>0.5032540540540541</v>
      </c>
      <c r="J143" s="138"/>
      <c r="W143" s="41">
        <f t="shared" si="45"/>
        <v>0.155</v>
      </c>
      <c r="X143" s="46">
        <f t="shared" si="49"/>
        <v>0.52970889648002384</v>
      </c>
      <c r="Y143" s="138"/>
      <c r="AF143" s="37" t="s">
        <v>719</v>
      </c>
      <c r="AG143" s="37" t="s">
        <v>567</v>
      </c>
      <c r="AH143" s="41">
        <v>10</v>
      </c>
      <c r="AI143" s="41">
        <v>5</v>
      </c>
      <c r="AJ143" s="37" t="s">
        <v>1003</v>
      </c>
      <c r="AK143" s="41">
        <v>1</v>
      </c>
      <c r="AL143" s="41">
        <f t="shared" si="46"/>
        <v>0.16200000000000001</v>
      </c>
      <c r="AM143" s="46">
        <f t="shared" si="50"/>
        <v>0.53391257613758514</v>
      </c>
      <c r="AN143" s="138"/>
      <c r="BA143" s="41">
        <f t="shared" si="47"/>
        <v>0.156</v>
      </c>
      <c r="BB143" s="46">
        <f t="shared" si="51"/>
        <v>0.51034420648786916</v>
      </c>
      <c r="BC143" s="138"/>
    </row>
    <row r="144" spans="2:55">
      <c r="B144" s="37" t="s">
        <v>720</v>
      </c>
      <c r="C144" s="37" t="s">
        <v>566</v>
      </c>
      <c r="D144" s="41">
        <v>10</v>
      </c>
      <c r="E144" s="41">
        <v>6</v>
      </c>
      <c r="F144" s="37" t="s">
        <v>1003</v>
      </c>
      <c r="G144" s="41">
        <v>1</v>
      </c>
      <c r="H144" s="41">
        <f t="shared" si="44"/>
        <v>0.123</v>
      </c>
      <c r="I144" s="46">
        <f t="shared" si="48"/>
        <v>0.3621513513513514</v>
      </c>
      <c r="J144" s="138"/>
      <c r="W144" s="41">
        <f t="shared" si="45"/>
        <v>0.123</v>
      </c>
      <c r="X144" s="46">
        <f t="shared" si="49"/>
        <v>0.36269864844794303</v>
      </c>
      <c r="Y144" s="138"/>
      <c r="AF144" s="37" t="s">
        <v>721</v>
      </c>
      <c r="AG144" s="37" t="s">
        <v>567</v>
      </c>
      <c r="AH144" s="41">
        <v>10</v>
      </c>
      <c r="AI144" s="41">
        <v>6</v>
      </c>
      <c r="AJ144" s="37" t="s">
        <v>1003</v>
      </c>
      <c r="AK144" s="41">
        <v>1</v>
      </c>
      <c r="AL144" s="41">
        <f t="shared" si="46"/>
        <v>0.14199999999999999</v>
      </c>
      <c r="AM144" s="46">
        <f t="shared" si="50"/>
        <v>0.42899199808909583</v>
      </c>
      <c r="AN144" s="138"/>
      <c r="BA144" s="41">
        <f t="shared" si="47"/>
        <v>0.13900000000000001</v>
      </c>
      <c r="BB144" s="46">
        <f t="shared" si="51"/>
        <v>0.41869810335200586</v>
      </c>
      <c r="BC144" s="138"/>
    </row>
    <row r="145" spans="1:55">
      <c r="B145" s="37" t="s">
        <v>722</v>
      </c>
      <c r="C145" s="37" t="s">
        <v>566</v>
      </c>
      <c r="D145" s="41">
        <v>10</v>
      </c>
      <c r="E145" s="41">
        <v>7</v>
      </c>
      <c r="F145" s="37" t="s">
        <v>1003</v>
      </c>
      <c r="G145" s="41">
        <v>1</v>
      </c>
      <c r="H145" s="41">
        <f t="shared" si="44"/>
        <v>0.17499999999999999</v>
      </c>
      <c r="I145" s="46">
        <f t="shared" si="48"/>
        <v>0.64435675675675674</v>
      </c>
      <c r="J145" s="138"/>
      <c r="W145" s="41">
        <f t="shared" si="45"/>
        <v>0.187</v>
      </c>
      <c r="X145" s="46">
        <f t="shared" si="49"/>
        <v>0.6967191445121047</v>
      </c>
      <c r="Y145" s="138"/>
      <c r="AF145" s="37" t="s">
        <v>723</v>
      </c>
      <c r="AG145" s="37" t="s">
        <v>567</v>
      </c>
      <c r="AH145" s="41">
        <v>10</v>
      </c>
      <c r="AI145" s="41">
        <v>7</v>
      </c>
      <c r="AJ145" s="37" t="s">
        <v>1003</v>
      </c>
      <c r="AK145" s="41">
        <v>1</v>
      </c>
      <c r="AL145" s="41">
        <f t="shared" si="46"/>
        <v>0.14499999999999999</v>
      </c>
      <c r="AM145" s="46">
        <f t="shared" si="50"/>
        <v>0.44473008479636927</v>
      </c>
      <c r="AN145" s="138"/>
      <c r="BA145" s="41">
        <f t="shared" si="47"/>
        <v>0.14299999999999999</v>
      </c>
      <c r="BB145" s="46">
        <f t="shared" si="51"/>
        <v>0.44026189232515006</v>
      </c>
      <c r="BC145" s="138"/>
    </row>
    <row r="146" spans="1:55">
      <c r="B146" s="37" t="s">
        <v>724</v>
      </c>
      <c r="C146" s="37" t="s">
        <v>566</v>
      </c>
      <c r="D146" s="41">
        <v>10</v>
      </c>
      <c r="E146" s="41">
        <v>8</v>
      </c>
      <c r="F146" s="37" t="s">
        <v>1003</v>
      </c>
      <c r="G146" s="41">
        <v>1</v>
      </c>
      <c r="H146" s="41">
        <f t="shared" si="44"/>
        <v>0.17699999999999999</v>
      </c>
      <c r="I146" s="46">
        <f t="shared" si="48"/>
        <v>0.65521081081081078</v>
      </c>
      <c r="J146" s="138"/>
      <c r="W146" s="41">
        <f t="shared" si="45"/>
        <v>0.183</v>
      </c>
      <c r="X146" s="46">
        <f t="shared" si="49"/>
        <v>0.67584286350809453</v>
      </c>
      <c r="Y146" s="138"/>
      <c r="AF146" s="37" t="s">
        <v>725</v>
      </c>
      <c r="AG146" s="37" t="s">
        <v>567</v>
      </c>
      <c r="AH146" s="41">
        <v>10</v>
      </c>
      <c r="AI146" s="41">
        <v>8</v>
      </c>
      <c r="AJ146" s="37" t="s">
        <v>1003</v>
      </c>
      <c r="AK146" s="41">
        <v>1</v>
      </c>
      <c r="AL146" s="41">
        <f t="shared" si="46"/>
        <v>0.151</v>
      </c>
      <c r="AM146" s="46">
        <f t="shared" si="50"/>
        <v>0.47620625821091606</v>
      </c>
      <c r="AN146" s="138"/>
      <c r="BA146" s="41">
        <f t="shared" si="47"/>
        <v>0.14799999999999999</v>
      </c>
      <c r="BB146" s="46">
        <f t="shared" si="51"/>
        <v>0.46721662854158047</v>
      </c>
      <c r="BC146" s="138"/>
    </row>
    <row r="147" spans="1:55">
      <c r="B147" s="37" t="s">
        <v>726</v>
      </c>
      <c r="C147" s="37" t="s">
        <v>566</v>
      </c>
      <c r="D147" s="41">
        <v>11</v>
      </c>
      <c r="E147" s="41">
        <v>1</v>
      </c>
      <c r="F147" s="37" t="s">
        <v>1003</v>
      </c>
      <c r="G147" s="41">
        <v>1</v>
      </c>
      <c r="H147" s="41">
        <f t="shared" ref="H147:H154" si="52">N32</f>
        <v>9.7000000000000003E-2</v>
      </c>
      <c r="I147" s="46">
        <f t="shared" si="48"/>
        <v>0.22104864864864873</v>
      </c>
      <c r="J147" s="138"/>
      <c r="W147" s="41">
        <f t="shared" ref="W147:W154" si="53">AC32</f>
        <v>9.9000000000000005E-2</v>
      </c>
      <c r="X147" s="46">
        <f t="shared" si="49"/>
        <v>0.23744096242388243</v>
      </c>
      <c r="Y147" s="138"/>
      <c r="AF147" s="37" t="s">
        <v>727</v>
      </c>
      <c r="AG147" s="37" t="s">
        <v>567</v>
      </c>
      <c r="AH147" s="41">
        <v>11</v>
      </c>
      <c r="AI147" s="41">
        <v>1</v>
      </c>
      <c r="AJ147" s="37" t="s">
        <v>1003</v>
      </c>
      <c r="AK147" s="41">
        <v>1</v>
      </c>
      <c r="AL147" s="41">
        <f t="shared" ref="AL147:AL154" si="54">AR32</f>
        <v>5.8999999999999997E-2</v>
      </c>
      <c r="AM147" s="46">
        <f t="shared" si="50"/>
        <v>-6.4284008121342573E-3</v>
      </c>
      <c r="AN147" s="138"/>
      <c r="BA147" s="41">
        <f t="shared" ref="BA147:BA154" si="55">BG32</f>
        <v>6.5000000000000002E-2</v>
      </c>
      <c r="BB147" s="46">
        <f t="shared" si="51"/>
        <v>1.9768007348835628E-2</v>
      </c>
      <c r="BC147" s="138"/>
    </row>
    <row r="148" spans="1:55">
      <c r="B148" s="37" t="s">
        <v>728</v>
      </c>
      <c r="C148" s="37" t="s">
        <v>566</v>
      </c>
      <c r="D148" s="41">
        <v>11</v>
      </c>
      <c r="E148" s="41">
        <v>2</v>
      </c>
      <c r="F148" s="37" t="s">
        <v>1003</v>
      </c>
      <c r="G148" s="41">
        <v>1</v>
      </c>
      <c r="H148" s="41">
        <f t="shared" si="52"/>
        <v>0.10100000000000001</v>
      </c>
      <c r="I148" s="46">
        <f t="shared" si="48"/>
        <v>0.24275675675675684</v>
      </c>
      <c r="J148" s="138"/>
      <c r="W148" s="41">
        <f t="shared" si="53"/>
        <v>0.10199999999999999</v>
      </c>
      <c r="X148" s="46">
        <f t="shared" si="49"/>
        <v>0.25309817317688993</v>
      </c>
      <c r="Y148" s="138"/>
      <c r="AF148" s="37" t="s">
        <v>729</v>
      </c>
      <c r="AG148" s="37" t="s">
        <v>567</v>
      </c>
      <c r="AH148" s="41">
        <v>11</v>
      </c>
      <c r="AI148" s="41">
        <v>2</v>
      </c>
      <c r="AJ148" s="37" t="s">
        <v>1003</v>
      </c>
      <c r="AK148" s="41">
        <v>1</v>
      </c>
      <c r="AL148" s="41">
        <f t="shared" si="54"/>
        <v>5.8000000000000003E-2</v>
      </c>
      <c r="AM148" s="46">
        <f t="shared" si="50"/>
        <v>-1.1674429714558687E-2</v>
      </c>
      <c r="AN148" s="138"/>
      <c r="BA148" s="41">
        <f t="shared" si="55"/>
        <v>6.0999999999999999E-2</v>
      </c>
      <c r="BB148" s="46">
        <f t="shared" si="51"/>
        <v>-1.7957816243087243E-3</v>
      </c>
      <c r="BC148" s="138"/>
    </row>
    <row r="149" spans="1:55">
      <c r="B149" s="37" t="s">
        <v>730</v>
      </c>
      <c r="C149" s="37" t="s">
        <v>566</v>
      </c>
      <c r="D149" s="41">
        <v>11</v>
      </c>
      <c r="E149" s="41">
        <v>3</v>
      </c>
      <c r="F149" s="37" t="s">
        <v>1003</v>
      </c>
      <c r="G149" s="41">
        <v>1</v>
      </c>
      <c r="H149" s="41">
        <f t="shared" si="52"/>
        <v>0.115</v>
      </c>
      <c r="I149" s="46">
        <f t="shared" si="48"/>
        <v>0.31873513513513524</v>
      </c>
      <c r="J149" s="138"/>
      <c r="W149" s="41">
        <f t="shared" si="53"/>
        <v>0.114</v>
      </c>
      <c r="X149" s="46">
        <f t="shared" si="49"/>
        <v>0.3157270161889203</v>
      </c>
      <c r="Y149" s="138"/>
      <c r="AF149" s="37" t="s">
        <v>731</v>
      </c>
      <c r="AG149" s="37" t="s">
        <v>567</v>
      </c>
      <c r="AH149" s="41">
        <v>11</v>
      </c>
      <c r="AI149" s="41">
        <v>3</v>
      </c>
      <c r="AJ149" s="37" t="s">
        <v>1003</v>
      </c>
      <c r="AK149" s="41">
        <v>1</v>
      </c>
      <c r="AL149" s="41">
        <f t="shared" si="54"/>
        <v>5.8000000000000003E-2</v>
      </c>
      <c r="AM149" s="46">
        <f t="shared" si="50"/>
        <v>-1.1674429714558687E-2</v>
      </c>
      <c r="AN149" s="138"/>
      <c r="BA149" s="41">
        <f t="shared" si="55"/>
        <v>5.8000000000000003E-2</v>
      </c>
      <c r="BB149" s="46">
        <f t="shared" si="51"/>
        <v>-1.7968623354166952E-2</v>
      </c>
      <c r="BC149" s="138"/>
    </row>
    <row r="150" spans="1:55">
      <c r="B150" s="37" t="s">
        <v>732</v>
      </c>
      <c r="C150" s="37" t="s">
        <v>566</v>
      </c>
      <c r="D150" s="41">
        <v>11</v>
      </c>
      <c r="E150" s="41">
        <v>4</v>
      </c>
      <c r="F150" s="37" t="s">
        <v>1003</v>
      </c>
      <c r="G150" s="41">
        <v>1</v>
      </c>
      <c r="H150" s="41">
        <f t="shared" si="52"/>
        <v>0.107</v>
      </c>
      <c r="I150" s="46">
        <f t="shared" si="48"/>
        <v>0.27531891891891896</v>
      </c>
      <c r="J150" s="138"/>
      <c r="W150" s="41">
        <f t="shared" si="53"/>
        <v>0.109</v>
      </c>
      <c r="X150" s="46">
        <f t="shared" si="49"/>
        <v>0.28963166493390768</v>
      </c>
      <c r="Y150" s="138"/>
      <c r="AF150" s="37" t="s">
        <v>733</v>
      </c>
      <c r="AG150" s="37" t="s">
        <v>567</v>
      </c>
      <c r="AH150" s="41">
        <v>11</v>
      </c>
      <c r="AI150" s="41">
        <v>4</v>
      </c>
      <c r="AJ150" s="37" t="s">
        <v>1003</v>
      </c>
      <c r="AK150" s="41">
        <v>1</v>
      </c>
      <c r="AL150" s="41">
        <f t="shared" si="54"/>
        <v>5.7000000000000002E-2</v>
      </c>
      <c r="AM150" s="46">
        <f t="shared" si="50"/>
        <v>-1.6920458616983151E-2</v>
      </c>
      <c r="AN150" s="138"/>
      <c r="BA150" s="41">
        <f t="shared" si="55"/>
        <v>5.7000000000000002E-2</v>
      </c>
      <c r="BB150" s="46">
        <f t="shared" si="51"/>
        <v>-2.3359570597453038E-2</v>
      </c>
      <c r="BC150" s="138"/>
    </row>
    <row r="151" spans="1:55">
      <c r="B151" s="37" t="s">
        <v>734</v>
      </c>
      <c r="C151" s="37" t="s">
        <v>566</v>
      </c>
      <c r="D151" s="41">
        <v>11</v>
      </c>
      <c r="E151" s="41">
        <v>5</v>
      </c>
      <c r="F151" s="37" t="s">
        <v>1003</v>
      </c>
      <c r="G151" s="41">
        <v>1</v>
      </c>
      <c r="H151" s="41">
        <f t="shared" si="52"/>
        <v>0.126</v>
      </c>
      <c r="I151" s="46">
        <f t="shared" si="48"/>
        <v>0.37843243243243246</v>
      </c>
      <c r="J151" s="138"/>
      <c r="W151" s="41">
        <f t="shared" si="53"/>
        <v>0.126</v>
      </c>
      <c r="X151" s="46">
        <f t="shared" si="49"/>
        <v>0.37835585920095061</v>
      </c>
      <c r="Y151" s="138"/>
      <c r="AF151" s="37" t="s">
        <v>735</v>
      </c>
      <c r="AG151" s="37" t="s">
        <v>567</v>
      </c>
      <c r="AH151" s="41">
        <v>11</v>
      </c>
      <c r="AI151" s="41">
        <v>5</v>
      </c>
      <c r="AJ151" s="37" t="s">
        <v>1003</v>
      </c>
      <c r="AK151" s="41">
        <v>1</v>
      </c>
      <c r="AL151" s="41">
        <f t="shared" si="54"/>
        <v>0.06</v>
      </c>
      <c r="AM151" s="46">
        <f t="shared" si="50"/>
        <v>-1.1823719097097929E-3</v>
      </c>
      <c r="AN151" s="138"/>
      <c r="BA151" s="41">
        <f t="shared" si="55"/>
        <v>5.8000000000000003E-2</v>
      </c>
      <c r="BB151" s="46">
        <f t="shared" si="51"/>
        <v>-1.7968623354166952E-2</v>
      </c>
      <c r="BC151" s="138"/>
    </row>
    <row r="152" spans="1:55">
      <c r="B152" s="37" t="s">
        <v>736</v>
      </c>
      <c r="C152" s="37" t="s">
        <v>566</v>
      </c>
      <c r="D152" s="41">
        <v>11</v>
      </c>
      <c r="E152" s="41">
        <v>6</v>
      </c>
      <c r="F152" s="37" t="s">
        <v>1003</v>
      </c>
      <c r="G152" s="41">
        <v>1</v>
      </c>
      <c r="H152" s="41">
        <f t="shared" si="52"/>
        <v>0.104</v>
      </c>
      <c r="I152" s="46">
        <f t="shared" si="48"/>
        <v>0.25903783783783785</v>
      </c>
      <c r="J152" s="138"/>
      <c r="W152" s="41">
        <f t="shared" si="53"/>
        <v>0.105</v>
      </c>
      <c r="X152" s="46">
        <f t="shared" si="49"/>
        <v>0.26875538392989756</v>
      </c>
      <c r="Y152" s="138"/>
      <c r="AF152" s="37" t="s">
        <v>737</v>
      </c>
      <c r="AG152" s="37" t="s">
        <v>567</v>
      </c>
      <c r="AH152" s="41">
        <v>11</v>
      </c>
      <c r="AI152" s="41">
        <v>6</v>
      </c>
      <c r="AJ152" s="37" t="s">
        <v>1003</v>
      </c>
      <c r="AK152" s="41">
        <v>1</v>
      </c>
      <c r="AL152" s="41">
        <f t="shared" si="54"/>
        <v>0.14099999999999999</v>
      </c>
      <c r="AM152" s="46">
        <f t="shared" si="50"/>
        <v>0.4237459691866714</v>
      </c>
      <c r="AN152" s="138"/>
      <c r="BA152" s="41">
        <f t="shared" si="55"/>
        <v>0.13800000000000001</v>
      </c>
      <c r="BB152" s="46">
        <f t="shared" si="51"/>
        <v>0.41330715610871976</v>
      </c>
      <c r="BC152" s="138"/>
    </row>
    <row r="153" spans="1:55">
      <c r="B153" s="37" t="s">
        <v>738</v>
      </c>
      <c r="C153" s="37" t="s">
        <v>566</v>
      </c>
      <c r="D153" s="41">
        <v>11</v>
      </c>
      <c r="E153" s="41">
        <v>7</v>
      </c>
      <c r="F153" s="37" t="s">
        <v>1003</v>
      </c>
      <c r="G153" s="41">
        <v>1</v>
      </c>
      <c r="H153" s="41">
        <f t="shared" si="52"/>
        <v>0.14099999999999999</v>
      </c>
      <c r="I153" s="46">
        <f t="shared" si="48"/>
        <v>0.45983783783783783</v>
      </c>
      <c r="J153" s="138"/>
      <c r="W153" s="41">
        <f t="shared" si="53"/>
        <v>0.13600000000000001</v>
      </c>
      <c r="X153" s="46">
        <f t="shared" si="49"/>
        <v>0.43054656171097594</v>
      </c>
      <c r="Y153" s="138"/>
      <c r="AF153" s="37" t="s">
        <v>739</v>
      </c>
      <c r="AG153" s="37" t="s">
        <v>567</v>
      </c>
      <c r="AH153" s="41">
        <v>11</v>
      </c>
      <c r="AI153" s="41">
        <v>7</v>
      </c>
      <c r="AJ153" s="37" t="s">
        <v>1003</v>
      </c>
      <c r="AK153" s="41">
        <v>1</v>
      </c>
      <c r="AL153" s="41">
        <f t="shared" si="54"/>
        <v>0.17</v>
      </c>
      <c r="AM153" s="46">
        <f t="shared" si="50"/>
        <v>0.57588080735698088</v>
      </c>
      <c r="AN153" s="138"/>
      <c r="BA153" s="41">
        <f t="shared" si="55"/>
        <v>0.16500000000000001</v>
      </c>
      <c r="BB153" s="46">
        <f t="shared" si="51"/>
        <v>0.55886273167744394</v>
      </c>
      <c r="BC153" s="138"/>
    </row>
    <row r="154" spans="1:55">
      <c r="B154" s="37" t="s">
        <v>740</v>
      </c>
      <c r="C154" s="37" t="s">
        <v>566</v>
      </c>
      <c r="D154" s="41">
        <v>11</v>
      </c>
      <c r="E154" s="41">
        <v>8</v>
      </c>
      <c r="F154" s="37" t="s">
        <v>1003</v>
      </c>
      <c r="G154" s="41">
        <v>1</v>
      </c>
      <c r="H154" s="41">
        <f t="shared" si="52"/>
        <v>0.06</v>
      </c>
      <c r="I154" s="46">
        <f t="shared" si="48"/>
        <v>2.0248648648648695E-2</v>
      </c>
      <c r="J154" s="138"/>
      <c r="W154" s="41">
        <f t="shared" si="53"/>
        <v>5.6000000000000001E-2</v>
      </c>
      <c r="X154" s="46">
        <f t="shared" si="49"/>
        <v>1.3020941630773821E-2</v>
      </c>
      <c r="Y154" s="138"/>
      <c r="AF154" s="37" t="s">
        <v>741</v>
      </c>
      <c r="AG154" s="37" t="s">
        <v>567</v>
      </c>
      <c r="AH154" s="41">
        <v>11</v>
      </c>
      <c r="AI154" s="41">
        <v>8</v>
      </c>
      <c r="AJ154" s="37" t="s">
        <v>1003</v>
      </c>
      <c r="AK154" s="41">
        <v>1</v>
      </c>
      <c r="AL154" s="41">
        <f t="shared" si="54"/>
        <v>0.124</v>
      </c>
      <c r="AM154" s="46">
        <f t="shared" si="50"/>
        <v>0.33456347784545565</v>
      </c>
      <c r="AN154" s="138"/>
      <c r="BA154" s="41">
        <f t="shared" si="55"/>
        <v>0.126</v>
      </c>
      <c r="BB154" s="46">
        <f t="shared" si="51"/>
        <v>0.34861578918928671</v>
      </c>
      <c r="BC154" s="138"/>
    </row>
    <row r="155" spans="1:55">
      <c r="I155" s="137"/>
      <c r="J155" s="138"/>
      <c r="X155" s="137"/>
      <c r="Y155" s="138"/>
      <c r="AF155" s="158"/>
      <c r="AG155" s="158"/>
      <c r="AH155" s="158"/>
      <c r="AI155" s="158"/>
      <c r="AJ155" s="158"/>
      <c r="AK155" s="137"/>
      <c r="AL155" s="137"/>
      <c r="AM155" s="137"/>
      <c r="AN155" s="138"/>
      <c r="BB155" s="137"/>
      <c r="BC155" s="138"/>
    </row>
    <row r="156" spans="1:55">
      <c r="I156" s="137"/>
      <c r="J156" s="138"/>
      <c r="X156" s="137"/>
      <c r="Y156" s="138"/>
      <c r="AF156" s="94"/>
      <c r="AG156" s="94"/>
      <c r="AM156" s="137"/>
      <c r="AN156" s="138"/>
      <c r="BB156" s="137"/>
      <c r="BC156" s="138"/>
    </row>
    <row r="157" spans="1:55">
      <c r="M157" s="41" t="s">
        <v>996</v>
      </c>
    </row>
    <row r="158" spans="1:55">
      <c r="D158" s="41" t="s">
        <v>577</v>
      </c>
      <c r="E158" s="41" t="s">
        <v>579</v>
      </c>
      <c r="F158" s="137"/>
      <c r="G158" s="137"/>
      <c r="H158" s="137"/>
      <c r="I158" s="137"/>
      <c r="J158" s="137"/>
      <c r="K158" s="137"/>
      <c r="M158" s="41" t="s">
        <v>577</v>
      </c>
      <c r="N158" s="41" t="s">
        <v>579</v>
      </c>
      <c r="P158" s="41" t="s">
        <v>577</v>
      </c>
      <c r="Q158" s="41" t="s">
        <v>579</v>
      </c>
      <c r="R158" s="41" t="s">
        <v>992</v>
      </c>
      <c r="S158" s="41" t="s">
        <v>993</v>
      </c>
    </row>
    <row r="159" spans="1:55" ht="75">
      <c r="A159" s="95" t="s">
        <v>757</v>
      </c>
      <c r="B159" s="41" t="s">
        <v>214</v>
      </c>
      <c r="C159" s="41" t="s">
        <v>581</v>
      </c>
      <c r="D159" s="92" t="s">
        <v>929</v>
      </c>
      <c r="E159" s="92" t="s">
        <v>929</v>
      </c>
      <c r="F159" s="137" t="s">
        <v>28</v>
      </c>
      <c r="G159" s="159"/>
      <c r="H159" s="159"/>
      <c r="I159" s="159"/>
      <c r="J159" s="159"/>
      <c r="K159" s="159"/>
      <c r="M159" s="191" t="s">
        <v>929</v>
      </c>
      <c r="N159" s="191" t="s">
        <v>929</v>
      </c>
      <c r="O159" s="41" t="s">
        <v>981</v>
      </c>
      <c r="P159" s="41" t="s">
        <v>997</v>
      </c>
      <c r="Q159" s="41" t="s">
        <v>997</v>
      </c>
      <c r="R159" s="189" t="s">
        <v>743</v>
      </c>
      <c r="S159" s="189" t="s">
        <v>744</v>
      </c>
      <c r="T159" s="189" t="s">
        <v>746</v>
      </c>
      <c r="U159" s="189" t="s">
        <v>933</v>
      </c>
      <c r="V159" s="189" t="s">
        <v>745</v>
      </c>
      <c r="W159" s="189" t="s">
        <v>747</v>
      </c>
      <c r="X159" s="15" t="s">
        <v>1086</v>
      </c>
    </row>
    <row r="160" spans="1:55">
      <c r="B160" s="41" t="str">
        <f t="shared" ref="B160:C179" si="56">B75</f>
        <v>BRF-ONE-COM-1</v>
      </c>
      <c r="C160" s="41" t="str">
        <f t="shared" si="56"/>
        <v>A</v>
      </c>
      <c r="D160" s="41">
        <f t="shared" ref="D160:D191" si="57">I75</f>
        <v>0.35672432432432438</v>
      </c>
      <c r="E160" s="41">
        <f t="shared" ref="E160:E191" si="58">X75</f>
        <v>0.35747957819694048</v>
      </c>
      <c r="F160" s="138"/>
      <c r="G160" s="137"/>
      <c r="H160" s="137"/>
      <c r="I160" s="137"/>
      <c r="J160" s="137"/>
      <c r="K160" s="137"/>
      <c r="M160" s="137">
        <f>D160</f>
        <v>0.35672432432432438</v>
      </c>
      <c r="N160" s="138">
        <f>E160</f>
        <v>0.35747957819694048</v>
      </c>
      <c r="O160" s="137">
        <v>1</v>
      </c>
      <c r="P160" s="41">
        <f>M160*O160</f>
        <v>0.35672432432432438</v>
      </c>
      <c r="Q160" s="41">
        <f>N160*O160</f>
        <v>0.35747957819694048</v>
      </c>
      <c r="R160" s="189">
        <f>AVERAGE(P160:Q160)</f>
        <v>0.35710195126063243</v>
      </c>
      <c r="S160" s="189">
        <f>STDEV(P160:Q160)</f>
        <v>5.3404513484424647E-4</v>
      </c>
      <c r="T160" s="189"/>
      <c r="U160" s="189"/>
      <c r="V160" s="189">
        <f>R160-$U$176</f>
        <v>0.3493583561401889</v>
      </c>
      <c r="W160" s="190">
        <f t="shared" ref="W160:W175" si="59">IF(V160 &gt; 0, V160, 0)</f>
        <v>0.3493583561401889</v>
      </c>
      <c r="X160" s="45">
        <v>0.34935835614018901</v>
      </c>
    </row>
    <row r="161" spans="2:24">
      <c r="B161" s="41" t="str">
        <f t="shared" si="56"/>
        <v>BRF-ONE-COM-2</v>
      </c>
      <c r="C161" s="41" t="str">
        <f t="shared" si="56"/>
        <v>A</v>
      </c>
      <c r="D161" s="41">
        <f t="shared" si="57"/>
        <v>0.45983783783783783</v>
      </c>
      <c r="E161" s="41">
        <f t="shared" si="58"/>
        <v>0.50361354522501123</v>
      </c>
      <c r="F161" s="137"/>
      <c r="G161" s="137"/>
      <c r="H161" s="137"/>
      <c r="I161" s="137"/>
      <c r="J161" s="137"/>
      <c r="K161" s="137"/>
      <c r="L161" s="137"/>
      <c r="M161" s="137">
        <f t="shared" ref="M161:M224" si="60">D161</f>
        <v>0.45983783783783783</v>
      </c>
      <c r="N161" s="138">
        <f t="shared" ref="N161:N224" si="61">E161</f>
        <v>0.50361354522501123</v>
      </c>
      <c r="O161" s="137">
        <v>1</v>
      </c>
      <c r="P161" s="41">
        <f t="shared" ref="P161:P224" si="62">M161*O161</f>
        <v>0.45983783783783783</v>
      </c>
      <c r="Q161" s="41">
        <f t="shared" ref="Q161:Q224" si="63">N161*O161</f>
        <v>0.50361354522501123</v>
      </c>
      <c r="R161" s="189">
        <f t="shared" ref="R161:R224" si="64">AVERAGE(P161:Q161)</f>
        <v>0.48172569153142453</v>
      </c>
      <c r="S161" s="189">
        <f t="shared" ref="S161:S224" si="65">STDEV(P161:Q161)</f>
        <v>3.0954099544708354E-2</v>
      </c>
      <c r="T161" s="189"/>
      <c r="U161" s="189"/>
      <c r="V161" s="189">
        <f t="shared" ref="V161:V175" si="66">R161-$U$176</f>
        <v>0.47398209641098099</v>
      </c>
      <c r="W161" s="190">
        <f t="shared" si="59"/>
        <v>0.47398209641098099</v>
      </c>
      <c r="X161" s="45">
        <v>0.47398209641098099</v>
      </c>
    </row>
    <row r="162" spans="2:24">
      <c r="B162" s="41" t="str">
        <f t="shared" si="56"/>
        <v>BRF-ONE-COM-3</v>
      </c>
      <c r="C162" s="41" t="str">
        <f t="shared" si="56"/>
        <v>A</v>
      </c>
      <c r="D162" s="41">
        <f t="shared" si="57"/>
        <v>0.5032540540540541</v>
      </c>
      <c r="E162" s="41">
        <f t="shared" si="58"/>
        <v>0.52448982622902129</v>
      </c>
      <c r="F162" s="137"/>
      <c r="G162" s="137"/>
      <c r="H162" s="137"/>
      <c r="I162" s="137"/>
      <c r="J162" s="137"/>
      <c r="K162" s="137"/>
      <c r="L162" s="137"/>
      <c r="M162" s="137">
        <f t="shared" si="60"/>
        <v>0.5032540540540541</v>
      </c>
      <c r="N162" s="138">
        <f t="shared" si="61"/>
        <v>0.52448982622902129</v>
      </c>
      <c r="O162" s="137">
        <v>1</v>
      </c>
      <c r="P162" s="41">
        <f t="shared" si="62"/>
        <v>0.5032540540540541</v>
      </c>
      <c r="Q162" s="41">
        <f t="shared" si="63"/>
        <v>0.52448982622902129</v>
      </c>
      <c r="R162" s="189">
        <f t="shared" si="64"/>
        <v>0.5138719401415377</v>
      </c>
      <c r="S162" s="189">
        <f t="shared" si="65"/>
        <v>1.5015958508651901E-2</v>
      </c>
      <c r="T162" s="189"/>
      <c r="U162" s="189"/>
      <c r="V162" s="189">
        <f t="shared" si="66"/>
        <v>0.50612834502109416</v>
      </c>
      <c r="W162" s="190">
        <f t="shared" si="59"/>
        <v>0.50612834502109416</v>
      </c>
      <c r="X162" s="45">
        <v>0.50612834502109416</v>
      </c>
    </row>
    <row r="163" spans="2:24">
      <c r="B163" s="41" t="str">
        <f t="shared" si="56"/>
        <v>BRF-ONE-COM-4</v>
      </c>
      <c r="C163" s="41" t="str">
        <f t="shared" si="56"/>
        <v>A</v>
      </c>
      <c r="D163" s="41">
        <f t="shared" si="57"/>
        <v>0.23190270270270277</v>
      </c>
      <c r="E163" s="41">
        <f t="shared" si="58"/>
        <v>0.23222189217287989</v>
      </c>
      <c r="F163" s="137"/>
      <c r="G163" s="137"/>
      <c r="H163" s="137"/>
      <c r="I163" s="137"/>
      <c r="J163" s="137"/>
      <c r="K163" s="137"/>
      <c r="L163" s="137"/>
      <c r="M163" s="137">
        <f t="shared" si="60"/>
        <v>0.23190270270270277</v>
      </c>
      <c r="N163" s="138">
        <f t="shared" si="61"/>
        <v>0.23222189217287989</v>
      </c>
      <c r="O163" s="137">
        <v>1</v>
      </c>
      <c r="P163" s="41">
        <f t="shared" si="62"/>
        <v>0.23190270270270277</v>
      </c>
      <c r="Q163" s="41">
        <f t="shared" si="63"/>
        <v>0.23222189217287989</v>
      </c>
      <c r="R163" s="189">
        <f t="shared" si="64"/>
        <v>0.23206229743779133</v>
      </c>
      <c r="S163" s="189">
        <f t="shared" si="65"/>
        <v>2.2570103884558067E-4</v>
      </c>
      <c r="T163" s="189"/>
      <c r="U163" s="189"/>
      <c r="V163" s="189">
        <f t="shared" si="66"/>
        <v>0.22431870231734782</v>
      </c>
      <c r="W163" s="190">
        <f t="shared" si="59"/>
        <v>0.22431870231734782</v>
      </c>
      <c r="X163" s="45">
        <v>0.22431870231734782</v>
      </c>
    </row>
    <row r="164" spans="2:24">
      <c r="B164" s="41" t="str">
        <f t="shared" si="56"/>
        <v>BRF-ONE-COM-5</v>
      </c>
      <c r="C164" s="41" t="str">
        <f t="shared" si="56"/>
        <v>A</v>
      </c>
      <c r="D164" s="41">
        <f t="shared" si="57"/>
        <v>0.20476756756756762</v>
      </c>
      <c r="E164" s="41">
        <f t="shared" si="58"/>
        <v>0.20090747066686471</v>
      </c>
      <c r="F164" s="137"/>
      <c r="G164" s="137"/>
      <c r="H164" s="137"/>
      <c r="I164" s="137"/>
      <c r="J164" s="137"/>
      <c r="K164" s="137"/>
      <c r="L164" s="137"/>
      <c r="M164" s="137">
        <f t="shared" si="60"/>
        <v>0.20476756756756762</v>
      </c>
      <c r="N164" s="138">
        <f t="shared" si="61"/>
        <v>0.20090747066686471</v>
      </c>
      <c r="O164" s="137">
        <v>1</v>
      </c>
      <c r="P164" s="41">
        <f t="shared" si="62"/>
        <v>0.20476756756756762</v>
      </c>
      <c r="Q164" s="41">
        <f t="shared" si="63"/>
        <v>0.20090747066686471</v>
      </c>
      <c r="R164" s="189">
        <f t="shared" si="64"/>
        <v>0.20283751911721615</v>
      </c>
      <c r="S164" s="189">
        <f t="shared" si="65"/>
        <v>2.7295006945242018E-3</v>
      </c>
      <c r="T164" s="189"/>
      <c r="U164" s="189"/>
      <c r="V164" s="189">
        <f t="shared" si="66"/>
        <v>0.19509392399677264</v>
      </c>
      <c r="W164" s="190">
        <f t="shared" si="59"/>
        <v>0.19509392399677264</v>
      </c>
      <c r="X164" s="45">
        <v>0.19509392399677264</v>
      </c>
    </row>
    <row r="165" spans="2:24">
      <c r="B165" s="41" t="str">
        <f t="shared" si="56"/>
        <v>BRF-ONE-COM-6</v>
      </c>
      <c r="C165" s="41" t="str">
        <f t="shared" si="56"/>
        <v>A</v>
      </c>
      <c r="D165" s="41">
        <f t="shared" si="57"/>
        <v>0.23190270270270277</v>
      </c>
      <c r="E165" s="41">
        <f t="shared" si="58"/>
        <v>0.24266003267488495</v>
      </c>
      <c r="F165" s="137"/>
      <c r="G165" s="137"/>
      <c r="H165" s="137"/>
      <c r="I165" s="137"/>
      <c r="J165" s="137"/>
      <c r="K165" s="137"/>
      <c r="L165" s="137"/>
      <c r="M165" s="137">
        <f t="shared" si="60"/>
        <v>0.23190270270270277</v>
      </c>
      <c r="N165" s="138">
        <f t="shared" si="61"/>
        <v>0.24266003267488495</v>
      </c>
      <c r="O165" s="137">
        <v>1</v>
      </c>
      <c r="P165" s="41">
        <f t="shared" si="62"/>
        <v>0.23190270270270277</v>
      </c>
      <c r="Q165" s="41">
        <f t="shared" si="63"/>
        <v>0.24266003267488495</v>
      </c>
      <c r="R165" s="189">
        <f t="shared" si="64"/>
        <v>0.23728136768879388</v>
      </c>
      <c r="S165" s="189">
        <f t="shared" si="65"/>
        <v>7.6065809707913127E-3</v>
      </c>
      <c r="T165" s="189"/>
      <c r="U165" s="189"/>
      <c r="V165" s="189">
        <f t="shared" si="66"/>
        <v>0.22953777256835037</v>
      </c>
      <c r="W165" s="190">
        <f t="shared" si="59"/>
        <v>0.22953777256835037</v>
      </c>
      <c r="X165" s="45">
        <v>0.22953777256835037</v>
      </c>
    </row>
    <row r="166" spans="2:24">
      <c r="B166" s="41" t="str">
        <f t="shared" si="56"/>
        <v>BRF-ONE-COM-7</v>
      </c>
      <c r="C166" s="41" t="str">
        <f t="shared" si="56"/>
        <v>A</v>
      </c>
      <c r="D166" s="41">
        <f t="shared" si="57"/>
        <v>0.26989189189189194</v>
      </c>
      <c r="E166" s="41">
        <f t="shared" si="58"/>
        <v>0.28963166493390768</v>
      </c>
      <c r="F166" s="137"/>
      <c r="G166" s="137"/>
      <c r="H166" s="137"/>
      <c r="I166" s="137"/>
      <c r="J166" s="137"/>
      <c r="K166" s="137"/>
      <c r="L166" s="137"/>
      <c r="M166" s="137">
        <f t="shared" si="60"/>
        <v>0.26989189189189194</v>
      </c>
      <c r="N166" s="138">
        <f t="shared" si="61"/>
        <v>0.28963166493390768</v>
      </c>
      <c r="O166" s="137">
        <v>1</v>
      </c>
      <c r="P166" s="41">
        <f t="shared" si="62"/>
        <v>0.26989189189189194</v>
      </c>
      <c r="Q166" s="41">
        <f t="shared" si="63"/>
        <v>0.28963166493390768</v>
      </c>
      <c r="R166" s="189">
        <f t="shared" si="64"/>
        <v>0.27976177841289984</v>
      </c>
      <c r="S166" s="189">
        <f t="shared" si="65"/>
        <v>1.3958127377092733E-2</v>
      </c>
      <c r="T166" s="189"/>
      <c r="U166" s="189"/>
      <c r="V166" s="189">
        <f t="shared" si="66"/>
        <v>0.27201818329245631</v>
      </c>
      <c r="W166" s="190">
        <f t="shared" si="59"/>
        <v>0.27201818329245631</v>
      </c>
      <c r="X166" s="45">
        <v>0.27201818329245631</v>
      </c>
    </row>
    <row r="167" spans="2:24">
      <c r="B167" s="41" t="str">
        <f t="shared" si="56"/>
        <v>BRF-ONE-COM-8</v>
      </c>
      <c r="C167" s="41" t="str">
        <f t="shared" si="56"/>
        <v>A</v>
      </c>
      <c r="D167" s="41">
        <f t="shared" si="57"/>
        <v>0.26446486486486492</v>
      </c>
      <c r="E167" s="41">
        <f t="shared" si="58"/>
        <v>0.31050794593791775</v>
      </c>
      <c r="F167" s="137"/>
      <c r="G167" s="137"/>
      <c r="H167" s="137"/>
      <c r="I167" s="137"/>
      <c r="J167" s="137"/>
      <c r="K167" s="137"/>
      <c r="L167" s="137"/>
      <c r="M167" s="137">
        <f t="shared" si="60"/>
        <v>0.26446486486486492</v>
      </c>
      <c r="N167" s="138">
        <f t="shared" si="61"/>
        <v>0.31050794593791775</v>
      </c>
      <c r="O167" s="137">
        <v>1</v>
      </c>
      <c r="P167" s="41">
        <f t="shared" si="62"/>
        <v>0.26446486486486492</v>
      </c>
      <c r="Q167" s="41">
        <f t="shared" si="63"/>
        <v>0.31050794593791775</v>
      </c>
      <c r="R167" s="189">
        <f t="shared" si="64"/>
        <v>0.28748640540139137</v>
      </c>
      <c r="S167" s="189">
        <f t="shared" si="65"/>
        <v>3.2557374853477636E-2</v>
      </c>
      <c r="T167" s="189"/>
      <c r="U167" s="189"/>
      <c r="V167" s="189">
        <f t="shared" si="66"/>
        <v>0.27974281028094783</v>
      </c>
      <c r="W167" s="190">
        <f t="shared" si="59"/>
        <v>0.27974281028094783</v>
      </c>
      <c r="X167" s="45">
        <v>0.27974281028094783</v>
      </c>
    </row>
    <row r="168" spans="2:24">
      <c r="B168" s="41" t="str">
        <f t="shared" si="56"/>
        <v>LWR-BHO-NCS-1</v>
      </c>
      <c r="C168" s="41" t="str">
        <f t="shared" si="56"/>
        <v>A</v>
      </c>
      <c r="D168" s="41">
        <f t="shared" si="57"/>
        <v>0.27531891891891896</v>
      </c>
      <c r="E168" s="41">
        <f t="shared" si="58"/>
        <v>0.31050794593791775</v>
      </c>
      <c r="F168" s="137"/>
      <c r="G168" s="137"/>
      <c r="H168" s="137"/>
      <c r="I168" s="137"/>
      <c r="J168" s="137"/>
      <c r="K168" s="137"/>
      <c r="L168" s="137"/>
      <c r="M168" s="137">
        <f t="shared" si="60"/>
        <v>0.27531891891891896</v>
      </c>
      <c r="N168" s="138">
        <f t="shared" si="61"/>
        <v>0.31050794593791775</v>
      </c>
      <c r="O168" s="137">
        <v>1</v>
      </c>
      <c r="P168" s="41">
        <f t="shared" si="62"/>
        <v>0.27531891891891896</v>
      </c>
      <c r="Q168" s="41">
        <f t="shared" si="63"/>
        <v>0.31050794593791775</v>
      </c>
      <c r="R168" s="189">
        <f t="shared" si="64"/>
        <v>0.29291343242841839</v>
      </c>
      <c r="S168" s="189">
        <f t="shared" si="65"/>
        <v>2.4882399628490683E-2</v>
      </c>
      <c r="T168" s="189"/>
      <c r="U168" s="189"/>
      <c r="V168" s="189">
        <f t="shared" si="66"/>
        <v>0.28516983730797485</v>
      </c>
      <c r="W168" s="190">
        <f t="shared" si="59"/>
        <v>0.28516983730797485</v>
      </c>
      <c r="X168" s="45">
        <v>0.28516983730797485</v>
      </c>
    </row>
    <row r="169" spans="2:24">
      <c r="B169" s="41" t="str">
        <f t="shared" si="56"/>
        <v>LWR-BHO-NCS-2</v>
      </c>
      <c r="C169" s="41" t="str">
        <f t="shared" si="56"/>
        <v>A</v>
      </c>
      <c r="D169" s="41">
        <f t="shared" si="57"/>
        <v>0.40556756756756768</v>
      </c>
      <c r="E169" s="41">
        <f t="shared" si="58"/>
        <v>0.39923214020496073</v>
      </c>
      <c r="F169" s="137"/>
      <c r="G169" s="137"/>
      <c r="H169" s="137"/>
      <c r="I169" s="137"/>
      <c r="J169" s="137"/>
      <c r="K169" s="137"/>
      <c r="L169" s="137"/>
      <c r="M169" s="137">
        <f t="shared" si="60"/>
        <v>0.40556756756756768</v>
      </c>
      <c r="N169" s="138">
        <f t="shared" si="61"/>
        <v>0.39923214020496073</v>
      </c>
      <c r="O169" s="137">
        <v>1</v>
      </c>
      <c r="P169" s="41">
        <f t="shared" si="62"/>
        <v>0.40556756756756768</v>
      </c>
      <c r="Q169" s="41">
        <f t="shared" si="63"/>
        <v>0.39923214020496073</v>
      </c>
      <c r="R169" s="189">
        <f t="shared" si="64"/>
        <v>0.4023998538862642</v>
      </c>
      <c r="S169" s="189">
        <f t="shared" si="65"/>
        <v>4.4798236498141773E-3</v>
      </c>
      <c r="T169" s="189"/>
      <c r="U169" s="189"/>
      <c r="V169" s="189">
        <f t="shared" si="66"/>
        <v>0.39465625876582067</v>
      </c>
      <c r="W169" s="190">
        <f t="shared" si="59"/>
        <v>0.39465625876582067</v>
      </c>
      <c r="X169" s="45">
        <v>0.39465625876582067</v>
      </c>
    </row>
    <row r="170" spans="2:24">
      <c r="B170" s="41" t="str">
        <f t="shared" si="56"/>
        <v>LWR-BHO-NCS-3</v>
      </c>
      <c r="C170" s="41" t="str">
        <f t="shared" si="56"/>
        <v>A</v>
      </c>
      <c r="D170" s="41">
        <f t="shared" si="57"/>
        <v>0.17220540540540544</v>
      </c>
      <c r="E170" s="41">
        <f t="shared" si="58"/>
        <v>0.21134561116886977</v>
      </c>
      <c r="F170" s="137"/>
      <c r="G170" s="137"/>
      <c r="H170" s="137"/>
      <c r="I170" s="137"/>
      <c r="J170" s="137"/>
      <c r="K170" s="137"/>
      <c r="L170" s="137"/>
      <c r="M170" s="137">
        <f t="shared" si="60"/>
        <v>0.17220540540540544</v>
      </c>
      <c r="N170" s="138">
        <f t="shared" si="61"/>
        <v>0.21134561116886977</v>
      </c>
      <c r="O170" s="137">
        <v>1</v>
      </c>
      <c r="P170" s="41">
        <f t="shared" si="62"/>
        <v>0.17220540540540544</v>
      </c>
      <c r="Q170" s="41">
        <f t="shared" si="63"/>
        <v>0.21134561116886977</v>
      </c>
      <c r="R170" s="189">
        <f t="shared" si="64"/>
        <v>0.1917755082871376</v>
      </c>
      <c r="S170" s="189">
        <f t="shared" si="65"/>
        <v>2.7676304912382387E-2</v>
      </c>
      <c r="T170" s="189"/>
      <c r="U170" s="189"/>
      <c r="V170" s="189">
        <f t="shared" si="66"/>
        <v>0.18403191316669409</v>
      </c>
      <c r="W170" s="190">
        <f t="shared" si="59"/>
        <v>0.18403191316669409</v>
      </c>
      <c r="X170" s="45">
        <v>0.18403191316669409</v>
      </c>
    </row>
    <row r="171" spans="2:24">
      <c r="B171" s="41" t="str">
        <f t="shared" si="56"/>
        <v>LWR-BHO-NCS-4</v>
      </c>
      <c r="C171" s="41" t="str">
        <f t="shared" si="56"/>
        <v>A</v>
      </c>
      <c r="D171" s="41">
        <f t="shared" si="57"/>
        <v>0.4489837837837839</v>
      </c>
      <c r="E171" s="41">
        <f t="shared" si="58"/>
        <v>0.45664191296598844</v>
      </c>
      <c r="F171" s="137"/>
      <c r="G171" s="137"/>
      <c r="H171" s="137"/>
      <c r="I171" s="137"/>
      <c r="J171" s="137"/>
      <c r="K171" s="137"/>
      <c r="L171" s="137"/>
      <c r="M171" s="137">
        <f t="shared" si="60"/>
        <v>0.4489837837837839</v>
      </c>
      <c r="N171" s="138">
        <f t="shared" si="61"/>
        <v>0.45664191296598844</v>
      </c>
      <c r="O171" s="137">
        <v>1</v>
      </c>
      <c r="P171" s="41">
        <f t="shared" si="62"/>
        <v>0.4489837837837839</v>
      </c>
      <c r="Q171" s="41">
        <f t="shared" si="63"/>
        <v>0.45664191296598844</v>
      </c>
      <c r="R171" s="189">
        <f t="shared" si="64"/>
        <v>0.45281284837488617</v>
      </c>
      <c r="S171" s="189">
        <f t="shared" si="65"/>
        <v>5.4151150759394221E-3</v>
      </c>
      <c r="T171" s="189"/>
      <c r="U171" s="189"/>
      <c r="V171" s="189">
        <f t="shared" si="66"/>
        <v>0.44506925325444263</v>
      </c>
      <c r="W171" s="190">
        <f t="shared" si="59"/>
        <v>0.44506925325444263</v>
      </c>
      <c r="X171" s="45">
        <v>0.44506925325444263</v>
      </c>
    </row>
    <row r="172" spans="2:24">
      <c r="B172" s="41" t="str">
        <f t="shared" si="56"/>
        <v>LWR-BHO-NCS-5</v>
      </c>
      <c r="C172" s="41" t="str">
        <f t="shared" si="56"/>
        <v>A</v>
      </c>
      <c r="D172" s="41">
        <f t="shared" si="57"/>
        <v>0.22647567567567575</v>
      </c>
      <c r="E172" s="41">
        <f t="shared" si="58"/>
        <v>0.23744096242388243</v>
      </c>
      <c r="F172" s="137"/>
      <c r="G172" s="137"/>
      <c r="H172" s="137"/>
      <c r="I172" s="137"/>
      <c r="J172" s="137"/>
      <c r="K172" s="137"/>
      <c r="L172" s="137"/>
      <c r="M172" s="137">
        <f t="shared" si="60"/>
        <v>0.22647567567567575</v>
      </c>
      <c r="N172" s="138">
        <f t="shared" si="61"/>
        <v>0.23744096242388243</v>
      </c>
      <c r="O172" s="137">
        <v>1</v>
      </c>
      <c r="P172" s="41">
        <f>M172*O172</f>
        <v>0.22647567567567575</v>
      </c>
      <c r="Q172" s="41">
        <f t="shared" si="63"/>
        <v>0.23744096242388243</v>
      </c>
      <c r="R172" s="189">
        <f t="shared" si="64"/>
        <v>0.23195831904977909</v>
      </c>
      <c r="S172" s="189">
        <f t="shared" si="65"/>
        <v>7.7536286173119319E-3</v>
      </c>
      <c r="T172" s="189"/>
      <c r="U172" s="189"/>
      <c r="V172" s="189">
        <f t="shared" si="66"/>
        <v>0.22421472392933559</v>
      </c>
      <c r="W172" s="190">
        <f t="shared" si="59"/>
        <v>0.22421472392933559</v>
      </c>
      <c r="X172" s="45">
        <v>0.22421472392933559</v>
      </c>
    </row>
    <row r="173" spans="2:24">
      <c r="B173" s="41" t="str">
        <f t="shared" si="56"/>
        <v>LWR-BHO-NCS-6</v>
      </c>
      <c r="C173" s="41" t="str">
        <f t="shared" si="56"/>
        <v>A</v>
      </c>
      <c r="D173" s="41">
        <f t="shared" si="57"/>
        <v>0.21019459459459466</v>
      </c>
      <c r="E173" s="41">
        <f t="shared" si="58"/>
        <v>0.24266003267488495</v>
      </c>
      <c r="F173" s="137"/>
      <c r="G173" s="137"/>
      <c r="H173" s="137"/>
      <c r="I173" s="137"/>
      <c r="J173" s="137"/>
      <c r="K173" s="137"/>
      <c r="L173" s="137"/>
      <c r="M173" s="137">
        <f t="shared" si="60"/>
        <v>0.21019459459459466</v>
      </c>
      <c r="N173" s="138">
        <f t="shared" si="61"/>
        <v>0.24266003267488495</v>
      </c>
      <c r="O173" s="137">
        <v>1</v>
      </c>
      <c r="P173" s="41">
        <f t="shared" si="62"/>
        <v>0.21019459459459466</v>
      </c>
      <c r="Q173" s="41">
        <f t="shared" si="63"/>
        <v>0.24266003267488495</v>
      </c>
      <c r="R173" s="189">
        <f t="shared" si="64"/>
        <v>0.22642731363473981</v>
      </c>
      <c r="S173" s="189">
        <f t="shared" si="65"/>
        <v>2.295653142076523E-2</v>
      </c>
      <c r="T173" s="189"/>
      <c r="U173" s="189"/>
      <c r="V173" s="189">
        <f t="shared" si="66"/>
        <v>0.2186837185142963</v>
      </c>
      <c r="W173" s="190">
        <f t="shared" si="59"/>
        <v>0.2186837185142963</v>
      </c>
      <c r="X173" s="45">
        <v>0.2186837185142963</v>
      </c>
    </row>
    <row r="174" spans="2:24">
      <c r="B174" s="41" t="str">
        <f t="shared" si="56"/>
        <v>LWR-BHO-NCS-7</v>
      </c>
      <c r="C174" s="41" t="str">
        <f t="shared" si="56"/>
        <v>A</v>
      </c>
      <c r="D174" s="41">
        <f t="shared" si="57"/>
        <v>0.24275675675675684</v>
      </c>
      <c r="E174" s="41">
        <f t="shared" si="58"/>
        <v>0.26353631367889502</v>
      </c>
      <c r="F174" s="137"/>
      <c r="G174" s="137"/>
      <c r="H174" s="137"/>
      <c r="I174" s="137"/>
      <c r="J174" s="137"/>
      <c r="K174" s="137"/>
      <c r="L174" s="137"/>
      <c r="M174" s="137">
        <f t="shared" si="60"/>
        <v>0.24275675675675684</v>
      </c>
      <c r="N174" s="138">
        <f t="shared" si="61"/>
        <v>0.26353631367889502</v>
      </c>
      <c r="O174" s="137">
        <v>1</v>
      </c>
      <c r="P174" s="41">
        <f t="shared" si="62"/>
        <v>0.24275675675675684</v>
      </c>
      <c r="Q174" s="41">
        <f t="shared" si="63"/>
        <v>0.26353631367889502</v>
      </c>
      <c r="R174" s="189">
        <f t="shared" si="64"/>
        <v>0.25314653521782593</v>
      </c>
      <c r="S174" s="189">
        <f t="shared" si="65"/>
        <v>1.4693365609695768E-2</v>
      </c>
      <c r="T174" s="189"/>
      <c r="U174" s="189"/>
      <c r="V174" s="189">
        <f t="shared" si="66"/>
        <v>0.24540294009738242</v>
      </c>
      <c r="W174" s="190">
        <f t="shared" si="59"/>
        <v>0.24540294009738242</v>
      </c>
      <c r="X174" s="45">
        <v>0.24540294009738242</v>
      </c>
    </row>
    <row r="175" spans="2:24">
      <c r="B175" s="41" t="str">
        <f t="shared" si="56"/>
        <v>LWR-BHO-NCS-8</v>
      </c>
      <c r="C175" s="41" t="str">
        <f t="shared" si="56"/>
        <v>A</v>
      </c>
      <c r="D175" s="41">
        <f t="shared" si="57"/>
        <v>0.19391351351351357</v>
      </c>
      <c r="E175" s="41">
        <f t="shared" si="58"/>
        <v>0.24266003267488495</v>
      </c>
      <c r="F175" s="137"/>
      <c r="G175" s="137"/>
      <c r="H175" s="137"/>
      <c r="I175" s="137"/>
      <c r="J175" s="137"/>
      <c r="K175" s="137"/>
      <c r="L175" s="137"/>
      <c r="M175" s="137">
        <f t="shared" si="60"/>
        <v>0.19391351351351357</v>
      </c>
      <c r="N175" s="138">
        <f t="shared" si="61"/>
        <v>0.24266003267488495</v>
      </c>
      <c r="O175" s="137">
        <v>1</v>
      </c>
      <c r="P175" s="41">
        <f t="shared" si="62"/>
        <v>0.19391351351351357</v>
      </c>
      <c r="Q175" s="41">
        <f t="shared" si="63"/>
        <v>0.24266003267488495</v>
      </c>
      <c r="R175" s="189">
        <f t="shared" si="64"/>
        <v>0.21828677309419925</v>
      </c>
      <c r="S175" s="189">
        <f t="shared" si="65"/>
        <v>3.4468994258245997E-2</v>
      </c>
      <c r="T175" s="189"/>
      <c r="U175" s="189"/>
      <c r="V175" s="189">
        <f t="shared" si="66"/>
        <v>0.21054317797375574</v>
      </c>
      <c r="W175" s="190">
        <f t="shared" si="59"/>
        <v>0.21054317797375574</v>
      </c>
      <c r="X175" s="45">
        <v>0.21054317797375574</v>
      </c>
    </row>
    <row r="176" spans="2:24" s="139" customFormat="1">
      <c r="B176" s="139" t="str">
        <f t="shared" si="56"/>
        <v>Blank-1</v>
      </c>
      <c r="C176" s="139" t="str">
        <f t="shared" si="56"/>
        <v>A</v>
      </c>
      <c r="D176" s="139">
        <f t="shared" si="57"/>
        <v>-6.8864864864864248E-3</v>
      </c>
      <c r="E176" s="139">
        <f t="shared" si="58"/>
        <v>1.8240011881776354E-2</v>
      </c>
      <c r="M176" s="139">
        <f t="shared" si="60"/>
        <v>-6.8864864864864248E-3</v>
      </c>
      <c r="N176" s="160">
        <f t="shared" si="61"/>
        <v>1.8240011881776354E-2</v>
      </c>
      <c r="O176" s="139">
        <v>1</v>
      </c>
      <c r="P176" s="139">
        <f t="shared" si="62"/>
        <v>-6.8864864864864248E-3</v>
      </c>
      <c r="Q176" s="139">
        <f t="shared" si="63"/>
        <v>1.8240011881776354E-2</v>
      </c>
      <c r="R176" s="189">
        <f>AVERAGE(P176:Q176)</f>
        <v>5.6767626976449645E-3</v>
      </c>
      <c r="S176" s="189">
        <f t="shared" si="65"/>
        <v>1.7767117383671333E-2</v>
      </c>
      <c r="T176" s="189">
        <f>AVERAGE(R176:R180)</f>
        <v>7.7435951204435178E-3</v>
      </c>
      <c r="U176" s="190">
        <f>IF(T176 &gt; 0, T176, 0)</f>
        <v>7.7435951204435178E-3</v>
      </c>
      <c r="V176" s="189"/>
      <c r="W176" s="190"/>
      <c r="X176" s="45" t="s">
        <v>86</v>
      </c>
    </row>
    <row r="177" spans="2:24" s="139" customFormat="1">
      <c r="B177" s="139" t="str">
        <f t="shared" si="56"/>
        <v>Blank-2</v>
      </c>
      <c r="C177" s="139" t="str">
        <f t="shared" si="56"/>
        <v>A</v>
      </c>
      <c r="D177" s="139">
        <f t="shared" si="57"/>
        <v>-1.2313513513513457E-2</v>
      </c>
      <c r="E177" s="139">
        <f t="shared" si="58"/>
        <v>1.8240011881776354E-2</v>
      </c>
      <c r="M177" s="139">
        <f t="shared" si="60"/>
        <v>-1.2313513513513457E-2</v>
      </c>
      <c r="N177" s="160">
        <f t="shared" si="61"/>
        <v>1.8240011881776354E-2</v>
      </c>
      <c r="O177" s="139">
        <v>1</v>
      </c>
      <c r="P177" s="139">
        <f t="shared" si="62"/>
        <v>-1.2313513513513457E-2</v>
      </c>
      <c r="Q177" s="139">
        <f t="shared" si="63"/>
        <v>1.8240011881776354E-2</v>
      </c>
      <c r="R177" s="189">
        <f t="shared" si="64"/>
        <v>2.9632491841314482E-3</v>
      </c>
      <c r="S177" s="189">
        <f t="shared" si="65"/>
        <v>2.1604604996164817E-2</v>
      </c>
      <c r="T177" s="189"/>
      <c r="U177" s="189"/>
      <c r="V177" s="189"/>
      <c r="W177" s="190"/>
      <c r="X177" s="45" t="s">
        <v>86</v>
      </c>
    </row>
    <row r="178" spans="2:24" s="139" customFormat="1">
      <c r="B178" s="139" t="str">
        <f t="shared" si="56"/>
        <v>Blank-3</v>
      </c>
      <c r="C178" s="139" t="str">
        <f t="shared" si="56"/>
        <v>A</v>
      </c>
      <c r="D178" s="139">
        <f t="shared" si="57"/>
        <v>-1.2313513513513457E-2</v>
      </c>
      <c r="E178" s="139">
        <f t="shared" si="58"/>
        <v>2.3459082132778881E-2</v>
      </c>
      <c r="M178" s="139">
        <f t="shared" si="60"/>
        <v>-1.2313513513513457E-2</v>
      </c>
      <c r="N178" s="160">
        <f t="shared" si="61"/>
        <v>2.3459082132778881E-2</v>
      </c>
      <c r="O178" s="139">
        <v>1</v>
      </c>
      <c r="P178" s="139">
        <f t="shared" si="62"/>
        <v>-1.2313513513513457E-2</v>
      </c>
      <c r="Q178" s="139">
        <f t="shared" si="63"/>
        <v>2.3459082132778881E-2</v>
      </c>
      <c r="R178" s="189">
        <f t="shared" si="64"/>
        <v>5.5727843096327117E-3</v>
      </c>
      <c r="S178" s="189">
        <f t="shared" si="65"/>
        <v>2.5295044962137678E-2</v>
      </c>
      <c r="T178" s="189"/>
      <c r="U178" s="189"/>
      <c r="V178" s="189"/>
      <c r="W178" s="190"/>
      <c r="X178" s="45" t="s">
        <v>86</v>
      </c>
    </row>
    <row r="179" spans="2:24" s="139" customFormat="1">
      <c r="B179" s="139" t="str">
        <f t="shared" si="56"/>
        <v>Blank-4</v>
      </c>
      <c r="C179" s="139" t="str">
        <f t="shared" si="56"/>
        <v>A</v>
      </c>
      <c r="D179" s="139">
        <f t="shared" si="57"/>
        <v>-1.4594594594593935E-3</v>
      </c>
      <c r="E179" s="139">
        <f t="shared" si="58"/>
        <v>2.8678152383781377E-2</v>
      </c>
      <c r="M179" s="139">
        <f t="shared" si="60"/>
        <v>-1.4594594594593935E-3</v>
      </c>
      <c r="N179" s="160">
        <f t="shared" si="61"/>
        <v>2.8678152383781377E-2</v>
      </c>
      <c r="O179" s="139">
        <v>1</v>
      </c>
      <c r="P179" s="139">
        <f t="shared" si="62"/>
        <v>-1.4594594594593935E-3</v>
      </c>
      <c r="Q179" s="139">
        <f t="shared" si="63"/>
        <v>2.8678152383781377E-2</v>
      </c>
      <c r="R179" s="189">
        <f t="shared" si="64"/>
        <v>1.3609346462160991E-2</v>
      </c>
      <c r="S179" s="189">
        <f t="shared" si="65"/>
        <v>2.1310509703123558E-2</v>
      </c>
      <c r="T179" s="189"/>
      <c r="U179" s="189"/>
      <c r="V179" s="189"/>
      <c r="W179" s="190"/>
      <c r="X179" s="45" t="s">
        <v>86</v>
      </c>
    </row>
    <row r="180" spans="2:24" s="139" customFormat="1">
      <c r="B180" s="139" t="str">
        <f t="shared" ref="B180:C199" si="67">B95</f>
        <v>Blank-5</v>
      </c>
      <c r="C180" s="139" t="str">
        <f t="shared" si="67"/>
        <v>A</v>
      </c>
      <c r="D180" s="139">
        <f t="shared" si="57"/>
        <v>-6.8864864864864248E-3</v>
      </c>
      <c r="E180" s="139">
        <f t="shared" si="58"/>
        <v>2.8678152383781377E-2</v>
      </c>
      <c r="M180" s="139">
        <f t="shared" si="60"/>
        <v>-6.8864864864864248E-3</v>
      </c>
      <c r="N180" s="160">
        <f t="shared" si="61"/>
        <v>2.8678152383781377E-2</v>
      </c>
      <c r="O180" s="139">
        <v>1</v>
      </c>
      <c r="P180" s="139">
        <f t="shared" si="62"/>
        <v>-6.8864864864864248E-3</v>
      </c>
      <c r="Q180" s="139">
        <f t="shared" si="63"/>
        <v>2.8678152383781377E-2</v>
      </c>
      <c r="R180" s="189">
        <f t="shared" si="64"/>
        <v>1.0895832948647476E-2</v>
      </c>
      <c r="S180" s="189">
        <f t="shared" si="65"/>
        <v>2.5147997315617038E-2</v>
      </c>
      <c r="T180" s="189"/>
      <c r="U180" s="189"/>
      <c r="V180" s="189"/>
      <c r="W180" s="190"/>
      <c r="X180" s="45" t="s">
        <v>86</v>
      </c>
    </row>
    <row r="181" spans="2:24">
      <c r="B181" s="41" t="str">
        <f t="shared" si="67"/>
        <v>MHC-ONE-NCD-1</v>
      </c>
      <c r="C181" s="41" t="str">
        <f t="shared" si="67"/>
        <v>A</v>
      </c>
      <c r="D181" s="41">
        <f t="shared" si="57"/>
        <v>0.2970270270270271</v>
      </c>
      <c r="E181" s="41">
        <f t="shared" si="58"/>
        <v>0.33138422694192787</v>
      </c>
      <c r="F181" s="137"/>
      <c r="G181" s="137"/>
      <c r="H181" s="137"/>
      <c r="I181" s="137"/>
      <c r="J181" s="137"/>
      <c r="K181" s="137"/>
      <c r="L181" s="137"/>
      <c r="M181" s="137">
        <f t="shared" si="60"/>
        <v>0.2970270270270271</v>
      </c>
      <c r="N181" s="138">
        <f t="shared" si="61"/>
        <v>0.33138422694192787</v>
      </c>
      <c r="O181" s="137">
        <v>1</v>
      </c>
      <c r="P181" s="41">
        <f t="shared" si="62"/>
        <v>0.2970270270270271</v>
      </c>
      <c r="Q181" s="41">
        <f t="shared" si="63"/>
        <v>0.33138422694192787</v>
      </c>
      <c r="R181" s="189">
        <f t="shared" si="64"/>
        <v>0.31420562698447752</v>
      </c>
      <c r="S181" s="189">
        <f t="shared" si="65"/>
        <v>2.429420904240821E-2</v>
      </c>
      <c r="T181" s="189"/>
      <c r="U181" s="189"/>
      <c r="V181" s="189">
        <f>R181-$U$197</f>
        <v>0.28919952376555974</v>
      </c>
      <c r="W181" s="190">
        <f t="shared" ref="W181:W194" si="68">IF(V181 &gt; 0, V181, 0)</f>
        <v>0.28919952376555974</v>
      </c>
      <c r="X181" s="45">
        <v>0.28919952376555974</v>
      </c>
    </row>
    <row r="182" spans="2:24">
      <c r="B182" s="41" t="str">
        <f t="shared" si="67"/>
        <v>MHC-ONE-NCD-2</v>
      </c>
      <c r="C182" s="41" t="str">
        <f t="shared" si="67"/>
        <v>A</v>
      </c>
      <c r="D182" s="41">
        <f t="shared" si="57"/>
        <v>0.47069189189189187</v>
      </c>
      <c r="E182" s="41">
        <f t="shared" si="58"/>
        <v>0.50361354522501123</v>
      </c>
      <c r="F182" s="137"/>
      <c r="G182" s="137"/>
      <c r="H182" s="137"/>
      <c r="I182" s="137"/>
      <c r="J182" s="137"/>
      <c r="K182" s="137"/>
      <c r="L182" s="137"/>
      <c r="M182" s="137">
        <f t="shared" si="60"/>
        <v>0.47069189189189187</v>
      </c>
      <c r="N182" s="138">
        <f t="shared" si="61"/>
        <v>0.50361354522501123</v>
      </c>
      <c r="O182" s="137">
        <v>1</v>
      </c>
      <c r="P182" s="41">
        <f t="shared" si="62"/>
        <v>0.47069189189189187</v>
      </c>
      <c r="Q182" s="41">
        <f t="shared" si="63"/>
        <v>0.50361354522501123</v>
      </c>
      <c r="R182" s="189">
        <f t="shared" si="64"/>
        <v>0.48715271855845155</v>
      </c>
      <c r="S182" s="189">
        <f t="shared" si="65"/>
        <v>2.3279124319721404E-2</v>
      </c>
      <c r="T182" s="189"/>
      <c r="U182" s="189"/>
      <c r="V182" s="189">
        <f t="shared" ref="V182:V196" si="69">R182-$U$197</f>
        <v>0.46214661533953377</v>
      </c>
      <c r="W182" s="190">
        <f t="shared" si="68"/>
        <v>0.46214661533953377</v>
      </c>
      <c r="X182" s="45">
        <v>0.46214661533953377</v>
      </c>
    </row>
    <row r="183" spans="2:24">
      <c r="B183" s="41" t="str">
        <f t="shared" si="67"/>
        <v>MHC-ONE-NCD-3</v>
      </c>
      <c r="C183" s="41" t="str">
        <f t="shared" si="67"/>
        <v>A</v>
      </c>
      <c r="D183" s="41">
        <f t="shared" si="57"/>
        <v>0.28617297297297301</v>
      </c>
      <c r="E183" s="41">
        <f t="shared" si="58"/>
        <v>0.29485073518491017</v>
      </c>
      <c r="F183" s="137"/>
      <c r="G183" s="137"/>
      <c r="H183" s="137"/>
      <c r="I183" s="137"/>
      <c r="J183" s="137"/>
      <c r="K183" s="137"/>
      <c r="L183" s="137"/>
      <c r="M183" s="137">
        <f t="shared" si="60"/>
        <v>0.28617297297297301</v>
      </c>
      <c r="N183" s="138">
        <f t="shared" si="61"/>
        <v>0.29485073518491017</v>
      </c>
      <c r="O183" s="137">
        <v>1</v>
      </c>
      <c r="P183" s="41">
        <f t="shared" si="62"/>
        <v>0.28617297297297301</v>
      </c>
      <c r="Q183" s="41">
        <f t="shared" si="63"/>
        <v>0.29485073518491017</v>
      </c>
      <c r="R183" s="189">
        <f t="shared" si="64"/>
        <v>0.29051185407894159</v>
      </c>
      <c r="S183" s="189">
        <f t="shared" si="65"/>
        <v>6.1361045055851457E-3</v>
      </c>
      <c r="T183" s="189"/>
      <c r="U183" s="189"/>
      <c r="V183" s="189">
        <f t="shared" si="69"/>
        <v>0.26550575086002381</v>
      </c>
      <c r="W183" s="190">
        <f t="shared" si="68"/>
        <v>0.26550575086002381</v>
      </c>
      <c r="X183" s="45">
        <v>0.26550575086002381</v>
      </c>
    </row>
    <row r="184" spans="2:24">
      <c r="B184" s="41" t="str">
        <f t="shared" si="67"/>
        <v>MHC-ONE-NCD-4</v>
      </c>
      <c r="C184" s="41" t="str">
        <f t="shared" si="67"/>
        <v>A</v>
      </c>
      <c r="D184" s="41">
        <f t="shared" si="57"/>
        <v>0.36757837837837842</v>
      </c>
      <c r="E184" s="41">
        <f t="shared" si="58"/>
        <v>0.37313678894994812</v>
      </c>
      <c r="F184" s="137"/>
      <c r="G184" s="137"/>
      <c r="H184" s="137"/>
      <c r="I184" s="137"/>
      <c r="J184" s="137"/>
      <c r="K184" s="137"/>
      <c r="L184" s="137"/>
      <c r="M184" s="137">
        <f t="shared" si="60"/>
        <v>0.36757837837837842</v>
      </c>
      <c r="N184" s="138">
        <f t="shared" si="61"/>
        <v>0.37313678894994812</v>
      </c>
      <c r="O184" s="137">
        <v>1</v>
      </c>
      <c r="P184" s="41">
        <f t="shared" si="62"/>
        <v>0.36757837837837842</v>
      </c>
      <c r="Q184" s="41">
        <f t="shared" si="63"/>
        <v>0.37313678894994812</v>
      </c>
      <c r="R184" s="189">
        <f t="shared" si="64"/>
        <v>0.37035758366416327</v>
      </c>
      <c r="S184" s="189">
        <f t="shared" si="65"/>
        <v>3.9303898077759246E-3</v>
      </c>
      <c r="T184" s="189"/>
      <c r="U184" s="189"/>
      <c r="V184" s="189">
        <f t="shared" si="69"/>
        <v>0.3453514804452455</v>
      </c>
      <c r="W184" s="190">
        <f t="shared" si="68"/>
        <v>0.3453514804452455</v>
      </c>
      <c r="X184" s="45">
        <v>0.3453514804452455</v>
      </c>
    </row>
    <row r="185" spans="2:24">
      <c r="B185" s="41" t="str">
        <f t="shared" si="67"/>
        <v>MHC-ONE-NCD-5</v>
      </c>
      <c r="C185" s="41" t="str">
        <f t="shared" si="67"/>
        <v>A</v>
      </c>
      <c r="D185" s="41">
        <f t="shared" si="57"/>
        <v>0.19391351351351357</v>
      </c>
      <c r="E185" s="41">
        <f t="shared" si="58"/>
        <v>0.19568840041586219</v>
      </c>
      <c r="F185" s="137"/>
      <c r="G185" s="137"/>
      <c r="H185" s="137"/>
      <c r="I185" s="137"/>
      <c r="J185" s="137"/>
      <c r="K185" s="137"/>
      <c r="L185" s="137"/>
      <c r="M185" s="137">
        <f t="shared" si="60"/>
        <v>0.19391351351351357</v>
      </c>
      <c r="N185" s="138">
        <f t="shared" si="61"/>
        <v>0.19568840041586219</v>
      </c>
      <c r="O185" s="137">
        <v>1</v>
      </c>
      <c r="P185" s="41">
        <f t="shared" si="62"/>
        <v>0.19391351351351357</v>
      </c>
      <c r="Q185" s="41">
        <f t="shared" si="63"/>
        <v>0.19568840041586219</v>
      </c>
      <c r="R185" s="189">
        <f t="shared" si="64"/>
        <v>0.19480095696468788</v>
      </c>
      <c r="S185" s="189">
        <f t="shared" si="65"/>
        <v>1.2550345644898918E-3</v>
      </c>
      <c r="T185" s="189"/>
      <c r="U185" s="189"/>
      <c r="V185" s="189">
        <f t="shared" si="69"/>
        <v>0.16979485374577014</v>
      </c>
      <c r="W185" s="190">
        <f t="shared" si="68"/>
        <v>0.16979485374577014</v>
      </c>
      <c r="X185" s="45">
        <v>0.16979485374577014</v>
      </c>
    </row>
    <row r="186" spans="2:24">
      <c r="B186" s="41" t="str">
        <f t="shared" si="67"/>
        <v>MHC-ONE-NCD-6</v>
      </c>
      <c r="C186" s="41" t="str">
        <f t="shared" si="67"/>
        <v>A</v>
      </c>
      <c r="D186" s="41">
        <f t="shared" si="57"/>
        <v>0.31873513513513524</v>
      </c>
      <c r="E186" s="41">
        <f t="shared" si="58"/>
        <v>0.33138422694192787</v>
      </c>
      <c r="F186" s="137"/>
      <c r="G186" s="137"/>
      <c r="H186" s="137"/>
      <c r="I186" s="137"/>
      <c r="J186" s="137"/>
      <c r="K186" s="137"/>
      <c r="L186" s="137"/>
      <c r="M186" s="137">
        <f t="shared" si="60"/>
        <v>0.31873513513513524</v>
      </c>
      <c r="N186" s="138">
        <f t="shared" si="61"/>
        <v>0.33138422694192787</v>
      </c>
      <c r="O186" s="137">
        <v>1</v>
      </c>
      <c r="P186" s="41">
        <f t="shared" si="62"/>
        <v>0.31873513513513524</v>
      </c>
      <c r="Q186" s="41">
        <f t="shared" si="63"/>
        <v>0.33138422694192787</v>
      </c>
      <c r="R186" s="189">
        <f t="shared" si="64"/>
        <v>0.32505968103853156</v>
      </c>
      <c r="S186" s="189">
        <f t="shared" si="65"/>
        <v>8.9442585924342701E-3</v>
      </c>
      <c r="T186" s="189"/>
      <c r="U186" s="189"/>
      <c r="V186" s="189">
        <f t="shared" si="69"/>
        <v>0.30005357781961378</v>
      </c>
      <c r="W186" s="190">
        <f t="shared" si="68"/>
        <v>0.30005357781961378</v>
      </c>
      <c r="X186" s="45">
        <v>0.30005357781961378</v>
      </c>
    </row>
    <row r="187" spans="2:24">
      <c r="B187" s="41" t="str">
        <f t="shared" si="67"/>
        <v>MHC-ONE-NCD-7</v>
      </c>
      <c r="C187" s="41" t="str">
        <f t="shared" si="67"/>
        <v>A</v>
      </c>
      <c r="D187" s="41">
        <f t="shared" si="57"/>
        <v>0.21019459459459466</v>
      </c>
      <c r="E187" s="41">
        <f t="shared" si="58"/>
        <v>0.23222189217287989</v>
      </c>
      <c r="F187" s="137"/>
      <c r="G187" s="137"/>
      <c r="H187" s="137"/>
      <c r="I187" s="137"/>
      <c r="J187" s="137"/>
      <c r="K187" s="137"/>
      <c r="L187" s="137"/>
      <c r="M187" s="137">
        <f t="shared" si="60"/>
        <v>0.21019459459459466</v>
      </c>
      <c r="N187" s="138">
        <f t="shared" si="61"/>
        <v>0.23222189217287989</v>
      </c>
      <c r="O187" s="137">
        <v>1</v>
      </c>
      <c r="P187" s="41">
        <f t="shared" si="62"/>
        <v>0.21019459459459466</v>
      </c>
      <c r="Q187" s="41">
        <f t="shared" si="63"/>
        <v>0.23222189217287989</v>
      </c>
      <c r="R187" s="189">
        <f t="shared" si="64"/>
        <v>0.22120824338373729</v>
      </c>
      <c r="S187" s="189">
        <f t="shared" si="65"/>
        <v>1.55756514888195E-2</v>
      </c>
      <c r="T187" s="189"/>
      <c r="U187" s="189"/>
      <c r="V187" s="189">
        <f t="shared" si="69"/>
        <v>0.19620214016481954</v>
      </c>
      <c r="W187" s="190">
        <f t="shared" si="68"/>
        <v>0.19620214016481954</v>
      </c>
      <c r="X187" s="45">
        <v>0.19620214016481954</v>
      </c>
    </row>
    <row r="188" spans="2:24">
      <c r="B188" s="41" t="str">
        <f t="shared" si="67"/>
        <v>MHC-ONE-NCD-8</v>
      </c>
      <c r="C188" s="41" t="str">
        <f t="shared" si="67"/>
        <v>A</v>
      </c>
      <c r="D188" s="41">
        <f t="shared" si="57"/>
        <v>0.30245405405405412</v>
      </c>
      <c r="E188" s="41">
        <f t="shared" si="58"/>
        <v>0.32094608643992284</v>
      </c>
      <c r="F188" s="137"/>
      <c r="G188" s="137"/>
      <c r="H188" s="137"/>
      <c r="I188" s="137"/>
      <c r="J188" s="137"/>
      <c r="K188" s="137"/>
      <c r="L188" s="137"/>
      <c r="M188" s="137">
        <f t="shared" si="60"/>
        <v>0.30245405405405412</v>
      </c>
      <c r="N188" s="138">
        <f t="shared" si="61"/>
        <v>0.32094608643992284</v>
      </c>
      <c r="O188" s="137">
        <v>1</v>
      </c>
      <c r="P188" s="41">
        <f t="shared" si="62"/>
        <v>0.30245405405405412</v>
      </c>
      <c r="Q188" s="41">
        <f t="shared" si="63"/>
        <v>0.32094608643992284</v>
      </c>
      <c r="R188" s="189">
        <f t="shared" si="64"/>
        <v>0.31170007024698848</v>
      </c>
      <c r="S188" s="189">
        <f t="shared" si="65"/>
        <v>1.3075841497969021E-2</v>
      </c>
      <c r="T188" s="189"/>
      <c r="U188" s="189"/>
      <c r="V188" s="189">
        <f t="shared" si="69"/>
        <v>0.28669396702807071</v>
      </c>
      <c r="W188" s="190">
        <f t="shared" si="68"/>
        <v>0.28669396702807071</v>
      </c>
      <c r="X188" s="45">
        <v>0.28669396702807071</v>
      </c>
    </row>
    <row r="189" spans="2:24">
      <c r="B189" s="41" t="str">
        <f t="shared" si="67"/>
        <v>SFA-ONE-PRO-1</v>
      </c>
      <c r="C189" s="41" t="str">
        <f t="shared" si="67"/>
        <v>A</v>
      </c>
      <c r="D189" s="41">
        <f t="shared" si="57"/>
        <v>0.13421621621621629</v>
      </c>
      <c r="E189" s="41">
        <f t="shared" si="58"/>
        <v>0.14349769790583697</v>
      </c>
      <c r="F189" s="137"/>
      <c r="G189" s="137"/>
      <c r="H189" s="137"/>
      <c r="I189" s="137"/>
      <c r="J189" s="137"/>
      <c r="K189" s="137"/>
      <c r="L189" s="137"/>
      <c r="M189" s="137">
        <f t="shared" si="60"/>
        <v>0.13421621621621629</v>
      </c>
      <c r="N189" s="138">
        <f t="shared" si="61"/>
        <v>0.14349769790583697</v>
      </c>
      <c r="O189" s="137">
        <v>1</v>
      </c>
      <c r="P189" s="41">
        <f t="shared" si="62"/>
        <v>0.13421621621621629</v>
      </c>
      <c r="Q189" s="41">
        <f t="shared" si="63"/>
        <v>0.14349769790583697</v>
      </c>
      <c r="R189" s="189">
        <f t="shared" si="64"/>
        <v>0.13885695706102663</v>
      </c>
      <c r="S189" s="189">
        <f t="shared" si="65"/>
        <v>6.5629986421895537E-3</v>
      </c>
      <c r="T189" s="189"/>
      <c r="U189" s="189"/>
      <c r="V189" s="189">
        <f t="shared" si="69"/>
        <v>0.11385085384210888</v>
      </c>
      <c r="W189" s="190">
        <f t="shared" si="68"/>
        <v>0.11385085384210888</v>
      </c>
      <c r="X189" s="45">
        <v>0.11385085384210888</v>
      </c>
    </row>
    <row r="190" spans="2:24">
      <c r="B190" s="41" t="str">
        <f t="shared" si="67"/>
        <v>SFA-ONE-PRO-2</v>
      </c>
      <c r="C190" s="41" t="str">
        <f t="shared" si="67"/>
        <v>A</v>
      </c>
      <c r="D190" s="41">
        <f t="shared" si="57"/>
        <v>0.23190270270270277</v>
      </c>
      <c r="E190" s="41">
        <f t="shared" si="58"/>
        <v>0.2478791029258875</v>
      </c>
      <c r="F190" s="137"/>
      <c r="G190" s="137"/>
      <c r="H190" s="137"/>
      <c r="I190" s="137"/>
      <c r="J190" s="137"/>
      <c r="K190" s="137"/>
      <c r="L190" s="137"/>
      <c r="M190" s="137">
        <f t="shared" si="60"/>
        <v>0.23190270270270277</v>
      </c>
      <c r="N190" s="138">
        <f t="shared" si="61"/>
        <v>0.2478791029258875</v>
      </c>
      <c r="O190" s="137">
        <v>1</v>
      </c>
      <c r="P190" s="41">
        <f t="shared" si="62"/>
        <v>0.23190270270270277</v>
      </c>
      <c r="Q190" s="41">
        <f t="shared" si="63"/>
        <v>0.2478791029258875</v>
      </c>
      <c r="R190" s="189">
        <f t="shared" si="64"/>
        <v>0.23989090281429515</v>
      </c>
      <c r="S190" s="189">
        <f t="shared" si="65"/>
        <v>1.1297020936764188E-2</v>
      </c>
      <c r="T190" s="189"/>
      <c r="U190" s="189"/>
      <c r="V190" s="189">
        <f t="shared" si="69"/>
        <v>0.2148847995953774</v>
      </c>
      <c r="W190" s="190">
        <f t="shared" si="68"/>
        <v>0.2148847995953774</v>
      </c>
      <c r="X190" s="45">
        <v>0.2148847995953774</v>
      </c>
    </row>
    <row r="191" spans="2:24">
      <c r="B191" s="41" t="str">
        <f t="shared" si="67"/>
        <v>SFA-ONE-PRO-3</v>
      </c>
      <c r="C191" s="41" t="str">
        <f t="shared" si="67"/>
        <v>A</v>
      </c>
      <c r="D191" s="41">
        <f t="shared" si="57"/>
        <v>0.17220540540540544</v>
      </c>
      <c r="E191" s="41">
        <f t="shared" si="58"/>
        <v>0.15393583840784203</v>
      </c>
      <c r="F191" s="137"/>
      <c r="G191" s="137"/>
      <c r="H191" s="137"/>
      <c r="I191" s="137"/>
      <c r="J191" s="137"/>
      <c r="K191" s="137"/>
      <c r="L191" s="137"/>
      <c r="M191" s="137">
        <f t="shared" si="60"/>
        <v>0.17220540540540544</v>
      </c>
      <c r="N191" s="138">
        <f t="shared" si="61"/>
        <v>0.15393583840784203</v>
      </c>
      <c r="O191" s="137">
        <v>1</v>
      </c>
      <c r="P191" s="41">
        <f t="shared" si="62"/>
        <v>0.17220540540540544</v>
      </c>
      <c r="Q191" s="41">
        <f t="shared" si="63"/>
        <v>0.15393583840784203</v>
      </c>
      <c r="R191" s="189">
        <f t="shared" si="64"/>
        <v>0.16307062190662375</v>
      </c>
      <c r="S191" s="189">
        <f t="shared" si="65"/>
        <v>1.2918534713319038E-2</v>
      </c>
      <c r="T191" s="189"/>
      <c r="U191" s="189"/>
      <c r="V191" s="189">
        <f t="shared" si="69"/>
        <v>0.138064518687706</v>
      </c>
      <c r="W191" s="190">
        <f t="shared" si="68"/>
        <v>0.138064518687706</v>
      </c>
      <c r="X191" s="45">
        <v>0.138064518687706</v>
      </c>
    </row>
    <row r="192" spans="2:24">
      <c r="B192" s="41" t="str">
        <f t="shared" si="67"/>
        <v>SFA-ONE-PRO-4</v>
      </c>
      <c r="C192" s="41" t="str">
        <f t="shared" si="67"/>
        <v>A</v>
      </c>
      <c r="D192" s="41">
        <f t="shared" ref="D192:D223" si="70">I107</f>
        <v>0.11250810810810816</v>
      </c>
      <c r="E192" s="41">
        <f t="shared" ref="E192:E223" si="71">X107</f>
        <v>0.13827862765483442</v>
      </c>
      <c r="F192" s="137"/>
      <c r="G192" s="137"/>
      <c r="H192" s="137"/>
      <c r="I192" s="137"/>
      <c r="J192" s="137"/>
      <c r="K192" s="137"/>
      <c r="L192" s="137"/>
      <c r="M192" s="137">
        <f t="shared" si="60"/>
        <v>0.11250810810810816</v>
      </c>
      <c r="N192" s="138">
        <f t="shared" si="61"/>
        <v>0.13827862765483442</v>
      </c>
      <c r="O192" s="137">
        <v>1</v>
      </c>
      <c r="P192" s="41">
        <f t="shared" si="62"/>
        <v>0.11250810810810816</v>
      </c>
      <c r="Q192" s="41">
        <f t="shared" si="63"/>
        <v>0.13827862765483442</v>
      </c>
      <c r="R192" s="189">
        <f t="shared" si="64"/>
        <v>0.12539336788147129</v>
      </c>
      <c r="S192" s="189">
        <f t="shared" si="65"/>
        <v>1.8222509126190414E-2</v>
      </c>
      <c r="T192" s="189"/>
      <c r="U192" s="189"/>
      <c r="V192" s="189">
        <f t="shared" si="69"/>
        <v>0.10038726466255354</v>
      </c>
      <c r="W192" s="190">
        <f t="shared" si="68"/>
        <v>0.10038726466255354</v>
      </c>
      <c r="X192" s="45">
        <v>0.10038726466255354</v>
      </c>
    </row>
    <row r="193" spans="2:24">
      <c r="B193" s="41" t="str">
        <f t="shared" si="67"/>
        <v>SFA-ONE-PRO-5</v>
      </c>
      <c r="C193" s="41" t="str">
        <f t="shared" si="67"/>
        <v>A</v>
      </c>
      <c r="D193" s="41">
        <f t="shared" si="70"/>
        <v>0.11793513513513519</v>
      </c>
      <c r="E193" s="41">
        <f t="shared" si="71"/>
        <v>0.13305955740383191</v>
      </c>
      <c r="F193" s="137"/>
      <c r="G193" s="137"/>
      <c r="H193" s="137"/>
      <c r="I193" s="137"/>
      <c r="J193" s="137"/>
      <c r="K193" s="137"/>
      <c r="L193" s="137"/>
      <c r="M193" s="137">
        <f t="shared" si="60"/>
        <v>0.11793513513513519</v>
      </c>
      <c r="N193" s="138">
        <f t="shared" si="61"/>
        <v>0.13305955740383191</v>
      </c>
      <c r="O193" s="137">
        <v>1</v>
      </c>
      <c r="P193" s="41">
        <f t="shared" si="62"/>
        <v>0.11793513513513519</v>
      </c>
      <c r="Q193" s="41">
        <f t="shared" si="63"/>
        <v>0.13305955740383191</v>
      </c>
      <c r="R193" s="189">
        <f t="shared" si="64"/>
        <v>0.12549734626948356</v>
      </c>
      <c r="S193" s="189">
        <f t="shared" si="65"/>
        <v>1.0694581547724276E-2</v>
      </c>
      <c r="T193" s="189"/>
      <c r="U193" s="189"/>
      <c r="V193" s="189">
        <f t="shared" si="69"/>
        <v>0.10049124305056581</v>
      </c>
      <c r="W193" s="190">
        <f t="shared" si="68"/>
        <v>0.10049124305056581</v>
      </c>
      <c r="X193" s="45">
        <v>0.10049124305056581</v>
      </c>
    </row>
    <row r="194" spans="2:24">
      <c r="B194" s="41" t="str">
        <f t="shared" si="67"/>
        <v>SFA-ONE-PRO-6</v>
      </c>
      <c r="C194" s="41" t="str">
        <f t="shared" si="67"/>
        <v>A</v>
      </c>
      <c r="D194" s="41">
        <f t="shared" si="70"/>
        <v>0.1559243243243244</v>
      </c>
      <c r="E194" s="41">
        <f t="shared" si="71"/>
        <v>0.16959304916084955</v>
      </c>
      <c r="F194" s="137"/>
      <c r="G194" s="137"/>
      <c r="H194" s="137"/>
      <c r="I194" s="137"/>
      <c r="J194" s="137"/>
      <c r="K194" s="137"/>
      <c r="L194" s="137"/>
      <c r="M194" s="137">
        <f t="shared" si="60"/>
        <v>0.1559243243243244</v>
      </c>
      <c r="N194" s="138">
        <f t="shared" si="61"/>
        <v>0.16959304916084955</v>
      </c>
      <c r="O194" s="137">
        <v>1</v>
      </c>
      <c r="P194" s="41">
        <f t="shared" si="62"/>
        <v>0.1559243243243244</v>
      </c>
      <c r="Q194" s="41">
        <f t="shared" si="63"/>
        <v>0.16959304916084955</v>
      </c>
      <c r="R194" s="189">
        <f t="shared" si="64"/>
        <v>0.16275868674258698</v>
      </c>
      <c r="S194" s="189">
        <f t="shared" si="65"/>
        <v>9.6652480220799156E-3</v>
      </c>
      <c r="T194" s="189"/>
      <c r="U194" s="189"/>
      <c r="V194" s="189">
        <f t="shared" si="69"/>
        <v>0.13775258352366923</v>
      </c>
      <c r="W194" s="190">
        <f t="shared" si="68"/>
        <v>0.13775258352366923</v>
      </c>
      <c r="X194" s="45">
        <v>0.13775258352366923</v>
      </c>
    </row>
    <row r="195" spans="2:24">
      <c r="B195" s="41" t="str">
        <f t="shared" si="67"/>
        <v>SFA-ONE-PRO-7</v>
      </c>
      <c r="C195" s="41" t="str">
        <f t="shared" si="67"/>
        <v>A</v>
      </c>
      <c r="D195" s="41">
        <f t="shared" si="70"/>
        <v>0.1559243243243244</v>
      </c>
      <c r="E195" s="41">
        <f t="shared" si="71"/>
        <v>0.18003118966285461</v>
      </c>
      <c r="F195" s="137"/>
      <c r="G195" s="137"/>
      <c r="H195" s="137"/>
      <c r="I195" s="137"/>
      <c r="J195" s="137"/>
      <c r="K195" s="137"/>
      <c r="L195" s="137"/>
      <c r="M195" s="137">
        <f t="shared" si="60"/>
        <v>0.1559243243243244</v>
      </c>
      <c r="N195" s="138">
        <f t="shared" si="61"/>
        <v>0.18003118966285461</v>
      </c>
      <c r="O195" s="137">
        <v>1</v>
      </c>
      <c r="P195" s="41">
        <f t="shared" si="62"/>
        <v>0.1559243243243244</v>
      </c>
      <c r="Q195" s="41">
        <f t="shared" si="63"/>
        <v>0.18003118966285461</v>
      </c>
      <c r="R195" s="189">
        <f t="shared" si="64"/>
        <v>0.16797775699358952</v>
      </c>
      <c r="S195" s="189">
        <f t="shared" si="65"/>
        <v>1.7046127954025648E-2</v>
      </c>
      <c r="T195" s="189"/>
      <c r="U195" s="189"/>
      <c r="V195" s="189">
        <f>R195-$U$197</f>
        <v>0.14297165377467178</v>
      </c>
      <c r="W195" s="190">
        <f t="shared" ref="W195:W196" si="72">IF(V195 &gt; 0, V195, 0)</f>
        <v>0.14297165377467178</v>
      </c>
      <c r="X195" s="45">
        <v>0.14297165377467178</v>
      </c>
    </row>
    <row r="196" spans="2:24">
      <c r="B196" s="41" t="str">
        <f t="shared" si="67"/>
        <v>SFA-ONE-PRO-8</v>
      </c>
      <c r="C196" s="41" t="str">
        <f t="shared" si="67"/>
        <v>A</v>
      </c>
      <c r="D196" s="41">
        <f t="shared" si="70"/>
        <v>0.1559243243243244</v>
      </c>
      <c r="E196" s="41">
        <f t="shared" si="71"/>
        <v>0.17481211941185207</v>
      </c>
      <c r="F196" s="137"/>
      <c r="G196" s="137"/>
      <c r="H196" s="137"/>
      <c r="I196" s="137"/>
      <c r="J196" s="137"/>
      <c r="K196" s="137"/>
      <c r="L196" s="137"/>
      <c r="M196" s="137">
        <f t="shared" si="60"/>
        <v>0.1559243243243244</v>
      </c>
      <c r="N196" s="138">
        <f t="shared" si="61"/>
        <v>0.17481211941185207</v>
      </c>
      <c r="O196" s="137">
        <v>1</v>
      </c>
      <c r="P196" s="41">
        <f t="shared" si="62"/>
        <v>0.1559243243243244</v>
      </c>
      <c r="Q196" s="41">
        <f t="shared" si="63"/>
        <v>0.17481211941185207</v>
      </c>
      <c r="R196" s="189">
        <f t="shared" si="64"/>
        <v>0.16536822186808825</v>
      </c>
      <c r="S196" s="189">
        <f t="shared" si="65"/>
        <v>1.3355687988052771E-2</v>
      </c>
      <c r="T196" s="189"/>
      <c r="U196" s="189"/>
      <c r="V196" s="189">
        <f t="shared" si="69"/>
        <v>0.1403621186491705</v>
      </c>
      <c r="W196" s="190">
        <f t="shared" si="72"/>
        <v>0.1403621186491705</v>
      </c>
      <c r="X196" s="45">
        <v>0.1403621186491705</v>
      </c>
    </row>
    <row r="197" spans="2:24" s="139" customFormat="1">
      <c r="B197" s="139" t="str">
        <f t="shared" si="67"/>
        <v>Blank-6</v>
      </c>
      <c r="C197" s="139" t="str">
        <f t="shared" si="67"/>
        <v>A</v>
      </c>
      <c r="D197" s="139">
        <f t="shared" si="70"/>
        <v>3.9675675675676387E-3</v>
      </c>
      <c r="E197" s="139">
        <f t="shared" si="71"/>
        <v>2.8678152383781377E-2</v>
      </c>
      <c r="M197" s="139">
        <f t="shared" si="60"/>
        <v>3.9675675675676387E-3</v>
      </c>
      <c r="N197" s="160">
        <f t="shared" si="61"/>
        <v>2.8678152383781377E-2</v>
      </c>
      <c r="O197" s="139">
        <v>1</v>
      </c>
      <c r="P197" s="139">
        <f t="shared" si="62"/>
        <v>3.9675675675676387E-3</v>
      </c>
      <c r="Q197" s="139">
        <f t="shared" si="63"/>
        <v>2.8678152383781377E-2</v>
      </c>
      <c r="R197" s="189">
        <f t="shared" si="64"/>
        <v>1.6322859975674509E-2</v>
      </c>
      <c r="S197" s="189">
        <f t="shared" si="65"/>
        <v>1.7473022090630071E-2</v>
      </c>
      <c r="T197" s="189">
        <f>AVERAGE(R197:R201)</f>
        <v>2.5006103218917754E-2</v>
      </c>
      <c r="U197" s="190">
        <f>IF(T197 &gt; 0, T197, 0)</f>
        <v>2.5006103218917754E-2</v>
      </c>
      <c r="V197" s="189"/>
      <c r="W197" s="190"/>
      <c r="X197" s="45" t="s">
        <v>86</v>
      </c>
    </row>
    <row r="198" spans="2:24" s="139" customFormat="1">
      <c r="B198" s="139" t="str">
        <f t="shared" si="67"/>
        <v>Blank-7</v>
      </c>
      <c r="C198" s="139" t="str">
        <f t="shared" si="67"/>
        <v>A</v>
      </c>
      <c r="D198" s="139">
        <f t="shared" si="70"/>
        <v>1.4821621621621664E-2</v>
      </c>
      <c r="E198" s="139">
        <f t="shared" si="71"/>
        <v>3.3897222634783904E-2</v>
      </c>
      <c r="M198" s="139">
        <f t="shared" si="60"/>
        <v>1.4821621621621664E-2</v>
      </c>
      <c r="N198" s="160">
        <f t="shared" si="61"/>
        <v>3.3897222634783904E-2</v>
      </c>
      <c r="O198" s="139">
        <v>1</v>
      </c>
      <c r="P198" s="139">
        <f t="shared" si="62"/>
        <v>1.4821621621621664E-2</v>
      </c>
      <c r="Q198" s="139">
        <f t="shared" si="63"/>
        <v>3.3897222634783904E-2</v>
      </c>
      <c r="R198" s="189">
        <f t="shared" si="64"/>
        <v>2.4359422128202784E-2</v>
      </c>
      <c r="S198" s="189">
        <f t="shared" si="65"/>
        <v>1.3488486831615996E-2</v>
      </c>
      <c r="T198" s="189"/>
      <c r="U198" s="189"/>
      <c r="V198" s="189"/>
      <c r="W198" s="190"/>
      <c r="X198" s="45" t="s">
        <v>86</v>
      </c>
    </row>
    <row r="199" spans="2:24" s="139" customFormat="1">
      <c r="B199" s="139" t="str">
        <f t="shared" si="67"/>
        <v>Blank-8</v>
      </c>
      <c r="C199" s="139" t="str">
        <f t="shared" si="67"/>
        <v>A</v>
      </c>
      <c r="D199" s="139">
        <f t="shared" si="70"/>
        <v>4.1956756756756822E-2</v>
      </c>
      <c r="E199" s="139">
        <f t="shared" si="71"/>
        <v>2.3459082132778881E-2</v>
      </c>
      <c r="M199" s="139">
        <f t="shared" si="60"/>
        <v>4.1956756756756822E-2</v>
      </c>
      <c r="N199" s="160">
        <f t="shared" si="61"/>
        <v>2.3459082132778881E-2</v>
      </c>
      <c r="O199" s="139">
        <v>1</v>
      </c>
      <c r="P199" s="139">
        <f t="shared" si="62"/>
        <v>4.1956756756756822E-2</v>
      </c>
      <c r="Q199" s="139">
        <f t="shared" si="63"/>
        <v>2.3459082132778881E-2</v>
      </c>
      <c r="R199" s="189">
        <f t="shared" si="64"/>
        <v>3.270791944476785E-2</v>
      </c>
      <c r="S199" s="189">
        <f t="shared" si="65"/>
        <v>1.307983116279714E-2</v>
      </c>
      <c r="T199" s="189"/>
      <c r="U199" s="189"/>
      <c r="V199" s="189"/>
      <c r="W199" s="190"/>
      <c r="X199" s="45" t="s">
        <v>86</v>
      </c>
    </row>
    <row r="200" spans="2:24" s="139" customFormat="1">
      <c r="B200" s="139" t="str">
        <f t="shared" ref="B200:C219" si="73">B115</f>
        <v>Blank-9</v>
      </c>
      <c r="C200" s="139" t="str">
        <f t="shared" si="73"/>
        <v>A</v>
      </c>
      <c r="D200" s="139">
        <f t="shared" si="70"/>
        <v>2.5675675675675729E-2</v>
      </c>
      <c r="E200" s="139">
        <f t="shared" si="71"/>
        <v>2.3459082132778881E-2</v>
      </c>
      <c r="M200" s="139">
        <f t="shared" si="60"/>
        <v>2.5675675675675729E-2</v>
      </c>
      <c r="N200" s="160">
        <f t="shared" si="61"/>
        <v>2.3459082132778881E-2</v>
      </c>
      <c r="O200" s="139">
        <v>1</v>
      </c>
      <c r="P200" s="139">
        <f t="shared" si="62"/>
        <v>2.5675675675675729E-2</v>
      </c>
      <c r="Q200" s="139">
        <f t="shared" si="63"/>
        <v>2.3459082132778881E-2</v>
      </c>
      <c r="R200" s="189">
        <f t="shared" si="64"/>
        <v>2.4567378904227305E-2</v>
      </c>
      <c r="S200" s="189">
        <f t="shared" si="65"/>
        <v>1.5673683253166759E-3</v>
      </c>
      <c r="T200" s="189"/>
      <c r="U200" s="189"/>
      <c r="V200" s="189"/>
      <c r="W200" s="190"/>
      <c r="X200" s="45" t="s">
        <v>86</v>
      </c>
    </row>
    <row r="201" spans="2:24" s="139" customFormat="1">
      <c r="B201" s="139" t="str">
        <f t="shared" si="73"/>
        <v>Blank-10</v>
      </c>
      <c r="C201" s="139" t="str">
        <f t="shared" si="73"/>
        <v>A</v>
      </c>
      <c r="D201" s="139">
        <f t="shared" si="70"/>
        <v>2.0248648648648695E-2</v>
      </c>
      <c r="E201" s="139">
        <f t="shared" si="71"/>
        <v>3.3897222634783904E-2</v>
      </c>
      <c r="M201" s="139">
        <f t="shared" si="60"/>
        <v>2.0248648648648695E-2</v>
      </c>
      <c r="N201" s="160">
        <f t="shared" si="61"/>
        <v>3.3897222634783904E-2</v>
      </c>
      <c r="O201" s="139">
        <v>1</v>
      </c>
      <c r="P201" s="139">
        <f t="shared" si="62"/>
        <v>2.0248648648648695E-2</v>
      </c>
      <c r="Q201" s="139">
        <f t="shared" si="63"/>
        <v>3.3897222634783904E-2</v>
      </c>
      <c r="R201" s="189">
        <f t="shared" si="64"/>
        <v>2.7072935641716298E-2</v>
      </c>
      <c r="S201" s="189">
        <f t="shared" si="65"/>
        <v>9.6509992191225243E-3</v>
      </c>
      <c r="T201" s="189"/>
      <c r="U201" s="189"/>
      <c r="V201" s="189"/>
      <c r="W201" s="190"/>
      <c r="X201" s="45" t="s">
        <v>86</v>
      </c>
    </row>
    <row r="202" spans="2:24">
      <c r="B202" s="41" t="str">
        <f t="shared" si="73"/>
        <v>CGF-MON-PRO-1</v>
      </c>
      <c r="C202" s="41" t="str">
        <f t="shared" si="73"/>
        <v>A</v>
      </c>
      <c r="D202" s="41">
        <f t="shared" si="70"/>
        <v>0.28617297297297301</v>
      </c>
      <c r="E202" s="41">
        <f t="shared" si="71"/>
        <v>0.31050794593791775</v>
      </c>
      <c r="F202" s="137"/>
      <c r="G202" s="137"/>
      <c r="H202" s="137"/>
      <c r="I202" s="137"/>
      <c r="J202" s="137"/>
      <c r="K202" s="137"/>
      <c r="L202" s="137"/>
      <c r="M202" s="137">
        <f t="shared" si="60"/>
        <v>0.28617297297297301</v>
      </c>
      <c r="N202" s="138">
        <f t="shared" si="61"/>
        <v>0.31050794593791775</v>
      </c>
      <c r="O202" s="137">
        <v>1</v>
      </c>
      <c r="P202" s="41">
        <f t="shared" si="62"/>
        <v>0.28617297297297301</v>
      </c>
      <c r="Q202" s="41">
        <f t="shared" si="63"/>
        <v>0.31050794593791775</v>
      </c>
      <c r="R202" s="189">
        <f t="shared" si="64"/>
        <v>0.29834045945544541</v>
      </c>
      <c r="S202" s="189">
        <f t="shared" si="65"/>
        <v>1.7207424403503733E-2</v>
      </c>
      <c r="T202" s="189"/>
      <c r="U202" s="189"/>
      <c r="V202" s="189">
        <f>R202-$U$218</f>
        <v>0.28466872596047704</v>
      </c>
      <c r="W202" s="190">
        <f>IF(V202 &gt; 0, V202, 0)</f>
        <v>0.28466872596047704</v>
      </c>
      <c r="X202" s="45">
        <v>0.28466872596047704</v>
      </c>
    </row>
    <row r="203" spans="2:24">
      <c r="B203" s="41" t="str">
        <f t="shared" si="73"/>
        <v>CGF-MON-PRO-2</v>
      </c>
      <c r="C203" s="41" t="str">
        <f t="shared" si="73"/>
        <v>A</v>
      </c>
      <c r="D203" s="41">
        <f t="shared" si="70"/>
        <v>0.51953513513513516</v>
      </c>
      <c r="E203" s="41">
        <f t="shared" si="71"/>
        <v>0.51927075597801875</v>
      </c>
      <c r="F203" s="137"/>
      <c r="G203" s="137"/>
      <c r="H203" s="137"/>
      <c r="I203" s="137"/>
      <c r="J203" s="137"/>
      <c r="K203" s="137"/>
      <c r="L203" s="137"/>
      <c r="M203" s="137">
        <f t="shared" si="60"/>
        <v>0.51953513513513516</v>
      </c>
      <c r="N203" s="138">
        <f t="shared" si="61"/>
        <v>0.51927075597801875</v>
      </c>
      <c r="O203" s="137">
        <v>1</v>
      </c>
      <c r="P203" s="41">
        <f t="shared" si="62"/>
        <v>0.51953513513513516</v>
      </c>
      <c r="Q203" s="41">
        <f t="shared" si="63"/>
        <v>0.51927075597801875</v>
      </c>
      <c r="R203" s="189">
        <f t="shared" si="64"/>
        <v>0.51940294555657696</v>
      </c>
      <c r="S203" s="189">
        <f t="shared" si="65"/>
        <v>1.8694429480139879E-4</v>
      </c>
      <c r="T203" s="189"/>
      <c r="U203" s="189"/>
      <c r="V203" s="189">
        <f t="shared" ref="V203:V217" si="74">R203-$U$218</f>
        <v>0.50573121206160865</v>
      </c>
      <c r="W203" s="190">
        <f t="shared" ref="W203:W217" si="75">IF(V203 &gt; 0, V203, 0)</f>
        <v>0.50573121206160865</v>
      </c>
      <c r="X203" s="45">
        <v>0.50573121206160865</v>
      </c>
    </row>
    <row r="204" spans="2:24">
      <c r="B204" s="41" t="str">
        <f t="shared" si="73"/>
        <v>CGF-MON-PRO-3</v>
      </c>
      <c r="C204" s="41" t="str">
        <f t="shared" si="73"/>
        <v>A</v>
      </c>
      <c r="D204" s="41">
        <f t="shared" si="70"/>
        <v>0.3621513513513514</v>
      </c>
      <c r="E204" s="41">
        <f t="shared" si="71"/>
        <v>0.38357492945195315</v>
      </c>
      <c r="F204" s="137"/>
      <c r="G204" s="137"/>
      <c r="H204" s="137"/>
      <c r="I204" s="137"/>
      <c r="J204" s="137"/>
      <c r="K204" s="137"/>
      <c r="L204" s="137"/>
      <c r="M204" s="137">
        <f t="shared" si="60"/>
        <v>0.3621513513513514</v>
      </c>
      <c r="N204" s="138">
        <f t="shared" si="61"/>
        <v>0.38357492945195315</v>
      </c>
      <c r="O204" s="137">
        <v>1</v>
      </c>
      <c r="P204" s="41">
        <f t="shared" si="62"/>
        <v>0.3621513513513514</v>
      </c>
      <c r="Q204" s="41">
        <f t="shared" si="63"/>
        <v>0.38357492945195315</v>
      </c>
      <c r="R204" s="189">
        <f t="shared" si="64"/>
        <v>0.37286314040165225</v>
      </c>
      <c r="S204" s="189">
        <f t="shared" si="65"/>
        <v>1.5148757352215112E-2</v>
      </c>
      <c r="T204" s="189"/>
      <c r="U204" s="189"/>
      <c r="V204" s="189">
        <f t="shared" si="74"/>
        <v>0.35919140690668389</v>
      </c>
      <c r="W204" s="190">
        <f t="shared" si="75"/>
        <v>0.35919140690668389</v>
      </c>
      <c r="X204" s="45">
        <v>0.35919140690668389</v>
      </c>
    </row>
    <row r="205" spans="2:24">
      <c r="B205" s="41" t="str">
        <f t="shared" si="73"/>
        <v>CGF-MON-PRO-4</v>
      </c>
      <c r="C205" s="41" t="str">
        <f t="shared" si="73"/>
        <v>A</v>
      </c>
      <c r="D205" s="41">
        <f t="shared" si="70"/>
        <v>0.38928648648648656</v>
      </c>
      <c r="E205" s="41">
        <f t="shared" si="71"/>
        <v>0.35747957819694048</v>
      </c>
      <c r="F205" s="137"/>
      <c r="G205" s="137"/>
      <c r="H205" s="137"/>
      <c r="I205" s="137"/>
      <c r="J205" s="137"/>
      <c r="K205" s="137"/>
      <c r="L205" s="137"/>
      <c r="M205" s="137">
        <f t="shared" si="60"/>
        <v>0.38928648648648656</v>
      </c>
      <c r="N205" s="138">
        <f t="shared" si="61"/>
        <v>0.35747957819694048</v>
      </c>
      <c r="O205" s="137">
        <v>1</v>
      </c>
      <c r="P205" s="41">
        <f t="shared" si="62"/>
        <v>0.38928648648648656</v>
      </c>
      <c r="Q205" s="41">
        <f t="shared" si="63"/>
        <v>0.35747957819694048</v>
      </c>
      <c r="R205" s="189">
        <f t="shared" si="64"/>
        <v>0.37338303234171355</v>
      </c>
      <c r="S205" s="189">
        <f t="shared" si="65"/>
        <v>2.2490880540116644E-2</v>
      </c>
      <c r="T205" s="189"/>
      <c r="U205" s="189"/>
      <c r="V205" s="189">
        <f t="shared" si="74"/>
        <v>0.35971129884674519</v>
      </c>
      <c r="W205" s="190">
        <f t="shared" si="75"/>
        <v>0.35971129884674519</v>
      </c>
      <c r="X205" s="45">
        <v>0.35971129884674519</v>
      </c>
    </row>
    <row r="206" spans="2:24">
      <c r="B206" s="41" t="str">
        <f t="shared" si="73"/>
        <v>CGF-MON-PRO-5</v>
      </c>
      <c r="C206" s="41" t="str">
        <f t="shared" si="73"/>
        <v>A</v>
      </c>
      <c r="D206" s="41">
        <f t="shared" si="70"/>
        <v>0.45983783783783783</v>
      </c>
      <c r="E206" s="41">
        <f t="shared" si="71"/>
        <v>0.46708005346799347</v>
      </c>
      <c r="F206" s="137"/>
      <c r="G206" s="137"/>
      <c r="H206" s="137"/>
      <c r="I206" s="137"/>
      <c r="J206" s="137"/>
      <c r="K206" s="137"/>
      <c r="L206" s="137"/>
      <c r="M206" s="137">
        <f t="shared" si="60"/>
        <v>0.45983783783783783</v>
      </c>
      <c r="N206" s="138">
        <f t="shared" si="61"/>
        <v>0.46708005346799347</v>
      </c>
      <c r="O206" s="137">
        <v>1</v>
      </c>
      <c r="P206" s="41">
        <f t="shared" si="62"/>
        <v>0.45983783783783783</v>
      </c>
      <c r="Q206" s="41">
        <f t="shared" si="63"/>
        <v>0.46708005346799347</v>
      </c>
      <c r="R206" s="189">
        <f t="shared" si="64"/>
        <v>0.46345894565291568</v>
      </c>
      <c r="S206" s="189">
        <f t="shared" si="65"/>
        <v>5.1210197828982628E-3</v>
      </c>
      <c r="T206" s="189"/>
      <c r="U206" s="189"/>
      <c r="V206" s="189">
        <f t="shared" si="74"/>
        <v>0.44978721215794731</v>
      </c>
      <c r="W206" s="190">
        <f t="shared" si="75"/>
        <v>0.44978721215794731</v>
      </c>
      <c r="X206" s="45">
        <v>0.44978721215794731</v>
      </c>
    </row>
    <row r="207" spans="2:24">
      <c r="B207" s="41" t="str">
        <f t="shared" si="73"/>
        <v>CGF-MON-PRO-6</v>
      </c>
      <c r="C207" s="41" t="str">
        <f t="shared" si="73"/>
        <v>A</v>
      </c>
      <c r="D207" s="41">
        <f t="shared" si="70"/>
        <v>0.51410810810810814</v>
      </c>
      <c r="E207" s="41">
        <f t="shared" si="71"/>
        <v>0.52448982622902129</v>
      </c>
      <c r="F207" s="137"/>
      <c r="G207" s="137"/>
      <c r="H207" s="137"/>
      <c r="I207" s="137"/>
      <c r="J207" s="137"/>
      <c r="K207" s="137"/>
      <c r="L207" s="137"/>
      <c r="M207" s="137">
        <f t="shared" si="60"/>
        <v>0.51410810810810814</v>
      </c>
      <c r="N207" s="138">
        <f t="shared" si="61"/>
        <v>0.52448982622902129</v>
      </c>
      <c r="O207" s="137">
        <v>1</v>
      </c>
      <c r="P207" s="41">
        <f t="shared" si="62"/>
        <v>0.51410810810810814</v>
      </c>
      <c r="Q207" s="41">
        <f t="shared" si="63"/>
        <v>0.52448982622902129</v>
      </c>
      <c r="R207" s="189">
        <f t="shared" si="64"/>
        <v>0.51929896716856472</v>
      </c>
      <c r="S207" s="189">
        <f t="shared" si="65"/>
        <v>7.3409832836649515E-3</v>
      </c>
      <c r="T207" s="189"/>
      <c r="U207" s="189"/>
      <c r="V207" s="189">
        <f t="shared" si="74"/>
        <v>0.50562723367359641</v>
      </c>
      <c r="W207" s="190">
        <f t="shared" si="75"/>
        <v>0.50562723367359641</v>
      </c>
      <c r="X207" s="45">
        <v>0.50562723367359641</v>
      </c>
    </row>
    <row r="208" spans="2:24">
      <c r="B208" s="41" t="str">
        <f t="shared" si="73"/>
        <v>CGF-MON-PRO-7</v>
      </c>
      <c r="C208" s="41" t="str">
        <f t="shared" si="73"/>
        <v>A</v>
      </c>
      <c r="D208" s="41">
        <f t="shared" si="70"/>
        <v>0.20476756756756762</v>
      </c>
      <c r="E208" s="41">
        <f t="shared" si="71"/>
        <v>0.19568840041586219</v>
      </c>
      <c r="F208" s="137"/>
      <c r="G208" s="137"/>
      <c r="H208" s="137"/>
      <c r="I208" s="137"/>
      <c r="J208" s="137"/>
      <c r="K208" s="137"/>
      <c r="L208" s="137"/>
      <c r="M208" s="137">
        <f t="shared" si="60"/>
        <v>0.20476756756756762</v>
      </c>
      <c r="N208" s="138">
        <f t="shared" si="61"/>
        <v>0.19568840041586219</v>
      </c>
      <c r="O208" s="137">
        <v>1</v>
      </c>
      <c r="P208" s="41">
        <f t="shared" si="62"/>
        <v>0.20476756756756762</v>
      </c>
      <c r="Q208" s="41">
        <f t="shared" si="63"/>
        <v>0.19568840041586219</v>
      </c>
      <c r="R208" s="189">
        <f t="shared" si="64"/>
        <v>0.2002279839917149</v>
      </c>
      <c r="S208" s="189">
        <f t="shared" si="65"/>
        <v>6.4199406604970579E-3</v>
      </c>
      <c r="T208" s="189"/>
      <c r="U208" s="189"/>
      <c r="V208" s="189">
        <f t="shared" si="74"/>
        <v>0.18655625049674654</v>
      </c>
      <c r="W208" s="190">
        <f t="shared" si="75"/>
        <v>0.18655625049674654</v>
      </c>
      <c r="X208" s="45">
        <v>0.18655625049674654</v>
      </c>
    </row>
    <row r="209" spans="2:24">
      <c r="B209" s="41" t="str">
        <f t="shared" si="73"/>
        <v>CGF-MON-PRO-8</v>
      </c>
      <c r="C209" s="41" t="str">
        <f t="shared" si="73"/>
        <v>A</v>
      </c>
      <c r="D209" s="41">
        <f t="shared" si="70"/>
        <v>0.4001405405405406</v>
      </c>
      <c r="E209" s="41">
        <f t="shared" si="71"/>
        <v>0.39923214020496073</v>
      </c>
      <c r="F209" s="137"/>
      <c r="G209" s="137"/>
      <c r="H209" s="137"/>
      <c r="I209" s="137"/>
      <c r="J209" s="137"/>
      <c r="K209" s="137"/>
      <c r="L209" s="137"/>
      <c r="M209" s="137">
        <f t="shared" si="60"/>
        <v>0.4001405405405406</v>
      </c>
      <c r="N209" s="138">
        <f t="shared" si="61"/>
        <v>0.39923214020496073</v>
      </c>
      <c r="O209" s="137">
        <v>1</v>
      </c>
      <c r="P209" s="41">
        <f t="shared" si="62"/>
        <v>0.4001405405405406</v>
      </c>
      <c r="Q209" s="41">
        <f t="shared" si="63"/>
        <v>0.39923214020496073</v>
      </c>
      <c r="R209" s="189">
        <f t="shared" si="64"/>
        <v>0.39968634037275064</v>
      </c>
      <c r="S209" s="189">
        <f t="shared" si="65"/>
        <v>6.4233603732066367E-4</v>
      </c>
      <c r="T209" s="189"/>
      <c r="U209" s="189"/>
      <c r="V209" s="189">
        <f t="shared" si="74"/>
        <v>0.38601460687778227</v>
      </c>
      <c r="W209" s="190">
        <f t="shared" si="75"/>
        <v>0.38601460687778227</v>
      </c>
      <c r="X209" s="45">
        <v>0.38601460687778227</v>
      </c>
    </row>
    <row r="210" spans="2:24">
      <c r="B210" s="41" t="str">
        <f t="shared" si="73"/>
        <v>CGF-MXG-PRO-1</v>
      </c>
      <c r="C210" s="41" t="str">
        <f t="shared" si="73"/>
        <v>A</v>
      </c>
      <c r="D210" s="41">
        <f t="shared" si="70"/>
        <v>0.30788108108108114</v>
      </c>
      <c r="E210" s="41">
        <f t="shared" si="71"/>
        <v>0.30528887568691526</v>
      </c>
      <c r="F210" s="137"/>
      <c r="G210" s="137"/>
      <c r="H210" s="137"/>
      <c r="I210" s="137"/>
      <c r="J210" s="137"/>
      <c r="K210" s="137"/>
      <c r="L210" s="137"/>
      <c r="M210" s="137">
        <f t="shared" si="60"/>
        <v>0.30788108108108114</v>
      </c>
      <c r="N210" s="138">
        <f t="shared" si="61"/>
        <v>0.30528887568691526</v>
      </c>
      <c r="O210" s="137">
        <v>1</v>
      </c>
      <c r="P210" s="41">
        <f t="shared" si="62"/>
        <v>0.30788108108108114</v>
      </c>
      <c r="Q210" s="41">
        <f t="shared" si="63"/>
        <v>0.30528887568691526</v>
      </c>
      <c r="R210" s="189">
        <f t="shared" si="64"/>
        <v>0.30658497838399823</v>
      </c>
      <c r="S210" s="189">
        <f t="shared" si="65"/>
        <v>1.8329660124430415E-3</v>
      </c>
      <c r="T210" s="189"/>
      <c r="U210" s="189"/>
      <c r="V210" s="189">
        <f t="shared" si="74"/>
        <v>0.29291324488902987</v>
      </c>
      <c r="W210" s="190">
        <f t="shared" si="75"/>
        <v>0.29291324488902987</v>
      </c>
      <c r="X210" s="45">
        <v>0.29291324488902987</v>
      </c>
    </row>
    <row r="211" spans="2:24">
      <c r="B211" s="41" t="str">
        <f t="shared" si="73"/>
        <v>CGF-MXG-PRO-2</v>
      </c>
      <c r="C211" s="41" t="str">
        <f t="shared" si="73"/>
        <v>A</v>
      </c>
      <c r="D211" s="41">
        <f t="shared" si="70"/>
        <v>0.32416216216216226</v>
      </c>
      <c r="E211" s="41">
        <f t="shared" si="71"/>
        <v>0.32094608643992284</v>
      </c>
      <c r="F211" s="137"/>
      <c r="G211" s="137"/>
      <c r="H211" s="137"/>
      <c r="I211" s="137"/>
      <c r="J211" s="137"/>
      <c r="K211" s="137"/>
      <c r="L211" s="137"/>
      <c r="M211" s="137">
        <f t="shared" si="60"/>
        <v>0.32416216216216226</v>
      </c>
      <c r="N211" s="138">
        <f t="shared" si="61"/>
        <v>0.32094608643992284</v>
      </c>
      <c r="O211" s="137">
        <v>1</v>
      </c>
      <c r="P211" s="41">
        <f t="shared" si="62"/>
        <v>0.32416216216216226</v>
      </c>
      <c r="Q211" s="41">
        <f t="shared" si="63"/>
        <v>0.32094608643992284</v>
      </c>
      <c r="R211" s="189">
        <f t="shared" si="64"/>
        <v>0.32255412430104258</v>
      </c>
      <c r="S211" s="189">
        <f t="shared" si="65"/>
        <v>2.2741089520049171E-3</v>
      </c>
      <c r="T211" s="189"/>
      <c r="U211" s="189"/>
      <c r="V211" s="189">
        <f t="shared" si="74"/>
        <v>0.30888239080607421</v>
      </c>
      <c r="W211" s="190">
        <f t="shared" si="75"/>
        <v>0.30888239080607421</v>
      </c>
      <c r="X211" s="45">
        <v>0.30888239080607421</v>
      </c>
    </row>
    <row r="212" spans="2:24">
      <c r="B212" s="41" t="str">
        <f t="shared" si="73"/>
        <v>CGF-MXG-PRO-3</v>
      </c>
      <c r="C212" s="41" t="str">
        <f t="shared" si="73"/>
        <v>A</v>
      </c>
      <c r="D212" s="41">
        <f t="shared" si="70"/>
        <v>0.33501621621621624</v>
      </c>
      <c r="E212" s="41">
        <f t="shared" si="71"/>
        <v>0.3157270161889203</v>
      </c>
      <c r="F212" s="137"/>
      <c r="G212" s="137"/>
      <c r="H212" s="137"/>
      <c r="I212" s="137"/>
      <c r="J212" s="137"/>
      <c r="K212" s="137"/>
      <c r="L212" s="137"/>
      <c r="M212" s="137">
        <f t="shared" si="60"/>
        <v>0.33501621621621624</v>
      </c>
      <c r="N212" s="138">
        <f t="shared" si="61"/>
        <v>0.3157270161889203</v>
      </c>
      <c r="O212" s="137">
        <v>1</v>
      </c>
      <c r="P212" s="41">
        <f t="shared" si="62"/>
        <v>0.33501621621621624</v>
      </c>
      <c r="Q212" s="41">
        <f t="shared" si="63"/>
        <v>0.3157270161889203</v>
      </c>
      <c r="R212" s="189">
        <f t="shared" si="64"/>
        <v>0.32537161620256827</v>
      </c>
      <c r="S212" s="189">
        <f t="shared" si="65"/>
        <v>1.3639524142964703E-2</v>
      </c>
      <c r="T212" s="189"/>
      <c r="U212" s="189"/>
      <c r="V212" s="189">
        <f t="shared" si="74"/>
        <v>0.31169988270759991</v>
      </c>
      <c r="W212" s="190">
        <f t="shared" si="75"/>
        <v>0.31169988270759991</v>
      </c>
      <c r="X212" s="45">
        <v>0.31169988270759991</v>
      </c>
    </row>
    <row r="213" spans="2:24">
      <c r="B213" s="41" t="str">
        <f t="shared" si="73"/>
        <v>CGF-MXG-PRO-4</v>
      </c>
      <c r="C213" s="41" t="str">
        <f t="shared" si="73"/>
        <v>A</v>
      </c>
      <c r="D213" s="41">
        <f t="shared" si="70"/>
        <v>0.24275675675675684</v>
      </c>
      <c r="E213" s="41">
        <f t="shared" si="71"/>
        <v>0.23744096242388243</v>
      </c>
      <c r="F213" s="137"/>
      <c r="G213" s="137"/>
      <c r="H213" s="137"/>
      <c r="I213" s="137"/>
      <c r="J213" s="137"/>
      <c r="K213" s="137"/>
      <c r="L213" s="137"/>
      <c r="M213" s="137">
        <f t="shared" si="60"/>
        <v>0.24275675675675684</v>
      </c>
      <c r="N213" s="138">
        <f t="shared" si="61"/>
        <v>0.23744096242388243</v>
      </c>
      <c r="O213" s="137">
        <v>1</v>
      </c>
      <c r="P213" s="41">
        <f t="shared" si="62"/>
        <v>0.24275675675675684</v>
      </c>
      <c r="Q213" s="41">
        <f t="shared" si="63"/>
        <v>0.23744096242388243</v>
      </c>
      <c r="R213" s="189">
        <f t="shared" si="64"/>
        <v>0.24009885959031962</v>
      </c>
      <c r="S213" s="189">
        <f t="shared" si="65"/>
        <v>3.7588342201685127E-3</v>
      </c>
      <c r="T213" s="189"/>
      <c r="U213" s="189"/>
      <c r="V213" s="189">
        <f t="shared" si="74"/>
        <v>0.22642712609535126</v>
      </c>
      <c r="W213" s="190">
        <f t="shared" si="75"/>
        <v>0.22642712609535126</v>
      </c>
      <c r="X213" s="45">
        <v>0.22642712609535126</v>
      </c>
    </row>
    <row r="214" spans="2:24">
      <c r="B214" s="41" t="str">
        <f t="shared" si="73"/>
        <v>CGF-MXG-PRO-5</v>
      </c>
      <c r="C214" s="41" t="str">
        <f t="shared" si="73"/>
        <v>A</v>
      </c>
      <c r="D214" s="41">
        <f t="shared" si="70"/>
        <v>0.32416216216216226</v>
      </c>
      <c r="E214" s="41">
        <f t="shared" si="71"/>
        <v>0.32616515669092538</v>
      </c>
      <c r="F214" s="137"/>
      <c r="G214" s="137"/>
      <c r="H214" s="137"/>
      <c r="I214" s="137"/>
      <c r="J214" s="137"/>
      <c r="K214" s="137"/>
      <c r="L214" s="137"/>
      <c r="M214" s="137">
        <f t="shared" si="60"/>
        <v>0.32416216216216226</v>
      </c>
      <c r="N214" s="138">
        <f t="shared" si="61"/>
        <v>0.32616515669092538</v>
      </c>
      <c r="O214" s="137">
        <v>1</v>
      </c>
      <c r="P214" s="41">
        <f t="shared" si="62"/>
        <v>0.32416216216216226</v>
      </c>
      <c r="Q214" s="41">
        <f t="shared" si="63"/>
        <v>0.32616515669092538</v>
      </c>
      <c r="R214" s="189">
        <f t="shared" si="64"/>
        <v>0.32516365942654379</v>
      </c>
      <c r="S214" s="189">
        <f t="shared" si="65"/>
        <v>1.4163310139679586E-3</v>
      </c>
      <c r="T214" s="189"/>
      <c r="U214" s="189"/>
      <c r="V214" s="189">
        <f t="shared" si="74"/>
        <v>0.31149192593157543</v>
      </c>
      <c r="W214" s="190">
        <f t="shared" si="75"/>
        <v>0.31149192593157543</v>
      </c>
      <c r="X214" s="45">
        <v>0.31149192593157543</v>
      </c>
    </row>
    <row r="215" spans="2:24">
      <c r="B215" s="41" t="str">
        <f t="shared" si="73"/>
        <v>CGF-MXG-PRO-6</v>
      </c>
      <c r="C215" s="41" t="str">
        <f t="shared" si="73"/>
        <v>A</v>
      </c>
      <c r="D215" s="41">
        <f t="shared" si="70"/>
        <v>0.32958918918918928</v>
      </c>
      <c r="E215" s="41">
        <f t="shared" si="71"/>
        <v>0.37313678894994812</v>
      </c>
      <c r="F215" s="137"/>
      <c r="G215" s="137"/>
      <c r="H215" s="137"/>
      <c r="I215" s="137"/>
      <c r="J215" s="137"/>
      <c r="K215" s="137"/>
      <c r="L215" s="137"/>
      <c r="M215" s="137">
        <f t="shared" si="60"/>
        <v>0.32958918918918928</v>
      </c>
      <c r="N215" s="138">
        <f t="shared" si="61"/>
        <v>0.37313678894994812</v>
      </c>
      <c r="O215" s="137">
        <v>1</v>
      </c>
      <c r="P215" s="41">
        <f t="shared" si="62"/>
        <v>0.32958918918918928</v>
      </c>
      <c r="Q215" s="41">
        <f t="shared" si="63"/>
        <v>0.37313678894994812</v>
      </c>
      <c r="R215" s="189">
        <f t="shared" si="64"/>
        <v>0.3513629890695687</v>
      </c>
      <c r="S215" s="189">
        <f t="shared" si="65"/>
        <v>3.0792803095230248E-2</v>
      </c>
      <c r="T215" s="189"/>
      <c r="U215" s="189"/>
      <c r="V215" s="189">
        <f t="shared" si="74"/>
        <v>0.33769125557460034</v>
      </c>
      <c r="W215" s="190">
        <f t="shared" si="75"/>
        <v>0.33769125557460034</v>
      </c>
      <c r="X215" s="45">
        <v>0.33769125557460034</v>
      </c>
    </row>
    <row r="216" spans="2:24">
      <c r="B216" s="41" t="str">
        <f t="shared" si="73"/>
        <v>CGF-MXG-PRO-7</v>
      </c>
      <c r="C216" s="41" t="str">
        <f t="shared" si="73"/>
        <v>A</v>
      </c>
      <c r="D216" s="41">
        <f t="shared" si="70"/>
        <v>0.86686486486486503</v>
      </c>
      <c r="E216" s="41">
        <f t="shared" si="71"/>
        <v>0.83763404128917285</v>
      </c>
      <c r="F216" s="137"/>
      <c r="G216" s="137"/>
      <c r="H216" s="137"/>
      <c r="I216" s="137"/>
      <c r="J216" s="137"/>
      <c r="K216" s="137"/>
      <c r="L216" s="137"/>
      <c r="M216" s="137">
        <f t="shared" si="60"/>
        <v>0.86686486486486503</v>
      </c>
      <c r="N216" s="138">
        <f t="shared" si="61"/>
        <v>0.83763404128917285</v>
      </c>
      <c r="O216" s="137">
        <v>1</v>
      </c>
      <c r="P216" s="41">
        <f t="shared" si="62"/>
        <v>0.86686486486486503</v>
      </c>
      <c r="Q216" s="41">
        <f t="shared" si="63"/>
        <v>0.83763404128917285</v>
      </c>
      <c r="R216" s="189">
        <f t="shared" si="64"/>
        <v>0.85224945307701894</v>
      </c>
      <c r="S216" s="189">
        <f t="shared" si="65"/>
        <v>2.0669313570039542E-2</v>
      </c>
      <c r="T216" s="189"/>
      <c r="U216" s="189"/>
      <c r="V216" s="189">
        <f t="shared" si="74"/>
        <v>0.83857771958205063</v>
      </c>
      <c r="W216" s="190">
        <f t="shared" si="75"/>
        <v>0.83857771958205063</v>
      </c>
      <c r="X216" s="45">
        <v>0.83857771958205063</v>
      </c>
    </row>
    <row r="217" spans="2:24">
      <c r="B217" s="41" t="str">
        <f t="shared" si="73"/>
        <v>CGF-MXG-PRO-8</v>
      </c>
      <c r="C217" s="41" t="str">
        <f t="shared" si="73"/>
        <v>A</v>
      </c>
      <c r="D217" s="41">
        <f t="shared" si="70"/>
        <v>0.37843243243243246</v>
      </c>
      <c r="E217" s="41">
        <f t="shared" si="71"/>
        <v>0.38357492945195315</v>
      </c>
      <c r="F217" s="137"/>
      <c r="G217" s="137"/>
      <c r="H217" s="137"/>
      <c r="I217" s="137"/>
      <c r="J217" s="137"/>
      <c r="K217" s="137"/>
      <c r="L217" s="137"/>
      <c r="M217" s="137">
        <f t="shared" si="60"/>
        <v>0.37843243243243246</v>
      </c>
      <c r="N217" s="138">
        <f t="shared" si="61"/>
        <v>0.38357492945195315</v>
      </c>
      <c r="O217" s="137">
        <v>1</v>
      </c>
      <c r="P217" s="41">
        <f t="shared" si="62"/>
        <v>0.37843243243243246</v>
      </c>
      <c r="Q217" s="41">
        <f t="shared" si="63"/>
        <v>0.38357492945195315</v>
      </c>
      <c r="R217" s="189">
        <f t="shared" si="64"/>
        <v>0.38100368094219283</v>
      </c>
      <c r="S217" s="189">
        <f t="shared" si="65"/>
        <v>3.6362945147346867E-3</v>
      </c>
      <c r="T217" s="189"/>
      <c r="U217" s="189"/>
      <c r="V217" s="189">
        <f t="shared" si="74"/>
        <v>0.36733194744722447</v>
      </c>
      <c r="W217" s="190">
        <f t="shared" si="75"/>
        <v>0.36733194744722447</v>
      </c>
      <c r="X217" s="45">
        <v>0.36733194744722447</v>
      </c>
    </row>
    <row r="218" spans="2:24" s="139" customFormat="1">
      <c r="B218" s="139" t="str">
        <f t="shared" si="73"/>
        <v>Blank-11</v>
      </c>
      <c r="C218" s="139" t="str">
        <f t="shared" si="73"/>
        <v>A</v>
      </c>
      <c r="D218" s="139">
        <f t="shared" si="70"/>
        <v>-1.4594594594593935E-3</v>
      </c>
      <c r="E218" s="139">
        <f t="shared" si="71"/>
        <v>2.3459082132778881E-2</v>
      </c>
      <c r="M218" s="139">
        <f t="shared" si="60"/>
        <v>-1.4594594594593935E-3</v>
      </c>
      <c r="N218" s="160">
        <f t="shared" si="61"/>
        <v>2.3459082132778881E-2</v>
      </c>
      <c r="O218" s="139">
        <v>1</v>
      </c>
      <c r="P218" s="139">
        <f t="shared" si="62"/>
        <v>-1.4594594594593935E-3</v>
      </c>
      <c r="Q218" s="139">
        <f t="shared" si="63"/>
        <v>2.3459082132778881E-2</v>
      </c>
      <c r="R218" s="189">
        <f t="shared" si="64"/>
        <v>1.0999811336659743E-2</v>
      </c>
      <c r="S218" s="189">
        <f t="shared" si="65"/>
        <v>1.7620069737150714E-2</v>
      </c>
      <c r="T218" s="189">
        <f>AVERAGE(R218:R222)</f>
        <v>1.3671733494968353E-2</v>
      </c>
      <c r="U218" s="190">
        <f>IF(T218 &gt; 0, T218, 0)</f>
        <v>1.3671733494968353E-2</v>
      </c>
      <c r="V218" s="189"/>
      <c r="W218" s="190"/>
      <c r="X218" s="45" t="s">
        <v>86</v>
      </c>
    </row>
    <row r="219" spans="2:24" s="139" customFormat="1">
      <c r="B219" s="139" t="str">
        <f t="shared" si="73"/>
        <v>Blank-12</v>
      </c>
      <c r="C219" s="139" t="str">
        <f t="shared" si="73"/>
        <v>A</v>
      </c>
      <c r="D219" s="139">
        <f t="shared" si="70"/>
        <v>-1.4594594594593935E-3</v>
      </c>
      <c r="E219" s="139">
        <f t="shared" si="71"/>
        <v>1.3020941630773821E-2</v>
      </c>
      <c r="M219" s="139">
        <f t="shared" si="60"/>
        <v>-1.4594594594593935E-3</v>
      </c>
      <c r="N219" s="160">
        <f t="shared" si="61"/>
        <v>1.3020941630773821E-2</v>
      </c>
      <c r="O219" s="139">
        <v>1</v>
      </c>
      <c r="P219" s="139">
        <f t="shared" si="62"/>
        <v>-1.4594594594593935E-3</v>
      </c>
      <c r="Q219" s="139">
        <f t="shared" si="63"/>
        <v>1.3020941630773821E-2</v>
      </c>
      <c r="R219" s="189">
        <f t="shared" si="64"/>
        <v>5.7807410856572138E-3</v>
      </c>
      <c r="S219" s="189">
        <f t="shared" si="65"/>
        <v>1.0239189805204982E-2</v>
      </c>
      <c r="T219" s="189"/>
      <c r="U219" s="189"/>
      <c r="V219" s="189"/>
      <c r="W219" s="190"/>
      <c r="X219" s="45" t="s">
        <v>86</v>
      </c>
    </row>
    <row r="220" spans="2:24" s="139" customFormat="1">
      <c r="B220" s="139" t="str">
        <f t="shared" ref="B220:C239" si="76">B135</f>
        <v>Blank-13</v>
      </c>
      <c r="C220" s="139" t="str">
        <f t="shared" si="76"/>
        <v>A</v>
      </c>
      <c r="D220" s="139">
        <f t="shared" si="70"/>
        <v>3.9675675675676387E-3</v>
      </c>
      <c r="E220" s="139">
        <f t="shared" si="71"/>
        <v>1.8240011881776354E-2</v>
      </c>
      <c r="M220" s="139">
        <f t="shared" si="60"/>
        <v>3.9675675675676387E-3</v>
      </c>
      <c r="N220" s="160">
        <f t="shared" si="61"/>
        <v>1.8240011881776354E-2</v>
      </c>
      <c r="O220" s="139">
        <v>1</v>
      </c>
      <c r="P220" s="139">
        <f t="shared" si="62"/>
        <v>3.9675675675676387E-3</v>
      </c>
      <c r="Q220" s="139">
        <f t="shared" si="63"/>
        <v>1.8240011881776354E-2</v>
      </c>
      <c r="R220" s="189">
        <f t="shared" si="64"/>
        <v>1.1103789724671995E-2</v>
      </c>
      <c r="S220" s="189">
        <f t="shared" si="65"/>
        <v>1.009214215868437E-2</v>
      </c>
      <c r="T220" s="189"/>
      <c r="U220" s="189"/>
      <c r="V220" s="189"/>
      <c r="W220" s="190"/>
      <c r="X220" s="45" t="s">
        <v>86</v>
      </c>
    </row>
    <row r="221" spans="2:24" s="139" customFormat="1">
      <c r="B221" s="139" t="str">
        <f t="shared" si="76"/>
        <v>Blank-14</v>
      </c>
      <c r="C221" s="139" t="str">
        <f t="shared" si="76"/>
        <v>A</v>
      </c>
      <c r="D221" s="139">
        <f t="shared" si="70"/>
        <v>3.9675675675676387E-3</v>
      </c>
      <c r="E221" s="139">
        <f t="shared" si="71"/>
        <v>3.9116292885786434E-2</v>
      </c>
      <c r="M221" s="139">
        <f t="shared" si="60"/>
        <v>3.9675675675676387E-3</v>
      </c>
      <c r="N221" s="160">
        <f t="shared" si="61"/>
        <v>3.9116292885786434E-2</v>
      </c>
      <c r="O221" s="139">
        <v>1</v>
      </c>
      <c r="P221" s="139">
        <f t="shared" si="62"/>
        <v>3.9675675675676387E-3</v>
      </c>
      <c r="Q221" s="139">
        <f t="shared" si="63"/>
        <v>3.9116292885786434E-2</v>
      </c>
      <c r="R221" s="189">
        <f t="shared" si="64"/>
        <v>2.1541930226677036E-2</v>
      </c>
      <c r="S221" s="189">
        <f t="shared" si="65"/>
        <v>2.4853902022575796E-2</v>
      </c>
      <c r="T221" s="189"/>
      <c r="U221" s="189"/>
      <c r="V221" s="189"/>
      <c r="W221" s="190"/>
      <c r="X221" s="45" t="s">
        <v>86</v>
      </c>
    </row>
    <row r="222" spans="2:24" s="139" customFormat="1">
      <c r="B222" s="139" t="str">
        <f t="shared" si="76"/>
        <v>Blank-15</v>
      </c>
      <c r="C222" s="139" t="str">
        <f t="shared" si="76"/>
        <v>A</v>
      </c>
      <c r="D222" s="139">
        <f t="shared" si="70"/>
        <v>3.9675675675676387E-3</v>
      </c>
      <c r="E222" s="139">
        <f t="shared" si="71"/>
        <v>3.3897222634783904E-2</v>
      </c>
      <c r="M222" s="139">
        <f t="shared" si="60"/>
        <v>3.9675675675676387E-3</v>
      </c>
      <c r="N222" s="160">
        <f t="shared" si="61"/>
        <v>3.3897222634783904E-2</v>
      </c>
      <c r="O222" s="139">
        <v>1</v>
      </c>
      <c r="P222" s="139">
        <f t="shared" si="62"/>
        <v>3.9675675675676387E-3</v>
      </c>
      <c r="Q222" s="139">
        <f t="shared" si="63"/>
        <v>3.3897222634783904E-2</v>
      </c>
      <c r="R222" s="189">
        <f t="shared" si="64"/>
        <v>1.893239510117577E-2</v>
      </c>
      <c r="S222" s="189">
        <f t="shared" si="65"/>
        <v>2.1163462056602939E-2</v>
      </c>
      <c r="T222" s="189"/>
      <c r="U222" s="189"/>
      <c r="V222" s="189"/>
      <c r="W222" s="190"/>
      <c r="X222" s="45" t="s">
        <v>86</v>
      </c>
    </row>
    <row r="223" spans="2:24">
      <c r="B223" s="41" t="str">
        <f t="shared" si="76"/>
        <v>OTO-MON-NCD-1</v>
      </c>
      <c r="C223" s="41" t="str">
        <f t="shared" si="76"/>
        <v>A</v>
      </c>
      <c r="D223" s="41">
        <f t="shared" si="70"/>
        <v>0.45441081081081092</v>
      </c>
      <c r="E223" s="41">
        <f t="shared" si="71"/>
        <v>0.45142284271498606</v>
      </c>
      <c r="F223" s="137"/>
      <c r="G223" s="137"/>
      <c r="H223" s="137"/>
      <c r="I223" s="137"/>
      <c r="J223" s="137"/>
      <c r="K223" s="137"/>
      <c r="L223" s="137"/>
      <c r="M223" s="137">
        <f t="shared" si="60"/>
        <v>0.45441081081081092</v>
      </c>
      <c r="N223" s="138">
        <f t="shared" si="61"/>
        <v>0.45142284271498606</v>
      </c>
      <c r="O223" s="137">
        <v>1</v>
      </c>
      <c r="P223" s="41">
        <f t="shared" si="62"/>
        <v>0.45441081081081092</v>
      </c>
      <c r="Q223" s="41">
        <f t="shared" si="63"/>
        <v>0.45142284271498606</v>
      </c>
      <c r="R223" s="189">
        <f t="shared" si="64"/>
        <v>0.45291682676289846</v>
      </c>
      <c r="S223" s="189">
        <f t="shared" si="65"/>
        <v>2.1128125025268113E-3</v>
      </c>
      <c r="T223" s="189"/>
      <c r="U223" s="189"/>
      <c r="V223" s="189">
        <f>R223-$U$239</f>
        <v>0.44426851695436181</v>
      </c>
      <c r="W223" s="190">
        <f>IF(V223 &gt; 0, V223, 0)</f>
        <v>0.44426851695436181</v>
      </c>
      <c r="X223" s="45">
        <v>0.44426851695436181</v>
      </c>
    </row>
    <row r="224" spans="2:24">
      <c r="B224" s="41" t="str">
        <f t="shared" si="76"/>
        <v>OTO-MON-NCD-2</v>
      </c>
      <c r="C224" s="41" t="str">
        <f t="shared" si="76"/>
        <v>A</v>
      </c>
      <c r="D224" s="41">
        <f t="shared" ref="D224:D239" si="77">I139</f>
        <v>0.85058378378378385</v>
      </c>
      <c r="E224" s="41">
        <f t="shared" ref="E224:E239" si="78">X139</f>
        <v>0.86372939254418546</v>
      </c>
      <c r="F224" s="137"/>
      <c r="G224" s="137"/>
      <c r="H224" s="137"/>
      <c r="I224" s="137"/>
      <c r="J224" s="137"/>
      <c r="K224" s="137"/>
      <c r="L224" s="137"/>
      <c r="M224" s="137">
        <f t="shared" si="60"/>
        <v>0.85058378378378385</v>
      </c>
      <c r="N224" s="138">
        <f t="shared" si="61"/>
        <v>0.86372939254418546</v>
      </c>
      <c r="O224" s="137">
        <v>1</v>
      </c>
      <c r="P224" s="41">
        <f t="shared" si="62"/>
        <v>0.85058378378378385</v>
      </c>
      <c r="Q224" s="41">
        <f t="shared" si="63"/>
        <v>0.86372939254418546</v>
      </c>
      <c r="R224" s="189">
        <f t="shared" si="64"/>
        <v>0.85715658816398466</v>
      </c>
      <c r="S224" s="189">
        <f t="shared" si="65"/>
        <v>9.2953490973052607E-3</v>
      </c>
      <c r="T224" s="189"/>
      <c r="U224" s="189"/>
      <c r="V224" s="189">
        <f t="shared" ref="V224:V238" si="79">R224-$U$239</f>
        <v>0.84850827835544806</v>
      </c>
      <c r="W224" s="190">
        <f t="shared" ref="W224:W238" si="80">IF(V224 &gt; 0, V224, 0)</f>
        <v>0.84850827835544806</v>
      </c>
      <c r="X224" s="45">
        <v>0.84850827835544806</v>
      </c>
    </row>
    <row r="225" spans="2:24">
      <c r="B225" s="41" t="str">
        <f t="shared" si="76"/>
        <v>OTO-MON-NCD-3</v>
      </c>
      <c r="C225" s="41" t="str">
        <f t="shared" si="76"/>
        <v>A</v>
      </c>
      <c r="D225" s="41">
        <f t="shared" si="77"/>
        <v>0.54124324324324324</v>
      </c>
      <c r="E225" s="41">
        <f t="shared" si="78"/>
        <v>0.55580424773503656</v>
      </c>
      <c r="F225" s="137"/>
      <c r="G225" s="137"/>
      <c r="H225" s="137"/>
      <c r="I225" s="137"/>
      <c r="J225" s="137"/>
      <c r="K225" s="137"/>
      <c r="L225" s="137"/>
      <c r="M225" s="137">
        <f t="shared" ref="M225:M288" si="81">D225</f>
        <v>0.54124324324324324</v>
      </c>
      <c r="N225" s="138">
        <f t="shared" ref="N225:N288" si="82">E225</f>
        <v>0.55580424773503656</v>
      </c>
      <c r="O225" s="137">
        <v>1</v>
      </c>
      <c r="P225" s="41">
        <f t="shared" ref="P225:P288" si="83">M225*O225</f>
        <v>0.54124324324324324</v>
      </c>
      <c r="Q225" s="41">
        <f t="shared" ref="Q225:Q288" si="84">N225*O225</f>
        <v>0.55580424773503656</v>
      </c>
      <c r="R225" s="189">
        <f t="shared" ref="R225:R288" si="85">AVERAGE(P225:Q225)</f>
        <v>0.54852374548913985</v>
      </c>
      <c r="S225" s="189">
        <f t="shared" ref="S225:S288" si="86">STDEV(P225:Q225)</f>
        <v>1.0296185017034833E-2</v>
      </c>
      <c r="T225" s="189"/>
      <c r="U225" s="189"/>
      <c r="V225" s="189">
        <f t="shared" si="79"/>
        <v>0.53987543568060326</v>
      </c>
      <c r="W225" s="190">
        <f t="shared" si="80"/>
        <v>0.53987543568060326</v>
      </c>
      <c r="X225" s="45">
        <v>0.53987543568060326</v>
      </c>
    </row>
    <row r="226" spans="2:24">
      <c r="B226" s="41" t="str">
        <f t="shared" si="76"/>
        <v>OTO-MON-NCD-4</v>
      </c>
      <c r="C226" s="41" t="str">
        <f t="shared" si="76"/>
        <v>A</v>
      </c>
      <c r="D226" s="41">
        <f t="shared" si="77"/>
        <v>0.75832432432432428</v>
      </c>
      <c r="E226" s="41">
        <f t="shared" si="78"/>
        <v>0.76456705777513756</v>
      </c>
      <c r="F226" s="137"/>
      <c r="G226" s="137"/>
      <c r="H226" s="137"/>
      <c r="I226" s="137"/>
      <c r="J226" s="137"/>
      <c r="K226" s="137"/>
      <c r="L226" s="137"/>
      <c r="M226" s="137">
        <f t="shared" si="81"/>
        <v>0.75832432432432428</v>
      </c>
      <c r="N226" s="138">
        <f t="shared" si="82"/>
        <v>0.76456705777513756</v>
      </c>
      <c r="O226" s="137">
        <v>1</v>
      </c>
      <c r="P226" s="41">
        <f t="shared" si="83"/>
        <v>0.75832432432432428</v>
      </c>
      <c r="Q226" s="41">
        <f t="shared" si="84"/>
        <v>0.76456705777513756</v>
      </c>
      <c r="R226" s="189">
        <f t="shared" si="85"/>
        <v>0.76144569104973092</v>
      </c>
      <c r="S226" s="189">
        <f t="shared" si="86"/>
        <v>4.4142791562101638E-3</v>
      </c>
      <c r="T226" s="189"/>
      <c r="U226" s="189"/>
      <c r="V226" s="189">
        <f t="shared" si="79"/>
        <v>0.75279738124119433</v>
      </c>
      <c r="W226" s="190">
        <f t="shared" si="80"/>
        <v>0.75279738124119433</v>
      </c>
      <c r="X226" s="45">
        <v>0.75279738124119433</v>
      </c>
    </row>
    <row r="227" spans="2:24">
      <c r="B227" s="41" t="str">
        <f t="shared" si="76"/>
        <v>OTO-MON-NCD-5</v>
      </c>
      <c r="C227" s="41" t="str">
        <f t="shared" si="76"/>
        <v>A</v>
      </c>
      <c r="D227" s="41">
        <f t="shared" si="77"/>
        <v>0.60636756756756771</v>
      </c>
      <c r="E227" s="41">
        <f t="shared" si="78"/>
        <v>0.59233773949205426</v>
      </c>
      <c r="F227" s="137"/>
      <c r="G227" s="137"/>
      <c r="H227" s="137"/>
      <c r="I227" s="137"/>
      <c r="J227" s="137"/>
      <c r="K227" s="137"/>
      <c r="L227" s="137"/>
      <c r="M227" s="137">
        <f t="shared" si="81"/>
        <v>0.60636756756756771</v>
      </c>
      <c r="N227" s="138">
        <f t="shared" si="82"/>
        <v>0.59233773949205426</v>
      </c>
      <c r="O227" s="137">
        <v>1</v>
      </c>
      <c r="P227" s="41">
        <f t="shared" si="83"/>
        <v>0.60636756756756771</v>
      </c>
      <c r="Q227" s="41">
        <f t="shared" si="84"/>
        <v>0.59233773949205426</v>
      </c>
      <c r="R227" s="189">
        <f t="shared" si="85"/>
        <v>0.59935265352981104</v>
      </c>
      <c r="S227" s="189">
        <f t="shared" si="86"/>
        <v>9.9205865710769708E-3</v>
      </c>
      <c r="T227" s="189"/>
      <c r="U227" s="189"/>
      <c r="V227" s="189">
        <f t="shared" si="79"/>
        <v>0.59070434372127445</v>
      </c>
      <c r="W227" s="190">
        <f t="shared" si="80"/>
        <v>0.59070434372127445</v>
      </c>
      <c r="X227" s="45">
        <v>0.59070434372127445</v>
      </c>
    </row>
    <row r="228" spans="2:24">
      <c r="B228" s="41" t="str">
        <f t="shared" si="76"/>
        <v>OTO-MON-NCD-6</v>
      </c>
      <c r="C228" s="41" t="str">
        <f t="shared" si="76"/>
        <v>A</v>
      </c>
      <c r="D228" s="41">
        <f t="shared" si="77"/>
        <v>0.5032540540540541</v>
      </c>
      <c r="E228" s="41">
        <f t="shared" si="78"/>
        <v>0.52970889648002384</v>
      </c>
      <c r="F228" s="137"/>
      <c r="G228" s="137"/>
      <c r="H228" s="137"/>
      <c r="I228" s="137"/>
      <c r="J228" s="137"/>
      <c r="K228" s="137"/>
      <c r="L228" s="137"/>
      <c r="M228" s="137">
        <f t="shared" si="81"/>
        <v>0.5032540540540541</v>
      </c>
      <c r="N228" s="138">
        <f t="shared" si="82"/>
        <v>0.52970889648002384</v>
      </c>
      <c r="O228" s="137">
        <v>1</v>
      </c>
      <c r="P228" s="41">
        <f t="shared" si="83"/>
        <v>0.5032540540540541</v>
      </c>
      <c r="Q228" s="41">
        <f t="shared" si="84"/>
        <v>0.52970889648002384</v>
      </c>
      <c r="R228" s="189">
        <f t="shared" si="85"/>
        <v>0.51648147526703903</v>
      </c>
      <c r="S228" s="189">
        <f t="shared" si="86"/>
        <v>1.8706398474624776E-2</v>
      </c>
      <c r="T228" s="189"/>
      <c r="U228" s="189"/>
      <c r="V228" s="189">
        <f t="shared" si="79"/>
        <v>0.50783316545850243</v>
      </c>
      <c r="W228" s="190">
        <f t="shared" si="80"/>
        <v>0.50783316545850243</v>
      </c>
      <c r="X228" s="45">
        <v>0.50783316545850243</v>
      </c>
    </row>
    <row r="229" spans="2:24">
      <c r="B229" s="41" t="str">
        <f t="shared" si="76"/>
        <v>OTO-MON-NCD-7</v>
      </c>
      <c r="C229" s="41" t="str">
        <f t="shared" si="76"/>
        <v>A</v>
      </c>
      <c r="D229" s="41">
        <f t="shared" si="77"/>
        <v>0.3621513513513514</v>
      </c>
      <c r="E229" s="41">
        <f t="shared" si="78"/>
        <v>0.36269864844794303</v>
      </c>
      <c r="F229" s="137"/>
      <c r="G229" s="137"/>
      <c r="H229" s="137"/>
      <c r="I229" s="137"/>
      <c r="J229" s="137"/>
      <c r="K229" s="137"/>
      <c r="L229" s="137"/>
      <c r="M229" s="137">
        <f t="shared" si="81"/>
        <v>0.3621513513513514</v>
      </c>
      <c r="N229" s="138">
        <f t="shared" si="82"/>
        <v>0.36269864844794303</v>
      </c>
      <c r="O229" s="137">
        <v>1</v>
      </c>
      <c r="P229" s="41">
        <f t="shared" si="83"/>
        <v>0.3621513513513514</v>
      </c>
      <c r="Q229" s="41">
        <f t="shared" si="84"/>
        <v>0.36269864844794303</v>
      </c>
      <c r="R229" s="189">
        <f t="shared" si="85"/>
        <v>0.36242499989964722</v>
      </c>
      <c r="S229" s="189">
        <f t="shared" si="86"/>
        <v>3.8699748832364745E-4</v>
      </c>
      <c r="T229" s="189"/>
      <c r="U229" s="189"/>
      <c r="V229" s="189">
        <f t="shared" si="79"/>
        <v>0.35377669009111057</v>
      </c>
      <c r="W229" s="190">
        <f t="shared" si="80"/>
        <v>0.35377669009111057</v>
      </c>
      <c r="X229" s="45">
        <v>0.35377669009111057</v>
      </c>
    </row>
    <row r="230" spans="2:24">
      <c r="B230" s="41" t="str">
        <f t="shared" si="76"/>
        <v>OTO-MON-NCD-8</v>
      </c>
      <c r="C230" s="41" t="str">
        <f t="shared" si="76"/>
        <v>A</v>
      </c>
      <c r="D230" s="41">
        <f t="shared" si="77"/>
        <v>0.64435675675675674</v>
      </c>
      <c r="E230" s="41">
        <f t="shared" si="78"/>
        <v>0.6967191445121047</v>
      </c>
      <c r="F230" s="137"/>
      <c r="G230" s="137"/>
      <c r="H230" s="137"/>
      <c r="I230" s="137"/>
      <c r="J230" s="137"/>
      <c r="K230" s="137"/>
      <c r="L230" s="137"/>
      <c r="M230" s="137">
        <f t="shared" si="81"/>
        <v>0.64435675675675674</v>
      </c>
      <c r="N230" s="138">
        <f t="shared" si="82"/>
        <v>0.6967191445121047</v>
      </c>
      <c r="O230" s="137">
        <v>1</v>
      </c>
      <c r="P230" s="41">
        <f t="shared" si="83"/>
        <v>0.64435675675675674</v>
      </c>
      <c r="Q230" s="41">
        <f t="shared" si="84"/>
        <v>0.6967191445121047</v>
      </c>
      <c r="R230" s="189">
        <f t="shared" si="85"/>
        <v>0.67053795063443067</v>
      </c>
      <c r="S230" s="189">
        <f t="shared" si="86"/>
        <v>3.702579946092599E-2</v>
      </c>
      <c r="T230" s="189"/>
      <c r="U230" s="189"/>
      <c r="V230" s="189">
        <f t="shared" si="79"/>
        <v>0.66188964082589408</v>
      </c>
      <c r="W230" s="190">
        <f t="shared" si="80"/>
        <v>0.66188964082589408</v>
      </c>
      <c r="X230" s="45">
        <v>0.66188964082589408</v>
      </c>
    </row>
    <row r="231" spans="2:24">
      <c r="B231" s="41" t="str">
        <f t="shared" si="76"/>
        <v>OTO-MXT-NCD-1</v>
      </c>
      <c r="C231" s="41" t="str">
        <f t="shared" si="76"/>
        <v>A</v>
      </c>
      <c r="D231" s="41">
        <f t="shared" si="77"/>
        <v>0.65521081081081078</v>
      </c>
      <c r="E231" s="41">
        <f t="shared" si="78"/>
        <v>0.67584286350809453</v>
      </c>
      <c r="F231" s="137"/>
      <c r="G231" s="137"/>
      <c r="H231" s="137"/>
      <c r="I231" s="137"/>
      <c r="J231" s="137"/>
      <c r="K231" s="137"/>
      <c r="L231" s="137"/>
      <c r="M231" s="137">
        <f t="shared" si="81"/>
        <v>0.65521081081081078</v>
      </c>
      <c r="N231" s="138">
        <f t="shared" si="82"/>
        <v>0.67584286350809453</v>
      </c>
      <c r="O231" s="137">
        <v>1</v>
      </c>
      <c r="P231" s="41">
        <f t="shared" si="83"/>
        <v>0.65521081081081078</v>
      </c>
      <c r="Q231" s="41">
        <f t="shared" si="84"/>
        <v>0.67584286350809453</v>
      </c>
      <c r="R231" s="189">
        <f t="shared" si="85"/>
        <v>0.66552683715945271</v>
      </c>
      <c r="S231" s="189">
        <f t="shared" si="86"/>
        <v>1.4589064372047532E-2</v>
      </c>
      <c r="T231" s="189"/>
      <c r="U231" s="189"/>
      <c r="V231" s="189">
        <f t="shared" si="79"/>
        <v>0.65687852735091612</v>
      </c>
      <c r="W231" s="190">
        <f t="shared" si="80"/>
        <v>0.65687852735091612</v>
      </c>
      <c r="X231" s="45">
        <v>0.65687852735091612</v>
      </c>
    </row>
    <row r="232" spans="2:24">
      <c r="B232" s="41" t="str">
        <f t="shared" si="76"/>
        <v>OTO-MXT-NCD-2</v>
      </c>
      <c r="C232" s="41" t="str">
        <f t="shared" si="76"/>
        <v>A</v>
      </c>
      <c r="D232" s="41">
        <f t="shared" si="77"/>
        <v>0.22104864864864873</v>
      </c>
      <c r="E232" s="41">
        <f t="shared" si="78"/>
        <v>0.23744096242388243</v>
      </c>
      <c r="F232" s="137"/>
      <c r="G232" s="137"/>
      <c r="H232" s="137"/>
      <c r="I232" s="137"/>
      <c r="J232" s="137"/>
      <c r="K232" s="137"/>
      <c r="L232" s="137"/>
      <c r="M232" s="137">
        <f t="shared" si="81"/>
        <v>0.22104864864864873</v>
      </c>
      <c r="N232" s="138">
        <f t="shared" si="82"/>
        <v>0.23744096242388243</v>
      </c>
      <c r="O232" s="137">
        <v>1</v>
      </c>
      <c r="P232" s="41">
        <f t="shared" si="83"/>
        <v>0.22104864864864873</v>
      </c>
      <c r="Q232" s="41">
        <f t="shared" si="84"/>
        <v>0.23744096242388243</v>
      </c>
      <c r="R232" s="189">
        <f t="shared" si="85"/>
        <v>0.22924480553626558</v>
      </c>
      <c r="S232" s="189">
        <f t="shared" si="86"/>
        <v>1.1591116229805406E-2</v>
      </c>
      <c r="T232" s="189"/>
      <c r="U232" s="189"/>
      <c r="V232" s="189">
        <f t="shared" si="79"/>
        <v>0.22059649572772894</v>
      </c>
      <c r="W232" s="190">
        <f t="shared" si="80"/>
        <v>0.22059649572772894</v>
      </c>
      <c r="X232" s="45">
        <v>0.22059649572772894</v>
      </c>
    </row>
    <row r="233" spans="2:24">
      <c r="B233" s="41" t="str">
        <f t="shared" si="76"/>
        <v>OTO-MXT-NCD-3</v>
      </c>
      <c r="C233" s="41" t="str">
        <f t="shared" si="76"/>
        <v>A</v>
      </c>
      <c r="D233" s="41">
        <f t="shared" si="77"/>
        <v>0.24275675675675684</v>
      </c>
      <c r="E233" s="41">
        <f t="shared" si="78"/>
        <v>0.25309817317688993</v>
      </c>
      <c r="F233" s="137"/>
      <c r="G233" s="137"/>
      <c r="H233" s="137"/>
      <c r="I233" s="137"/>
      <c r="J233" s="137"/>
      <c r="K233" s="137"/>
      <c r="L233" s="137"/>
      <c r="M233" s="137">
        <f t="shared" si="81"/>
        <v>0.24275675675675684</v>
      </c>
      <c r="N233" s="138">
        <f t="shared" si="82"/>
        <v>0.25309817317688993</v>
      </c>
      <c r="O233" s="137">
        <v>1</v>
      </c>
      <c r="P233" s="41">
        <f t="shared" si="83"/>
        <v>0.24275675675675684</v>
      </c>
      <c r="Q233" s="41">
        <f t="shared" si="84"/>
        <v>0.25309817317688993</v>
      </c>
      <c r="R233" s="189">
        <f t="shared" si="85"/>
        <v>0.24792746496682339</v>
      </c>
      <c r="S233" s="189">
        <f t="shared" si="86"/>
        <v>7.3124856777500163E-3</v>
      </c>
      <c r="T233" s="189"/>
      <c r="U233" s="189"/>
      <c r="V233" s="189">
        <f t="shared" si="79"/>
        <v>0.23927915515828674</v>
      </c>
      <c r="W233" s="190">
        <f t="shared" si="80"/>
        <v>0.23927915515828674</v>
      </c>
      <c r="X233" s="45">
        <v>0.23927915515828674</v>
      </c>
    </row>
    <row r="234" spans="2:24">
      <c r="B234" s="41" t="str">
        <f t="shared" si="76"/>
        <v>OTO-MXT-NCD-4</v>
      </c>
      <c r="C234" s="41" t="str">
        <f t="shared" si="76"/>
        <v>A</v>
      </c>
      <c r="D234" s="41">
        <f t="shared" si="77"/>
        <v>0.31873513513513524</v>
      </c>
      <c r="E234" s="41">
        <f t="shared" si="78"/>
        <v>0.3157270161889203</v>
      </c>
      <c r="F234" s="137"/>
      <c r="G234" s="137"/>
      <c r="H234" s="137"/>
      <c r="I234" s="137"/>
      <c r="J234" s="137"/>
      <c r="K234" s="137"/>
      <c r="L234" s="137"/>
      <c r="M234" s="137">
        <f t="shared" si="81"/>
        <v>0.31873513513513524</v>
      </c>
      <c r="N234" s="138">
        <f t="shared" si="82"/>
        <v>0.3157270161889203</v>
      </c>
      <c r="O234" s="137">
        <v>1</v>
      </c>
      <c r="P234" s="41">
        <f t="shared" si="83"/>
        <v>0.31873513513513524</v>
      </c>
      <c r="Q234" s="41">
        <f t="shared" si="84"/>
        <v>0.3157270161889203</v>
      </c>
      <c r="R234" s="189">
        <f t="shared" si="85"/>
        <v>0.31723107566202779</v>
      </c>
      <c r="S234" s="189">
        <f t="shared" si="86"/>
        <v>2.1270613054843184E-3</v>
      </c>
      <c r="T234" s="189"/>
      <c r="U234" s="189"/>
      <c r="V234" s="189">
        <f t="shared" si="79"/>
        <v>0.30858276585349115</v>
      </c>
      <c r="W234" s="190">
        <f t="shared" si="80"/>
        <v>0.30858276585349115</v>
      </c>
      <c r="X234" s="45">
        <v>0.30858276585349115</v>
      </c>
    </row>
    <row r="235" spans="2:24">
      <c r="B235" s="41" t="str">
        <f t="shared" si="76"/>
        <v>OTO-MXT-NCD-5</v>
      </c>
      <c r="C235" s="41" t="str">
        <f t="shared" si="76"/>
        <v>A</v>
      </c>
      <c r="D235" s="41">
        <f t="shared" si="77"/>
        <v>0.27531891891891896</v>
      </c>
      <c r="E235" s="41">
        <f t="shared" si="78"/>
        <v>0.28963166493390768</v>
      </c>
      <c r="F235" s="137"/>
      <c r="G235" s="137"/>
      <c r="H235" s="137"/>
      <c r="I235" s="137"/>
      <c r="J235" s="137"/>
      <c r="K235" s="137"/>
      <c r="L235" s="137"/>
      <c r="M235" s="137">
        <f t="shared" si="81"/>
        <v>0.27531891891891896</v>
      </c>
      <c r="N235" s="138">
        <f t="shared" si="82"/>
        <v>0.28963166493390768</v>
      </c>
      <c r="O235" s="137">
        <v>1</v>
      </c>
      <c r="P235" s="41">
        <f t="shared" si="83"/>
        <v>0.27531891891891896</v>
      </c>
      <c r="Q235" s="41">
        <f t="shared" si="84"/>
        <v>0.28963166493390768</v>
      </c>
      <c r="R235" s="189">
        <f t="shared" si="85"/>
        <v>0.2824752919264133</v>
      </c>
      <c r="S235" s="189">
        <f t="shared" si="86"/>
        <v>1.0120639764599258E-2</v>
      </c>
      <c r="T235" s="189"/>
      <c r="U235" s="189"/>
      <c r="V235" s="189">
        <f t="shared" si="79"/>
        <v>0.27382698211787665</v>
      </c>
      <c r="W235" s="190">
        <f t="shared" si="80"/>
        <v>0.27382698211787665</v>
      </c>
      <c r="X235" s="45">
        <v>0.27382698211787665</v>
      </c>
    </row>
    <row r="236" spans="2:24">
      <c r="B236" s="41" t="str">
        <f t="shared" si="76"/>
        <v>OTO-MXT-NCD-6</v>
      </c>
      <c r="C236" s="41" t="str">
        <f t="shared" si="76"/>
        <v>A</v>
      </c>
      <c r="D236" s="41">
        <f t="shared" si="77"/>
        <v>0.37843243243243246</v>
      </c>
      <c r="E236" s="41">
        <f t="shared" si="78"/>
        <v>0.37835585920095061</v>
      </c>
      <c r="F236" s="137"/>
      <c r="G236" s="137"/>
      <c r="H236" s="137"/>
      <c r="I236" s="137"/>
      <c r="J236" s="137"/>
      <c r="K236" s="137"/>
      <c r="L236" s="137"/>
      <c r="M236" s="137">
        <f t="shared" si="81"/>
        <v>0.37843243243243246</v>
      </c>
      <c r="N236" s="138">
        <f t="shared" si="82"/>
        <v>0.37835585920095061</v>
      </c>
      <c r="O236" s="137">
        <v>1</v>
      </c>
      <c r="P236" s="41">
        <f t="shared" si="83"/>
        <v>0.37843243243243246</v>
      </c>
      <c r="Q236" s="41">
        <f t="shared" si="84"/>
        <v>0.37835585920095061</v>
      </c>
      <c r="R236" s="189">
        <f t="shared" si="85"/>
        <v>0.37839414581669151</v>
      </c>
      <c r="S236" s="189">
        <f t="shared" si="86"/>
        <v>5.4145451238188949E-5</v>
      </c>
      <c r="T236" s="189"/>
      <c r="U236" s="189"/>
      <c r="V236" s="189">
        <f t="shared" si="79"/>
        <v>0.36974583600815486</v>
      </c>
      <c r="W236" s="190">
        <f t="shared" si="80"/>
        <v>0.36974583600815486</v>
      </c>
      <c r="X236" s="45">
        <v>0.36974583600815486</v>
      </c>
    </row>
    <row r="237" spans="2:24">
      <c r="B237" s="41" t="str">
        <f t="shared" si="76"/>
        <v>OTO-MXT-NCD-7</v>
      </c>
      <c r="C237" s="41" t="str">
        <f t="shared" si="76"/>
        <v>A</v>
      </c>
      <c r="D237" s="41">
        <f t="shared" si="77"/>
        <v>0.25903783783783785</v>
      </c>
      <c r="E237" s="41">
        <f t="shared" si="78"/>
        <v>0.26875538392989756</v>
      </c>
      <c r="F237" s="137"/>
      <c r="G237" s="137"/>
      <c r="H237" s="137"/>
      <c r="I237" s="137"/>
      <c r="J237" s="137"/>
      <c r="K237" s="137"/>
      <c r="L237" s="137"/>
      <c r="M237" s="137">
        <f t="shared" si="81"/>
        <v>0.25903783783783785</v>
      </c>
      <c r="N237" s="138">
        <f t="shared" si="82"/>
        <v>0.26875538392989756</v>
      </c>
      <c r="O237" s="137">
        <v>1</v>
      </c>
      <c r="P237" s="41">
        <f t="shared" si="83"/>
        <v>0.25903783783783785</v>
      </c>
      <c r="Q237" s="41">
        <f t="shared" si="84"/>
        <v>0.26875538392989756</v>
      </c>
      <c r="R237" s="189">
        <f t="shared" si="85"/>
        <v>0.26389661088386773</v>
      </c>
      <c r="S237" s="189">
        <f t="shared" si="86"/>
        <v>6.8713427381882587E-3</v>
      </c>
      <c r="T237" s="189"/>
      <c r="U237" s="189"/>
      <c r="V237" s="189">
        <f t="shared" si="79"/>
        <v>0.25524830107533109</v>
      </c>
      <c r="W237" s="190">
        <f t="shared" si="80"/>
        <v>0.25524830107533109</v>
      </c>
      <c r="X237" s="45">
        <v>0.25524830107533109</v>
      </c>
    </row>
    <row r="238" spans="2:24">
      <c r="B238" s="41" t="str">
        <f t="shared" si="76"/>
        <v>OTO-MXT-NCD-8</v>
      </c>
      <c r="C238" s="41" t="str">
        <f t="shared" si="76"/>
        <v>A</v>
      </c>
      <c r="D238" s="41">
        <f t="shared" si="77"/>
        <v>0.45983783783783783</v>
      </c>
      <c r="E238" s="41">
        <f t="shared" si="78"/>
        <v>0.43054656171097594</v>
      </c>
      <c r="F238" s="137"/>
      <c r="G238" s="137"/>
      <c r="H238" s="137"/>
      <c r="I238" s="137"/>
      <c r="J238" s="137"/>
      <c r="K238" s="137"/>
      <c r="L238" s="137"/>
      <c r="M238" s="137">
        <f t="shared" si="81"/>
        <v>0.45983783783783783</v>
      </c>
      <c r="N238" s="138">
        <f t="shared" si="82"/>
        <v>0.43054656171097594</v>
      </c>
      <c r="O238" s="137">
        <v>1</v>
      </c>
      <c r="P238" s="41">
        <f t="shared" si="83"/>
        <v>0.45983783783783783</v>
      </c>
      <c r="Q238" s="41">
        <f t="shared" si="84"/>
        <v>0.43054656171097594</v>
      </c>
      <c r="R238" s="189">
        <f t="shared" si="85"/>
        <v>0.44519219977440688</v>
      </c>
      <c r="S238" s="189">
        <f t="shared" si="86"/>
        <v>2.0712059978911672E-2</v>
      </c>
      <c r="T238" s="189"/>
      <c r="U238" s="189"/>
      <c r="V238" s="189">
        <f t="shared" si="79"/>
        <v>0.43654388996587024</v>
      </c>
      <c r="W238" s="190">
        <f t="shared" si="80"/>
        <v>0.43654388996587024</v>
      </c>
      <c r="X238" s="45">
        <v>0.43654388996587024</v>
      </c>
    </row>
    <row r="239" spans="2:24" s="139" customFormat="1">
      <c r="B239" s="139" t="str">
        <f t="shared" si="76"/>
        <v>Blank-16</v>
      </c>
      <c r="C239" s="139" t="str">
        <f t="shared" si="76"/>
        <v>A</v>
      </c>
      <c r="D239" s="139">
        <f t="shared" si="77"/>
        <v>2.0248648648648695E-2</v>
      </c>
      <c r="E239" s="139">
        <f t="shared" si="78"/>
        <v>1.3020941630773821E-2</v>
      </c>
      <c r="M239" s="139">
        <f t="shared" si="81"/>
        <v>2.0248648648648695E-2</v>
      </c>
      <c r="N239" s="160">
        <f t="shared" si="82"/>
        <v>1.3020941630773821E-2</v>
      </c>
      <c r="O239" s="139">
        <v>1</v>
      </c>
      <c r="P239" s="139">
        <f t="shared" si="83"/>
        <v>2.0248648648648695E-2</v>
      </c>
      <c r="Q239" s="139">
        <f t="shared" si="84"/>
        <v>1.3020941630773821E-2</v>
      </c>
      <c r="R239" s="189">
        <f t="shared" si="85"/>
        <v>1.6634795139711257E-2</v>
      </c>
      <c r="S239" s="189">
        <f t="shared" si="86"/>
        <v>5.1107606447689307E-3</v>
      </c>
      <c r="T239" s="189">
        <f>AVERAGE(R239:R243)</f>
        <v>8.6483098085366368E-3</v>
      </c>
      <c r="U239" s="190">
        <f>IF(T239 &gt; 0, T239, 0)</f>
        <v>8.6483098085366368E-3</v>
      </c>
      <c r="V239" s="189"/>
      <c r="W239" s="190"/>
      <c r="X239" s="45" t="s">
        <v>86</v>
      </c>
    </row>
    <row r="240" spans="2:24" s="139" customFormat="1">
      <c r="B240" s="139" t="str">
        <f>AF75</f>
        <v>Blank-17</v>
      </c>
      <c r="C240" s="139" t="str">
        <f>AG75</f>
        <v>B</v>
      </c>
      <c r="D240" s="139">
        <f t="shared" ref="D240:D271" si="87">AM75</f>
        <v>-6.4284008121342573E-3</v>
      </c>
      <c r="E240" s="139">
        <f t="shared" ref="E240:E271" si="88">BB75</f>
        <v>5.2113690808552077E-2</v>
      </c>
      <c r="M240" s="139">
        <f t="shared" si="81"/>
        <v>-6.4284008121342573E-3</v>
      </c>
      <c r="N240" s="160">
        <f t="shared" si="82"/>
        <v>5.2113690808552077E-2</v>
      </c>
      <c r="O240" s="139">
        <v>1</v>
      </c>
      <c r="P240" s="139">
        <f t="shared" si="83"/>
        <v>-6.4284008121342573E-3</v>
      </c>
      <c r="Q240" s="139">
        <f t="shared" si="84"/>
        <v>5.2113690808552077E-2</v>
      </c>
      <c r="R240" s="189">
        <f t="shared" si="85"/>
        <v>2.284264499820891E-2</v>
      </c>
      <c r="S240" s="189">
        <f t="shared" si="86"/>
        <v>4.1395509969831476E-2</v>
      </c>
      <c r="T240" s="189"/>
      <c r="U240" s="189"/>
      <c r="V240" s="189"/>
      <c r="W240" s="190"/>
      <c r="X240" s="45" t="s">
        <v>86</v>
      </c>
    </row>
    <row r="241" spans="2:24" s="139" customFormat="1">
      <c r="B241" s="139" t="str">
        <f t="shared" ref="B241:C304" si="89">AF76</f>
        <v>Blank-18</v>
      </c>
      <c r="C241" s="139" t="str">
        <f t="shared" si="89"/>
        <v>B</v>
      </c>
      <c r="D241" s="139">
        <f t="shared" si="87"/>
        <v>-2.2166487519407616E-2</v>
      </c>
      <c r="E241" s="139">
        <f t="shared" si="88"/>
        <v>1.437706010554954E-2</v>
      </c>
      <c r="M241" s="139">
        <f t="shared" si="81"/>
        <v>-2.2166487519407616E-2</v>
      </c>
      <c r="N241" s="160">
        <f t="shared" si="82"/>
        <v>1.437706010554954E-2</v>
      </c>
      <c r="O241" s="139">
        <v>1</v>
      </c>
      <c r="P241" s="139">
        <f t="shared" si="83"/>
        <v>-2.2166487519407616E-2</v>
      </c>
      <c r="Q241" s="139">
        <f t="shared" si="84"/>
        <v>1.437706010554954E-2</v>
      </c>
      <c r="R241" s="189">
        <f t="shared" si="85"/>
        <v>-3.894713706929038E-3</v>
      </c>
      <c r="S241" s="189">
        <f t="shared" si="86"/>
        <v>2.5840190334220758E-2</v>
      </c>
      <c r="T241" s="189"/>
      <c r="U241" s="189"/>
      <c r="V241" s="189"/>
      <c r="W241" s="190"/>
      <c r="X241" s="45" t="s">
        <v>86</v>
      </c>
    </row>
    <row r="242" spans="2:24" s="139" customFormat="1">
      <c r="B242" s="139" t="str">
        <f t="shared" si="89"/>
        <v>Blank-19</v>
      </c>
      <c r="C242" s="139" t="str">
        <f t="shared" si="89"/>
        <v>B</v>
      </c>
      <c r="D242" s="139">
        <f t="shared" si="87"/>
        <v>1.9801743699988068E-2</v>
      </c>
      <c r="E242" s="139">
        <f t="shared" si="88"/>
        <v>1.437706010554954E-2</v>
      </c>
      <c r="M242" s="139">
        <f t="shared" si="81"/>
        <v>1.9801743699988068E-2</v>
      </c>
      <c r="N242" s="160">
        <f t="shared" si="82"/>
        <v>1.437706010554954E-2</v>
      </c>
      <c r="O242" s="139">
        <v>1</v>
      </c>
      <c r="P242" s="139">
        <f t="shared" si="83"/>
        <v>1.9801743699988068E-2</v>
      </c>
      <c r="Q242" s="139">
        <f t="shared" si="84"/>
        <v>1.437706010554954E-2</v>
      </c>
      <c r="R242" s="189">
        <f t="shared" si="85"/>
        <v>1.7089401902768805E-2</v>
      </c>
      <c r="S242" s="189">
        <f t="shared" si="86"/>
        <v>3.8358305554188976E-3</v>
      </c>
      <c r="T242" s="189"/>
      <c r="U242" s="189"/>
      <c r="V242" s="189"/>
      <c r="W242" s="190"/>
      <c r="X242" s="45" t="s">
        <v>86</v>
      </c>
    </row>
    <row r="243" spans="2:24" s="139" customFormat="1">
      <c r="B243" s="139" t="str">
        <f t="shared" si="89"/>
        <v>Blank-20</v>
      </c>
      <c r="C243" s="139" t="str">
        <f t="shared" si="89"/>
        <v>B</v>
      </c>
      <c r="D243" s="139">
        <f t="shared" si="87"/>
        <v>-1.1674429714558687E-2</v>
      </c>
      <c r="E243" s="139">
        <f t="shared" si="88"/>
        <v>-7.1867288675948118E-3</v>
      </c>
      <c r="M243" s="139">
        <f t="shared" si="81"/>
        <v>-1.1674429714558687E-2</v>
      </c>
      <c r="N243" s="160">
        <f t="shared" si="82"/>
        <v>-7.1867288675948118E-3</v>
      </c>
      <c r="O243" s="139">
        <v>1</v>
      </c>
      <c r="P243" s="139">
        <f t="shared" si="83"/>
        <v>-1.1674429714558687E-2</v>
      </c>
      <c r="Q243" s="139">
        <f t="shared" si="84"/>
        <v>-7.1867288675948118E-3</v>
      </c>
      <c r="R243" s="189">
        <f t="shared" si="85"/>
        <v>-9.4305792910767492E-3</v>
      </c>
      <c r="S243" s="189">
        <f t="shared" si="86"/>
        <v>3.1732837008247652E-3</v>
      </c>
      <c r="T243" s="189"/>
      <c r="U243" s="189"/>
      <c r="V243" s="189"/>
      <c r="W243" s="190"/>
      <c r="X243" s="45" t="s">
        <v>86</v>
      </c>
    </row>
    <row r="244" spans="2:24">
      <c r="B244" s="41" t="str">
        <f t="shared" si="89"/>
        <v>CCR-ONE-NCD-1</v>
      </c>
      <c r="C244" s="41" t="str">
        <f t="shared" si="89"/>
        <v>B</v>
      </c>
      <c r="D244" s="139">
        <f t="shared" si="87"/>
        <v>0.56014272064970749</v>
      </c>
      <c r="E244" s="139">
        <f t="shared" si="88"/>
        <v>0.60199030962373257</v>
      </c>
      <c r="F244" s="137"/>
      <c r="G244" s="137"/>
      <c r="H244" s="137"/>
      <c r="I244" s="137"/>
      <c r="J244" s="137"/>
      <c r="K244" s="137"/>
      <c r="L244" s="137"/>
      <c r="M244" s="137">
        <f t="shared" si="81"/>
        <v>0.56014272064970749</v>
      </c>
      <c r="N244" s="138">
        <f t="shared" si="82"/>
        <v>0.60199030962373257</v>
      </c>
      <c r="O244" s="137">
        <v>1</v>
      </c>
      <c r="P244" s="41">
        <f t="shared" si="83"/>
        <v>0.56014272064970749</v>
      </c>
      <c r="Q244" s="41">
        <f t="shared" si="84"/>
        <v>0.60199030962373257</v>
      </c>
      <c r="R244" s="189">
        <f t="shared" si="85"/>
        <v>0.58106651513672003</v>
      </c>
      <c r="S244" s="189">
        <f t="shared" si="86"/>
        <v>2.9590713939840526E-2</v>
      </c>
      <c r="T244" s="189"/>
      <c r="U244" s="189"/>
      <c r="V244" s="189">
        <f>R244-$U$252</f>
        <v>0.58106651513672003</v>
      </c>
      <c r="W244" s="190">
        <f>IF(V244 &gt; 0, V244, 0)</f>
        <v>0.58106651513672003</v>
      </c>
      <c r="X244" s="45">
        <v>0.58106651513672003</v>
      </c>
    </row>
    <row r="245" spans="2:24">
      <c r="B245" s="41" t="str">
        <f t="shared" si="89"/>
        <v>CCR-ONE-NCD-2</v>
      </c>
      <c r="C245" s="41" t="str">
        <f t="shared" si="89"/>
        <v>B</v>
      </c>
      <c r="D245" s="139">
        <f t="shared" si="87"/>
        <v>0.36079362235757795</v>
      </c>
      <c r="E245" s="139">
        <f t="shared" si="88"/>
        <v>0.37017957816243102</v>
      </c>
      <c r="F245" s="137"/>
      <c r="G245" s="137"/>
      <c r="H245" s="137"/>
      <c r="I245" s="137"/>
      <c r="J245" s="137"/>
      <c r="K245" s="137"/>
      <c r="L245" s="137"/>
      <c r="M245" s="137">
        <f t="shared" si="81"/>
        <v>0.36079362235757795</v>
      </c>
      <c r="N245" s="138">
        <f t="shared" si="82"/>
        <v>0.37017957816243102</v>
      </c>
      <c r="O245" s="137">
        <v>1</v>
      </c>
      <c r="P245" s="41">
        <f t="shared" si="83"/>
        <v>0.36079362235757795</v>
      </c>
      <c r="Q245" s="41">
        <f t="shared" si="84"/>
        <v>0.37017957816243102</v>
      </c>
      <c r="R245" s="189">
        <f t="shared" si="85"/>
        <v>0.36548660026000446</v>
      </c>
      <c r="S245" s="189">
        <f t="shared" si="86"/>
        <v>6.636872997528848E-3</v>
      </c>
      <c r="T245" s="189"/>
      <c r="U245" s="189"/>
      <c r="V245" s="189">
        <f t="shared" ref="V245:V246" si="90">R245-$U$252</f>
        <v>0.36548660026000446</v>
      </c>
      <c r="W245" s="190">
        <f t="shared" ref="W245:W246" si="91">IF(V245 &gt; 0, V245, 0)</f>
        <v>0.36548660026000446</v>
      </c>
      <c r="X245" s="45">
        <v>0.36548660026000446</v>
      </c>
    </row>
    <row r="246" spans="2:24">
      <c r="B246" s="41" t="str">
        <f t="shared" si="89"/>
        <v>CCR-ONE-NCD-3</v>
      </c>
      <c r="C246" s="41" t="str">
        <f t="shared" si="89"/>
        <v>B</v>
      </c>
      <c r="D246" s="139">
        <f t="shared" si="87"/>
        <v>0.61260300967395198</v>
      </c>
      <c r="E246" s="139">
        <f t="shared" si="88"/>
        <v>0.63433599308344901</v>
      </c>
      <c r="F246" s="137"/>
      <c r="G246" s="137"/>
      <c r="H246" s="137"/>
      <c r="I246" s="137"/>
      <c r="J246" s="137"/>
      <c r="K246" s="137"/>
      <c r="L246" s="137"/>
      <c r="M246" s="137">
        <f t="shared" si="81"/>
        <v>0.61260300967395198</v>
      </c>
      <c r="N246" s="138">
        <f t="shared" si="82"/>
        <v>0.63433599308344901</v>
      </c>
      <c r="O246" s="137">
        <v>1</v>
      </c>
      <c r="P246" s="41">
        <f t="shared" si="83"/>
        <v>0.61260300967395198</v>
      </c>
      <c r="Q246" s="41">
        <f t="shared" si="84"/>
        <v>0.63433599308344901</v>
      </c>
      <c r="R246" s="189">
        <f t="shared" si="85"/>
        <v>0.6234695013787005</v>
      </c>
      <c r="S246" s="189">
        <f t="shared" si="86"/>
        <v>1.5367539944270085E-2</v>
      </c>
      <c r="T246" s="189"/>
      <c r="U246" s="189"/>
      <c r="V246" s="189">
        <f t="shared" si="90"/>
        <v>0.6234695013787005</v>
      </c>
      <c r="W246" s="190">
        <f t="shared" si="91"/>
        <v>0.6234695013787005</v>
      </c>
      <c r="X246" s="45">
        <v>0.6234695013787005</v>
      </c>
    </row>
    <row r="247" spans="2:24">
      <c r="B247" s="41" t="str">
        <f t="shared" si="89"/>
        <v>CCR-ONE-NCD-4</v>
      </c>
      <c r="C247" s="41" t="str">
        <f t="shared" si="89"/>
        <v>B</v>
      </c>
      <c r="D247" s="139">
        <f t="shared" si="87"/>
        <v>0.41849994028424709</v>
      </c>
      <c r="E247" s="139">
        <f t="shared" si="88"/>
        <v>0.40791620886543367</v>
      </c>
      <c r="F247" s="137"/>
      <c r="G247" s="137"/>
      <c r="H247" s="137"/>
      <c r="I247" s="137"/>
      <c r="J247" s="137"/>
      <c r="K247" s="137"/>
      <c r="L247" s="137"/>
      <c r="M247" s="137">
        <f t="shared" si="81"/>
        <v>0.41849994028424709</v>
      </c>
      <c r="N247" s="138">
        <f t="shared" si="82"/>
        <v>0.40791620886543367</v>
      </c>
      <c r="O247" s="137">
        <v>1</v>
      </c>
      <c r="P247" s="41">
        <f t="shared" si="83"/>
        <v>0.41849994028424709</v>
      </c>
      <c r="Q247" s="41">
        <f t="shared" si="84"/>
        <v>0.40791620886543367</v>
      </c>
      <c r="R247" s="189">
        <f t="shared" si="85"/>
        <v>0.41320807457484038</v>
      </c>
      <c r="S247" s="189">
        <f t="shared" si="86"/>
        <v>7.4838282565000847E-3</v>
      </c>
      <c r="T247" s="189"/>
      <c r="U247" s="189"/>
      <c r="V247" s="189">
        <f>R247-$U$252</f>
        <v>0.41320807457484038</v>
      </c>
      <c r="W247" s="190">
        <f>IF(V247 &gt; 0, V247, 0)</f>
        <v>0.41320807457484038</v>
      </c>
      <c r="X247" s="45">
        <v>0.41320807457484038</v>
      </c>
    </row>
    <row r="248" spans="2:24">
      <c r="B248" s="41" t="str">
        <f t="shared" si="89"/>
        <v>CCR-ONE-NCD-5</v>
      </c>
      <c r="C248" s="41" t="str">
        <f t="shared" si="89"/>
        <v>B</v>
      </c>
      <c r="D248" s="139">
        <f t="shared" si="87"/>
        <v>0.57063477845455646</v>
      </c>
      <c r="E248" s="139">
        <f t="shared" si="88"/>
        <v>0.69902736000288213</v>
      </c>
      <c r="F248" s="137"/>
      <c r="G248" s="137"/>
      <c r="H248" s="137"/>
      <c r="I248" s="137"/>
      <c r="J248" s="137"/>
      <c r="K248" s="137"/>
      <c r="L248" s="137"/>
      <c r="M248" s="137">
        <f t="shared" si="81"/>
        <v>0.57063477845455646</v>
      </c>
      <c r="N248" s="138">
        <f t="shared" si="82"/>
        <v>0.69902736000288213</v>
      </c>
      <c r="O248" s="137">
        <v>1</v>
      </c>
      <c r="P248" s="41">
        <f t="shared" si="83"/>
        <v>0.57063477845455646</v>
      </c>
      <c r="Q248" s="41">
        <f t="shared" si="84"/>
        <v>0.69902736000288213</v>
      </c>
      <c r="R248" s="189">
        <f t="shared" si="85"/>
        <v>0.63483106922871935</v>
      </c>
      <c r="S248" s="189">
        <f t="shared" si="86"/>
        <v>9.0787265066866865E-2</v>
      </c>
      <c r="T248" s="189"/>
      <c r="U248" s="189"/>
      <c r="V248" s="189">
        <f>R248-$U$273</f>
        <v>0.63483106922871935</v>
      </c>
      <c r="W248" s="190">
        <f>IF(V248 &gt; 0, V248, 0)</f>
        <v>0.63483106922871935</v>
      </c>
      <c r="X248" s="45">
        <v>0.63483106922871935</v>
      </c>
    </row>
    <row r="249" spans="2:24">
      <c r="B249" s="41" t="str">
        <f t="shared" si="89"/>
        <v>CCR-ONE-NCD-6</v>
      </c>
      <c r="C249" s="41" t="str">
        <f t="shared" si="89"/>
        <v>B</v>
      </c>
      <c r="D249" s="139">
        <f t="shared" si="87"/>
        <v>0.37128568016242691</v>
      </c>
      <c r="E249" s="139">
        <f t="shared" si="88"/>
        <v>0.3863524198922893</v>
      </c>
      <c r="F249" s="137"/>
      <c r="G249" s="137"/>
      <c r="H249" s="137"/>
      <c r="I249" s="137"/>
      <c r="J249" s="137"/>
      <c r="K249" s="137"/>
      <c r="L249" s="137"/>
      <c r="M249" s="137">
        <f t="shared" si="81"/>
        <v>0.37128568016242691</v>
      </c>
      <c r="N249" s="138">
        <f t="shared" si="82"/>
        <v>0.3863524198922893</v>
      </c>
      <c r="O249" s="137">
        <v>1</v>
      </c>
      <c r="P249" s="41">
        <f t="shared" si="83"/>
        <v>0.37128568016242691</v>
      </c>
      <c r="Q249" s="41">
        <f t="shared" si="84"/>
        <v>0.3863524198922893</v>
      </c>
      <c r="R249" s="189">
        <f t="shared" si="85"/>
        <v>0.37881905002735811</v>
      </c>
      <c r="S249" s="189">
        <f t="shared" si="86"/>
        <v>1.0653793833358466E-2</v>
      </c>
      <c r="T249" s="189"/>
      <c r="U249" s="189"/>
      <c r="V249" s="189">
        <f>R249-$U$273</f>
        <v>0.37881905002735811</v>
      </c>
      <c r="W249" s="190">
        <f>IF(V249 &gt; 0, V249, 0)</f>
        <v>0.37881905002735811</v>
      </c>
      <c r="X249" s="45">
        <v>0.37881905002735811</v>
      </c>
    </row>
    <row r="250" spans="2:24">
      <c r="B250" s="41" t="str">
        <f t="shared" si="89"/>
        <v>CCR-ONE-NCD-7</v>
      </c>
      <c r="C250" s="41" t="str">
        <f t="shared" si="89"/>
        <v>B</v>
      </c>
      <c r="D250" s="139">
        <f t="shared" si="87"/>
        <v>0.76473784784426135</v>
      </c>
      <c r="E250" s="139">
        <f t="shared" si="88"/>
        <v>0.8014553576253175</v>
      </c>
      <c r="F250" s="137"/>
      <c r="G250" s="137"/>
      <c r="H250" s="137"/>
      <c r="I250" s="137"/>
      <c r="J250" s="137"/>
      <c r="K250" s="137"/>
      <c r="L250" s="137"/>
      <c r="M250" s="137">
        <f t="shared" si="81"/>
        <v>0.76473784784426135</v>
      </c>
      <c r="N250" s="138">
        <f t="shared" si="82"/>
        <v>0.8014553576253175</v>
      </c>
      <c r="O250" s="137">
        <v>1</v>
      </c>
      <c r="P250" s="41">
        <f t="shared" si="83"/>
        <v>0.76473784784426135</v>
      </c>
      <c r="Q250" s="41">
        <f t="shared" si="84"/>
        <v>0.8014553576253175</v>
      </c>
      <c r="R250" s="189">
        <f t="shared" si="85"/>
        <v>0.78309660273478943</v>
      </c>
      <c r="S250" s="189">
        <f t="shared" si="86"/>
        <v>2.5963200154468187E-2</v>
      </c>
      <c r="T250" s="189"/>
      <c r="U250" s="189"/>
      <c r="V250" s="189">
        <f>R250-$U$273</f>
        <v>0.78309660273478943</v>
      </c>
      <c r="W250" s="190">
        <f>IF(V250 &gt; 0, V250, 0)</f>
        <v>0.78309660273478943</v>
      </c>
      <c r="X250" s="45">
        <v>0.78309660273478943</v>
      </c>
    </row>
    <row r="251" spans="2:24">
      <c r="B251" s="41" t="str">
        <f t="shared" si="89"/>
        <v>CCR-ONE-NCD-8</v>
      </c>
      <c r="C251" s="41" t="str">
        <f t="shared" si="89"/>
        <v>B</v>
      </c>
      <c r="D251" s="139">
        <f t="shared" si="87"/>
        <v>0.68604741430789451</v>
      </c>
      <c r="E251" s="139">
        <f t="shared" si="88"/>
        <v>0.69363641275959609</v>
      </c>
      <c r="F251" s="137"/>
      <c r="G251" s="137"/>
      <c r="H251" s="137"/>
      <c r="I251" s="137"/>
      <c r="J251" s="137"/>
      <c r="K251" s="137"/>
      <c r="L251" s="137"/>
      <c r="M251" s="137">
        <f t="shared" si="81"/>
        <v>0.68604741430789451</v>
      </c>
      <c r="N251" s="138">
        <f t="shared" si="82"/>
        <v>0.69363641275959609</v>
      </c>
      <c r="O251" s="137">
        <v>1</v>
      </c>
      <c r="P251" s="41">
        <f t="shared" si="83"/>
        <v>0.68604741430789451</v>
      </c>
      <c r="Q251" s="41">
        <f t="shared" si="84"/>
        <v>0.69363641275959609</v>
      </c>
      <c r="R251" s="189">
        <f t="shared" si="85"/>
        <v>0.68984191353374524</v>
      </c>
      <c r="S251" s="189">
        <f t="shared" si="86"/>
        <v>5.3662322676123961E-3</v>
      </c>
      <c r="T251" s="189"/>
      <c r="U251" s="189"/>
      <c r="V251" s="189">
        <f>R251-$U$273</f>
        <v>0.68984191353374524</v>
      </c>
      <c r="W251" s="190">
        <f>IF(V251 &gt; 0, V251, 0)</f>
        <v>0.68984191353374524</v>
      </c>
      <c r="X251" s="45">
        <v>0.68984191353374524</v>
      </c>
    </row>
    <row r="252" spans="2:24" s="139" customFormat="1">
      <c r="B252" s="139" t="str">
        <f t="shared" si="89"/>
        <v>Blank-21</v>
      </c>
      <c r="C252" s="139" t="str">
        <f t="shared" si="89"/>
        <v>B</v>
      </c>
      <c r="D252" s="139">
        <f t="shared" si="87"/>
        <v>-1.6920458616983151E-2</v>
      </c>
      <c r="E252" s="139">
        <f t="shared" si="88"/>
        <v>-1.2577676110880899E-2</v>
      </c>
      <c r="M252" s="139">
        <f t="shared" si="81"/>
        <v>-1.6920458616983151E-2</v>
      </c>
      <c r="N252" s="160">
        <f t="shared" si="82"/>
        <v>-1.2577676110880899E-2</v>
      </c>
      <c r="O252" s="139">
        <v>1</v>
      </c>
      <c r="P252" s="139">
        <f t="shared" si="83"/>
        <v>-1.6920458616983151E-2</v>
      </c>
      <c r="Q252" s="139">
        <f t="shared" si="84"/>
        <v>-1.2577676110880899E-2</v>
      </c>
      <c r="R252" s="189">
        <f t="shared" si="85"/>
        <v>-1.4749067363932025E-2</v>
      </c>
      <c r="S252" s="189">
        <f t="shared" si="86"/>
        <v>3.0708109592832112E-3</v>
      </c>
      <c r="T252" s="189">
        <f>AVERAGE(R252:R256)</f>
        <v>-7.8422787862632536E-3</v>
      </c>
      <c r="U252" s="190">
        <f>IF(T252 &gt; 0, T252, 0)</f>
        <v>0</v>
      </c>
      <c r="V252" s="189"/>
      <c r="W252" s="190"/>
      <c r="X252" s="45" t="s">
        <v>86</v>
      </c>
    </row>
    <row r="253" spans="2:24" s="139" customFormat="1">
      <c r="B253" s="139" t="str">
        <f t="shared" si="89"/>
        <v>Blank-22</v>
      </c>
      <c r="C253" s="139" t="str">
        <f t="shared" si="89"/>
        <v>B</v>
      </c>
      <c r="D253" s="139">
        <f t="shared" si="87"/>
        <v>-6.4284008121342573E-3</v>
      </c>
      <c r="E253" s="139">
        <f t="shared" si="88"/>
        <v>-2.8750517840739127E-2</v>
      </c>
      <c r="M253" s="139">
        <f t="shared" si="81"/>
        <v>-6.4284008121342573E-3</v>
      </c>
      <c r="N253" s="160">
        <f t="shared" si="82"/>
        <v>-2.8750517840739127E-2</v>
      </c>
      <c r="O253" s="139">
        <v>1</v>
      </c>
      <c r="P253" s="139">
        <f t="shared" si="83"/>
        <v>-6.4284008121342573E-3</v>
      </c>
      <c r="Q253" s="139">
        <f t="shared" si="84"/>
        <v>-2.8750517840739127E-2</v>
      </c>
      <c r="R253" s="189">
        <f t="shared" si="85"/>
        <v>-1.7589459326436692E-2</v>
      </c>
      <c r="S253" s="189">
        <f t="shared" si="86"/>
        <v>1.578412032136621E-2</v>
      </c>
      <c r="T253" s="189"/>
      <c r="U253" s="189"/>
      <c r="V253" s="189"/>
      <c r="W253" s="190"/>
      <c r="X253" s="45" t="s">
        <v>86</v>
      </c>
    </row>
    <row r="254" spans="2:24" s="139" customFormat="1">
      <c r="B254" s="139" t="str">
        <f t="shared" si="89"/>
        <v>Blank-23</v>
      </c>
      <c r="C254" s="139" t="str">
        <f t="shared" si="89"/>
        <v>B</v>
      </c>
      <c r="D254" s="139">
        <f t="shared" si="87"/>
        <v>-6.4284008121342573E-3</v>
      </c>
      <c r="E254" s="139">
        <f t="shared" si="88"/>
        <v>-1.2577676110880899E-2</v>
      </c>
      <c r="M254" s="139">
        <f t="shared" si="81"/>
        <v>-6.4284008121342573E-3</v>
      </c>
      <c r="N254" s="160">
        <f t="shared" si="82"/>
        <v>-1.2577676110880899E-2</v>
      </c>
      <c r="O254" s="139">
        <v>1</v>
      </c>
      <c r="P254" s="139">
        <f t="shared" si="83"/>
        <v>-6.4284008121342573E-3</v>
      </c>
      <c r="Q254" s="139">
        <f t="shared" si="84"/>
        <v>-1.2577676110880899E-2</v>
      </c>
      <c r="R254" s="189">
        <f t="shared" si="85"/>
        <v>-9.5030384615075788E-3</v>
      </c>
      <c r="S254" s="189">
        <f t="shared" si="86"/>
        <v>4.3481942631266833E-3</v>
      </c>
      <c r="T254" s="189"/>
      <c r="U254" s="189"/>
      <c r="V254" s="189"/>
      <c r="W254" s="190"/>
      <c r="X254" s="45" t="s">
        <v>86</v>
      </c>
    </row>
    <row r="255" spans="2:24" s="139" customFormat="1">
      <c r="B255" s="139" t="str">
        <f t="shared" si="89"/>
        <v>Blank-24</v>
      </c>
      <c r="C255" s="139" t="str">
        <f t="shared" si="89"/>
        <v>B</v>
      </c>
      <c r="D255" s="139">
        <f t="shared" si="87"/>
        <v>-6.4284008121342573E-3</v>
      </c>
      <c r="E255" s="139">
        <f t="shared" si="88"/>
        <v>-1.7957816243087243E-3</v>
      </c>
      <c r="M255" s="139">
        <f t="shared" si="81"/>
        <v>-6.4284008121342573E-3</v>
      </c>
      <c r="N255" s="160">
        <f t="shared" si="82"/>
        <v>-1.7957816243087243E-3</v>
      </c>
      <c r="O255" s="139">
        <v>1</v>
      </c>
      <c r="P255" s="139">
        <f t="shared" si="83"/>
        <v>-6.4284008121342573E-3</v>
      </c>
      <c r="Q255" s="139">
        <f t="shared" si="84"/>
        <v>-1.7957816243087243E-3</v>
      </c>
      <c r="R255" s="189">
        <f t="shared" si="85"/>
        <v>-4.1120912182214912E-3</v>
      </c>
      <c r="S255" s="189">
        <f t="shared" si="86"/>
        <v>3.2757564423663496E-3</v>
      </c>
      <c r="T255" s="189"/>
      <c r="U255" s="189"/>
      <c r="V255" s="189"/>
      <c r="W255" s="190"/>
      <c r="X255" s="45" t="s">
        <v>86</v>
      </c>
    </row>
    <row r="256" spans="2:24" s="139" customFormat="1">
      <c r="B256" s="139" t="str">
        <f t="shared" si="89"/>
        <v>Blank-25</v>
      </c>
      <c r="C256" s="139" t="str">
        <f t="shared" si="89"/>
        <v>B</v>
      </c>
      <c r="D256" s="139">
        <f t="shared" si="87"/>
        <v>-1.1674429714558687E-2</v>
      </c>
      <c r="E256" s="139">
        <f t="shared" si="88"/>
        <v>2.5158954592121714E-2</v>
      </c>
      <c r="M256" s="139">
        <f t="shared" si="81"/>
        <v>-1.1674429714558687E-2</v>
      </c>
      <c r="N256" s="160">
        <f t="shared" si="82"/>
        <v>2.5158954592121714E-2</v>
      </c>
      <c r="O256" s="139">
        <v>1</v>
      </c>
      <c r="P256" s="139">
        <f t="shared" si="83"/>
        <v>-1.1674429714558687E-2</v>
      </c>
      <c r="Q256" s="139">
        <f t="shared" si="84"/>
        <v>2.5158954592121714E-2</v>
      </c>
      <c r="R256" s="189">
        <f t="shared" si="85"/>
        <v>6.7422624387815135E-3</v>
      </c>
      <c r="S256" s="189">
        <f t="shared" si="86"/>
        <v>2.6045135817303867E-2</v>
      </c>
      <c r="T256" s="189"/>
      <c r="U256" s="189"/>
      <c r="V256" s="189"/>
      <c r="W256" s="190"/>
      <c r="X256" s="45" t="s">
        <v>86</v>
      </c>
    </row>
    <row r="257" spans="2:24">
      <c r="B257" s="41" t="str">
        <f t="shared" si="89"/>
        <v>CRE-MXG-NCD-1</v>
      </c>
      <c r="C257" s="41" t="str">
        <f t="shared" si="89"/>
        <v>B</v>
      </c>
      <c r="D257" s="139">
        <f t="shared" si="87"/>
        <v>0.32931744894303117</v>
      </c>
      <c r="E257" s="139">
        <f t="shared" si="88"/>
        <v>0.36478863091914493</v>
      </c>
      <c r="F257" s="137"/>
      <c r="G257" s="137"/>
      <c r="H257" s="137"/>
      <c r="I257" s="137"/>
      <c r="J257" s="137"/>
      <c r="K257" s="137"/>
      <c r="L257" s="137"/>
      <c r="M257" s="137">
        <f t="shared" si="81"/>
        <v>0.32931744894303117</v>
      </c>
      <c r="N257" s="138">
        <f t="shared" si="82"/>
        <v>0.36478863091914493</v>
      </c>
      <c r="O257" s="137">
        <v>1</v>
      </c>
      <c r="P257" s="41">
        <f t="shared" si="83"/>
        <v>0.32931744894303117</v>
      </c>
      <c r="Q257" s="41">
        <f t="shared" si="84"/>
        <v>0.36478863091914493</v>
      </c>
      <c r="R257" s="189">
        <f t="shared" si="85"/>
        <v>0.34705303993108805</v>
      </c>
      <c r="S257" s="189">
        <f t="shared" si="86"/>
        <v>2.5081913312012084E-2</v>
      </c>
      <c r="T257" s="189"/>
      <c r="U257" s="189"/>
      <c r="V257" s="189">
        <f>R257-$U$273</f>
        <v>0.34705303993108805</v>
      </c>
      <c r="W257" s="190">
        <f>IF(V257 &gt; 0, V257, 0)</f>
        <v>0.34705303993108805</v>
      </c>
      <c r="X257" s="45">
        <v>0.34705303993108805</v>
      </c>
    </row>
    <row r="258" spans="2:24">
      <c r="B258" s="41" t="str">
        <f t="shared" si="89"/>
        <v>CRE-MXG-NCD-2</v>
      </c>
      <c r="C258" s="41" t="str">
        <f t="shared" si="89"/>
        <v>B</v>
      </c>
      <c r="D258" s="139">
        <f t="shared" si="87"/>
        <v>0.26636510211393771</v>
      </c>
      <c r="E258" s="139">
        <f t="shared" si="88"/>
        <v>0.27314252778328152</v>
      </c>
      <c r="F258" s="137"/>
      <c r="G258" s="137"/>
      <c r="H258" s="137"/>
      <c r="I258" s="137"/>
      <c r="J258" s="137"/>
      <c r="K258" s="137"/>
      <c r="L258" s="137"/>
      <c r="M258" s="137">
        <f t="shared" si="81"/>
        <v>0.26636510211393771</v>
      </c>
      <c r="N258" s="138">
        <f t="shared" si="82"/>
        <v>0.27314252778328152</v>
      </c>
      <c r="O258" s="137">
        <v>1</v>
      </c>
      <c r="P258" s="41">
        <f t="shared" si="83"/>
        <v>0.26636510211393771</v>
      </c>
      <c r="Q258" s="41">
        <f t="shared" si="84"/>
        <v>0.27314252778328152</v>
      </c>
      <c r="R258" s="189">
        <f t="shared" si="85"/>
        <v>0.26975381494860962</v>
      </c>
      <c r="S258" s="189">
        <f t="shared" si="86"/>
        <v>4.7923636497807813E-3</v>
      </c>
      <c r="T258" s="189"/>
      <c r="U258" s="189"/>
      <c r="V258" s="189">
        <f t="shared" ref="V258:V272" si="92">R258-$U$273</f>
        <v>0.26975381494860962</v>
      </c>
      <c r="W258" s="190">
        <f t="shared" ref="W258:W272" si="93">IF(V258 &gt; 0, V258, 0)</f>
        <v>0.26975381494860962</v>
      </c>
      <c r="X258" s="45">
        <v>0.26975381494860962</v>
      </c>
    </row>
    <row r="259" spans="2:24">
      <c r="B259" s="41" t="str">
        <f t="shared" si="89"/>
        <v>CRE-MXG-NCD-3</v>
      </c>
      <c r="C259" s="41" t="str">
        <f t="shared" si="89"/>
        <v>B</v>
      </c>
      <c r="D259" s="139">
        <f t="shared" si="87"/>
        <v>0.49719037382061387</v>
      </c>
      <c r="E259" s="139">
        <f t="shared" si="88"/>
        <v>0.52651704821772749</v>
      </c>
      <c r="F259" s="137"/>
      <c r="G259" s="137"/>
      <c r="H259" s="137"/>
      <c r="I259" s="137"/>
      <c r="J259" s="137"/>
      <c r="K259" s="137"/>
      <c r="L259" s="137"/>
      <c r="M259" s="137">
        <f t="shared" si="81"/>
        <v>0.49719037382061387</v>
      </c>
      <c r="N259" s="138">
        <f t="shared" si="82"/>
        <v>0.52651704821772749</v>
      </c>
      <c r="O259" s="137">
        <v>1</v>
      </c>
      <c r="P259" s="41">
        <f t="shared" si="83"/>
        <v>0.49719037382061387</v>
      </c>
      <c r="Q259" s="41">
        <f t="shared" si="84"/>
        <v>0.52651704821772749</v>
      </c>
      <c r="R259" s="189">
        <f t="shared" si="85"/>
        <v>0.51185371101917065</v>
      </c>
      <c r="S259" s="189">
        <f t="shared" si="86"/>
        <v>2.0737090335848942E-2</v>
      </c>
      <c r="T259" s="189"/>
      <c r="U259" s="189"/>
      <c r="V259" s="189">
        <f t="shared" si="92"/>
        <v>0.51185371101917065</v>
      </c>
      <c r="W259" s="190">
        <f t="shared" si="93"/>
        <v>0.51185371101917065</v>
      </c>
      <c r="X259" s="45">
        <v>0.51185371101917065</v>
      </c>
    </row>
    <row r="260" spans="2:24">
      <c r="B260" s="41" t="str">
        <f t="shared" si="89"/>
        <v>CRE-MXG-NCD-4</v>
      </c>
      <c r="C260" s="41" t="str">
        <f t="shared" si="89"/>
        <v>B</v>
      </c>
      <c r="D260" s="139">
        <f t="shared" si="87"/>
        <v>0.22439687089454197</v>
      </c>
      <c r="E260" s="139">
        <f t="shared" si="88"/>
        <v>0.21923305535042065</v>
      </c>
      <c r="F260" s="137"/>
      <c r="G260" s="137"/>
      <c r="H260" s="137"/>
      <c r="I260" s="137"/>
      <c r="J260" s="137"/>
      <c r="K260" s="137"/>
      <c r="L260" s="137"/>
      <c r="M260" s="137">
        <f t="shared" si="81"/>
        <v>0.22439687089454197</v>
      </c>
      <c r="N260" s="138">
        <f t="shared" si="82"/>
        <v>0.21923305535042065</v>
      </c>
      <c r="O260" s="137">
        <v>1</v>
      </c>
      <c r="P260" s="41">
        <f t="shared" si="83"/>
        <v>0.22439687089454197</v>
      </c>
      <c r="Q260" s="41">
        <f t="shared" si="84"/>
        <v>0.21923305535042065</v>
      </c>
      <c r="R260" s="189">
        <f t="shared" si="85"/>
        <v>0.22181496312248131</v>
      </c>
      <c r="S260" s="189">
        <f t="shared" si="86"/>
        <v>3.6513689880446868E-3</v>
      </c>
      <c r="T260" s="189"/>
      <c r="U260" s="189"/>
      <c r="V260" s="189">
        <f t="shared" si="92"/>
        <v>0.22181496312248131</v>
      </c>
      <c r="W260" s="190">
        <f t="shared" si="93"/>
        <v>0.22181496312248131</v>
      </c>
      <c r="X260" s="45">
        <v>0.22181496312248131</v>
      </c>
    </row>
    <row r="261" spans="2:24">
      <c r="B261" s="41" t="str">
        <f t="shared" si="89"/>
        <v>CRE-MXG-NCD-5</v>
      </c>
      <c r="C261" s="41" t="str">
        <f t="shared" si="89"/>
        <v>B</v>
      </c>
      <c r="D261" s="139">
        <f t="shared" si="87"/>
        <v>0.41849994028424709</v>
      </c>
      <c r="E261" s="139">
        <f t="shared" si="88"/>
        <v>0.41869810335200586</v>
      </c>
      <c r="F261" s="137"/>
      <c r="G261" s="137"/>
      <c r="H261" s="137"/>
      <c r="I261" s="137"/>
      <c r="J261" s="137"/>
      <c r="K261" s="137"/>
      <c r="L261" s="137"/>
      <c r="M261" s="137">
        <f t="shared" si="81"/>
        <v>0.41849994028424709</v>
      </c>
      <c r="N261" s="138">
        <f t="shared" si="82"/>
        <v>0.41869810335200586</v>
      </c>
      <c r="O261" s="137">
        <v>1</v>
      </c>
      <c r="P261" s="41">
        <f t="shared" si="83"/>
        <v>0.41849994028424709</v>
      </c>
      <c r="Q261" s="41">
        <f t="shared" si="84"/>
        <v>0.41869810335200586</v>
      </c>
      <c r="R261" s="189">
        <f t="shared" si="85"/>
        <v>0.41859902181812647</v>
      </c>
      <c r="S261" s="189">
        <f t="shared" si="86"/>
        <v>1.40122448992957E-4</v>
      </c>
      <c r="T261" s="189"/>
      <c r="U261" s="189"/>
      <c r="V261" s="189">
        <f t="shared" si="92"/>
        <v>0.41859902181812647</v>
      </c>
      <c r="W261" s="190">
        <f t="shared" si="93"/>
        <v>0.41859902181812647</v>
      </c>
      <c r="X261" s="45">
        <v>0.41859902181812647</v>
      </c>
    </row>
    <row r="262" spans="2:24">
      <c r="B262" s="41" t="str">
        <f t="shared" si="89"/>
        <v>CRE-MXG-NCD-6</v>
      </c>
      <c r="C262" s="41" t="str">
        <f t="shared" si="89"/>
        <v>B</v>
      </c>
      <c r="D262" s="139">
        <f t="shared" si="87"/>
        <v>0.47096022930849157</v>
      </c>
      <c r="E262" s="139">
        <f t="shared" si="88"/>
        <v>0.47260757578486656</v>
      </c>
      <c r="F262" s="137"/>
      <c r="G262" s="137"/>
      <c r="H262" s="137"/>
      <c r="I262" s="137"/>
      <c r="J262" s="137"/>
      <c r="K262" s="137"/>
      <c r="L262" s="137"/>
      <c r="M262" s="137">
        <f t="shared" si="81"/>
        <v>0.47096022930849157</v>
      </c>
      <c r="N262" s="138">
        <f t="shared" si="82"/>
        <v>0.47260757578486656</v>
      </c>
      <c r="O262" s="137">
        <v>1</v>
      </c>
      <c r="P262" s="41">
        <f t="shared" si="83"/>
        <v>0.47096022930849157</v>
      </c>
      <c r="Q262" s="41">
        <f t="shared" si="84"/>
        <v>0.47260757578486656</v>
      </c>
      <c r="R262" s="189">
        <f t="shared" si="85"/>
        <v>0.47178390254667907</v>
      </c>
      <c r="S262" s="189">
        <f t="shared" si="86"/>
        <v>1.1648498644085193E-3</v>
      </c>
      <c r="T262" s="189"/>
      <c r="U262" s="189"/>
      <c r="V262" s="189">
        <f t="shared" si="92"/>
        <v>0.47178390254667907</v>
      </c>
      <c r="W262" s="190">
        <f t="shared" si="93"/>
        <v>0.47178390254667907</v>
      </c>
      <c r="X262" s="45">
        <v>0.47178390254667907</v>
      </c>
    </row>
    <row r="263" spans="2:24">
      <c r="B263" s="41" t="str">
        <f t="shared" si="89"/>
        <v>CRE-MXG-NCD-7</v>
      </c>
      <c r="C263" s="41" t="str">
        <f t="shared" si="89"/>
        <v>B</v>
      </c>
      <c r="D263" s="139">
        <f t="shared" si="87"/>
        <v>0.25587304430908875</v>
      </c>
      <c r="E263" s="139">
        <f t="shared" si="88"/>
        <v>0.21923305535042065</v>
      </c>
      <c r="F263" s="137"/>
      <c r="G263" s="137"/>
      <c r="H263" s="137"/>
      <c r="I263" s="137"/>
      <c r="J263" s="137"/>
      <c r="K263" s="137"/>
      <c r="L263" s="137"/>
      <c r="M263" s="137">
        <f t="shared" si="81"/>
        <v>0.25587304430908875</v>
      </c>
      <c r="N263" s="138">
        <f t="shared" si="82"/>
        <v>0.21923305535042065</v>
      </c>
      <c r="O263" s="137">
        <v>1</v>
      </c>
      <c r="P263" s="41">
        <f t="shared" si="83"/>
        <v>0.25587304430908875</v>
      </c>
      <c r="Q263" s="41">
        <f t="shared" si="84"/>
        <v>0.21923305535042065</v>
      </c>
      <c r="R263" s="189">
        <f t="shared" si="85"/>
        <v>0.2375530498297547</v>
      </c>
      <c r="S263" s="189">
        <f t="shared" si="86"/>
        <v>2.5908384655274442E-2</v>
      </c>
      <c r="T263" s="189"/>
      <c r="U263" s="189"/>
      <c r="V263" s="189">
        <f t="shared" si="92"/>
        <v>0.2375530498297547</v>
      </c>
      <c r="W263" s="190">
        <f t="shared" si="93"/>
        <v>0.2375530498297547</v>
      </c>
      <c r="X263" s="45">
        <v>0.2375530498297547</v>
      </c>
    </row>
    <row r="264" spans="2:24">
      <c r="B264" s="41" t="str">
        <f t="shared" si="89"/>
        <v>CRE-MXG-NCD-8</v>
      </c>
      <c r="C264" s="41" t="str">
        <f t="shared" si="89"/>
        <v>B</v>
      </c>
      <c r="D264" s="139">
        <f t="shared" si="87"/>
        <v>0.24538098650423984</v>
      </c>
      <c r="E264" s="139">
        <f t="shared" si="88"/>
        <v>0.30009726399971198</v>
      </c>
      <c r="F264" s="137"/>
      <c r="G264" s="137"/>
      <c r="H264" s="137"/>
      <c r="I264" s="137"/>
      <c r="J264" s="137"/>
      <c r="K264" s="137"/>
      <c r="L264" s="137"/>
      <c r="M264" s="137">
        <f t="shared" si="81"/>
        <v>0.24538098650423984</v>
      </c>
      <c r="N264" s="138">
        <f t="shared" si="82"/>
        <v>0.30009726399971198</v>
      </c>
      <c r="O264" s="137">
        <v>1</v>
      </c>
      <c r="P264" s="41">
        <f t="shared" si="83"/>
        <v>0.24538098650423984</v>
      </c>
      <c r="Q264" s="41">
        <f t="shared" si="84"/>
        <v>0.30009726399971198</v>
      </c>
      <c r="R264" s="189">
        <f t="shared" si="85"/>
        <v>0.27273912525197591</v>
      </c>
      <c r="S264" s="189">
        <f t="shared" si="86"/>
        <v>3.8690250858333233E-2</v>
      </c>
      <c r="T264" s="189"/>
      <c r="U264" s="189"/>
      <c r="V264" s="189">
        <f t="shared" si="92"/>
        <v>0.27273912525197591</v>
      </c>
      <c r="W264" s="190">
        <f t="shared" si="93"/>
        <v>0.27273912525197591</v>
      </c>
      <c r="X264" s="45">
        <v>0.27273912525197591</v>
      </c>
    </row>
    <row r="265" spans="2:24">
      <c r="B265" s="41" t="str">
        <f t="shared" si="89"/>
        <v>CRE-MXT-NCD-1</v>
      </c>
      <c r="C265" s="41" t="str">
        <f t="shared" si="89"/>
        <v>B</v>
      </c>
      <c r="D265" s="139">
        <f t="shared" si="87"/>
        <v>0.46571420040606709</v>
      </c>
      <c r="E265" s="139">
        <f t="shared" si="88"/>
        <v>0.45643473405500828</v>
      </c>
      <c r="F265" s="137"/>
      <c r="G265" s="137"/>
      <c r="H265" s="137"/>
      <c r="I265" s="137"/>
      <c r="J265" s="137"/>
      <c r="K265" s="137"/>
      <c r="L265" s="137"/>
      <c r="M265" s="137">
        <f t="shared" si="81"/>
        <v>0.46571420040606709</v>
      </c>
      <c r="N265" s="138">
        <f t="shared" si="82"/>
        <v>0.45643473405500828</v>
      </c>
      <c r="O265" s="137">
        <v>1</v>
      </c>
      <c r="P265" s="41">
        <f t="shared" si="83"/>
        <v>0.46571420040606709</v>
      </c>
      <c r="Q265" s="41">
        <f t="shared" si="84"/>
        <v>0.45643473405500828</v>
      </c>
      <c r="R265" s="189">
        <f t="shared" si="85"/>
        <v>0.46107446723053769</v>
      </c>
      <c r="S265" s="189">
        <f t="shared" si="86"/>
        <v>6.56157358262607E-3</v>
      </c>
      <c r="T265" s="189"/>
      <c r="U265" s="189"/>
      <c r="V265" s="189">
        <f t="shared" si="92"/>
        <v>0.46107446723053769</v>
      </c>
      <c r="W265" s="190">
        <f t="shared" si="93"/>
        <v>0.46107446723053769</v>
      </c>
      <c r="X265" s="45">
        <v>0.46107446723053769</v>
      </c>
    </row>
    <row r="266" spans="2:24">
      <c r="B266" s="41" t="str">
        <f t="shared" si="89"/>
        <v>CRE-MXT-NCD-2</v>
      </c>
      <c r="C266" s="41" t="str">
        <f t="shared" si="89"/>
        <v>B</v>
      </c>
      <c r="D266" s="139">
        <f t="shared" si="87"/>
        <v>0.40800788247939812</v>
      </c>
      <c r="E266" s="139">
        <f t="shared" si="88"/>
        <v>0.42947999783857788</v>
      </c>
      <c r="F266" s="137"/>
      <c r="G266" s="137"/>
      <c r="H266" s="137"/>
      <c r="I266" s="137"/>
      <c r="J266" s="137"/>
      <c r="K266" s="137"/>
      <c r="L266" s="137"/>
      <c r="M266" s="137">
        <f t="shared" si="81"/>
        <v>0.40800788247939812</v>
      </c>
      <c r="N266" s="138">
        <f t="shared" si="82"/>
        <v>0.42947999783857788</v>
      </c>
      <c r="O266" s="137">
        <v>1</v>
      </c>
      <c r="P266" s="41">
        <f t="shared" si="83"/>
        <v>0.40800788247939812</v>
      </c>
      <c r="Q266" s="41">
        <f t="shared" si="84"/>
        <v>0.42947999783857788</v>
      </c>
      <c r="R266" s="189">
        <f t="shared" si="85"/>
        <v>0.41874394015898797</v>
      </c>
      <c r="S266" s="189">
        <f t="shared" si="86"/>
        <v>1.5183078376895826E-2</v>
      </c>
      <c r="T266" s="189"/>
      <c r="U266" s="189"/>
      <c r="V266" s="189">
        <f t="shared" si="92"/>
        <v>0.41874394015898797</v>
      </c>
      <c r="W266" s="190">
        <f t="shared" si="93"/>
        <v>0.41874394015898797</v>
      </c>
      <c r="X266" s="45">
        <v>0.41874394015898797</v>
      </c>
    </row>
    <row r="267" spans="2:24">
      <c r="B267" s="41" t="str">
        <f t="shared" si="89"/>
        <v>CRE-MXT-NCD-3</v>
      </c>
      <c r="C267" s="41" t="str">
        <f t="shared" si="89"/>
        <v>B</v>
      </c>
      <c r="D267" s="139">
        <f t="shared" si="87"/>
        <v>0.33980950674788007</v>
      </c>
      <c r="E267" s="139">
        <f t="shared" si="88"/>
        <v>0.32166105297285624</v>
      </c>
      <c r="F267" s="137"/>
      <c r="G267" s="137"/>
      <c r="H267" s="137"/>
      <c r="I267" s="137"/>
      <c r="J267" s="137"/>
      <c r="K267" s="137"/>
      <c r="L267" s="137"/>
      <c r="M267" s="137">
        <f t="shared" si="81"/>
        <v>0.33980950674788007</v>
      </c>
      <c r="N267" s="138">
        <f t="shared" si="82"/>
        <v>0.32166105297285624</v>
      </c>
      <c r="O267" s="137">
        <v>1</v>
      </c>
      <c r="P267" s="41">
        <f t="shared" si="83"/>
        <v>0.33980950674788007</v>
      </c>
      <c r="Q267" s="41">
        <f t="shared" si="84"/>
        <v>0.32166105297285624</v>
      </c>
      <c r="R267" s="189">
        <f t="shared" si="85"/>
        <v>0.33073527986036816</v>
      </c>
      <c r="S267" s="189">
        <f t="shared" si="86"/>
        <v>1.2832894732369949E-2</v>
      </c>
      <c r="T267" s="189"/>
      <c r="U267" s="189"/>
      <c r="V267" s="189">
        <f t="shared" si="92"/>
        <v>0.33073527986036816</v>
      </c>
      <c r="W267" s="190">
        <f t="shared" si="93"/>
        <v>0.33073527986036816</v>
      </c>
      <c r="X267" s="45">
        <v>0.33073527986036816</v>
      </c>
    </row>
    <row r="268" spans="2:24">
      <c r="B268" s="41" t="str">
        <f t="shared" si="89"/>
        <v>CRE-MXT-NCD-4</v>
      </c>
      <c r="C268" s="41" t="str">
        <f t="shared" si="89"/>
        <v>B</v>
      </c>
      <c r="D268" s="139">
        <f t="shared" si="87"/>
        <v>0.32931744894303117</v>
      </c>
      <c r="E268" s="139">
        <f t="shared" si="88"/>
        <v>0.31087915848628406</v>
      </c>
      <c r="F268" s="137"/>
      <c r="G268" s="137"/>
      <c r="H268" s="137"/>
      <c r="I268" s="137"/>
      <c r="J268" s="137"/>
      <c r="K268" s="137"/>
      <c r="L268" s="137"/>
      <c r="M268" s="137">
        <f t="shared" si="81"/>
        <v>0.32931744894303117</v>
      </c>
      <c r="N268" s="138">
        <f t="shared" si="82"/>
        <v>0.31087915848628406</v>
      </c>
      <c r="O268" s="137">
        <v>1</v>
      </c>
      <c r="P268" s="41">
        <f t="shared" si="83"/>
        <v>0.32931744894303117</v>
      </c>
      <c r="Q268" s="41">
        <f t="shared" si="84"/>
        <v>0.31087915848628406</v>
      </c>
      <c r="R268" s="189">
        <f t="shared" si="85"/>
        <v>0.32009830371465764</v>
      </c>
      <c r="S268" s="189">
        <f t="shared" si="86"/>
        <v>1.3037840215453086E-2</v>
      </c>
      <c r="T268" s="189"/>
      <c r="U268" s="189"/>
      <c r="V268" s="189">
        <f t="shared" si="92"/>
        <v>0.32009830371465764</v>
      </c>
      <c r="W268" s="190">
        <f t="shared" si="93"/>
        <v>0.32009830371465764</v>
      </c>
      <c r="X268" s="45">
        <v>0.32009830371465764</v>
      </c>
    </row>
    <row r="269" spans="2:24">
      <c r="B269" s="41" t="str">
        <f t="shared" si="89"/>
        <v>CRE-MXT-NCD-5</v>
      </c>
      <c r="C269" s="41" t="str">
        <f t="shared" si="89"/>
        <v>B</v>
      </c>
      <c r="D269" s="139">
        <f t="shared" si="87"/>
        <v>0.27161113101636214</v>
      </c>
      <c r="E269" s="139">
        <f t="shared" si="88"/>
        <v>0.26775158053999543</v>
      </c>
      <c r="F269" s="137"/>
      <c r="G269" s="137"/>
      <c r="H269" s="137"/>
      <c r="I269" s="137"/>
      <c r="J269" s="137"/>
      <c r="K269" s="137"/>
      <c r="L269" s="137"/>
      <c r="M269" s="137">
        <f t="shared" si="81"/>
        <v>0.27161113101636214</v>
      </c>
      <c r="N269" s="138">
        <f t="shared" si="82"/>
        <v>0.26775158053999543</v>
      </c>
      <c r="O269" s="137">
        <v>1</v>
      </c>
      <c r="P269" s="41">
        <f t="shared" si="83"/>
        <v>0.27161113101636214</v>
      </c>
      <c r="Q269" s="41">
        <f t="shared" si="84"/>
        <v>0.26775158053999543</v>
      </c>
      <c r="R269" s="189">
        <f t="shared" si="85"/>
        <v>0.26968135577817876</v>
      </c>
      <c r="S269" s="189">
        <f t="shared" si="86"/>
        <v>2.7291143141706729E-3</v>
      </c>
      <c r="T269" s="189"/>
      <c r="U269" s="189"/>
      <c r="V269" s="189">
        <f t="shared" si="92"/>
        <v>0.26968135577817876</v>
      </c>
      <c r="W269" s="190">
        <f t="shared" si="93"/>
        <v>0.26968135577817876</v>
      </c>
      <c r="X269" s="45">
        <v>0.26968135577817876</v>
      </c>
    </row>
    <row r="270" spans="2:24">
      <c r="B270" s="41" t="str">
        <f t="shared" si="89"/>
        <v>CRE-MXT-NCD-6</v>
      </c>
      <c r="C270" s="41" t="str">
        <f t="shared" si="89"/>
        <v>B</v>
      </c>
      <c r="D270" s="139">
        <f t="shared" si="87"/>
        <v>0.39751582467454921</v>
      </c>
      <c r="E270" s="139">
        <f t="shared" si="88"/>
        <v>0.39713431437886149</v>
      </c>
      <c r="F270" s="137"/>
      <c r="G270" s="137"/>
      <c r="H270" s="137"/>
      <c r="I270" s="137"/>
      <c r="J270" s="137"/>
      <c r="K270" s="137"/>
      <c r="L270" s="137"/>
      <c r="M270" s="137">
        <f t="shared" si="81"/>
        <v>0.39751582467454921</v>
      </c>
      <c r="N270" s="138">
        <f t="shared" si="82"/>
        <v>0.39713431437886149</v>
      </c>
      <c r="O270" s="137">
        <v>1</v>
      </c>
      <c r="P270" s="41">
        <f t="shared" si="83"/>
        <v>0.39751582467454921</v>
      </c>
      <c r="Q270" s="41">
        <f t="shared" si="84"/>
        <v>0.39713431437886149</v>
      </c>
      <c r="R270" s="189">
        <f t="shared" si="85"/>
        <v>0.39732506952670532</v>
      </c>
      <c r="S270" s="189">
        <f t="shared" si="86"/>
        <v>2.6976851717327581E-4</v>
      </c>
      <c r="T270" s="189"/>
      <c r="U270" s="189"/>
      <c r="V270" s="189">
        <f t="shared" si="92"/>
        <v>0.39732506952670532</v>
      </c>
      <c r="W270" s="190">
        <f t="shared" si="93"/>
        <v>0.39732506952670532</v>
      </c>
      <c r="X270" s="45">
        <v>0.39732506952670532</v>
      </c>
    </row>
    <row r="271" spans="2:24">
      <c r="B271" s="41" t="str">
        <f t="shared" si="89"/>
        <v>CRE-MXT-NCD-7</v>
      </c>
      <c r="C271" s="41" t="str">
        <f t="shared" si="89"/>
        <v>B</v>
      </c>
      <c r="D271" s="139">
        <f t="shared" si="87"/>
        <v>0.33980950674788007</v>
      </c>
      <c r="E271" s="139">
        <f t="shared" si="88"/>
        <v>0.34861578918928671</v>
      </c>
      <c r="F271" s="137"/>
      <c r="G271" s="137"/>
      <c r="H271" s="137"/>
      <c r="I271" s="137"/>
      <c r="J271" s="137"/>
      <c r="K271" s="137"/>
      <c r="L271" s="137"/>
      <c r="M271" s="137">
        <f t="shared" si="81"/>
        <v>0.33980950674788007</v>
      </c>
      <c r="N271" s="138">
        <f t="shared" si="82"/>
        <v>0.34861578918928671</v>
      </c>
      <c r="O271" s="137">
        <v>1</v>
      </c>
      <c r="P271" s="41">
        <f t="shared" si="83"/>
        <v>0.33980950674788007</v>
      </c>
      <c r="Q271" s="41">
        <f t="shared" si="84"/>
        <v>0.34861578918928671</v>
      </c>
      <c r="R271" s="189">
        <f t="shared" si="85"/>
        <v>0.34421264796858342</v>
      </c>
      <c r="S271" s="189">
        <f t="shared" si="86"/>
        <v>6.2269820313626554E-3</v>
      </c>
      <c r="T271" s="189"/>
      <c r="U271" s="189"/>
      <c r="V271" s="189">
        <f t="shared" si="92"/>
        <v>0.34421264796858342</v>
      </c>
      <c r="W271" s="190">
        <f t="shared" si="93"/>
        <v>0.34421264796858342</v>
      </c>
      <c r="X271" s="45">
        <v>0.34421264796858342</v>
      </c>
    </row>
    <row r="272" spans="2:24">
      <c r="B272" s="41" t="str">
        <f t="shared" si="89"/>
        <v>CRE-MXT-NCD-8</v>
      </c>
      <c r="C272" s="41" t="str">
        <f t="shared" si="89"/>
        <v>B</v>
      </c>
      <c r="D272" s="139">
        <f t="shared" ref="D272:D303" si="94">AM107</f>
        <v>0.49719037382061387</v>
      </c>
      <c r="E272" s="139">
        <f t="shared" ref="E272:E303" si="95">BB107</f>
        <v>0.52112610097444134</v>
      </c>
      <c r="F272" s="137"/>
      <c r="G272" s="137"/>
      <c r="H272" s="137"/>
      <c r="I272" s="137"/>
      <c r="J272" s="137"/>
      <c r="K272" s="137"/>
      <c r="L272" s="137"/>
      <c r="M272" s="137">
        <f t="shared" si="81"/>
        <v>0.49719037382061387</v>
      </c>
      <c r="N272" s="138">
        <f t="shared" si="82"/>
        <v>0.52112610097444134</v>
      </c>
      <c r="O272" s="137">
        <v>1</v>
      </c>
      <c r="P272" s="41">
        <f t="shared" si="83"/>
        <v>0.49719037382061387</v>
      </c>
      <c r="Q272" s="41">
        <f t="shared" si="84"/>
        <v>0.52112610097444134</v>
      </c>
      <c r="R272" s="189">
        <f t="shared" si="85"/>
        <v>0.50915823739752764</v>
      </c>
      <c r="S272" s="189">
        <f t="shared" si="86"/>
        <v>1.6925114983102382E-2</v>
      </c>
      <c r="T272" s="189"/>
      <c r="U272" s="189"/>
      <c r="V272" s="189">
        <f t="shared" si="92"/>
        <v>0.50915823739752764</v>
      </c>
      <c r="W272" s="190">
        <f t="shared" si="93"/>
        <v>0.50915823739752764</v>
      </c>
      <c r="X272" s="45">
        <v>0.50915823739752764</v>
      </c>
    </row>
    <row r="273" spans="2:24" s="139" customFormat="1">
      <c r="B273" s="139" t="str">
        <f t="shared" si="89"/>
        <v>Blank-26</v>
      </c>
      <c r="C273" s="139" t="str">
        <f t="shared" si="89"/>
        <v>B</v>
      </c>
      <c r="D273" s="139">
        <f t="shared" si="94"/>
        <v>-1.1823719097097929E-3</v>
      </c>
      <c r="E273" s="139">
        <f t="shared" si="95"/>
        <v>-1.7957816243087243E-3</v>
      </c>
      <c r="M273" s="139">
        <f t="shared" si="81"/>
        <v>-1.1823719097097929E-3</v>
      </c>
      <c r="N273" s="160">
        <f t="shared" si="82"/>
        <v>-1.7957816243087243E-3</v>
      </c>
      <c r="O273" s="139">
        <v>1</v>
      </c>
      <c r="P273" s="139">
        <f t="shared" si="83"/>
        <v>-1.1823719097097929E-3</v>
      </c>
      <c r="Q273" s="139">
        <f t="shared" si="84"/>
        <v>-1.7957816243087243E-3</v>
      </c>
      <c r="R273" s="189">
        <f t="shared" si="85"/>
        <v>-1.4890767670092586E-3</v>
      </c>
      <c r="S273" s="189">
        <f t="shared" si="86"/>
        <v>4.337461688386091E-4</v>
      </c>
      <c r="T273" s="189">
        <f>AVERAGE(R273:R277)</f>
        <v>-1.4850510202535153E-2</v>
      </c>
      <c r="U273" s="190">
        <f>IF(T273 &gt; 0, T273, 0)</f>
        <v>0</v>
      </c>
      <c r="V273" s="189"/>
      <c r="W273" s="190"/>
      <c r="X273" s="45" t="s">
        <v>86</v>
      </c>
    </row>
    <row r="274" spans="2:24" s="139" customFormat="1">
      <c r="B274" s="139" t="str">
        <f t="shared" si="89"/>
        <v>Blank-27</v>
      </c>
      <c r="C274" s="139" t="str">
        <f t="shared" si="89"/>
        <v>B</v>
      </c>
      <c r="D274" s="139">
        <f t="shared" si="94"/>
        <v>-1.1674429714558687E-2</v>
      </c>
      <c r="E274" s="139">
        <f t="shared" si="95"/>
        <v>-1.7968623354166952E-2</v>
      </c>
      <c r="M274" s="139">
        <f t="shared" si="81"/>
        <v>-1.1674429714558687E-2</v>
      </c>
      <c r="N274" s="160">
        <f t="shared" si="82"/>
        <v>-1.7968623354166952E-2</v>
      </c>
      <c r="O274" s="139">
        <v>1</v>
      </c>
      <c r="P274" s="139">
        <f t="shared" si="83"/>
        <v>-1.1674429714558687E-2</v>
      </c>
      <c r="Q274" s="139">
        <f t="shared" si="84"/>
        <v>-1.7968623354166952E-2</v>
      </c>
      <c r="R274" s="189">
        <f t="shared" si="85"/>
        <v>-1.4821526534362819E-2</v>
      </c>
      <c r="S274" s="189">
        <f t="shared" si="86"/>
        <v>4.4506670046682364E-3</v>
      </c>
      <c r="T274" s="189"/>
      <c r="U274" s="190"/>
      <c r="V274" s="189"/>
      <c r="W274" s="190"/>
      <c r="X274" s="45" t="s">
        <v>86</v>
      </c>
    </row>
    <row r="275" spans="2:24" s="139" customFormat="1">
      <c r="B275" s="139" t="str">
        <f t="shared" si="89"/>
        <v>Blank-28</v>
      </c>
      <c r="C275" s="139" t="str">
        <f t="shared" si="89"/>
        <v>B</v>
      </c>
      <c r="D275" s="139">
        <f t="shared" si="94"/>
        <v>-1.6920458616983151E-2</v>
      </c>
      <c r="E275" s="139">
        <f t="shared" si="95"/>
        <v>-2.3359570597453038E-2</v>
      </c>
      <c r="M275" s="139">
        <f t="shared" si="81"/>
        <v>-1.6920458616983151E-2</v>
      </c>
      <c r="N275" s="160">
        <f t="shared" si="82"/>
        <v>-2.3359570597453038E-2</v>
      </c>
      <c r="O275" s="139">
        <v>1</v>
      </c>
      <c r="P275" s="139">
        <f t="shared" si="83"/>
        <v>-1.6920458616983151E-2</v>
      </c>
      <c r="Q275" s="139">
        <f t="shared" si="84"/>
        <v>-2.3359570597453038E-2</v>
      </c>
      <c r="R275" s="189">
        <f t="shared" si="85"/>
        <v>-2.0140014607218093E-2</v>
      </c>
      <c r="S275" s="189">
        <f t="shared" si="86"/>
        <v>4.5531397462098078E-3</v>
      </c>
      <c r="T275" s="189"/>
      <c r="U275" s="189"/>
      <c r="V275" s="189"/>
      <c r="W275" s="190"/>
      <c r="X275" s="45" t="s">
        <v>86</v>
      </c>
    </row>
    <row r="276" spans="2:24" s="139" customFormat="1">
      <c r="B276" s="139" t="str">
        <f t="shared" si="89"/>
        <v>Blank-29</v>
      </c>
      <c r="C276" s="139" t="str">
        <f t="shared" si="89"/>
        <v>B</v>
      </c>
      <c r="D276" s="139">
        <f t="shared" si="94"/>
        <v>-1.1674429714558687E-2</v>
      </c>
      <c r="E276" s="139">
        <f t="shared" si="95"/>
        <v>-2.8750517840739127E-2</v>
      </c>
      <c r="M276" s="139">
        <f t="shared" si="81"/>
        <v>-1.1674429714558687E-2</v>
      </c>
      <c r="N276" s="160">
        <f t="shared" si="82"/>
        <v>-2.8750517840739127E-2</v>
      </c>
      <c r="O276" s="139">
        <v>1</v>
      </c>
      <c r="P276" s="139">
        <f t="shared" si="83"/>
        <v>-1.1674429714558687E-2</v>
      </c>
      <c r="Q276" s="139">
        <f t="shared" si="84"/>
        <v>-2.8750517840739127E-2</v>
      </c>
      <c r="R276" s="189">
        <f t="shared" si="85"/>
        <v>-2.0212473777648905E-2</v>
      </c>
      <c r="S276" s="189">
        <f t="shared" si="86"/>
        <v>1.2074617710161282E-2</v>
      </c>
      <c r="T276" s="189"/>
      <c r="U276" s="189"/>
      <c r="V276" s="189"/>
      <c r="W276" s="190"/>
      <c r="X276" s="45" t="s">
        <v>86</v>
      </c>
    </row>
    <row r="277" spans="2:24" s="139" customFormat="1">
      <c r="B277" s="139" t="str">
        <f t="shared" si="89"/>
        <v>Blank-30</v>
      </c>
      <c r="C277" s="139" t="str">
        <f t="shared" si="89"/>
        <v>B</v>
      </c>
      <c r="D277" s="139">
        <f t="shared" si="94"/>
        <v>-6.4284008121342573E-3</v>
      </c>
      <c r="E277" s="139">
        <f t="shared" si="95"/>
        <v>-2.8750517840739127E-2</v>
      </c>
      <c r="M277" s="139">
        <f t="shared" si="81"/>
        <v>-6.4284008121342573E-3</v>
      </c>
      <c r="N277" s="160">
        <f t="shared" si="82"/>
        <v>-2.8750517840739127E-2</v>
      </c>
      <c r="O277" s="139">
        <v>1</v>
      </c>
      <c r="P277" s="139">
        <f t="shared" si="83"/>
        <v>-6.4284008121342573E-3</v>
      </c>
      <c r="Q277" s="139">
        <f t="shared" si="84"/>
        <v>-2.8750517840739127E-2</v>
      </c>
      <c r="R277" s="189">
        <f t="shared" si="85"/>
        <v>-1.7589459326436692E-2</v>
      </c>
      <c r="S277" s="189">
        <f t="shared" si="86"/>
        <v>1.578412032136621E-2</v>
      </c>
      <c r="T277" s="189"/>
      <c r="U277" s="189"/>
      <c r="V277" s="189"/>
      <c r="W277" s="190"/>
      <c r="X277" s="45" t="s">
        <v>86</v>
      </c>
    </row>
    <row r="278" spans="2:24">
      <c r="B278" s="41" t="str">
        <f t="shared" si="89"/>
        <v>UCP-MXG-NCD-1</v>
      </c>
      <c r="C278" s="41" t="str">
        <f t="shared" si="89"/>
        <v>B</v>
      </c>
      <c r="D278" s="139">
        <f t="shared" si="94"/>
        <v>0.58112683625940531</v>
      </c>
      <c r="E278" s="139">
        <f t="shared" si="95"/>
        <v>0.59659936238044642</v>
      </c>
      <c r="F278" s="137"/>
      <c r="G278" s="137"/>
      <c r="H278" s="137"/>
      <c r="I278" s="137"/>
      <c r="J278" s="137"/>
      <c r="K278" s="137"/>
      <c r="L278" s="137"/>
      <c r="M278" s="137">
        <f t="shared" si="81"/>
        <v>0.58112683625940531</v>
      </c>
      <c r="N278" s="138">
        <f t="shared" si="82"/>
        <v>0.59659936238044642</v>
      </c>
      <c r="O278" s="137">
        <v>1</v>
      </c>
      <c r="P278" s="41">
        <f t="shared" si="83"/>
        <v>0.58112683625940531</v>
      </c>
      <c r="Q278" s="41">
        <f t="shared" si="84"/>
        <v>0.59659936238044642</v>
      </c>
      <c r="R278" s="189">
        <f t="shared" si="85"/>
        <v>0.58886309931992586</v>
      </c>
      <c r="S278" s="189">
        <f t="shared" si="86"/>
        <v>1.0940728142274156E-2</v>
      </c>
      <c r="T278" s="189"/>
      <c r="U278" s="189"/>
      <c r="V278" s="189">
        <f>R278-$U$286</f>
        <v>0.58886309931992586</v>
      </c>
      <c r="W278" s="190">
        <f>IF(V278 &gt; 0, V278, 0)</f>
        <v>0.58886309931992586</v>
      </c>
      <c r="X278" s="45">
        <v>0.58886309931992586</v>
      </c>
    </row>
    <row r="279" spans="2:24">
      <c r="B279" s="41" t="str">
        <f t="shared" si="89"/>
        <v>UCP-MXG-NCD-2</v>
      </c>
      <c r="C279" s="41" t="str">
        <f t="shared" si="89"/>
        <v>B</v>
      </c>
      <c r="D279" s="139">
        <f t="shared" si="94"/>
        <v>0.34505553565030456</v>
      </c>
      <c r="E279" s="139">
        <f t="shared" si="95"/>
        <v>0.31627010572957015</v>
      </c>
      <c r="F279" s="137"/>
      <c r="G279" s="137"/>
      <c r="H279" s="137"/>
      <c r="I279" s="137"/>
      <c r="J279" s="137"/>
      <c r="K279" s="137"/>
      <c r="L279" s="137"/>
      <c r="M279" s="137">
        <f t="shared" si="81"/>
        <v>0.34505553565030456</v>
      </c>
      <c r="N279" s="138">
        <f t="shared" si="82"/>
        <v>0.31627010572957015</v>
      </c>
      <c r="O279" s="137">
        <v>1</v>
      </c>
      <c r="P279" s="41">
        <f t="shared" si="83"/>
        <v>0.34505553565030456</v>
      </c>
      <c r="Q279" s="41">
        <f t="shared" si="84"/>
        <v>0.31627010572957015</v>
      </c>
      <c r="R279" s="189">
        <f t="shared" si="85"/>
        <v>0.33066282068993735</v>
      </c>
      <c r="S279" s="189">
        <f t="shared" si="86"/>
        <v>2.0354372696321441E-2</v>
      </c>
      <c r="T279" s="189"/>
      <c r="U279" s="189"/>
      <c r="V279" s="189">
        <f t="shared" ref="V279:V285" si="96">R279-$U$286</f>
        <v>0.33066282068993735</v>
      </c>
      <c r="W279" s="190">
        <f t="shared" ref="W279:W285" si="97">IF(V279 &gt; 0, V279, 0)</f>
        <v>0.33066282068993735</v>
      </c>
      <c r="X279" s="45">
        <v>0.33066282068993735</v>
      </c>
    </row>
    <row r="280" spans="2:24">
      <c r="B280" s="41" t="str">
        <f t="shared" si="89"/>
        <v>UCP-MXG-NCD-3</v>
      </c>
      <c r="C280" s="41" t="str">
        <f t="shared" si="89"/>
        <v>B</v>
      </c>
      <c r="D280" s="139">
        <f t="shared" si="94"/>
        <v>0.50768243162546278</v>
      </c>
      <c r="E280" s="139">
        <f t="shared" si="95"/>
        <v>0.5534717844341579</v>
      </c>
      <c r="F280" s="137"/>
      <c r="G280" s="137"/>
      <c r="H280" s="137"/>
      <c r="I280" s="137"/>
      <c r="J280" s="137"/>
      <c r="K280" s="137"/>
      <c r="L280" s="137"/>
      <c r="M280" s="137">
        <f t="shared" si="81"/>
        <v>0.50768243162546278</v>
      </c>
      <c r="N280" s="138">
        <f t="shared" si="82"/>
        <v>0.5534717844341579</v>
      </c>
      <c r="O280" s="137">
        <v>1</v>
      </c>
      <c r="P280" s="41">
        <f t="shared" si="83"/>
        <v>0.50768243162546278</v>
      </c>
      <c r="Q280" s="41">
        <f t="shared" si="84"/>
        <v>0.5534717844341579</v>
      </c>
      <c r="R280" s="189">
        <f t="shared" si="85"/>
        <v>0.53057710802981028</v>
      </c>
      <c r="S280" s="189">
        <f t="shared" si="86"/>
        <v>3.2377961877171603E-2</v>
      </c>
      <c r="T280" s="189"/>
      <c r="U280" s="189"/>
      <c r="V280" s="189">
        <f t="shared" si="96"/>
        <v>0.53057710802981028</v>
      </c>
      <c r="W280" s="190">
        <f t="shared" si="97"/>
        <v>0.53057710802981028</v>
      </c>
      <c r="X280" s="45">
        <v>0.53057710802981028</v>
      </c>
    </row>
    <row r="281" spans="2:24">
      <c r="B281" s="41" t="str">
        <f t="shared" si="89"/>
        <v>UCP-MXG-NCD-4</v>
      </c>
      <c r="C281" s="41" t="str">
        <f t="shared" si="89"/>
        <v>B</v>
      </c>
      <c r="D281" s="139">
        <f t="shared" si="94"/>
        <v>0.4132539113818226</v>
      </c>
      <c r="E281" s="139">
        <f t="shared" si="95"/>
        <v>0.41869810335200586</v>
      </c>
      <c r="F281" s="137"/>
      <c r="G281" s="137"/>
      <c r="H281" s="137"/>
      <c r="I281" s="137"/>
      <c r="J281" s="137"/>
      <c r="K281" s="137"/>
      <c r="L281" s="137"/>
      <c r="M281" s="137">
        <f t="shared" si="81"/>
        <v>0.4132539113818226</v>
      </c>
      <c r="N281" s="138">
        <f t="shared" si="82"/>
        <v>0.41869810335200586</v>
      </c>
      <c r="O281" s="137">
        <v>1</v>
      </c>
      <c r="P281" s="41">
        <f t="shared" si="83"/>
        <v>0.4132539113818226</v>
      </c>
      <c r="Q281" s="41">
        <f t="shared" si="84"/>
        <v>0.41869810335200586</v>
      </c>
      <c r="R281" s="189">
        <f t="shared" si="85"/>
        <v>0.4159760073669142</v>
      </c>
      <c r="S281" s="189">
        <f t="shared" si="86"/>
        <v>3.8496250601979293E-3</v>
      </c>
      <c r="T281" s="189"/>
      <c r="U281" s="189"/>
      <c r="V281" s="189">
        <f t="shared" si="96"/>
        <v>0.4159760073669142</v>
      </c>
      <c r="W281" s="190">
        <f t="shared" si="97"/>
        <v>0.4159760073669142</v>
      </c>
      <c r="X281" s="45">
        <v>0.4159760073669142</v>
      </c>
    </row>
    <row r="282" spans="2:24">
      <c r="B282" s="41" t="str">
        <f t="shared" si="89"/>
        <v>UCP-MXG-NCD-5</v>
      </c>
      <c r="C282" s="41" t="str">
        <f t="shared" si="89"/>
        <v>B</v>
      </c>
      <c r="D282" s="139">
        <f t="shared" si="94"/>
        <v>0.57063477845455646</v>
      </c>
      <c r="E282" s="139">
        <f t="shared" si="95"/>
        <v>0.58042652065058831</v>
      </c>
      <c r="F282" s="137"/>
      <c r="G282" s="137"/>
      <c r="H282" s="137"/>
      <c r="I282" s="137"/>
      <c r="J282" s="137"/>
      <c r="K282" s="137"/>
      <c r="L282" s="137"/>
      <c r="M282" s="137">
        <f t="shared" si="81"/>
        <v>0.57063477845455646</v>
      </c>
      <c r="N282" s="138">
        <f t="shared" si="82"/>
        <v>0.58042652065058831</v>
      </c>
      <c r="O282" s="137">
        <v>1</v>
      </c>
      <c r="P282" s="41">
        <f t="shared" si="83"/>
        <v>0.57063477845455646</v>
      </c>
      <c r="Q282" s="41">
        <f t="shared" si="84"/>
        <v>0.58042652065058831</v>
      </c>
      <c r="R282" s="189">
        <f t="shared" si="85"/>
        <v>0.57553064955257238</v>
      </c>
      <c r="S282" s="189">
        <f t="shared" si="86"/>
        <v>6.9238073064445778E-3</v>
      </c>
      <c r="T282" s="189"/>
      <c r="U282" s="189"/>
      <c r="V282" s="189">
        <f t="shared" si="96"/>
        <v>0.57553064955257238</v>
      </c>
      <c r="W282" s="190">
        <f t="shared" si="97"/>
        <v>0.57553064955257238</v>
      </c>
      <c r="X282" s="45">
        <v>0.57553064955257238</v>
      </c>
    </row>
    <row r="283" spans="2:24">
      <c r="B283" s="41" t="str">
        <f t="shared" si="89"/>
        <v>UCP-MXG-NCD-6</v>
      </c>
      <c r="C283" s="41" t="str">
        <f t="shared" si="89"/>
        <v>B</v>
      </c>
      <c r="D283" s="139">
        <f t="shared" si="94"/>
        <v>0.55489669174728296</v>
      </c>
      <c r="E283" s="139">
        <f t="shared" si="95"/>
        <v>0.56425367892073008</v>
      </c>
      <c r="F283" s="137"/>
      <c r="G283" s="137"/>
      <c r="H283" s="137"/>
      <c r="I283" s="137"/>
      <c r="J283" s="137"/>
      <c r="K283" s="137"/>
      <c r="L283" s="137"/>
      <c r="M283" s="137">
        <f t="shared" si="81"/>
        <v>0.55489669174728296</v>
      </c>
      <c r="N283" s="138">
        <f t="shared" si="82"/>
        <v>0.56425367892073008</v>
      </c>
      <c r="O283" s="137">
        <v>1</v>
      </c>
      <c r="P283" s="41">
        <f t="shared" si="83"/>
        <v>0.55489669174728296</v>
      </c>
      <c r="Q283" s="41">
        <f t="shared" si="84"/>
        <v>0.56425367892073008</v>
      </c>
      <c r="R283" s="189">
        <f t="shared" si="85"/>
        <v>0.55957518533400652</v>
      </c>
      <c r="S283" s="189">
        <f t="shared" si="86"/>
        <v>6.6163890818200111E-3</v>
      </c>
      <c r="T283" s="189"/>
      <c r="U283" s="189"/>
      <c r="V283" s="189">
        <f t="shared" si="96"/>
        <v>0.55957518533400652</v>
      </c>
      <c r="W283" s="190">
        <f t="shared" si="97"/>
        <v>0.55957518533400652</v>
      </c>
      <c r="X283" s="45">
        <v>0.55957518533400652</v>
      </c>
    </row>
    <row r="284" spans="2:24">
      <c r="B284" s="41" t="str">
        <f t="shared" si="89"/>
        <v>UCP-MXG-NCD-7</v>
      </c>
      <c r="C284" s="41" t="str">
        <f t="shared" si="89"/>
        <v>B</v>
      </c>
      <c r="D284" s="139">
        <f t="shared" si="94"/>
        <v>0.7017855010151679</v>
      </c>
      <c r="E284" s="139">
        <f t="shared" si="95"/>
        <v>0.69363641275959609</v>
      </c>
      <c r="F284" s="137"/>
      <c r="G284" s="137"/>
      <c r="H284" s="137"/>
      <c r="I284" s="137"/>
      <c r="J284" s="137"/>
      <c r="K284" s="137"/>
      <c r="L284" s="137"/>
      <c r="M284" s="137">
        <f t="shared" si="81"/>
        <v>0.7017855010151679</v>
      </c>
      <c r="N284" s="138">
        <f t="shared" si="82"/>
        <v>0.69363641275959609</v>
      </c>
      <c r="O284" s="137">
        <v>1</v>
      </c>
      <c r="P284" s="41">
        <f t="shared" si="83"/>
        <v>0.7017855010151679</v>
      </c>
      <c r="Q284" s="41">
        <f t="shared" si="84"/>
        <v>0.69363641275959609</v>
      </c>
      <c r="R284" s="189">
        <f t="shared" si="85"/>
        <v>0.69771095688738205</v>
      </c>
      <c r="S284" s="189">
        <f t="shared" si="86"/>
        <v>5.7622755660024817E-3</v>
      </c>
      <c r="T284" s="189"/>
      <c r="U284" s="189"/>
      <c r="V284" s="189">
        <f t="shared" si="96"/>
        <v>0.69771095688738205</v>
      </c>
      <c r="W284" s="190">
        <f t="shared" si="97"/>
        <v>0.69771095688738205</v>
      </c>
      <c r="X284" s="45">
        <v>0.69771095688738205</v>
      </c>
    </row>
    <row r="285" spans="2:24">
      <c r="B285" s="41" t="str">
        <f t="shared" si="89"/>
        <v>UCP-MXG-NCD-8</v>
      </c>
      <c r="C285" s="41" t="str">
        <f t="shared" si="89"/>
        <v>B</v>
      </c>
      <c r="D285" s="139">
        <f t="shared" si="94"/>
        <v>0.61784903857637641</v>
      </c>
      <c r="E285" s="139">
        <f t="shared" si="95"/>
        <v>0.66668167654316557</v>
      </c>
      <c r="F285" s="137"/>
      <c r="G285" s="137"/>
      <c r="H285" s="137"/>
      <c r="I285" s="137"/>
      <c r="J285" s="137"/>
      <c r="K285" s="137"/>
      <c r="L285" s="137"/>
      <c r="M285" s="137">
        <f t="shared" si="81"/>
        <v>0.61784903857637641</v>
      </c>
      <c r="N285" s="138">
        <f t="shared" si="82"/>
        <v>0.66668167654316557</v>
      </c>
      <c r="O285" s="137">
        <v>1</v>
      </c>
      <c r="P285" s="41">
        <f t="shared" si="83"/>
        <v>0.61784903857637641</v>
      </c>
      <c r="Q285" s="41">
        <f t="shared" si="84"/>
        <v>0.66668167654316557</v>
      </c>
      <c r="R285" s="189">
        <f t="shared" si="85"/>
        <v>0.64226535755977099</v>
      </c>
      <c r="S285" s="189">
        <f t="shared" si="86"/>
        <v>3.4529889449544278E-2</v>
      </c>
      <c r="T285" s="189"/>
      <c r="U285" s="189"/>
      <c r="V285" s="189">
        <f t="shared" si="96"/>
        <v>0.64226535755977099</v>
      </c>
      <c r="W285" s="190">
        <f t="shared" si="97"/>
        <v>0.64226535755977099</v>
      </c>
      <c r="X285" s="45">
        <v>0.64226535755977099</v>
      </c>
    </row>
    <row r="286" spans="2:24" s="139" customFormat="1">
      <c r="B286" s="139" t="str">
        <f t="shared" si="89"/>
        <v>Blank-31</v>
      </c>
      <c r="C286" s="139" t="str">
        <f t="shared" si="89"/>
        <v>B</v>
      </c>
      <c r="D286" s="139">
        <f t="shared" si="94"/>
        <v>-6.4284008121342573E-3</v>
      </c>
      <c r="E286" s="139">
        <f t="shared" si="95"/>
        <v>-7.1867288675948118E-3</v>
      </c>
      <c r="M286" s="139">
        <f t="shared" si="81"/>
        <v>-6.4284008121342573E-3</v>
      </c>
      <c r="N286" s="160">
        <f t="shared" si="82"/>
        <v>-7.1867288675948118E-3</v>
      </c>
      <c r="O286" s="139">
        <v>1</v>
      </c>
      <c r="P286" s="139">
        <f t="shared" si="83"/>
        <v>-6.4284008121342573E-3</v>
      </c>
      <c r="Q286" s="139">
        <f t="shared" si="84"/>
        <v>-7.1867288675948118E-3</v>
      </c>
      <c r="R286" s="189">
        <f t="shared" si="85"/>
        <v>-6.8075648398645341E-3</v>
      </c>
      <c r="S286" s="189">
        <f t="shared" si="86"/>
        <v>5.3621891038016631E-4</v>
      </c>
      <c r="T286" s="189">
        <f>AVERAGE(R286:R290)</f>
        <v>-9.4305792910767492E-3</v>
      </c>
      <c r="U286" s="190">
        <f>IF(T286 &gt; 0, T286, 0)</f>
        <v>0</v>
      </c>
      <c r="V286" s="189"/>
      <c r="W286" s="190"/>
      <c r="X286" s="45" t="s">
        <v>86</v>
      </c>
    </row>
    <row r="287" spans="2:24" s="139" customFormat="1">
      <c r="B287" s="139" t="str">
        <f t="shared" si="89"/>
        <v>Blank-32</v>
      </c>
      <c r="C287" s="139" t="str">
        <f t="shared" si="89"/>
        <v>B</v>
      </c>
      <c r="D287" s="139">
        <f t="shared" si="94"/>
        <v>-6.4284008121342573E-3</v>
      </c>
      <c r="E287" s="139">
        <f t="shared" si="95"/>
        <v>-2.3359570597453038E-2</v>
      </c>
      <c r="M287" s="139">
        <f t="shared" si="81"/>
        <v>-6.4284008121342573E-3</v>
      </c>
      <c r="N287" s="160">
        <f t="shared" si="82"/>
        <v>-2.3359570597453038E-2</v>
      </c>
      <c r="O287" s="139">
        <v>1</v>
      </c>
      <c r="P287" s="139">
        <f t="shared" si="83"/>
        <v>-6.4284008121342573E-3</v>
      </c>
      <c r="Q287" s="139">
        <f t="shared" si="84"/>
        <v>-2.3359570597453038E-2</v>
      </c>
      <c r="R287" s="189">
        <f t="shared" si="85"/>
        <v>-1.4893985704793647E-2</v>
      </c>
      <c r="S287" s="189">
        <f t="shared" si="86"/>
        <v>1.197214496861969E-2</v>
      </c>
      <c r="T287" s="189"/>
      <c r="U287" s="189"/>
      <c r="V287" s="189"/>
      <c r="W287" s="190"/>
      <c r="X287" s="45" t="s">
        <v>86</v>
      </c>
    </row>
    <row r="288" spans="2:24" s="139" customFormat="1">
      <c r="B288" s="139" t="str">
        <f t="shared" si="89"/>
        <v>Blank-33</v>
      </c>
      <c r="C288" s="139" t="str">
        <f t="shared" si="89"/>
        <v>B</v>
      </c>
      <c r="D288" s="139">
        <f t="shared" si="94"/>
        <v>-1.6920458616983151E-2</v>
      </c>
      <c r="E288" s="139">
        <f t="shared" si="95"/>
        <v>1.437706010554954E-2</v>
      </c>
      <c r="M288" s="139">
        <f t="shared" si="81"/>
        <v>-1.6920458616983151E-2</v>
      </c>
      <c r="N288" s="160">
        <f t="shared" si="82"/>
        <v>1.437706010554954E-2</v>
      </c>
      <c r="O288" s="139">
        <v>1</v>
      </c>
      <c r="P288" s="139">
        <f t="shared" si="83"/>
        <v>-1.6920458616983151E-2</v>
      </c>
      <c r="Q288" s="139">
        <f t="shared" si="84"/>
        <v>1.437706010554954E-2</v>
      </c>
      <c r="R288" s="189">
        <f t="shared" si="85"/>
        <v>-1.2716992557168056E-3</v>
      </c>
      <c r="S288" s="189">
        <f t="shared" si="86"/>
        <v>2.21306877230158E-2</v>
      </c>
      <c r="T288" s="189"/>
      <c r="U288" s="189"/>
      <c r="V288" s="189"/>
      <c r="W288" s="190"/>
      <c r="X288" s="45" t="s">
        <v>86</v>
      </c>
    </row>
    <row r="289" spans="2:24" s="139" customFormat="1">
      <c r="B289" s="139" t="str">
        <f t="shared" si="89"/>
        <v>Blank-34</v>
      </c>
      <c r="C289" s="139" t="str">
        <f t="shared" si="89"/>
        <v>B</v>
      </c>
      <c r="D289" s="139">
        <f t="shared" si="94"/>
        <v>-1.1674429714558687E-2</v>
      </c>
      <c r="E289" s="139">
        <f t="shared" si="95"/>
        <v>-1.7957816243087243E-3</v>
      </c>
      <c r="M289" s="139">
        <f t="shared" ref="M289:M319" si="98">D289</f>
        <v>-1.1674429714558687E-2</v>
      </c>
      <c r="N289" s="160">
        <f t="shared" ref="N289:N319" si="99">E289</f>
        <v>-1.7957816243087243E-3</v>
      </c>
      <c r="O289" s="139">
        <v>1</v>
      </c>
      <c r="P289" s="139">
        <f t="shared" ref="P289:P319" si="100">M289*O289</f>
        <v>-1.1674429714558687E-2</v>
      </c>
      <c r="Q289" s="139">
        <f t="shared" ref="Q289:Q319" si="101">N289*O289</f>
        <v>-1.7957816243087243E-3</v>
      </c>
      <c r="R289" s="189">
        <f t="shared" ref="R289:R319" si="102">AVERAGE(P289:Q289)</f>
        <v>-6.7351056694337054E-3</v>
      </c>
      <c r="S289" s="189">
        <f t="shared" ref="S289:S319" si="103">STDEV(P289:Q289)</f>
        <v>6.985259053571286E-3</v>
      </c>
      <c r="T289" s="189"/>
      <c r="U289" s="189"/>
      <c r="V289" s="189"/>
      <c r="W289" s="190"/>
      <c r="X289" s="45" t="s">
        <v>86</v>
      </c>
    </row>
    <row r="290" spans="2:24" s="139" customFormat="1">
      <c r="B290" s="139" t="str">
        <f t="shared" si="89"/>
        <v>Blank-35</v>
      </c>
      <c r="C290" s="139" t="str">
        <f t="shared" si="89"/>
        <v>B</v>
      </c>
      <c r="D290" s="139">
        <f t="shared" si="94"/>
        <v>-1.6920458616983151E-2</v>
      </c>
      <c r="E290" s="139">
        <f t="shared" si="95"/>
        <v>-1.7968623354166952E-2</v>
      </c>
      <c r="M290" s="139">
        <f t="shared" si="98"/>
        <v>-1.6920458616983151E-2</v>
      </c>
      <c r="N290" s="160">
        <f t="shared" si="99"/>
        <v>-1.7968623354166952E-2</v>
      </c>
      <c r="O290" s="139">
        <v>1</v>
      </c>
      <c r="P290" s="139">
        <f t="shared" si="100"/>
        <v>-1.6920458616983151E-2</v>
      </c>
      <c r="Q290" s="139">
        <f t="shared" si="101"/>
        <v>-1.7968623354166952E-2</v>
      </c>
      <c r="R290" s="189">
        <f t="shared" si="102"/>
        <v>-1.7444540985575054E-2</v>
      </c>
      <c r="S290" s="189">
        <f t="shared" si="103"/>
        <v>7.4116439346328094E-4</v>
      </c>
      <c r="T290" s="189"/>
      <c r="U290" s="189"/>
      <c r="V290" s="189"/>
      <c r="W290" s="190"/>
      <c r="X290" s="45" t="s">
        <v>86</v>
      </c>
    </row>
    <row r="291" spans="2:24">
      <c r="B291" s="41" t="str">
        <f t="shared" si="89"/>
        <v>WBI-NRT-NCS-1</v>
      </c>
      <c r="C291" s="41" t="str">
        <f t="shared" si="89"/>
        <v>B</v>
      </c>
      <c r="D291" s="139">
        <f t="shared" si="94"/>
        <v>0.72276961662486572</v>
      </c>
      <c r="E291" s="139">
        <f t="shared" si="95"/>
        <v>0.75832777967902909</v>
      </c>
      <c r="F291" s="137"/>
      <c r="G291" s="137"/>
      <c r="H291" s="137"/>
      <c r="I291" s="137"/>
      <c r="J291" s="137"/>
      <c r="K291" s="137"/>
      <c r="L291" s="137"/>
      <c r="M291" s="137">
        <f t="shared" si="98"/>
        <v>0.72276961662486572</v>
      </c>
      <c r="N291" s="138">
        <f t="shared" si="99"/>
        <v>0.75832777967902909</v>
      </c>
      <c r="O291" s="137">
        <v>1</v>
      </c>
      <c r="P291" s="41">
        <f t="shared" si="100"/>
        <v>0.72276961662486572</v>
      </c>
      <c r="Q291" s="41">
        <f t="shared" si="101"/>
        <v>0.75832777967902909</v>
      </c>
      <c r="R291" s="189">
        <f t="shared" si="102"/>
        <v>0.74054869815194735</v>
      </c>
      <c r="S291" s="189">
        <f t="shared" si="103"/>
        <v>2.514341822213588E-2</v>
      </c>
      <c r="T291" s="189"/>
      <c r="U291" s="189"/>
      <c r="V291" s="189">
        <f>R291-$U$299</f>
        <v>0.74054869815194735</v>
      </c>
      <c r="W291" s="190">
        <f>IF(V291 &gt; 0, V291, 0)</f>
        <v>0.74054869815194735</v>
      </c>
      <c r="X291" s="45">
        <v>0.74054869815194735</v>
      </c>
    </row>
    <row r="292" spans="2:24">
      <c r="B292" s="41" t="str">
        <f t="shared" si="89"/>
        <v>WBI-NRT-NCS-2</v>
      </c>
      <c r="C292" s="41" t="str">
        <f t="shared" si="89"/>
        <v>B</v>
      </c>
      <c r="D292" s="139">
        <f t="shared" si="94"/>
        <v>0.52866654723516071</v>
      </c>
      <c r="E292" s="139">
        <f t="shared" si="95"/>
        <v>0.53190799546101353</v>
      </c>
      <c r="F292" s="137"/>
      <c r="G292" s="137"/>
      <c r="H292" s="137"/>
      <c r="I292" s="137"/>
      <c r="J292" s="137"/>
      <c r="K292" s="137"/>
      <c r="L292" s="137"/>
      <c r="M292" s="137">
        <f t="shared" si="98"/>
        <v>0.52866654723516071</v>
      </c>
      <c r="N292" s="138">
        <f t="shared" si="99"/>
        <v>0.53190799546101353</v>
      </c>
      <c r="O292" s="137">
        <v>1</v>
      </c>
      <c r="P292" s="41">
        <f t="shared" si="100"/>
        <v>0.52866654723516071</v>
      </c>
      <c r="Q292" s="41">
        <f t="shared" si="101"/>
        <v>0.53190799546101353</v>
      </c>
      <c r="R292" s="189">
        <f t="shared" si="102"/>
        <v>0.53028727134808706</v>
      </c>
      <c r="S292" s="189">
        <f t="shared" si="103"/>
        <v>2.2920500213656301E-3</v>
      </c>
      <c r="T292" s="189"/>
      <c r="U292" s="189"/>
      <c r="V292" s="189">
        <f t="shared" ref="V292:V298" si="104">R292-$U$299</f>
        <v>0.53028727134808706</v>
      </c>
      <c r="W292" s="190">
        <f t="shared" ref="W292:W298" si="105">IF(V292 &gt; 0, V292, 0)</f>
        <v>0.53028727134808706</v>
      </c>
      <c r="X292" s="45">
        <v>0.53028727134808706</v>
      </c>
    </row>
    <row r="293" spans="2:24">
      <c r="B293" s="41" t="str">
        <f t="shared" si="89"/>
        <v>WBI-NRT-NCS-3</v>
      </c>
      <c r="C293" s="41" t="str">
        <f t="shared" si="89"/>
        <v>B</v>
      </c>
      <c r="D293" s="139">
        <f t="shared" si="94"/>
        <v>0.37653170906485134</v>
      </c>
      <c r="E293" s="139">
        <f t="shared" si="95"/>
        <v>0.40252526162214758</v>
      </c>
      <c r="F293" s="137"/>
      <c r="G293" s="137"/>
      <c r="H293" s="137"/>
      <c r="I293" s="137"/>
      <c r="J293" s="137"/>
      <c r="K293" s="137"/>
      <c r="L293" s="137"/>
      <c r="M293" s="137">
        <f t="shared" si="98"/>
        <v>0.37653170906485134</v>
      </c>
      <c r="N293" s="138">
        <f t="shared" si="99"/>
        <v>0.40252526162214758</v>
      </c>
      <c r="O293" s="137">
        <v>1</v>
      </c>
      <c r="P293" s="41">
        <f t="shared" si="100"/>
        <v>0.37653170906485134</v>
      </c>
      <c r="Q293" s="41">
        <f t="shared" si="101"/>
        <v>0.40252526162214758</v>
      </c>
      <c r="R293" s="189">
        <f t="shared" si="102"/>
        <v>0.38952848534349949</v>
      </c>
      <c r="S293" s="189">
        <f t="shared" si="103"/>
        <v>1.8380217280393095E-2</v>
      </c>
      <c r="T293" s="189"/>
      <c r="U293" s="189"/>
      <c r="V293" s="189">
        <f t="shared" si="104"/>
        <v>0.38952848534349949</v>
      </c>
      <c r="W293" s="190">
        <f t="shared" si="105"/>
        <v>0.38952848534349949</v>
      </c>
      <c r="X293" s="45">
        <v>0.38952848534349949</v>
      </c>
    </row>
    <row r="294" spans="2:24">
      <c r="B294" s="41" t="str">
        <f t="shared" si="89"/>
        <v>WBI-NRT-NCS-4</v>
      </c>
      <c r="C294" s="41" t="str">
        <f t="shared" si="89"/>
        <v>B</v>
      </c>
      <c r="D294" s="139">
        <f t="shared" si="94"/>
        <v>0.43948405589394479</v>
      </c>
      <c r="E294" s="139">
        <f t="shared" si="95"/>
        <v>0.49417136475801093</v>
      </c>
      <c r="F294" s="137"/>
      <c r="G294" s="137"/>
      <c r="H294" s="137"/>
      <c r="I294" s="137"/>
      <c r="J294" s="137"/>
      <c r="K294" s="137"/>
      <c r="L294" s="137"/>
      <c r="M294" s="137">
        <f t="shared" si="98"/>
        <v>0.43948405589394479</v>
      </c>
      <c r="N294" s="138">
        <f t="shared" si="99"/>
        <v>0.49417136475801093</v>
      </c>
      <c r="O294" s="137">
        <v>1</v>
      </c>
      <c r="P294" s="41">
        <f t="shared" si="100"/>
        <v>0.43948405589394479</v>
      </c>
      <c r="Q294" s="41">
        <f t="shared" si="101"/>
        <v>0.49417136475801093</v>
      </c>
      <c r="R294" s="189">
        <f t="shared" si="102"/>
        <v>0.46682771032597786</v>
      </c>
      <c r="S294" s="189">
        <f t="shared" si="103"/>
        <v>3.8669766942624355E-2</v>
      </c>
      <c r="T294" s="189"/>
      <c r="U294" s="189"/>
      <c r="V294" s="189">
        <f t="shared" si="104"/>
        <v>0.46682771032597786</v>
      </c>
      <c r="W294" s="190">
        <f t="shared" si="105"/>
        <v>0.46682771032597786</v>
      </c>
      <c r="X294" s="45">
        <v>0.46682771032597786</v>
      </c>
    </row>
    <row r="295" spans="2:24">
      <c r="B295" s="41" t="str">
        <f t="shared" si="89"/>
        <v>WBI-NRT-NCS-5</v>
      </c>
      <c r="C295" s="41" t="str">
        <f t="shared" si="89"/>
        <v>B</v>
      </c>
      <c r="D295" s="139">
        <f t="shared" si="94"/>
        <v>0.39226979577212473</v>
      </c>
      <c r="E295" s="139">
        <f t="shared" si="95"/>
        <v>0.3863524198922893</v>
      </c>
      <c r="F295" s="137"/>
      <c r="G295" s="137"/>
      <c r="H295" s="137"/>
      <c r="I295" s="137"/>
      <c r="J295" s="137"/>
      <c r="K295" s="137"/>
      <c r="L295" s="137"/>
      <c r="M295" s="137">
        <f t="shared" si="98"/>
        <v>0.39226979577212473</v>
      </c>
      <c r="N295" s="138">
        <f t="shared" si="99"/>
        <v>0.3863524198922893</v>
      </c>
      <c r="O295" s="137">
        <v>1</v>
      </c>
      <c r="P295" s="41">
        <f t="shared" si="100"/>
        <v>0.39226979577212473</v>
      </c>
      <c r="Q295" s="41">
        <f t="shared" si="101"/>
        <v>0.3863524198922893</v>
      </c>
      <c r="R295" s="189">
        <f t="shared" si="102"/>
        <v>0.38931110783220702</v>
      </c>
      <c r="S295" s="189">
        <f t="shared" si="103"/>
        <v>4.1842166114613452E-3</v>
      </c>
      <c r="T295" s="189"/>
      <c r="U295" s="189"/>
      <c r="V295" s="189">
        <f t="shared" si="104"/>
        <v>0.38931110783220702</v>
      </c>
      <c r="W295" s="190">
        <f t="shared" si="105"/>
        <v>0.38931110783220702</v>
      </c>
      <c r="X295" s="45">
        <v>0.38931110783220702</v>
      </c>
    </row>
    <row r="296" spans="2:24">
      <c r="B296" s="41" t="str">
        <f t="shared" si="89"/>
        <v>WBI-NRT-NCS-6</v>
      </c>
      <c r="C296" s="41" t="str">
        <f t="shared" si="89"/>
        <v>B</v>
      </c>
      <c r="D296" s="139">
        <f t="shared" si="94"/>
        <v>0.35030156455272904</v>
      </c>
      <c r="E296" s="139">
        <f t="shared" si="95"/>
        <v>0.40791620886543367</v>
      </c>
      <c r="F296" s="137"/>
      <c r="G296" s="137"/>
      <c r="H296" s="137"/>
      <c r="I296" s="137"/>
      <c r="J296" s="137"/>
      <c r="K296" s="137"/>
      <c r="L296" s="137"/>
      <c r="M296" s="137">
        <f t="shared" si="98"/>
        <v>0.35030156455272904</v>
      </c>
      <c r="N296" s="138">
        <f t="shared" si="99"/>
        <v>0.40791620886543367</v>
      </c>
      <c r="O296" s="137">
        <v>1</v>
      </c>
      <c r="P296" s="41">
        <f t="shared" si="100"/>
        <v>0.35030156455272904</v>
      </c>
      <c r="Q296" s="41">
        <f t="shared" si="101"/>
        <v>0.40791620886543367</v>
      </c>
      <c r="R296" s="189">
        <f t="shared" si="102"/>
        <v>0.37910888670908138</v>
      </c>
      <c r="S296" s="189">
        <f t="shared" si="103"/>
        <v>4.07397056891644E-2</v>
      </c>
      <c r="T296" s="189"/>
      <c r="U296" s="189"/>
      <c r="V296" s="189">
        <f t="shared" si="104"/>
        <v>0.37910888670908138</v>
      </c>
      <c r="W296" s="190">
        <f t="shared" si="105"/>
        <v>0.37910888670908138</v>
      </c>
      <c r="X296" s="45">
        <v>0.37910888670908138</v>
      </c>
    </row>
    <row r="297" spans="2:24">
      <c r="B297" s="41" t="str">
        <f t="shared" si="89"/>
        <v>WBI-NRT-NCS-7</v>
      </c>
      <c r="C297" s="41" t="str">
        <f t="shared" si="89"/>
        <v>B</v>
      </c>
      <c r="D297" s="139">
        <f t="shared" si="94"/>
        <v>0.53391257613758514</v>
      </c>
      <c r="E297" s="139">
        <f t="shared" si="95"/>
        <v>0.59659936238044642</v>
      </c>
      <c r="F297" s="137"/>
      <c r="G297" s="137"/>
      <c r="H297" s="137"/>
      <c r="I297" s="137"/>
      <c r="J297" s="137"/>
      <c r="K297" s="137"/>
      <c r="L297" s="137"/>
      <c r="M297" s="137">
        <f t="shared" si="98"/>
        <v>0.53391257613758514</v>
      </c>
      <c r="N297" s="138">
        <f t="shared" si="99"/>
        <v>0.59659936238044642</v>
      </c>
      <c r="O297" s="137">
        <v>1</v>
      </c>
      <c r="P297" s="41">
        <f t="shared" si="100"/>
        <v>0.53391257613758514</v>
      </c>
      <c r="Q297" s="41">
        <f t="shared" si="101"/>
        <v>0.59659936238044642</v>
      </c>
      <c r="R297" s="189">
        <f t="shared" si="102"/>
        <v>0.56525596925901578</v>
      </c>
      <c r="S297" s="189">
        <f t="shared" si="103"/>
        <v>4.4326251643118784E-2</v>
      </c>
      <c r="T297" s="189"/>
      <c r="U297" s="189"/>
      <c r="V297" s="189">
        <f t="shared" si="104"/>
        <v>0.56525596925901578</v>
      </c>
      <c r="W297" s="190">
        <f t="shared" si="105"/>
        <v>0.56525596925901578</v>
      </c>
      <c r="X297" s="45">
        <v>0.56525596925901578</v>
      </c>
    </row>
    <row r="298" spans="2:24">
      <c r="B298" s="41" t="str">
        <f t="shared" si="89"/>
        <v>WBI-NRT-NCS-8</v>
      </c>
      <c r="C298" s="41" t="str">
        <f t="shared" si="89"/>
        <v>B</v>
      </c>
      <c r="D298" s="139">
        <f t="shared" si="94"/>
        <v>0.68604741430789451</v>
      </c>
      <c r="E298" s="139">
        <f t="shared" si="95"/>
        <v>0.7205911489760265</v>
      </c>
      <c r="F298" s="137"/>
      <c r="G298" s="137"/>
      <c r="H298" s="137"/>
      <c r="I298" s="137"/>
      <c r="J298" s="137"/>
      <c r="K298" s="137"/>
      <c r="L298" s="137"/>
      <c r="M298" s="137">
        <f t="shared" si="98"/>
        <v>0.68604741430789451</v>
      </c>
      <c r="N298" s="138">
        <f t="shared" si="99"/>
        <v>0.7205911489760265</v>
      </c>
      <c r="O298" s="137">
        <v>1</v>
      </c>
      <c r="P298" s="41">
        <f t="shared" si="100"/>
        <v>0.68604741430789451</v>
      </c>
      <c r="Q298" s="41">
        <f t="shared" si="101"/>
        <v>0.7205911489760265</v>
      </c>
      <c r="R298" s="189">
        <f t="shared" si="102"/>
        <v>0.70331928164196045</v>
      </c>
      <c r="S298" s="189">
        <f t="shared" si="103"/>
        <v>2.4426109031344959E-2</v>
      </c>
      <c r="T298" s="189"/>
      <c r="U298" s="189"/>
      <c r="V298" s="189">
        <f t="shared" si="104"/>
        <v>0.70331928164196045</v>
      </c>
      <c r="W298" s="190">
        <f t="shared" si="105"/>
        <v>0.70331928164196045</v>
      </c>
      <c r="X298" s="45">
        <v>0.70331928164196045</v>
      </c>
    </row>
    <row r="299" spans="2:24" s="139" customFormat="1">
      <c r="B299" s="139" t="str">
        <f t="shared" si="89"/>
        <v>Blank-36</v>
      </c>
      <c r="C299" s="139" t="str">
        <f t="shared" si="89"/>
        <v>B</v>
      </c>
      <c r="D299" s="139">
        <f t="shared" si="94"/>
        <v>4.0785859309685923E-2</v>
      </c>
      <c r="E299" s="139">
        <f t="shared" si="95"/>
        <v>-2.8750517840739127E-2</v>
      </c>
      <c r="M299" s="139">
        <f t="shared" si="98"/>
        <v>4.0785859309685923E-2</v>
      </c>
      <c r="N299" s="160">
        <f t="shared" si="99"/>
        <v>-2.8750517840739127E-2</v>
      </c>
      <c r="O299" s="139">
        <v>1</v>
      </c>
      <c r="P299" s="139">
        <f t="shared" si="100"/>
        <v>4.0785859309685923E-2</v>
      </c>
      <c r="Q299" s="139">
        <f t="shared" si="101"/>
        <v>-2.8750517840739127E-2</v>
      </c>
      <c r="R299" s="189">
        <f t="shared" si="102"/>
        <v>6.017670734473398E-3</v>
      </c>
      <c r="S299" s="189">
        <f t="shared" si="103"/>
        <v>4.9169643822210847E-2</v>
      </c>
      <c r="T299" s="189">
        <f>AVERAGE(R299:R303)</f>
        <v>-1.3888255426567233E-2</v>
      </c>
      <c r="U299" s="190">
        <f>IF(T299 &gt; 0, T299, 0)</f>
        <v>0</v>
      </c>
      <c r="V299" s="189"/>
      <c r="W299" s="190"/>
      <c r="X299" s="45" t="s">
        <v>86</v>
      </c>
    </row>
    <row r="300" spans="2:24" s="139" customFormat="1">
      <c r="B300" s="139" t="str">
        <f t="shared" si="89"/>
        <v>Blank-37</v>
      </c>
      <c r="C300" s="139" t="str">
        <f t="shared" si="89"/>
        <v>B</v>
      </c>
      <c r="D300" s="139">
        <f t="shared" si="94"/>
        <v>-1.6920458616983151E-2</v>
      </c>
      <c r="E300" s="139">
        <f t="shared" si="95"/>
        <v>-3.4141465084025213E-2</v>
      </c>
      <c r="M300" s="139">
        <f t="shared" si="98"/>
        <v>-1.6920458616983151E-2</v>
      </c>
      <c r="N300" s="160">
        <f t="shared" si="99"/>
        <v>-3.4141465084025213E-2</v>
      </c>
      <c r="O300" s="139">
        <v>1</v>
      </c>
      <c r="P300" s="139">
        <f t="shared" si="100"/>
        <v>-1.6920458616983151E-2</v>
      </c>
      <c r="Q300" s="139">
        <f t="shared" si="101"/>
        <v>-3.4141465084025213E-2</v>
      </c>
      <c r="R300" s="189">
        <f t="shared" si="102"/>
        <v>-2.5530961850504182E-2</v>
      </c>
      <c r="S300" s="189">
        <f t="shared" si="103"/>
        <v>1.2177090451702829E-2</v>
      </c>
      <c r="T300" s="189"/>
      <c r="U300" s="189"/>
      <c r="V300" s="189"/>
      <c r="W300" s="190"/>
      <c r="X300" s="45" t="s">
        <v>86</v>
      </c>
    </row>
    <row r="301" spans="2:24" s="139" customFormat="1">
      <c r="B301" s="139" t="str">
        <f t="shared" si="89"/>
        <v>Blank-38</v>
      </c>
      <c r="C301" s="139" t="str">
        <f t="shared" si="89"/>
        <v>B</v>
      </c>
      <c r="D301" s="139">
        <f t="shared" si="94"/>
        <v>-1.1674429714558687E-2</v>
      </c>
      <c r="E301" s="139">
        <f t="shared" si="95"/>
        <v>-2.8750517840739127E-2</v>
      </c>
      <c r="M301" s="139">
        <f t="shared" si="98"/>
        <v>-1.1674429714558687E-2</v>
      </c>
      <c r="N301" s="160">
        <f t="shared" si="99"/>
        <v>-2.8750517840739127E-2</v>
      </c>
      <c r="O301" s="139">
        <v>1</v>
      </c>
      <c r="P301" s="139">
        <f t="shared" si="100"/>
        <v>-1.1674429714558687E-2</v>
      </c>
      <c r="Q301" s="139">
        <f t="shared" si="101"/>
        <v>-2.8750517840739127E-2</v>
      </c>
      <c r="R301" s="189">
        <f t="shared" si="102"/>
        <v>-2.0212473777648905E-2</v>
      </c>
      <c r="S301" s="189">
        <f t="shared" si="103"/>
        <v>1.2074617710161282E-2</v>
      </c>
      <c r="T301" s="189"/>
      <c r="U301" s="189"/>
      <c r="V301" s="189"/>
      <c r="W301" s="190"/>
      <c r="X301" s="45" t="s">
        <v>86</v>
      </c>
    </row>
    <row r="302" spans="2:24" s="139" customFormat="1">
      <c r="B302" s="139" t="str">
        <f t="shared" si="89"/>
        <v>Blank-39</v>
      </c>
      <c r="C302" s="139" t="str">
        <f t="shared" si="89"/>
        <v>B</v>
      </c>
      <c r="D302" s="139">
        <f t="shared" si="94"/>
        <v>-1.1823719097097929E-3</v>
      </c>
      <c r="E302" s="139">
        <f t="shared" si="95"/>
        <v>-7.1867288675948118E-3</v>
      </c>
      <c r="M302" s="139">
        <f t="shared" si="98"/>
        <v>-1.1823719097097929E-3</v>
      </c>
      <c r="N302" s="160">
        <f t="shared" si="99"/>
        <v>-7.1867288675948118E-3</v>
      </c>
      <c r="O302" s="139">
        <v>1</v>
      </c>
      <c r="P302" s="139">
        <f t="shared" si="100"/>
        <v>-1.1823719097097929E-3</v>
      </c>
      <c r="Q302" s="139">
        <f t="shared" si="101"/>
        <v>-7.1867288675948118E-3</v>
      </c>
      <c r="R302" s="189">
        <f t="shared" si="102"/>
        <v>-4.1845503886523026E-3</v>
      </c>
      <c r="S302" s="189">
        <f t="shared" si="103"/>
        <v>4.2457215215851258E-3</v>
      </c>
      <c r="T302" s="189"/>
      <c r="U302" s="189"/>
      <c r="V302" s="189"/>
      <c r="W302" s="190"/>
      <c r="X302" s="45" t="s">
        <v>86</v>
      </c>
    </row>
    <row r="303" spans="2:24" s="139" customFormat="1">
      <c r="B303" s="139" t="str">
        <f t="shared" si="89"/>
        <v>Blank-40</v>
      </c>
      <c r="C303" s="139" t="str">
        <f t="shared" si="89"/>
        <v>B</v>
      </c>
      <c r="D303" s="139">
        <f t="shared" si="94"/>
        <v>-1.6920458616983151E-2</v>
      </c>
      <c r="E303" s="139">
        <f t="shared" si="95"/>
        <v>-3.4141465084025213E-2</v>
      </c>
      <c r="M303" s="139">
        <f t="shared" si="98"/>
        <v>-1.6920458616983151E-2</v>
      </c>
      <c r="N303" s="160">
        <f t="shared" si="99"/>
        <v>-3.4141465084025213E-2</v>
      </c>
      <c r="O303" s="139">
        <v>1</v>
      </c>
      <c r="P303" s="139">
        <f t="shared" si="100"/>
        <v>-1.6920458616983151E-2</v>
      </c>
      <c r="Q303" s="139">
        <f t="shared" si="101"/>
        <v>-3.4141465084025213E-2</v>
      </c>
      <c r="R303" s="189">
        <f t="shared" si="102"/>
        <v>-2.5530961850504182E-2</v>
      </c>
      <c r="S303" s="189">
        <f t="shared" si="103"/>
        <v>1.2177090451702829E-2</v>
      </c>
      <c r="T303" s="189"/>
      <c r="U303" s="189"/>
      <c r="V303" s="189"/>
      <c r="W303" s="190"/>
      <c r="X303" s="45" t="s">
        <v>86</v>
      </c>
    </row>
    <row r="304" spans="2:24">
      <c r="B304" s="41" t="str">
        <f t="shared" si="89"/>
        <v>LCO-MXT-COM-1</v>
      </c>
      <c r="C304" s="41" t="str">
        <f t="shared" si="89"/>
        <v>B</v>
      </c>
      <c r="D304" s="139">
        <f t="shared" ref="D304:D319" si="106">AM139</f>
        <v>0.67555535650304555</v>
      </c>
      <c r="E304" s="139">
        <f t="shared" ref="E304:E319" si="107">BB139</f>
        <v>0.73137304346259868</v>
      </c>
      <c r="F304" s="137"/>
      <c r="G304" s="137"/>
      <c r="H304" s="137"/>
      <c r="I304" s="137"/>
      <c r="J304" s="137"/>
      <c r="K304" s="137"/>
      <c r="L304" s="137"/>
      <c r="M304" s="137">
        <f t="shared" si="98"/>
        <v>0.67555535650304555</v>
      </c>
      <c r="N304" s="138">
        <f t="shared" si="99"/>
        <v>0.73137304346259868</v>
      </c>
      <c r="O304" s="137">
        <v>1</v>
      </c>
      <c r="P304" s="41">
        <f t="shared" si="100"/>
        <v>0.67555535650304555</v>
      </c>
      <c r="Q304" s="41">
        <f t="shared" si="101"/>
        <v>0.73137304346259868</v>
      </c>
      <c r="R304" s="189">
        <f t="shared" si="102"/>
        <v>0.70346419998282217</v>
      </c>
      <c r="S304" s="189">
        <f t="shared" si="103"/>
        <v>3.9469064959247943E-2</v>
      </c>
      <c r="T304" s="189"/>
      <c r="U304" s="189"/>
      <c r="V304" s="189">
        <f>R304-$U$312</f>
        <v>0.70346419998282217</v>
      </c>
      <c r="W304" s="190">
        <f>IF(V304 &gt; 0, V304, 0)</f>
        <v>0.70346419998282217</v>
      </c>
      <c r="X304" s="45">
        <v>0.70346419998282217</v>
      </c>
    </row>
    <row r="305" spans="2:24">
      <c r="B305" s="41" t="str">
        <f t="shared" ref="B305:C319" si="108">AF140</f>
        <v>LCO-MXT-COM-2</v>
      </c>
      <c r="C305" s="41" t="str">
        <f t="shared" si="108"/>
        <v>B</v>
      </c>
      <c r="D305" s="139">
        <f t="shared" si="106"/>
        <v>0.58637286516182963</v>
      </c>
      <c r="E305" s="139">
        <f t="shared" si="107"/>
        <v>0.67746357102973787</v>
      </c>
      <c r="F305" s="137"/>
      <c r="G305" s="137"/>
      <c r="H305" s="137"/>
      <c r="I305" s="137"/>
      <c r="J305" s="137"/>
      <c r="K305" s="137"/>
      <c r="L305" s="137"/>
      <c r="M305" s="137">
        <f t="shared" si="98"/>
        <v>0.58637286516182963</v>
      </c>
      <c r="N305" s="138">
        <f t="shared" si="99"/>
        <v>0.67746357102973787</v>
      </c>
      <c r="O305" s="137">
        <v>1</v>
      </c>
      <c r="P305" s="41">
        <f t="shared" si="100"/>
        <v>0.58637286516182963</v>
      </c>
      <c r="Q305" s="41">
        <f t="shared" si="101"/>
        <v>0.67746357102973787</v>
      </c>
      <c r="R305" s="189">
        <f t="shared" si="102"/>
        <v>0.63191821809578375</v>
      </c>
      <c r="S305" s="189">
        <f t="shared" si="103"/>
        <v>6.441085582226716E-2</v>
      </c>
      <c r="T305" s="189"/>
      <c r="U305" s="189"/>
      <c r="V305" s="189">
        <f t="shared" ref="V305:V311" si="109">R305-$U$312</f>
        <v>0.63191821809578375</v>
      </c>
      <c r="W305" s="190">
        <f t="shared" ref="W305:W311" si="110">IF(V305 &gt; 0, V305, 0)</f>
        <v>0.63191821809578375</v>
      </c>
      <c r="X305" s="45">
        <v>0.63191821809578375</v>
      </c>
    </row>
    <row r="306" spans="2:24">
      <c r="B306" s="41" t="str">
        <f t="shared" si="108"/>
        <v>LCO-MXT-COM-3</v>
      </c>
      <c r="C306" s="41" t="str">
        <f t="shared" si="108"/>
        <v>B</v>
      </c>
      <c r="D306" s="139">
        <f t="shared" si="106"/>
        <v>0.4237459691866714</v>
      </c>
      <c r="E306" s="139">
        <f t="shared" si="107"/>
        <v>0.43487094508186397</v>
      </c>
      <c r="F306" s="137"/>
      <c r="G306" s="137"/>
      <c r="H306" s="137"/>
      <c r="I306" s="137"/>
      <c r="J306" s="137"/>
      <c r="K306" s="137"/>
      <c r="L306" s="137"/>
      <c r="M306" s="137">
        <f t="shared" si="98"/>
        <v>0.4237459691866714</v>
      </c>
      <c r="N306" s="138">
        <f t="shared" si="99"/>
        <v>0.43487094508186397</v>
      </c>
      <c r="O306" s="137">
        <v>1</v>
      </c>
      <c r="P306" s="41">
        <f t="shared" si="100"/>
        <v>0.4237459691866714</v>
      </c>
      <c r="Q306" s="41">
        <f t="shared" si="101"/>
        <v>0.43487094508186397</v>
      </c>
      <c r="R306" s="189">
        <f t="shared" si="102"/>
        <v>0.42930845713426768</v>
      </c>
      <c r="S306" s="189">
        <f t="shared" si="103"/>
        <v>7.8665458960275464E-3</v>
      </c>
      <c r="T306" s="189"/>
      <c r="U306" s="189"/>
      <c r="V306" s="189">
        <f t="shared" si="109"/>
        <v>0.42930845713426768</v>
      </c>
      <c r="W306" s="190">
        <f t="shared" si="110"/>
        <v>0.42930845713426768</v>
      </c>
      <c r="X306" s="45">
        <v>0.42930845713426768</v>
      </c>
    </row>
    <row r="307" spans="2:24">
      <c r="B307" s="41" t="str">
        <f t="shared" si="108"/>
        <v>LCO-MXT-COM-4</v>
      </c>
      <c r="C307" s="41" t="str">
        <f t="shared" si="108"/>
        <v>B</v>
      </c>
      <c r="D307" s="139">
        <f t="shared" si="106"/>
        <v>0.43948405589394479</v>
      </c>
      <c r="E307" s="139">
        <f t="shared" si="107"/>
        <v>0.47260757578486656</v>
      </c>
      <c r="F307" s="137"/>
      <c r="G307" s="137"/>
      <c r="H307" s="137"/>
      <c r="I307" s="137"/>
      <c r="J307" s="137"/>
      <c r="K307" s="137"/>
      <c r="L307" s="137"/>
      <c r="M307" s="137">
        <f t="shared" si="98"/>
        <v>0.43948405589394479</v>
      </c>
      <c r="N307" s="138">
        <f t="shared" si="99"/>
        <v>0.47260757578486656</v>
      </c>
      <c r="O307" s="137">
        <v>1</v>
      </c>
      <c r="P307" s="41">
        <f t="shared" si="100"/>
        <v>0.43948405589394479</v>
      </c>
      <c r="Q307" s="41">
        <f t="shared" si="101"/>
        <v>0.47260757578486656</v>
      </c>
      <c r="R307" s="189">
        <f t="shared" si="102"/>
        <v>0.45604581583940568</v>
      </c>
      <c r="S307" s="189">
        <f t="shared" si="103"/>
        <v>2.3421865531638275E-2</v>
      </c>
      <c r="T307" s="189"/>
      <c r="U307" s="189"/>
      <c r="V307" s="189">
        <f t="shared" si="109"/>
        <v>0.45604581583940568</v>
      </c>
      <c r="W307" s="190">
        <f t="shared" si="110"/>
        <v>0.45604581583940568</v>
      </c>
      <c r="X307" s="45">
        <v>0.45604581583940568</v>
      </c>
    </row>
    <row r="308" spans="2:24">
      <c r="B308" s="41" t="str">
        <f t="shared" si="108"/>
        <v>LCO-MXT-COM-5</v>
      </c>
      <c r="C308" s="41" t="str">
        <f t="shared" si="108"/>
        <v>B</v>
      </c>
      <c r="D308" s="139">
        <f t="shared" si="106"/>
        <v>0.53391257613758514</v>
      </c>
      <c r="E308" s="139">
        <f t="shared" si="107"/>
        <v>0.51034420648786916</v>
      </c>
      <c r="F308" s="137"/>
      <c r="G308" s="137"/>
      <c r="H308" s="137"/>
      <c r="I308" s="137"/>
      <c r="J308" s="137"/>
      <c r="K308" s="137"/>
      <c r="L308" s="137"/>
      <c r="M308" s="137">
        <f t="shared" si="98"/>
        <v>0.53391257613758514</v>
      </c>
      <c r="N308" s="138">
        <f t="shared" si="99"/>
        <v>0.51034420648786916</v>
      </c>
      <c r="O308" s="137">
        <v>1</v>
      </c>
      <c r="P308" s="41">
        <f t="shared" si="100"/>
        <v>0.53391257613758514</v>
      </c>
      <c r="Q308" s="41">
        <f t="shared" si="101"/>
        <v>0.51034420648786916</v>
      </c>
      <c r="R308" s="189">
        <f t="shared" si="102"/>
        <v>0.52212839131272715</v>
      </c>
      <c r="S308" s="189">
        <f t="shared" si="103"/>
        <v>1.6665354000825385E-2</v>
      </c>
      <c r="T308" s="189"/>
      <c r="U308" s="189"/>
      <c r="V308" s="189">
        <f t="shared" si="109"/>
        <v>0.52212839131272715</v>
      </c>
      <c r="W308" s="190">
        <f t="shared" si="110"/>
        <v>0.52212839131272715</v>
      </c>
      <c r="X308" s="45">
        <v>0.52212839131272715</v>
      </c>
    </row>
    <row r="309" spans="2:24">
      <c r="B309" s="41" t="str">
        <f t="shared" si="108"/>
        <v>LCO-MXT-COM-6</v>
      </c>
      <c r="C309" s="41" t="str">
        <f t="shared" si="108"/>
        <v>B</v>
      </c>
      <c r="D309" s="139">
        <f t="shared" si="106"/>
        <v>0.42899199808909583</v>
      </c>
      <c r="E309" s="139">
        <f t="shared" si="107"/>
        <v>0.41869810335200586</v>
      </c>
      <c r="F309" s="137"/>
      <c r="G309" s="137"/>
      <c r="H309" s="137"/>
      <c r="I309" s="137"/>
      <c r="J309" s="137"/>
      <c r="K309" s="137"/>
      <c r="L309" s="137"/>
      <c r="M309" s="137">
        <f t="shared" si="98"/>
        <v>0.42899199808909583</v>
      </c>
      <c r="N309" s="138">
        <f t="shared" si="99"/>
        <v>0.41869810335200586</v>
      </c>
      <c r="O309" s="137">
        <v>1</v>
      </c>
      <c r="P309" s="41">
        <f t="shared" si="100"/>
        <v>0.42899199808909583</v>
      </c>
      <c r="Q309" s="41">
        <f t="shared" si="101"/>
        <v>0.41869810335200586</v>
      </c>
      <c r="R309" s="189">
        <f t="shared" si="102"/>
        <v>0.42384505072055084</v>
      </c>
      <c r="S309" s="189">
        <f t="shared" si="103"/>
        <v>7.278882773416831E-3</v>
      </c>
      <c r="T309" s="189"/>
      <c r="U309" s="189"/>
      <c r="V309" s="189">
        <f t="shared" si="109"/>
        <v>0.42384505072055084</v>
      </c>
      <c r="W309" s="190">
        <f t="shared" si="110"/>
        <v>0.42384505072055084</v>
      </c>
      <c r="X309" s="45">
        <v>0.42384505072055084</v>
      </c>
    </row>
    <row r="310" spans="2:24">
      <c r="B310" s="41" t="str">
        <f t="shared" si="108"/>
        <v>LCO-MXT-COM-7</v>
      </c>
      <c r="C310" s="41" t="str">
        <f t="shared" si="108"/>
        <v>B</v>
      </c>
      <c r="D310" s="139">
        <f t="shared" si="106"/>
        <v>0.44473008479636927</v>
      </c>
      <c r="E310" s="139">
        <f t="shared" si="107"/>
        <v>0.44026189232515006</v>
      </c>
      <c r="F310" s="137"/>
      <c r="G310" s="137"/>
      <c r="H310" s="137"/>
      <c r="I310" s="137"/>
      <c r="J310" s="137"/>
      <c r="K310" s="137"/>
      <c r="L310" s="137"/>
      <c r="M310" s="137">
        <f t="shared" si="98"/>
        <v>0.44473008479636927</v>
      </c>
      <c r="N310" s="138">
        <f t="shared" si="99"/>
        <v>0.44026189232515006</v>
      </c>
      <c r="O310" s="137">
        <v>1</v>
      </c>
      <c r="P310" s="41">
        <f t="shared" si="100"/>
        <v>0.44473008479636927</v>
      </c>
      <c r="Q310" s="41">
        <f t="shared" si="101"/>
        <v>0.44026189232515006</v>
      </c>
      <c r="R310" s="189">
        <f t="shared" si="102"/>
        <v>0.44249598856075967</v>
      </c>
      <c r="S310" s="189">
        <f t="shared" si="103"/>
        <v>3.1594891960457826E-3</v>
      </c>
      <c r="T310" s="189"/>
      <c r="U310" s="189"/>
      <c r="V310" s="189">
        <f t="shared" si="109"/>
        <v>0.44249598856075967</v>
      </c>
      <c r="W310" s="190">
        <f t="shared" si="110"/>
        <v>0.44249598856075967</v>
      </c>
      <c r="X310" s="45">
        <v>0.44249598856075967</v>
      </c>
    </row>
    <row r="311" spans="2:24">
      <c r="B311" s="41" t="str">
        <f t="shared" si="108"/>
        <v>LCO-MXT-COM-8</v>
      </c>
      <c r="C311" s="41" t="str">
        <f t="shared" si="108"/>
        <v>B</v>
      </c>
      <c r="D311" s="139">
        <f t="shared" si="106"/>
        <v>0.47620625821091606</v>
      </c>
      <c r="E311" s="139">
        <f t="shared" si="107"/>
        <v>0.46721662854158047</v>
      </c>
      <c r="F311" s="137"/>
      <c r="G311" s="137"/>
      <c r="H311" s="137"/>
      <c r="I311" s="137"/>
      <c r="J311" s="137"/>
      <c r="K311" s="137"/>
      <c r="L311" s="137"/>
      <c r="M311" s="137">
        <f t="shared" si="98"/>
        <v>0.47620625821091606</v>
      </c>
      <c r="N311" s="138">
        <f t="shared" si="99"/>
        <v>0.46721662854158047</v>
      </c>
      <c r="O311" s="137">
        <v>1</v>
      </c>
      <c r="P311" s="41">
        <f t="shared" si="100"/>
        <v>0.47620625821091606</v>
      </c>
      <c r="Q311" s="41">
        <f t="shared" si="101"/>
        <v>0.46721662854158047</v>
      </c>
      <c r="R311" s="189">
        <f t="shared" si="102"/>
        <v>0.47171144337624826</v>
      </c>
      <c r="S311" s="189">
        <f t="shared" si="103"/>
        <v>6.3566280995429741E-3</v>
      </c>
      <c r="T311" s="189"/>
      <c r="U311" s="189"/>
      <c r="V311" s="189">
        <f t="shared" si="109"/>
        <v>0.47171144337624826</v>
      </c>
      <c r="W311" s="190">
        <f t="shared" si="110"/>
        <v>0.47171144337624826</v>
      </c>
      <c r="X311" s="45">
        <v>0.47171144337624826</v>
      </c>
    </row>
    <row r="312" spans="2:24" s="139" customFormat="1">
      <c r="B312" s="139" t="str">
        <f t="shared" si="108"/>
        <v>Blank-41</v>
      </c>
      <c r="C312" s="139" t="str">
        <f t="shared" si="108"/>
        <v>B</v>
      </c>
      <c r="D312" s="139">
        <f t="shared" si="106"/>
        <v>-6.4284008121342573E-3</v>
      </c>
      <c r="E312" s="139">
        <f t="shared" si="107"/>
        <v>1.9768007348835628E-2</v>
      </c>
      <c r="M312" s="139">
        <f t="shared" si="98"/>
        <v>-6.4284008121342573E-3</v>
      </c>
      <c r="N312" s="160">
        <f t="shared" si="99"/>
        <v>1.9768007348835628E-2</v>
      </c>
      <c r="O312" s="139">
        <v>1</v>
      </c>
      <c r="P312" s="139">
        <f t="shared" si="100"/>
        <v>-6.4284008121342573E-3</v>
      </c>
      <c r="Q312" s="139">
        <f t="shared" si="101"/>
        <v>1.9768007348835628E-2</v>
      </c>
      <c r="R312" s="189">
        <f t="shared" si="102"/>
        <v>6.6698032683506856E-3</v>
      </c>
      <c r="S312" s="189">
        <f t="shared" si="103"/>
        <v>1.8523657853352419E-2</v>
      </c>
      <c r="T312" s="189">
        <f>AVERAGE(R312:R316)</f>
        <v>-8.9204682349204607E-3</v>
      </c>
      <c r="U312" s="190">
        <f>IF(T312 &gt; 0, T312, 0)</f>
        <v>0</v>
      </c>
      <c r="V312" s="189"/>
      <c r="W312" s="190"/>
      <c r="X312" s="45" t="s">
        <v>86</v>
      </c>
    </row>
    <row r="313" spans="2:24" s="139" customFormat="1">
      <c r="B313" s="139" t="str">
        <f t="shared" si="108"/>
        <v>Blank-42</v>
      </c>
      <c r="C313" s="139" t="str">
        <f t="shared" si="108"/>
        <v>B</v>
      </c>
      <c r="D313" s="139">
        <f t="shared" si="106"/>
        <v>-1.1674429714558687E-2</v>
      </c>
      <c r="E313" s="139">
        <f t="shared" si="107"/>
        <v>-1.7957816243087243E-3</v>
      </c>
      <c r="M313" s="139">
        <f t="shared" si="98"/>
        <v>-1.1674429714558687E-2</v>
      </c>
      <c r="N313" s="160">
        <f t="shared" si="99"/>
        <v>-1.7957816243087243E-3</v>
      </c>
      <c r="O313" s="139">
        <v>1</v>
      </c>
      <c r="P313" s="139">
        <f t="shared" si="100"/>
        <v>-1.1674429714558687E-2</v>
      </c>
      <c r="Q313" s="139">
        <f t="shared" si="101"/>
        <v>-1.7957816243087243E-3</v>
      </c>
      <c r="R313" s="189">
        <f t="shared" si="102"/>
        <v>-6.7351056694337054E-3</v>
      </c>
      <c r="S313" s="189">
        <f t="shared" si="103"/>
        <v>6.985259053571286E-3</v>
      </c>
      <c r="T313" s="189"/>
      <c r="U313" s="189"/>
      <c r="V313" s="189"/>
      <c r="W313" s="190"/>
      <c r="X313" s="45" t="s">
        <v>86</v>
      </c>
    </row>
    <row r="314" spans="2:24" s="139" customFormat="1">
      <c r="B314" s="139" t="str">
        <f t="shared" si="108"/>
        <v>Blank-43</v>
      </c>
      <c r="C314" s="139" t="str">
        <f t="shared" si="108"/>
        <v>B</v>
      </c>
      <c r="D314" s="139">
        <f t="shared" si="106"/>
        <v>-1.1674429714558687E-2</v>
      </c>
      <c r="E314" s="139">
        <f t="shared" si="107"/>
        <v>-1.7968623354166952E-2</v>
      </c>
      <c r="M314" s="139">
        <f t="shared" si="98"/>
        <v>-1.1674429714558687E-2</v>
      </c>
      <c r="N314" s="160">
        <f t="shared" si="99"/>
        <v>-1.7968623354166952E-2</v>
      </c>
      <c r="O314" s="139">
        <v>1</v>
      </c>
      <c r="P314" s="139">
        <f t="shared" si="100"/>
        <v>-1.1674429714558687E-2</v>
      </c>
      <c r="Q314" s="139">
        <f t="shared" si="101"/>
        <v>-1.7968623354166952E-2</v>
      </c>
      <c r="R314" s="189">
        <f t="shared" si="102"/>
        <v>-1.4821526534362819E-2</v>
      </c>
      <c r="S314" s="189">
        <f t="shared" si="103"/>
        <v>4.4506670046682364E-3</v>
      </c>
      <c r="T314" s="189"/>
      <c r="U314" s="189"/>
      <c r="V314" s="189"/>
      <c r="W314" s="190"/>
      <c r="X314" s="45" t="s">
        <v>86</v>
      </c>
    </row>
    <row r="315" spans="2:24" s="139" customFormat="1">
      <c r="B315" s="139" t="str">
        <f t="shared" si="108"/>
        <v>Blank-44</v>
      </c>
      <c r="C315" s="139" t="str">
        <f t="shared" si="108"/>
        <v>B</v>
      </c>
      <c r="D315" s="139">
        <f t="shared" si="106"/>
        <v>-1.6920458616983151E-2</v>
      </c>
      <c r="E315" s="139">
        <f t="shared" si="107"/>
        <v>-2.3359570597453038E-2</v>
      </c>
      <c r="M315" s="139">
        <f t="shared" si="98"/>
        <v>-1.6920458616983151E-2</v>
      </c>
      <c r="N315" s="160">
        <f t="shared" si="99"/>
        <v>-2.3359570597453038E-2</v>
      </c>
      <c r="O315" s="139">
        <v>1</v>
      </c>
      <c r="P315" s="139">
        <f t="shared" si="100"/>
        <v>-1.6920458616983151E-2</v>
      </c>
      <c r="Q315" s="139">
        <f t="shared" si="101"/>
        <v>-2.3359570597453038E-2</v>
      </c>
      <c r="R315" s="189">
        <f t="shared" si="102"/>
        <v>-2.0140014607218093E-2</v>
      </c>
      <c r="S315" s="189">
        <f t="shared" si="103"/>
        <v>4.5531397462098078E-3</v>
      </c>
      <c r="T315" s="189"/>
      <c r="U315" s="189"/>
      <c r="V315" s="189"/>
      <c r="W315" s="190"/>
      <c r="X315" s="45" t="s">
        <v>86</v>
      </c>
    </row>
    <row r="316" spans="2:24" s="139" customFormat="1">
      <c r="B316" s="139" t="str">
        <f t="shared" si="108"/>
        <v>Blank-45</v>
      </c>
      <c r="C316" s="139" t="str">
        <f t="shared" si="108"/>
        <v>B</v>
      </c>
      <c r="D316" s="139">
        <f t="shared" si="106"/>
        <v>-1.1823719097097929E-3</v>
      </c>
      <c r="E316" s="139">
        <f t="shared" si="107"/>
        <v>-1.7968623354166952E-2</v>
      </c>
      <c r="M316" s="139">
        <f t="shared" si="98"/>
        <v>-1.1823719097097929E-3</v>
      </c>
      <c r="N316" s="160">
        <f t="shared" si="99"/>
        <v>-1.7968623354166952E-2</v>
      </c>
      <c r="O316" s="139">
        <v>1</v>
      </c>
      <c r="P316" s="139">
        <f t="shared" si="100"/>
        <v>-1.1823719097097929E-3</v>
      </c>
      <c r="Q316" s="139">
        <f t="shared" si="101"/>
        <v>-1.7968623354166952E-2</v>
      </c>
      <c r="R316" s="189">
        <f t="shared" si="102"/>
        <v>-9.5754976319383719E-3</v>
      </c>
      <c r="S316" s="189">
        <f t="shared" si="103"/>
        <v>1.1869672227078135E-2</v>
      </c>
      <c r="T316" s="189"/>
      <c r="U316" s="189"/>
      <c r="V316" s="189"/>
      <c r="W316" s="190"/>
      <c r="X316" s="45" t="s">
        <v>86</v>
      </c>
    </row>
    <row r="317" spans="2:24">
      <c r="B317" s="41" t="str">
        <f t="shared" si="108"/>
        <v>MAF-ONE-PRO-1</v>
      </c>
      <c r="C317" s="41" t="str">
        <f t="shared" si="108"/>
        <v>B</v>
      </c>
      <c r="D317" s="139">
        <f t="shared" si="106"/>
        <v>0.4237459691866714</v>
      </c>
      <c r="E317" s="139">
        <f t="shared" si="107"/>
        <v>0.41330715610871976</v>
      </c>
      <c r="F317" s="137"/>
      <c r="G317" s="137"/>
      <c r="H317" s="137"/>
      <c r="I317" s="137"/>
      <c r="J317" s="137"/>
      <c r="K317" s="137"/>
      <c r="L317" s="137"/>
      <c r="M317" s="137">
        <f t="shared" si="98"/>
        <v>0.4237459691866714</v>
      </c>
      <c r="N317" s="138">
        <f t="shared" si="99"/>
        <v>0.41330715610871976</v>
      </c>
      <c r="O317" s="137">
        <v>1</v>
      </c>
      <c r="P317" s="41">
        <f t="shared" si="100"/>
        <v>0.4237459691866714</v>
      </c>
      <c r="Q317" s="41">
        <f t="shared" si="101"/>
        <v>0.41330715610871976</v>
      </c>
      <c r="R317" s="189">
        <f t="shared" si="102"/>
        <v>0.41852656264769561</v>
      </c>
      <c r="S317" s="189">
        <f t="shared" si="103"/>
        <v>7.3813555149584188E-3</v>
      </c>
      <c r="T317" s="189"/>
      <c r="U317" s="189"/>
      <c r="V317" s="189">
        <f>R317-$U$312</f>
        <v>0.41852656264769561</v>
      </c>
      <c r="W317" s="190">
        <f>IF(V317 &gt; 0, V317, 0)</f>
        <v>0.41852656264769561</v>
      </c>
      <c r="X317" s="45">
        <v>0.41852656264769561</v>
      </c>
    </row>
    <row r="318" spans="2:24">
      <c r="B318" s="41" t="str">
        <f t="shared" si="108"/>
        <v>MAF-ONE-PRO-2</v>
      </c>
      <c r="C318" s="41" t="str">
        <f t="shared" si="108"/>
        <v>B</v>
      </c>
      <c r="D318" s="139">
        <f t="shared" si="106"/>
        <v>0.57588080735698088</v>
      </c>
      <c r="E318" s="139">
        <f t="shared" si="107"/>
        <v>0.55886273167744394</v>
      </c>
      <c r="F318" s="137"/>
      <c r="G318" s="137"/>
      <c r="H318" s="137"/>
      <c r="I318" s="137"/>
      <c r="J318" s="137"/>
      <c r="K318" s="137"/>
      <c r="L318" s="137"/>
      <c r="M318" s="137">
        <f t="shared" si="98"/>
        <v>0.57588080735698088</v>
      </c>
      <c r="N318" s="138">
        <f t="shared" si="99"/>
        <v>0.55886273167744394</v>
      </c>
      <c r="O318" s="137">
        <v>1</v>
      </c>
      <c r="P318" s="41">
        <f t="shared" si="100"/>
        <v>0.57588080735698088</v>
      </c>
      <c r="Q318" s="41">
        <f t="shared" si="101"/>
        <v>0.55886273167744394</v>
      </c>
      <c r="R318" s="189">
        <f t="shared" si="102"/>
        <v>0.56737176951721247</v>
      </c>
      <c r="S318" s="189">
        <f t="shared" si="103"/>
        <v>1.2033596715746438E-2</v>
      </c>
      <c r="T318" s="189"/>
      <c r="U318" s="189"/>
      <c r="V318" s="189">
        <f t="shared" ref="V318:V319" si="111">R318-$U$312</f>
        <v>0.56737176951721247</v>
      </c>
      <c r="W318" s="190">
        <f t="shared" ref="W318:W319" si="112">IF(V318 &gt; 0, V318, 0)</f>
        <v>0.56737176951721247</v>
      </c>
      <c r="X318" s="45">
        <v>0.56737176951721247</v>
      </c>
    </row>
    <row r="319" spans="2:24">
      <c r="B319" s="41" t="str">
        <f t="shared" si="108"/>
        <v>MAF-ONE-PRO-3</v>
      </c>
      <c r="C319" s="41" t="str">
        <f t="shared" si="108"/>
        <v>B</v>
      </c>
      <c r="D319" s="139">
        <f t="shared" si="106"/>
        <v>0.33456347784545565</v>
      </c>
      <c r="E319" s="139">
        <f t="shared" si="107"/>
        <v>0.34861578918928671</v>
      </c>
      <c r="F319" s="137"/>
      <c r="G319" s="137"/>
      <c r="H319" s="137"/>
      <c r="I319" s="137"/>
      <c r="J319" s="137"/>
      <c r="K319" s="137"/>
      <c r="L319" s="137"/>
      <c r="M319" s="137">
        <f t="shared" si="98"/>
        <v>0.33456347784545565</v>
      </c>
      <c r="N319" s="138">
        <f t="shared" si="99"/>
        <v>0.34861578918928671</v>
      </c>
      <c r="O319" s="137">
        <v>1</v>
      </c>
      <c r="P319" s="41">
        <f t="shared" si="100"/>
        <v>0.33456347784545565</v>
      </c>
      <c r="Q319" s="41">
        <f t="shared" si="101"/>
        <v>0.34861578918928671</v>
      </c>
      <c r="R319" s="189">
        <f t="shared" si="102"/>
        <v>0.34158963351737115</v>
      </c>
      <c r="S319" s="189">
        <f t="shared" si="103"/>
        <v>9.9364846425675883E-3</v>
      </c>
      <c r="T319" s="189"/>
      <c r="U319" s="189"/>
      <c r="V319" s="189">
        <f t="shared" si="111"/>
        <v>0.34158963351737115</v>
      </c>
      <c r="W319" s="190">
        <f t="shared" si="112"/>
        <v>0.34158963351737115</v>
      </c>
      <c r="X319" s="45">
        <v>0.34158963351737115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B827-0B8B-6A4F-B219-69D08282AA5E}">
  <dimension ref="A1:BI318"/>
  <sheetViews>
    <sheetView topLeftCell="G151" zoomScaleNormal="84" workbookViewId="0">
      <selection activeCell="Z164" sqref="Z164"/>
    </sheetView>
  </sheetViews>
  <sheetFormatPr baseColWidth="10" defaultColWidth="8.83203125" defaultRowHeight="14"/>
  <cols>
    <col min="1" max="1" width="15" style="41" customWidth="1"/>
    <col min="2" max="2" width="20.6640625" style="41" customWidth="1"/>
    <col min="3" max="3" width="12.6640625" style="41" customWidth="1"/>
    <col min="4" max="9" width="9.33203125" style="41" bestFit="1" customWidth="1"/>
    <col min="10" max="10" width="10.33203125" style="41" bestFit="1" customWidth="1"/>
    <col min="11" max="16" width="9.33203125" style="41" bestFit="1" customWidth="1"/>
    <col min="17" max="17" width="13.1640625" style="41" customWidth="1"/>
    <col min="18" max="18" width="10.5" style="41" bestFit="1" customWidth="1"/>
    <col min="19" max="31" width="9.33203125" style="41" bestFit="1" customWidth="1"/>
    <col min="32" max="32" width="16.5" style="41" customWidth="1"/>
    <col min="33" max="33" width="10.1640625" style="41" bestFit="1" customWidth="1"/>
    <col min="34" max="46" width="9.1640625" style="41" bestFit="1" customWidth="1"/>
    <col min="47" max="47" width="8.83203125" style="41"/>
    <col min="48" max="48" width="10.1640625" style="41" bestFit="1" customWidth="1"/>
    <col min="49" max="61" width="9.1640625" style="41" bestFit="1" customWidth="1"/>
    <col min="62" max="16384" width="8.83203125" style="41"/>
  </cols>
  <sheetData>
    <row r="1" spans="1:61">
      <c r="A1" s="44" t="s">
        <v>756</v>
      </c>
      <c r="B1" s="49" t="s">
        <v>793</v>
      </c>
      <c r="C1" s="50" t="s">
        <v>794</v>
      </c>
      <c r="D1" s="51"/>
      <c r="E1" s="51"/>
      <c r="F1" s="51"/>
      <c r="G1" s="51"/>
      <c r="H1" s="51"/>
      <c r="I1" s="50"/>
      <c r="J1" s="51"/>
      <c r="K1" s="51"/>
      <c r="L1" s="51"/>
      <c r="M1" s="51"/>
      <c r="N1" s="51"/>
      <c r="O1" s="51"/>
      <c r="Q1" s="49" t="s">
        <v>793</v>
      </c>
      <c r="R1" s="50" t="s">
        <v>795</v>
      </c>
      <c r="S1" s="51"/>
      <c r="T1" s="51"/>
      <c r="U1" s="51"/>
      <c r="V1" s="51"/>
      <c r="W1" s="51"/>
      <c r="X1" s="50"/>
      <c r="Y1" s="51"/>
      <c r="Z1" s="51"/>
      <c r="AA1" s="51"/>
      <c r="AB1" s="51"/>
      <c r="AC1" s="51"/>
      <c r="AD1" s="51"/>
      <c r="AF1" s="49" t="s">
        <v>793</v>
      </c>
      <c r="AG1" s="50" t="s">
        <v>796</v>
      </c>
      <c r="AH1" s="51"/>
      <c r="AI1" s="51"/>
      <c r="AJ1" s="51"/>
      <c r="AK1" s="51"/>
      <c r="AL1" s="51"/>
      <c r="AM1" s="50"/>
      <c r="AN1" s="51"/>
      <c r="AO1" s="51"/>
      <c r="AP1" s="51"/>
      <c r="AQ1" s="51"/>
      <c r="AR1" s="51"/>
      <c r="AS1" s="51"/>
      <c r="AU1" s="49" t="s">
        <v>793</v>
      </c>
      <c r="AV1" s="50" t="s">
        <v>797</v>
      </c>
      <c r="AW1" s="51"/>
      <c r="AX1" s="51"/>
      <c r="AY1" s="51"/>
      <c r="AZ1" s="51"/>
      <c r="BA1" s="51"/>
      <c r="BB1" s="50"/>
      <c r="BC1" s="51"/>
      <c r="BD1" s="51"/>
      <c r="BE1" s="51"/>
      <c r="BF1" s="51"/>
      <c r="BG1" s="51"/>
      <c r="BH1" s="51"/>
    </row>
    <row r="2" spans="1:61">
      <c r="B2" s="52" t="s">
        <v>798</v>
      </c>
      <c r="C2" s="53" t="s">
        <v>769</v>
      </c>
      <c r="I2" s="53"/>
      <c r="Q2" s="52" t="s">
        <v>798</v>
      </c>
      <c r="R2" s="53" t="s">
        <v>770</v>
      </c>
      <c r="X2" s="53"/>
      <c r="AF2" s="52" t="s">
        <v>798</v>
      </c>
      <c r="AG2" s="53" t="s">
        <v>771</v>
      </c>
      <c r="AM2" s="53"/>
      <c r="AU2" s="52" t="s">
        <v>798</v>
      </c>
      <c r="AV2" s="53" t="s">
        <v>772</v>
      </c>
      <c r="BB2" s="53"/>
    </row>
    <row r="3" spans="1:61">
      <c r="B3" s="54" t="s">
        <v>803</v>
      </c>
      <c r="C3" s="41" t="s">
        <v>60</v>
      </c>
      <c r="D3" s="53"/>
      <c r="E3" s="52"/>
      <c r="F3" s="55"/>
      <c r="G3" s="52"/>
      <c r="H3" s="53"/>
      <c r="I3" s="53"/>
      <c r="Q3" s="54" t="s">
        <v>803</v>
      </c>
      <c r="R3" s="41" t="s">
        <v>60</v>
      </c>
      <c r="S3" s="53"/>
      <c r="T3" s="52"/>
      <c r="U3" s="55"/>
      <c r="V3" s="52"/>
      <c r="W3" s="53"/>
      <c r="X3" s="53"/>
      <c r="AF3" s="54" t="s">
        <v>803</v>
      </c>
      <c r="AG3" s="41" t="s">
        <v>60</v>
      </c>
      <c r="AH3" s="53"/>
      <c r="AI3" s="52"/>
      <c r="AJ3" s="55"/>
      <c r="AK3" s="52"/>
      <c r="AL3" s="53"/>
      <c r="AM3" s="53"/>
      <c r="AU3" s="54" t="s">
        <v>803</v>
      </c>
      <c r="AV3" s="41" t="s">
        <v>60</v>
      </c>
      <c r="AW3" s="53"/>
      <c r="AX3" s="52"/>
      <c r="AY3" s="55"/>
      <c r="AZ3" s="52"/>
      <c r="BA3" s="53"/>
      <c r="BB3" s="53"/>
    </row>
    <row r="4" spans="1:61">
      <c r="B4" s="52" t="s">
        <v>804</v>
      </c>
      <c r="C4" s="55">
        <v>43514</v>
      </c>
      <c r="D4" s="53"/>
      <c r="E4" s="52"/>
      <c r="F4" s="55"/>
      <c r="G4" s="52"/>
      <c r="H4" s="53"/>
      <c r="I4" s="53"/>
      <c r="Q4" s="52" t="s">
        <v>804</v>
      </c>
      <c r="R4" s="55">
        <v>43514</v>
      </c>
      <c r="S4" s="53"/>
      <c r="T4" s="52"/>
      <c r="U4" s="55"/>
      <c r="V4" s="52"/>
      <c r="W4" s="53"/>
      <c r="X4" s="53"/>
      <c r="AF4" s="52" t="s">
        <v>804</v>
      </c>
      <c r="AG4" s="55">
        <v>43514</v>
      </c>
      <c r="AH4" s="53"/>
      <c r="AI4" s="52"/>
      <c r="AJ4" s="55"/>
      <c r="AK4" s="52"/>
      <c r="AL4" s="53"/>
      <c r="AM4" s="53"/>
      <c r="AU4" s="52" t="s">
        <v>804</v>
      </c>
      <c r="AV4" s="55">
        <v>43514</v>
      </c>
      <c r="AW4" s="53"/>
      <c r="AX4" s="52"/>
      <c r="AY4" s="55"/>
      <c r="AZ4" s="52"/>
      <c r="BA4" s="53"/>
      <c r="BB4" s="53"/>
    </row>
    <row r="5" spans="1:61">
      <c r="B5" s="56" t="s">
        <v>805</v>
      </c>
      <c r="C5" s="57" t="s">
        <v>1007</v>
      </c>
      <c r="D5" s="53"/>
      <c r="E5" s="52"/>
      <c r="F5" s="55"/>
      <c r="G5" s="52"/>
      <c r="H5" s="53"/>
      <c r="I5" s="53"/>
      <c r="Q5" s="56" t="s">
        <v>805</v>
      </c>
      <c r="R5" s="57" t="s">
        <v>1007</v>
      </c>
      <c r="S5" s="53"/>
      <c r="T5" s="52"/>
      <c r="U5" s="55"/>
      <c r="V5" s="52"/>
      <c r="W5" s="53"/>
      <c r="X5" s="53"/>
      <c r="AF5" s="56" t="s">
        <v>805</v>
      </c>
      <c r="AG5" s="57" t="s">
        <v>1010</v>
      </c>
      <c r="AH5" s="53"/>
      <c r="AI5" s="52"/>
      <c r="AJ5" s="55"/>
      <c r="AK5" s="52"/>
      <c r="AL5" s="53"/>
      <c r="AM5" s="53"/>
      <c r="AU5" s="56" t="s">
        <v>805</v>
      </c>
      <c r="AV5" s="57" t="s">
        <v>1010</v>
      </c>
      <c r="AW5" s="53"/>
      <c r="AX5" s="52"/>
      <c r="AY5" s="55"/>
      <c r="AZ5" s="52"/>
      <c r="BA5" s="53"/>
      <c r="BB5" s="53"/>
    </row>
    <row r="6" spans="1:61">
      <c r="B6" s="52" t="s">
        <v>806</v>
      </c>
      <c r="C6" s="53" t="s">
        <v>1008</v>
      </c>
      <c r="D6" s="53"/>
      <c r="E6" s="52"/>
      <c r="F6" s="55"/>
      <c r="G6" s="52"/>
      <c r="H6" s="53"/>
      <c r="I6" s="53"/>
      <c r="Q6" s="52" t="s">
        <v>806</v>
      </c>
      <c r="R6" s="53" t="s">
        <v>1009</v>
      </c>
      <c r="S6" s="53"/>
      <c r="T6" s="52"/>
      <c r="U6" s="55"/>
      <c r="V6" s="52"/>
      <c r="W6" s="53"/>
      <c r="X6" s="53"/>
      <c r="AF6" s="52" t="s">
        <v>806</v>
      </c>
      <c r="AG6" s="53" t="s">
        <v>1011</v>
      </c>
      <c r="AH6" s="53"/>
      <c r="AI6" s="52"/>
      <c r="AJ6" s="55"/>
      <c r="AK6" s="52"/>
      <c r="AL6" s="53"/>
      <c r="AM6" s="53"/>
      <c r="AU6" s="52" t="s">
        <v>806</v>
      </c>
      <c r="AV6" s="53" t="s">
        <v>1012</v>
      </c>
      <c r="AW6" s="53"/>
      <c r="AX6" s="52"/>
      <c r="AY6" s="55"/>
      <c r="AZ6" s="52"/>
      <c r="BA6" s="53"/>
      <c r="BB6" s="53"/>
    </row>
    <row r="7" spans="1:61">
      <c r="C7" s="52"/>
      <c r="D7" s="53"/>
      <c r="E7" s="52"/>
      <c r="F7" s="55"/>
      <c r="G7" s="52"/>
      <c r="H7" s="53"/>
      <c r="I7" s="53"/>
      <c r="S7" s="53"/>
      <c r="T7" s="53"/>
      <c r="V7" s="53"/>
      <c r="W7" s="53"/>
      <c r="X7" s="53"/>
      <c r="AH7" s="53"/>
      <c r="AI7" s="53"/>
      <c r="AK7" s="53"/>
      <c r="AL7" s="53"/>
      <c r="AM7" s="53"/>
      <c r="AW7" s="53"/>
      <c r="AX7" s="53"/>
      <c r="AZ7" s="53"/>
      <c r="BA7" s="53"/>
      <c r="BB7" s="53"/>
    </row>
    <row r="8" spans="1:61" ht="28">
      <c r="B8" s="97" t="s">
        <v>540</v>
      </c>
      <c r="C8" s="97" t="s">
        <v>541</v>
      </c>
      <c r="D8"/>
      <c r="E8"/>
      <c r="F8"/>
      <c r="G8"/>
      <c r="H8"/>
      <c r="I8"/>
      <c r="J8"/>
      <c r="K8"/>
      <c r="L8"/>
      <c r="M8"/>
      <c r="N8"/>
      <c r="O8"/>
      <c r="P8"/>
      <c r="Q8" s="97" t="s">
        <v>540</v>
      </c>
      <c r="R8" s="97" t="s">
        <v>541</v>
      </c>
      <c r="S8"/>
      <c r="T8"/>
      <c r="U8"/>
      <c r="V8"/>
      <c r="W8"/>
      <c r="X8"/>
      <c r="Y8"/>
      <c r="Z8"/>
      <c r="AA8"/>
      <c r="AB8"/>
      <c r="AC8"/>
      <c r="AD8"/>
      <c r="AE8"/>
      <c r="AF8" s="97" t="s">
        <v>540</v>
      </c>
      <c r="AG8" s="97" t="s">
        <v>541</v>
      </c>
      <c r="AH8"/>
      <c r="AI8"/>
      <c r="AJ8"/>
      <c r="AK8"/>
      <c r="AL8"/>
      <c r="AM8"/>
      <c r="AN8"/>
      <c r="AO8"/>
      <c r="AP8"/>
      <c r="AQ8"/>
      <c r="AR8"/>
      <c r="AS8"/>
      <c r="AT8"/>
      <c r="AU8" s="97" t="s">
        <v>540</v>
      </c>
      <c r="AV8" s="97" t="s">
        <v>541</v>
      </c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ht="15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ht="112">
      <c r="B10" s="97" t="s">
        <v>542</v>
      </c>
      <c r="C10" s="97" t="s">
        <v>1004</v>
      </c>
      <c r="D10"/>
      <c r="E10"/>
      <c r="F10"/>
      <c r="G10"/>
      <c r="H10"/>
      <c r="I10"/>
      <c r="J10"/>
      <c r="K10"/>
      <c r="L10"/>
      <c r="M10"/>
      <c r="N10"/>
      <c r="O10"/>
      <c r="P10"/>
      <c r="Q10" s="97" t="s">
        <v>542</v>
      </c>
      <c r="R10" s="97" t="s">
        <v>1004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 s="97" t="s">
        <v>542</v>
      </c>
      <c r="AG10" s="97" t="s">
        <v>1004</v>
      </c>
      <c r="AH10"/>
      <c r="AI10"/>
      <c r="AJ10"/>
      <c r="AK10"/>
      <c r="AL10"/>
      <c r="AM10"/>
      <c r="AN10"/>
      <c r="AO10"/>
      <c r="AP10"/>
      <c r="AQ10"/>
      <c r="AR10"/>
      <c r="AS10"/>
      <c r="AT10"/>
      <c r="AU10" s="97" t="s">
        <v>542</v>
      </c>
      <c r="AV10" s="97" t="s">
        <v>1004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ht="98">
      <c r="B11" s="97" t="s">
        <v>544</v>
      </c>
      <c r="C11" s="97" t="s">
        <v>1005</v>
      </c>
      <c r="D11"/>
      <c r="E11"/>
      <c r="F11"/>
      <c r="G11"/>
      <c r="H11"/>
      <c r="I11"/>
      <c r="J11"/>
      <c r="K11"/>
      <c r="L11"/>
      <c r="M11"/>
      <c r="N11"/>
      <c r="O11"/>
      <c r="P11"/>
      <c r="Q11" s="97" t="s">
        <v>544</v>
      </c>
      <c r="R11" s="97" t="s">
        <v>1005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 s="97" t="s">
        <v>544</v>
      </c>
      <c r="AG11" s="97" t="s">
        <v>1005</v>
      </c>
      <c r="AH11"/>
      <c r="AI11"/>
      <c r="AJ11"/>
      <c r="AK11"/>
      <c r="AL11"/>
      <c r="AM11"/>
      <c r="AN11"/>
      <c r="AO11"/>
      <c r="AP11"/>
      <c r="AQ11"/>
      <c r="AR11"/>
      <c r="AS11"/>
      <c r="AT11"/>
      <c r="AU11" s="97" t="s">
        <v>544</v>
      </c>
      <c r="AV11" s="97" t="s">
        <v>1005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ht="28">
      <c r="B12" s="97" t="s">
        <v>546</v>
      </c>
      <c r="C12" s="97" t="s">
        <v>547</v>
      </c>
      <c r="D12"/>
      <c r="E12"/>
      <c r="F12"/>
      <c r="G12"/>
      <c r="H12"/>
      <c r="I12"/>
      <c r="J12"/>
      <c r="K12"/>
      <c r="L12"/>
      <c r="M12"/>
      <c r="N12"/>
      <c r="O12"/>
      <c r="P12"/>
      <c r="Q12" s="97" t="s">
        <v>546</v>
      </c>
      <c r="R12" s="97" t="s">
        <v>548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 s="97" t="s">
        <v>546</v>
      </c>
      <c r="AG12" s="97" t="s">
        <v>550</v>
      </c>
      <c r="AH12"/>
      <c r="AI12"/>
      <c r="AJ12"/>
      <c r="AK12"/>
      <c r="AL12"/>
      <c r="AM12"/>
      <c r="AN12"/>
      <c r="AO12"/>
      <c r="AP12"/>
      <c r="AQ12"/>
      <c r="AR12"/>
      <c r="AS12"/>
      <c r="AT12"/>
      <c r="AU12" s="97" t="s">
        <v>546</v>
      </c>
      <c r="AV12" s="97" t="s">
        <v>549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ht="15">
      <c r="B13" s="97" t="s">
        <v>0</v>
      </c>
      <c r="C13" s="98">
        <v>43514</v>
      </c>
      <c r="D13"/>
      <c r="E13"/>
      <c r="F13"/>
      <c r="G13"/>
      <c r="H13"/>
      <c r="I13"/>
      <c r="J13"/>
      <c r="K13"/>
      <c r="L13"/>
      <c r="M13"/>
      <c r="N13"/>
      <c r="O13"/>
      <c r="P13"/>
      <c r="Q13" s="97" t="s">
        <v>0</v>
      </c>
      <c r="R13" s="98">
        <v>43514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 s="97" t="s">
        <v>0</v>
      </c>
      <c r="AG13" s="98">
        <v>43514</v>
      </c>
      <c r="AH13"/>
      <c r="AI13"/>
      <c r="AJ13"/>
      <c r="AK13"/>
      <c r="AL13"/>
      <c r="AM13"/>
      <c r="AN13"/>
      <c r="AO13"/>
      <c r="AP13"/>
      <c r="AQ13"/>
      <c r="AR13"/>
      <c r="AS13"/>
      <c r="AT13"/>
      <c r="AU13" s="97" t="s">
        <v>0</v>
      </c>
      <c r="AV13" s="98">
        <v>43514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ht="15">
      <c r="B14" s="97" t="s">
        <v>534</v>
      </c>
      <c r="C14" s="99">
        <v>0.61457175925925933</v>
      </c>
      <c r="D14"/>
      <c r="E14"/>
      <c r="F14"/>
      <c r="G14"/>
      <c r="H14"/>
      <c r="I14"/>
      <c r="J14"/>
      <c r="K14"/>
      <c r="L14"/>
      <c r="M14"/>
      <c r="N14"/>
      <c r="O14"/>
      <c r="P14"/>
      <c r="Q14" s="97" t="s">
        <v>534</v>
      </c>
      <c r="R14" s="99">
        <v>0.61619212962962966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 s="97" t="s">
        <v>534</v>
      </c>
      <c r="AG14" s="99">
        <v>0.61922453703703706</v>
      </c>
      <c r="AH14"/>
      <c r="AI14"/>
      <c r="AJ14"/>
      <c r="AK14"/>
      <c r="AL14"/>
      <c r="AM14"/>
      <c r="AN14"/>
      <c r="AO14"/>
      <c r="AP14"/>
      <c r="AQ14"/>
      <c r="AR14"/>
      <c r="AS14"/>
      <c r="AT14"/>
      <c r="AU14" s="97" t="s">
        <v>534</v>
      </c>
      <c r="AV14" s="99">
        <v>0.61792824074074071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ht="28">
      <c r="B15" s="97" t="s">
        <v>551</v>
      </c>
      <c r="C15" s="97" t="s">
        <v>552</v>
      </c>
      <c r="D15"/>
      <c r="E15"/>
      <c r="F15"/>
      <c r="G15"/>
      <c r="H15"/>
      <c r="I15"/>
      <c r="J15"/>
      <c r="K15"/>
      <c r="L15"/>
      <c r="M15"/>
      <c r="N15"/>
      <c r="O15"/>
      <c r="P15"/>
      <c r="Q15" s="97" t="s">
        <v>551</v>
      </c>
      <c r="R15" s="97" t="s">
        <v>552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 s="97" t="s">
        <v>551</v>
      </c>
      <c r="AG15" s="97" t="s">
        <v>552</v>
      </c>
      <c r="AH15"/>
      <c r="AI15"/>
      <c r="AJ15"/>
      <c r="AK15"/>
      <c r="AL15"/>
      <c r="AM15"/>
      <c r="AN15"/>
      <c r="AO15"/>
      <c r="AP15"/>
      <c r="AQ15"/>
      <c r="AR15"/>
      <c r="AS15"/>
      <c r="AT15"/>
      <c r="AU15" s="97" t="s">
        <v>551</v>
      </c>
      <c r="AV15" s="97" t="s">
        <v>552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ht="42">
      <c r="B16" s="97" t="s">
        <v>553</v>
      </c>
      <c r="C16" s="97">
        <v>271210</v>
      </c>
      <c r="D16"/>
      <c r="E16"/>
      <c r="F16"/>
      <c r="G16"/>
      <c r="H16"/>
      <c r="I16"/>
      <c r="J16"/>
      <c r="K16"/>
      <c r="L16"/>
      <c r="M16"/>
      <c r="N16"/>
      <c r="O16"/>
      <c r="P16"/>
      <c r="Q16" s="97" t="s">
        <v>553</v>
      </c>
      <c r="R16" s="97">
        <v>271210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 s="97" t="s">
        <v>553</v>
      </c>
      <c r="AG16" s="97">
        <v>271210</v>
      </c>
      <c r="AH16"/>
      <c r="AI16"/>
      <c r="AJ16"/>
      <c r="AK16"/>
      <c r="AL16"/>
      <c r="AM16"/>
      <c r="AN16"/>
      <c r="AO16"/>
      <c r="AP16"/>
      <c r="AQ16"/>
      <c r="AR16"/>
      <c r="AS16"/>
      <c r="AT16"/>
      <c r="AU16" s="97" t="s">
        <v>553</v>
      </c>
      <c r="AV16" s="97">
        <v>271210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2:61" ht="28">
      <c r="B17" s="97" t="s">
        <v>554</v>
      </c>
      <c r="C17" s="97" t="s">
        <v>555</v>
      </c>
      <c r="D17"/>
      <c r="E17"/>
      <c r="F17"/>
      <c r="G17"/>
      <c r="H17"/>
      <c r="I17"/>
      <c r="J17"/>
      <c r="K17"/>
      <c r="L17"/>
      <c r="M17"/>
      <c r="N17"/>
      <c r="O17"/>
      <c r="P17"/>
      <c r="Q17" s="97" t="s">
        <v>554</v>
      </c>
      <c r="R17" s="97" t="s">
        <v>555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 s="97" t="s">
        <v>554</v>
      </c>
      <c r="AG17" s="97" t="s">
        <v>555</v>
      </c>
      <c r="AH17"/>
      <c r="AI17"/>
      <c r="AJ17"/>
      <c r="AK17"/>
      <c r="AL17"/>
      <c r="AM17"/>
      <c r="AN17"/>
      <c r="AO17"/>
      <c r="AP17"/>
      <c r="AQ17"/>
      <c r="AR17"/>
      <c r="AS17"/>
      <c r="AT17"/>
      <c r="AU17" s="97" t="s">
        <v>554</v>
      </c>
      <c r="AV17" s="97" t="s">
        <v>555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2:61" ht="1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2:61" ht="28">
      <c r="B19" s="100" t="s">
        <v>556</v>
      </c>
      <c r="C19" s="97"/>
      <c r="D19"/>
      <c r="E19"/>
      <c r="F19"/>
      <c r="G19"/>
      <c r="H19"/>
      <c r="I19"/>
      <c r="J19"/>
      <c r="K19"/>
      <c r="L19"/>
      <c r="M19"/>
      <c r="N19"/>
      <c r="O19"/>
      <c r="P19"/>
      <c r="Q19" s="100" t="s">
        <v>556</v>
      </c>
      <c r="R19" s="97"/>
      <c r="S19"/>
      <c r="T19"/>
      <c r="U19"/>
      <c r="V19"/>
      <c r="W19"/>
      <c r="X19"/>
      <c r="Y19"/>
      <c r="Z19"/>
      <c r="AA19"/>
      <c r="AB19"/>
      <c r="AC19"/>
      <c r="AD19"/>
      <c r="AE19"/>
      <c r="AF19" s="100" t="s">
        <v>556</v>
      </c>
      <c r="AG19" s="97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 s="100" t="s">
        <v>556</v>
      </c>
      <c r="AV19" s="97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2:61" ht="28">
      <c r="B20" s="97" t="s">
        <v>557</v>
      </c>
      <c r="C20" s="97" t="s">
        <v>558</v>
      </c>
      <c r="D20"/>
      <c r="E20"/>
      <c r="F20"/>
      <c r="G20"/>
      <c r="H20"/>
      <c r="I20"/>
      <c r="J20"/>
      <c r="K20"/>
      <c r="L20"/>
      <c r="M20"/>
      <c r="N20"/>
      <c r="O20"/>
      <c r="P20"/>
      <c r="Q20" s="97" t="s">
        <v>557</v>
      </c>
      <c r="R20" s="97" t="s">
        <v>558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 s="97" t="s">
        <v>557</v>
      </c>
      <c r="AG20" s="97" t="s">
        <v>558</v>
      </c>
      <c r="AH20"/>
      <c r="AI20"/>
      <c r="AJ20"/>
      <c r="AK20"/>
      <c r="AL20"/>
      <c r="AM20"/>
      <c r="AN20"/>
      <c r="AO20"/>
      <c r="AP20"/>
      <c r="AQ20"/>
      <c r="AR20"/>
      <c r="AS20"/>
      <c r="AT20"/>
      <c r="AU20" s="97" t="s">
        <v>557</v>
      </c>
      <c r="AV20" s="97" t="s">
        <v>558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2:61" ht="28">
      <c r="B21" s="97" t="s">
        <v>559</v>
      </c>
      <c r="C21" s="97" t="s">
        <v>560</v>
      </c>
      <c r="D21"/>
      <c r="E21"/>
      <c r="F21"/>
      <c r="G21"/>
      <c r="H21"/>
      <c r="I21"/>
      <c r="J21"/>
      <c r="K21"/>
      <c r="L21"/>
      <c r="M21"/>
      <c r="N21"/>
      <c r="O21"/>
      <c r="P21"/>
      <c r="Q21" s="97" t="s">
        <v>559</v>
      </c>
      <c r="R21" s="97" t="s">
        <v>560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 s="97" t="s">
        <v>559</v>
      </c>
      <c r="AG21" s="97" t="s">
        <v>560</v>
      </c>
      <c r="AH21"/>
      <c r="AI21"/>
      <c r="AJ21"/>
      <c r="AK21"/>
      <c r="AL21"/>
      <c r="AM21"/>
      <c r="AN21"/>
      <c r="AO21"/>
      <c r="AP21"/>
      <c r="AQ21"/>
      <c r="AR21"/>
      <c r="AS21"/>
      <c r="AT21"/>
      <c r="AU21" s="97" t="s">
        <v>559</v>
      </c>
      <c r="AV21" s="97" t="s">
        <v>560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2:61" ht="15">
      <c r="B22" s="97"/>
      <c r="C22" s="97" t="s">
        <v>561</v>
      </c>
      <c r="D22"/>
      <c r="E22"/>
      <c r="F22"/>
      <c r="G22"/>
      <c r="H22"/>
      <c r="I22"/>
      <c r="J22"/>
      <c r="K22"/>
      <c r="L22"/>
      <c r="M22"/>
      <c r="N22"/>
      <c r="O22"/>
      <c r="P22"/>
      <c r="Q22" s="97"/>
      <c r="R22" s="97" t="s">
        <v>561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 s="97"/>
      <c r="AG22" s="97" t="s">
        <v>561</v>
      </c>
      <c r="AH22"/>
      <c r="AI22"/>
      <c r="AJ22"/>
      <c r="AK22"/>
      <c r="AL22"/>
      <c r="AM22"/>
      <c r="AN22"/>
      <c r="AO22"/>
      <c r="AP22"/>
      <c r="AQ22"/>
      <c r="AR22"/>
      <c r="AS22"/>
      <c r="AT22"/>
      <c r="AU22" s="97"/>
      <c r="AV22" s="97" t="s">
        <v>561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2:61" ht="28">
      <c r="B23" s="97"/>
      <c r="C23" s="97" t="s">
        <v>1006</v>
      </c>
      <c r="D23"/>
      <c r="E23"/>
      <c r="F23"/>
      <c r="G23"/>
      <c r="H23"/>
      <c r="I23"/>
      <c r="J23"/>
      <c r="K23"/>
      <c r="L23"/>
      <c r="M23"/>
      <c r="N23"/>
      <c r="O23"/>
      <c r="P23"/>
      <c r="Q23" s="97"/>
      <c r="R23" s="97" t="s">
        <v>1006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 s="97"/>
      <c r="AG23" s="97" t="s">
        <v>1006</v>
      </c>
      <c r="AH23"/>
      <c r="AI23"/>
      <c r="AJ23"/>
      <c r="AK23"/>
      <c r="AL23"/>
      <c r="AM23"/>
      <c r="AN23"/>
      <c r="AO23"/>
      <c r="AP23"/>
      <c r="AQ23"/>
      <c r="AR23"/>
      <c r="AS23"/>
      <c r="AT23"/>
      <c r="AU23" s="97"/>
      <c r="AV23" s="97" t="s">
        <v>1006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2:61" ht="112">
      <c r="B24" s="97"/>
      <c r="C24" s="97" t="s">
        <v>563</v>
      </c>
      <c r="D24"/>
      <c r="E24"/>
      <c r="F24"/>
      <c r="G24"/>
      <c r="H24"/>
      <c r="I24"/>
      <c r="J24"/>
      <c r="K24"/>
      <c r="L24"/>
      <c r="M24"/>
      <c r="N24"/>
      <c r="O24"/>
      <c r="P24"/>
      <c r="Q24" s="97"/>
      <c r="R24" s="97" t="s">
        <v>563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 s="97"/>
      <c r="AG24" s="97" t="s">
        <v>563</v>
      </c>
      <c r="AH24"/>
      <c r="AI24"/>
      <c r="AJ24"/>
      <c r="AK24"/>
      <c r="AL24"/>
      <c r="AM24"/>
      <c r="AN24"/>
      <c r="AO24"/>
      <c r="AP24"/>
      <c r="AQ24"/>
      <c r="AR24"/>
      <c r="AS24"/>
      <c r="AT24"/>
      <c r="AU24" s="97"/>
      <c r="AV24" s="97" t="s">
        <v>563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2:61" ht="1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2:61" ht="15">
      <c r="B26" s="100" t="s">
        <v>564</v>
      </c>
      <c r="C26" s="97"/>
      <c r="D26"/>
      <c r="E26"/>
      <c r="F26"/>
      <c r="G26"/>
      <c r="H26"/>
      <c r="I26"/>
      <c r="J26"/>
      <c r="K26"/>
      <c r="L26"/>
      <c r="M26"/>
      <c r="N26"/>
      <c r="O26"/>
      <c r="P26"/>
      <c r="Q26" s="100" t="s">
        <v>564</v>
      </c>
      <c r="R26" s="97"/>
      <c r="S26"/>
      <c r="T26"/>
      <c r="U26"/>
      <c r="V26"/>
      <c r="W26"/>
      <c r="X26"/>
      <c r="Y26"/>
      <c r="Z26"/>
      <c r="AA26"/>
      <c r="AB26"/>
      <c r="AC26"/>
      <c r="AD26"/>
      <c r="AE26"/>
      <c r="AF26" s="100" t="s">
        <v>564</v>
      </c>
      <c r="AG26" s="97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 s="100" t="s">
        <v>564</v>
      </c>
      <c r="AV26" s="97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2:61" ht="42">
      <c r="B27" s="97" t="s">
        <v>565</v>
      </c>
      <c r="C27" s="97">
        <v>22.8</v>
      </c>
      <c r="D27"/>
      <c r="E27"/>
      <c r="F27"/>
      <c r="G27"/>
      <c r="H27"/>
      <c r="I27"/>
      <c r="J27"/>
      <c r="K27"/>
      <c r="L27"/>
      <c r="M27"/>
      <c r="N27"/>
      <c r="O27"/>
      <c r="P27"/>
      <c r="Q27" s="97" t="s">
        <v>565</v>
      </c>
      <c r="R27" s="97">
        <v>22.8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 s="97" t="s">
        <v>565</v>
      </c>
      <c r="AG27" s="97">
        <v>22.8</v>
      </c>
      <c r="AH27"/>
      <c r="AI27"/>
      <c r="AJ27"/>
      <c r="AK27"/>
      <c r="AL27"/>
      <c r="AM27"/>
      <c r="AN27"/>
      <c r="AO27"/>
      <c r="AP27"/>
      <c r="AQ27"/>
      <c r="AR27"/>
      <c r="AS27"/>
      <c r="AT27"/>
      <c r="AU27" s="97" t="s">
        <v>565</v>
      </c>
      <c r="AV27" s="97">
        <v>22.8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2:61" ht="13" customHeigh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2:61" ht="13" customHeight="1">
      <c r="B29"/>
      <c r="C29" s="101"/>
      <c r="D29" s="102">
        <v>1</v>
      </c>
      <c r="E29" s="102">
        <v>2</v>
      </c>
      <c r="F29" s="102">
        <v>3</v>
      </c>
      <c r="G29" s="102">
        <v>4</v>
      </c>
      <c r="H29" s="102">
        <v>5</v>
      </c>
      <c r="I29" s="102">
        <v>6</v>
      </c>
      <c r="J29" s="102">
        <v>7</v>
      </c>
      <c r="K29" s="102">
        <v>8</v>
      </c>
      <c r="L29" s="102">
        <v>9</v>
      </c>
      <c r="M29" s="102">
        <v>10</v>
      </c>
      <c r="N29" s="102">
        <v>11</v>
      </c>
      <c r="O29" s="102">
        <v>12</v>
      </c>
      <c r="P29"/>
      <c r="Q29"/>
      <c r="R29" s="101"/>
      <c r="S29" s="102">
        <v>1</v>
      </c>
      <c r="T29" s="102">
        <v>2</v>
      </c>
      <c r="U29" s="102">
        <v>3</v>
      </c>
      <c r="V29" s="102">
        <v>4</v>
      </c>
      <c r="W29" s="102">
        <v>5</v>
      </c>
      <c r="X29" s="102">
        <v>6</v>
      </c>
      <c r="Y29" s="102">
        <v>7</v>
      </c>
      <c r="Z29" s="102">
        <v>8</v>
      </c>
      <c r="AA29" s="102">
        <v>9</v>
      </c>
      <c r="AB29" s="102">
        <v>10</v>
      </c>
      <c r="AC29" s="102">
        <v>11</v>
      </c>
      <c r="AD29" s="102">
        <v>12</v>
      </c>
      <c r="AE29"/>
      <c r="AF29"/>
      <c r="AG29" s="101"/>
      <c r="AH29" s="102">
        <v>1</v>
      </c>
      <c r="AI29" s="102">
        <v>2</v>
      </c>
      <c r="AJ29" s="102">
        <v>3</v>
      </c>
      <c r="AK29" s="102">
        <v>4</v>
      </c>
      <c r="AL29" s="102">
        <v>5</v>
      </c>
      <c r="AM29" s="102">
        <v>6</v>
      </c>
      <c r="AN29" s="102">
        <v>7</v>
      </c>
      <c r="AO29" s="102">
        <v>8</v>
      </c>
      <c r="AP29" s="102">
        <v>9</v>
      </c>
      <c r="AQ29" s="102">
        <v>10</v>
      </c>
      <c r="AR29" s="102">
        <v>11</v>
      </c>
      <c r="AS29" s="102">
        <v>12</v>
      </c>
      <c r="AT29"/>
      <c r="AU29"/>
      <c r="AV29" s="101"/>
      <c r="AW29" s="102">
        <v>1</v>
      </c>
      <c r="AX29" s="102">
        <v>2</v>
      </c>
      <c r="AY29" s="102">
        <v>3</v>
      </c>
      <c r="AZ29" s="102">
        <v>4</v>
      </c>
      <c r="BA29" s="102">
        <v>5</v>
      </c>
      <c r="BB29" s="102">
        <v>6</v>
      </c>
      <c r="BC29" s="102">
        <v>7</v>
      </c>
      <c r="BD29" s="102">
        <v>8</v>
      </c>
      <c r="BE29" s="102">
        <v>9</v>
      </c>
      <c r="BF29" s="102">
        <v>10</v>
      </c>
      <c r="BG29" s="102">
        <v>11</v>
      </c>
      <c r="BH29" s="102">
        <v>12</v>
      </c>
      <c r="BI29"/>
    </row>
    <row r="30" spans="2:61" ht="13" customHeight="1">
      <c r="B30"/>
      <c r="C30" s="102" t="s">
        <v>566</v>
      </c>
      <c r="D30" s="106">
        <v>8.1000000000000003E-2</v>
      </c>
      <c r="E30" s="107">
        <v>9.1999999999999998E-2</v>
      </c>
      <c r="F30" s="105">
        <v>6.8000000000000005E-2</v>
      </c>
      <c r="G30" s="105">
        <v>5.8999999999999997E-2</v>
      </c>
      <c r="H30" s="107">
        <v>0.10100000000000001</v>
      </c>
      <c r="I30" s="106">
        <v>8.5999999999999993E-2</v>
      </c>
      <c r="J30" s="105">
        <v>6.8000000000000005E-2</v>
      </c>
      <c r="K30" s="105">
        <v>6.0999999999999999E-2</v>
      </c>
      <c r="L30" s="106">
        <v>7.8E-2</v>
      </c>
      <c r="M30" s="105">
        <v>6.2E-2</v>
      </c>
      <c r="N30" s="105">
        <v>5.3999999999999999E-2</v>
      </c>
      <c r="O30" s="106">
        <v>7.8E-2</v>
      </c>
      <c r="P30" s="104">
        <v>540</v>
      </c>
      <c r="Q30"/>
      <c r="R30" s="102" t="s">
        <v>566</v>
      </c>
      <c r="S30" s="106">
        <v>8.1000000000000003E-2</v>
      </c>
      <c r="T30" s="107">
        <v>8.8999999999999996E-2</v>
      </c>
      <c r="U30" s="105">
        <v>6.8000000000000005E-2</v>
      </c>
      <c r="V30" s="105">
        <v>5.8999999999999997E-2</v>
      </c>
      <c r="W30" s="107">
        <v>0.10100000000000001</v>
      </c>
      <c r="X30" s="106">
        <v>8.5999999999999993E-2</v>
      </c>
      <c r="Y30" s="105">
        <v>6.9000000000000006E-2</v>
      </c>
      <c r="Z30" s="105">
        <v>6.2E-2</v>
      </c>
      <c r="AA30" s="106">
        <v>7.8E-2</v>
      </c>
      <c r="AB30" s="105">
        <v>6.2E-2</v>
      </c>
      <c r="AC30" s="105">
        <v>5.2999999999999999E-2</v>
      </c>
      <c r="AD30" s="106">
        <v>7.8E-2</v>
      </c>
      <c r="AE30" s="104">
        <v>540</v>
      </c>
      <c r="AF30"/>
      <c r="AG30" s="102" t="s">
        <v>566</v>
      </c>
      <c r="AH30" s="106">
        <v>7.6999999999999999E-2</v>
      </c>
      <c r="AI30" s="105">
        <v>6.5000000000000002E-2</v>
      </c>
      <c r="AJ30" s="106">
        <v>8.5000000000000006E-2</v>
      </c>
      <c r="AK30" s="105">
        <v>6.6000000000000003E-2</v>
      </c>
      <c r="AL30" s="105">
        <v>6.7000000000000004E-2</v>
      </c>
      <c r="AM30" s="105">
        <v>6.7000000000000004E-2</v>
      </c>
      <c r="AN30" s="105">
        <v>5.5E-2</v>
      </c>
      <c r="AO30" s="105">
        <v>0.06</v>
      </c>
      <c r="AP30" s="107">
        <v>0.10299999999999999</v>
      </c>
      <c r="AQ30" s="105">
        <v>6.2E-2</v>
      </c>
      <c r="AR30" s="106">
        <v>8.1000000000000003E-2</v>
      </c>
      <c r="AS30" s="106">
        <v>8.4000000000000005E-2</v>
      </c>
      <c r="AT30" s="104">
        <v>540</v>
      </c>
      <c r="AU30"/>
      <c r="AV30" s="102" t="s">
        <v>566</v>
      </c>
      <c r="AW30" s="106">
        <v>8.1000000000000003E-2</v>
      </c>
      <c r="AX30" s="105">
        <v>6.4000000000000001E-2</v>
      </c>
      <c r="AY30" s="106">
        <v>8.2000000000000003E-2</v>
      </c>
      <c r="AZ30" s="105">
        <v>6.6000000000000003E-2</v>
      </c>
      <c r="BA30" s="105">
        <v>6.6000000000000003E-2</v>
      </c>
      <c r="BB30" s="105">
        <v>6.7000000000000004E-2</v>
      </c>
      <c r="BC30" s="105">
        <v>5.5E-2</v>
      </c>
      <c r="BD30" s="105">
        <v>0.06</v>
      </c>
      <c r="BE30" s="107">
        <v>0.107</v>
      </c>
      <c r="BF30" s="105">
        <v>6.4000000000000001E-2</v>
      </c>
      <c r="BG30" s="106">
        <v>8.2000000000000003E-2</v>
      </c>
      <c r="BH30" s="106">
        <v>8.3000000000000004E-2</v>
      </c>
      <c r="BI30" s="104">
        <v>540</v>
      </c>
    </row>
    <row r="31" spans="2:61" ht="13" customHeight="1">
      <c r="B31"/>
      <c r="C31" s="102" t="s">
        <v>567</v>
      </c>
      <c r="D31" s="107">
        <v>8.8999999999999996E-2</v>
      </c>
      <c r="E31" s="105">
        <v>6.6000000000000003E-2</v>
      </c>
      <c r="F31" s="106">
        <v>7.6999999999999999E-2</v>
      </c>
      <c r="G31" s="105">
        <v>6.5000000000000002E-2</v>
      </c>
      <c r="H31" s="106">
        <v>7.0999999999999994E-2</v>
      </c>
      <c r="I31" s="106">
        <v>0.08</v>
      </c>
      <c r="J31" s="106">
        <v>8.1000000000000003E-2</v>
      </c>
      <c r="K31" s="107">
        <v>9.5000000000000001E-2</v>
      </c>
      <c r="L31" s="106">
        <v>7.2999999999999995E-2</v>
      </c>
      <c r="M31" s="106">
        <v>7.0000000000000007E-2</v>
      </c>
      <c r="N31" s="105">
        <v>0.06</v>
      </c>
      <c r="O31" s="107">
        <v>8.8999999999999996E-2</v>
      </c>
      <c r="P31" s="104">
        <v>540</v>
      </c>
      <c r="Q31"/>
      <c r="R31" s="102" t="s">
        <v>567</v>
      </c>
      <c r="S31" s="107">
        <v>0.09</v>
      </c>
      <c r="T31" s="105">
        <v>6.6000000000000003E-2</v>
      </c>
      <c r="U31" s="106">
        <v>7.6999999999999999E-2</v>
      </c>
      <c r="V31" s="105">
        <v>6.4000000000000001E-2</v>
      </c>
      <c r="W31" s="106">
        <v>7.6999999999999999E-2</v>
      </c>
      <c r="X31" s="106">
        <v>8.1000000000000003E-2</v>
      </c>
      <c r="Y31" s="106">
        <v>8.1000000000000003E-2</v>
      </c>
      <c r="Z31" s="107">
        <v>9.2999999999999999E-2</v>
      </c>
      <c r="AA31" s="106">
        <v>7.0999999999999994E-2</v>
      </c>
      <c r="AB31" s="106">
        <v>7.0000000000000007E-2</v>
      </c>
      <c r="AC31" s="105">
        <v>0.06</v>
      </c>
      <c r="AD31" s="107">
        <v>8.8999999999999996E-2</v>
      </c>
      <c r="AE31" s="104">
        <v>540</v>
      </c>
      <c r="AF31"/>
      <c r="AG31" s="102" t="s">
        <v>567</v>
      </c>
      <c r="AH31" s="107">
        <v>8.8999999999999996E-2</v>
      </c>
      <c r="AI31" s="105">
        <v>6.7000000000000004E-2</v>
      </c>
      <c r="AJ31" s="115">
        <v>0.11</v>
      </c>
      <c r="AK31" s="106">
        <v>7.2999999999999995E-2</v>
      </c>
      <c r="AL31" s="105">
        <v>6.7000000000000004E-2</v>
      </c>
      <c r="AM31" s="105">
        <v>6.0999999999999999E-2</v>
      </c>
      <c r="AN31" s="105">
        <v>5.8999999999999997E-2</v>
      </c>
      <c r="AO31" s="105">
        <v>0.06</v>
      </c>
      <c r="AP31" s="107">
        <v>8.8999999999999996E-2</v>
      </c>
      <c r="AQ31" s="106">
        <v>7.4999999999999997E-2</v>
      </c>
      <c r="AR31" s="105">
        <v>6.4000000000000001E-2</v>
      </c>
      <c r="AS31" s="107">
        <v>9.0999999999999998E-2</v>
      </c>
      <c r="AT31" s="104">
        <v>540</v>
      </c>
      <c r="AU31"/>
      <c r="AV31" s="102" t="s">
        <v>567</v>
      </c>
      <c r="AW31" s="106">
        <v>8.8999999999999996E-2</v>
      </c>
      <c r="AX31" s="105">
        <v>6.6000000000000003E-2</v>
      </c>
      <c r="AY31" s="107">
        <v>0.107</v>
      </c>
      <c r="AZ31" s="105">
        <v>7.1999999999999995E-2</v>
      </c>
      <c r="BA31" s="105">
        <v>6.6000000000000003E-2</v>
      </c>
      <c r="BB31" s="105">
        <v>6.0999999999999999E-2</v>
      </c>
      <c r="BC31" s="105">
        <v>0.06</v>
      </c>
      <c r="BD31" s="105">
        <v>0.06</v>
      </c>
      <c r="BE31" s="107">
        <v>9.4E-2</v>
      </c>
      <c r="BF31" s="106">
        <v>7.3999999999999996E-2</v>
      </c>
      <c r="BG31" s="105">
        <v>6.5000000000000002E-2</v>
      </c>
      <c r="BH31" s="107">
        <v>9.0999999999999998E-2</v>
      </c>
      <c r="BI31" s="104">
        <v>540</v>
      </c>
    </row>
    <row r="32" spans="2:61" ht="13" customHeight="1">
      <c r="B32"/>
      <c r="C32" s="102" t="s">
        <v>568</v>
      </c>
      <c r="D32" s="107">
        <v>8.7999999999999995E-2</v>
      </c>
      <c r="E32" s="106">
        <v>7.6999999999999999E-2</v>
      </c>
      <c r="F32" s="106">
        <v>7.2999999999999995E-2</v>
      </c>
      <c r="G32" s="106">
        <v>8.6999999999999994E-2</v>
      </c>
      <c r="H32" s="106">
        <v>8.2000000000000003E-2</v>
      </c>
      <c r="I32" s="115">
        <v>0.123</v>
      </c>
      <c r="J32" s="106">
        <v>0.08</v>
      </c>
      <c r="K32" s="106">
        <v>7.8E-2</v>
      </c>
      <c r="L32" s="105">
        <v>6.2E-2</v>
      </c>
      <c r="M32" s="105">
        <v>0.06</v>
      </c>
      <c r="N32" s="105">
        <v>6.2E-2</v>
      </c>
      <c r="O32" s="106">
        <v>8.6999999999999994E-2</v>
      </c>
      <c r="P32" s="104">
        <v>540</v>
      </c>
      <c r="Q32"/>
      <c r="R32" s="102" t="s">
        <v>568</v>
      </c>
      <c r="S32" s="107">
        <v>8.8999999999999996E-2</v>
      </c>
      <c r="T32" s="106">
        <v>7.6999999999999999E-2</v>
      </c>
      <c r="U32" s="106">
        <v>7.2999999999999995E-2</v>
      </c>
      <c r="V32" s="106">
        <v>8.5000000000000006E-2</v>
      </c>
      <c r="W32" s="106">
        <v>7.5999999999999998E-2</v>
      </c>
      <c r="X32" s="115">
        <v>0.124</v>
      </c>
      <c r="Y32" s="106">
        <v>8.1000000000000003E-2</v>
      </c>
      <c r="Z32" s="106">
        <v>7.9000000000000001E-2</v>
      </c>
      <c r="AA32" s="105">
        <v>6.2E-2</v>
      </c>
      <c r="AB32" s="105">
        <v>0.06</v>
      </c>
      <c r="AC32" s="105">
        <v>6.3E-2</v>
      </c>
      <c r="AD32" s="106">
        <v>8.7999999999999995E-2</v>
      </c>
      <c r="AE32" s="104">
        <v>540</v>
      </c>
      <c r="AF32"/>
      <c r="AG32" s="102" t="s">
        <v>568</v>
      </c>
      <c r="AH32" s="107">
        <v>9.4E-2</v>
      </c>
      <c r="AI32" s="105">
        <v>6.6000000000000003E-2</v>
      </c>
      <c r="AJ32" s="114">
        <v>0.13300000000000001</v>
      </c>
      <c r="AK32" s="106">
        <v>7.6999999999999999E-2</v>
      </c>
      <c r="AL32" s="105">
        <v>6.4000000000000001E-2</v>
      </c>
      <c r="AM32" s="105">
        <v>6.6000000000000003E-2</v>
      </c>
      <c r="AN32" s="107">
        <v>8.7999999999999995E-2</v>
      </c>
      <c r="AO32" s="105">
        <v>0.06</v>
      </c>
      <c r="AP32" s="107">
        <v>0.104</v>
      </c>
      <c r="AQ32" s="105">
        <v>6.0999999999999999E-2</v>
      </c>
      <c r="AR32" s="105">
        <v>6.8000000000000005E-2</v>
      </c>
      <c r="AS32" s="106">
        <v>8.5999999999999993E-2</v>
      </c>
      <c r="AT32" s="104">
        <v>540</v>
      </c>
      <c r="AU32"/>
      <c r="AV32" s="102" t="s">
        <v>568</v>
      </c>
      <c r="AW32" s="106">
        <v>8.5000000000000006E-2</v>
      </c>
      <c r="AX32" s="105">
        <v>6.6000000000000003E-2</v>
      </c>
      <c r="AY32" s="114">
        <v>0.13200000000000001</v>
      </c>
      <c r="AZ32" s="106">
        <v>7.5999999999999998E-2</v>
      </c>
      <c r="BA32" s="105">
        <v>6.4000000000000001E-2</v>
      </c>
      <c r="BB32" s="105">
        <v>6.6000000000000003E-2</v>
      </c>
      <c r="BC32" s="106">
        <v>8.7999999999999995E-2</v>
      </c>
      <c r="BD32" s="105">
        <v>0.06</v>
      </c>
      <c r="BE32" s="107">
        <v>0.10299999999999999</v>
      </c>
      <c r="BF32" s="105">
        <v>0.06</v>
      </c>
      <c r="BG32" s="105">
        <v>6.9000000000000006E-2</v>
      </c>
      <c r="BH32" s="106">
        <v>8.5000000000000006E-2</v>
      </c>
      <c r="BI32" s="104">
        <v>540</v>
      </c>
    </row>
    <row r="33" spans="1:61" ht="13" customHeight="1">
      <c r="B33"/>
      <c r="C33" s="102" t="s">
        <v>569</v>
      </c>
      <c r="D33" s="107">
        <v>0.1</v>
      </c>
      <c r="E33" s="115">
        <v>0.112</v>
      </c>
      <c r="F33" s="115">
        <v>0.109</v>
      </c>
      <c r="G33" s="106">
        <v>8.1000000000000003E-2</v>
      </c>
      <c r="H33" s="105">
        <v>6.9000000000000006E-2</v>
      </c>
      <c r="I33" s="107">
        <v>8.7999999999999995E-2</v>
      </c>
      <c r="J33" s="107">
        <v>9.5000000000000001E-2</v>
      </c>
      <c r="K33" s="106">
        <v>7.5999999999999998E-2</v>
      </c>
      <c r="L33" s="106">
        <v>8.6999999999999994E-2</v>
      </c>
      <c r="M33" s="105">
        <v>6.3E-2</v>
      </c>
      <c r="N33" s="105">
        <v>6.8000000000000005E-2</v>
      </c>
      <c r="O33" s="107">
        <v>9.8000000000000004E-2</v>
      </c>
      <c r="P33" s="104">
        <v>540</v>
      </c>
      <c r="Q33"/>
      <c r="R33" s="102" t="s">
        <v>569</v>
      </c>
      <c r="S33" s="107">
        <v>0.10100000000000001</v>
      </c>
      <c r="T33" s="115">
        <v>0.112</v>
      </c>
      <c r="U33" s="115">
        <v>0.112</v>
      </c>
      <c r="V33" s="106">
        <v>8.1000000000000003E-2</v>
      </c>
      <c r="W33" s="105">
        <v>6.9000000000000006E-2</v>
      </c>
      <c r="X33" s="107">
        <v>8.7999999999999995E-2</v>
      </c>
      <c r="Y33" s="107">
        <v>9.5000000000000001E-2</v>
      </c>
      <c r="Z33" s="106">
        <v>7.6999999999999999E-2</v>
      </c>
      <c r="AA33" s="106">
        <v>8.5999999999999993E-2</v>
      </c>
      <c r="AB33" s="105">
        <v>6.3E-2</v>
      </c>
      <c r="AC33" s="105">
        <v>6.8000000000000005E-2</v>
      </c>
      <c r="AD33" s="107">
        <v>9.9000000000000005E-2</v>
      </c>
      <c r="AE33" s="104">
        <v>540</v>
      </c>
      <c r="AF33"/>
      <c r="AG33" s="102" t="s">
        <v>569</v>
      </c>
      <c r="AH33" s="107">
        <v>9.7000000000000003E-2</v>
      </c>
      <c r="AI33" s="105">
        <v>6.8000000000000005E-2</v>
      </c>
      <c r="AJ33" s="115">
        <v>0.114</v>
      </c>
      <c r="AK33" s="106">
        <v>7.2999999999999995E-2</v>
      </c>
      <c r="AL33" s="106">
        <v>7.9000000000000001E-2</v>
      </c>
      <c r="AM33" s="105">
        <v>6.3E-2</v>
      </c>
      <c r="AN33" s="106">
        <v>7.6999999999999999E-2</v>
      </c>
      <c r="AO33" s="115">
        <v>0.11799999999999999</v>
      </c>
      <c r="AP33" s="106">
        <v>7.8E-2</v>
      </c>
      <c r="AQ33" s="105">
        <v>5.8000000000000003E-2</v>
      </c>
      <c r="AR33" s="105">
        <v>6.4000000000000001E-2</v>
      </c>
      <c r="AS33" s="107">
        <v>9.8000000000000004E-2</v>
      </c>
      <c r="AT33" s="104">
        <v>540</v>
      </c>
      <c r="AU33"/>
      <c r="AV33" s="102" t="s">
        <v>569</v>
      </c>
      <c r="AW33" s="107">
        <v>9.8000000000000004E-2</v>
      </c>
      <c r="AX33" s="105">
        <v>6.8000000000000005E-2</v>
      </c>
      <c r="AY33" s="115">
        <v>0.112</v>
      </c>
      <c r="AZ33" s="105">
        <v>7.1999999999999995E-2</v>
      </c>
      <c r="BA33" s="106">
        <v>7.5999999999999998E-2</v>
      </c>
      <c r="BB33" s="105">
        <v>6.3E-2</v>
      </c>
      <c r="BC33" s="106">
        <v>7.5999999999999998E-2</v>
      </c>
      <c r="BD33" s="115">
        <v>0.11700000000000001</v>
      </c>
      <c r="BE33" s="106">
        <v>7.6999999999999999E-2</v>
      </c>
      <c r="BF33" s="105">
        <v>5.7000000000000002E-2</v>
      </c>
      <c r="BG33" s="105">
        <v>6.7000000000000004E-2</v>
      </c>
      <c r="BH33" s="107">
        <v>9.7000000000000003E-2</v>
      </c>
      <c r="BI33" s="104">
        <v>540</v>
      </c>
    </row>
    <row r="34" spans="1:61" ht="15">
      <c r="B34"/>
      <c r="C34" s="102" t="s">
        <v>570</v>
      </c>
      <c r="D34" s="114">
        <v>0.13200000000000001</v>
      </c>
      <c r="E34" s="107">
        <v>9.2999999999999999E-2</v>
      </c>
      <c r="F34" s="105">
        <v>6.0999999999999999E-2</v>
      </c>
      <c r="G34" s="106">
        <v>8.5000000000000006E-2</v>
      </c>
      <c r="H34" s="107">
        <v>0.10299999999999999</v>
      </c>
      <c r="I34" s="107">
        <v>0.10299999999999999</v>
      </c>
      <c r="J34" s="107">
        <v>8.7999999999999995E-2</v>
      </c>
      <c r="K34" s="105">
        <v>6.9000000000000006E-2</v>
      </c>
      <c r="L34" s="105">
        <v>6.0999999999999999E-2</v>
      </c>
      <c r="M34" s="105">
        <v>0.06</v>
      </c>
      <c r="N34" s="106">
        <v>7.0000000000000007E-2</v>
      </c>
      <c r="O34" s="114">
        <v>0.129</v>
      </c>
      <c r="P34" s="104">
        <v>540</v>
      </c>
      <c r="Q34"/>
      <c r="R34" s="102" t="s">
        <v>570</v>
      </c>
      <c r="S34" s="114">
        <v>0.13400000000000001</v>
      </c>
      <c r="T34" s="107">
        <v>9.2999999999999999E-2</v>
      </c>
      <c r="U34" s="105">
        <v>6.0999999999999999E-2</v>
      </c>
      <c r="V34" s="106">
        <v>8.5000000000000006E-2</v>
      </c>
      <c r="W34" s="107">
        <v>0.10299999999999999</v>
      </c>
      <c r="X34" s="107">
        <v>0.105</v>
      </c>
      <c r="Y34" s="106">
        <v>8.7999999999999995E-2</v>
      </c>
      <c r="Z34" s="105">
        <v>6.9000000000000006E-2</v>
      </c>
      <c r="AA34" s="105">
        <v>0.06</v>
      </c>
      <c r="AB34" s="105">
        <v>0.06</v>
      </c>
      <c r="AC34" s="106">
        <v>7.0000000000000007E-2</v>
      </c>
      <c r="AD34" s="114">
        <v>0.13100000000000001</v>
      </c>
      <c r="AE34" s="104">
        <v>540</v>
      </c>
      <c r="AF34"/>
      <c r="AG34" s="102" t="s">
        <v>570</v>
      </c>
      <c r="AH34" s="114">
        <v>0.13100000000000001</v>
      </c>
      <c r="AI34" s="107">
        <v>0.104</v>
      </c>
      <c r="AJ34" s="105">
        <v>6.6000000000000003E-2</v>
      </c>
      <c r="AK34" s="106">
        <v>7.4999999999999997E-2</v>
      </c>
      <c r="AL34" s="105">
        <v>6.8000000000000005E-2</v>
      </c>
      <c r="AM34" s="105">
        <v>0.06</v>
      </c>
      <c r="AN34" s="105">
        <v>5.8999999999999997E-2</v>
      </c>
      <c r="AO34" s="115">
        <v>0.113</v>
      </c>
      <c r="AP34" s="105">
        <v>6.2E-2</v>
      </c>
      <c r="AQ34" s="114">
        <v>0.14000000000000001</v>
      </c>
      <c r="AR34" s="105">
        <v>6.0999999999999999E-2</v>
      </c>
      <c r="AS34" s="114">
        <v>0.13300000000000001</v>
      </c>
      <c r="AT34" s="104">
        <v>540</v>
      </c>
      <c r="AU34"/>
      <c r="AV34" s="102" t="s">
        <v>570</v>
      </c>
      <c r="AW34" s="114">
        <v>0.129</v>
      </c>
      <c r="AX34" s="107">
        <v>0.104</v>
      </c>
      <c r="AY34" s="105">
        <v>6.5000000000000002E-2</v>
      </c>
      <c r="AZ34" s="106">
        <v>7.4999999999999997E-2</v>
      </c>
      <c r="BA34" s="105">
        <v>6.6000000000000003E-2</v>
      </c>
      <c r="BB34" s="105">
        <v>5.8999999999999997E-2</v>
      </c>
      <c r="BC34" s="105">
        <v>5.8999999999999997E-2</v>
      </c>
      <c r="BD34" s="115">
        <v>0.113</v>
      </c>
      <c r="BE34" s="105">
        <v>6.0999999999999999E-2</v>
      </c>
      <c r="BF34" s="114">
        <v>0.13600000000000001</v>
      </c>
      <c r="BG34" s="105">
        <v>6.0999999999999999E-2</v>
      </c>
      <c r="BH34" s="114">
        <v>0.13300000000000001</v>
      </c>
      <c r="BI34" s="104">
        <v>540</v>
      </c>
    </row>
    <row r="35" spans="1:61" ht="15">
      <c r="B35"/>
      <c r="C35" s="102" t="s">
        <v>571</v>
      </c>
      <c r="D35" s="112">
        <v>0.2</v>
      </c>
      <c r="E35" s="107">
        <v>9.1999999999999998E-2</v>
      </c>
      <c r="F35" s="105">
        <v>5.8000000000000003E-2</v>
      </c>
      <c r="G35" s="105">
        <v>6.8000000000000005E-2</v>
      </c>
      <c r="H35" s="107">
        <v>9.1999999999999998E-2</v>
      </c>
      <c r="I35" s="106">
        <v>7.3999999999999996E-2</v>
      </c>
      <c r="J35" s="107">
        <v>9.4E-2</v>
      </c>
      <c r="K35" s="106">
        <v>7.2999999999999995E-2</v>
      </c>
      <c r="L35" s="106">
        <v>7.1999999999999995E-2</v>
      </c>
      <c r="M35" s="105">
        <v>6.0999999999999999E-2</v>
      </c>
      <c r="N35" s="105">
        <v>5.6000000000000001E-2</v>
      </c>
      <c r="O35" s="113">
        <v>0.19500000000000001</v>
      </c>
      <c r="P35" s="104">
        <v>540</v>
      </c>
      <c r="Q35"/>
      <c r="R35" s="102" t="s">
        <v>571</v>
      </c>
      <c r="S35" s="112">
        <v>0.20300000000000001</v>
      </c>
      <c r="T35" s="107">
        <v>9.0999999999999998E-2</v>
      </c>
      <c r="U35" s="105">
        <v>5.8000000000000003E-2</v>
      </c>
      <c r="V35" s="105">
        <v>6.9000000000000006E-2</v>
      </c>
      <c r="W35" s="107">
        <v>9.1999999999999998E-2</v>
      </c>
      <c r="X35" s="106">
        <v>7.3999999999999996E-2</v>
      </c>
      <c r="Y35" s="107">
        <v>9.2999999999999999E-2</v>
      </c>
      <c r="Z35" s="106">
        <v>7.2999999999999995E-2</v>
      </c>
      <c r="AA35" s="106">
        <v>7.0999999999999994E-2</v>
      </c>
      <c r="AB35" s="105">
        <v>6.0999999999999999E-2</v>
      </c>
      <c r="AC35" s="105">
        <v>5.7000000000000002E-2</v>
      </c>
      <c r="AD35" s="113">
        <v>0.19800000000000001</v>
      </c>
      <c r="AE35" s="104">
        <v>540</v>
      </c>
      <c r="AF35"/>
      <c r="AG35" s="102" t="s">
        <v>571</v>
      </c>
      <c r="AH35" s="113">
        <v>0.19800000000000001</v>
      </c>
      <c r="AI35" s="117">
        <v>0.156</v>
      </c>
      <c r="AJ35" s="105">
        <v>6.4000000000000001E-2</v>
      </c>
      <c r="AK35" s="107">
        <v>9.0999999999999998E-2</v>
      </c>
      <c r="AL35" s="106">
        <v>7.0000000000000007E-2</v>
      </c>
      <c r="AM35" s="105">
        <v>5.8999999999999997E-2</v>
      </c>
      <c r="AN35" s="105">
        <v>5.8000000000000003E-2</v>
      </c>
      <c r="AO35" s="115">
        <v>0.11799999999999999</v>
      </c>
      <c r="AP35" s="105">
        <v>6.2E-2</v>
      </c>
      <c r="AQ35" s="117">
        <v>0.158</v>
      </c>
      <c r="AR35" s="107">
        <v>0.10100000000000001</v>
      </c>
      <c r="AS35" s="112">
        <v>0.21099999999999999</v>
      </c>
      <c r="AT35" s="104">
        <v>540</v>
      </c>
      <c r="AU35"/>
      <c r="AV35" s="102" t="s">
        <v>571</v>
      </c>
      <c r="AW35" s="113">
        <v>0.19500000000000001</v>
      </c>
      <c r="AX35" s="117">
        <v>0.152</v>
      </c>
      <c r="AY35" s="105">
        <v>6.3E-2</v>
      </c>
      <c r="AZ35" s="106">
        <v>8.8999999999999996E-2</v>
      </c>
      <c r="BA35" s="105">
        <v>6.8000000000000005E-2</v>
      </c>
      <c r="BB35" s="105">
        <v>5.8999999999999997E-2</v>
      </c>
      <c r="BC35" s="105">
        <v>5.8999999999999997E-2</v>
      </c>
      <c r="BD35" s="115">
        <v>0.11700000000000001</v>
      </c>
      <c r="BE35" s="105">
        <v>6.2E-2</v>
      </c>
      <c r="BF35" s="117">
        <v>0.153</v>
      </c>
      <c r="BG35" s="107">
        <v>0.106</v>
      </c>
      <c r="BH35" s="112">
        <v>0.21099999999999999</v>
      </c>
      <c r="BI35" s="104">
        <v>540</v>
      </c>
    </row>
    <row r="36" spans="1:61" ht="15">
      <c r="B36"/>
      <c r="C36" s="102" t="s">
        <v>572</v>
      </c>
      <c r="D36" s="109">
        <v>0.311</v>
      </c>
      <c r="E36" s="106">
        <v>7.0000000000000007E-2</v>
      </c>
      <c r="F36" s="105">
        <v>6.5000000000000002E-2</v>
      </c>
      <c r="G36" s="106">
        <v>8.5999999999999993E-2</v>
      </c>
      <c r="H36" s="107">
        <v>9.5000000000000001E-2</v>
      </c>
      <c r="I36" s="105">
        <v>5.8999999999999997E-2</v>
      </c>
      <c r="J36" s="106">
        <v>8.6999999999999994E-2</v>
      </c>
      <c r="K36" s="107">
        <v>9.6000000000000002E-2</v>
      </c>
      <c r="L36" s="106">
        <v>7.5999999999999998E-2</v>
      </c>
      <c r="M36" s="105">
        <v>5.8000000000000003E-2</v>
      </c>
      <c r="N36" s="105">
        <v>5.6000000000000001E-2</v>
      </c>
      <c r="O36" s="105">
        <v>5.0999999999999997E-2</v>
      </c>
      <c r="P36" s="104">
        <v>540</v>
      </c>
      <c r="Q36"/>
      <c r="R36" s="102" t="s">
        <v>572</v>
      </c>
      <c r="S36" s="109">
        <v>0.315</v>
      </c>
      <c r="T36" s="106">
        <v>7.0999999999999994E-2</v>
      </c>
      <c r="U36" s="105">
        <v>6.4000000000000001E-2</v>
      </c>
      <c r="V36" s="106">
        <v>7.4999999999999997E-2</v>
      </c>
      <c r="W36" s="107">
        <v>9.6000000000000002E-2</v>
      </c>
      <c r="X36" s="105">
        <v>5.8000000000000003E-2</v>
      </c>
      <c r="Y36" s="106">
        <v>8.5999999999999993E-2</v>
      </c>
      <c r="Z36" s="107">
        <v>9.8000000000000004E-2</v>
      </c>
      <c r="AA36" s="106">
        <v>7.3999999999999996E-2</v>
      </c>
      <c r="AB36" s="105">
        <v>5.8999999999999997E-2</v>
      </c>
      <c r="AC36" s="105">
        <v>5.6000000000000001E-2</v>
      </c>
      <c r="AD36" s="105">
        <v>5.0999999999999997E-2</v>
      </c>
      <c r="AE36" s="104">
        <v>540</v>
      </c>
      <c r="AF36"/>
      <c r="AG36" s="102" t="s">
        <v>572</v>
      </c>
      <c r="AH36" s="109">
        <v>0.314</v>
      </c>
      <c r="AI36" s="107">
        <v>0.10299999999999999</v>
      </c>
      <c r="AJ36" s="105">
        <v>6.4000000000000001E-2</v>
      </c>
      <c r="AK36" s="105">
        <v>6.3E-2</v>
      </c>
      <c r="AL36" s="105">
        <v>6.7000000000000004E-2</v>
      </c>
      <c r="AM36" s="105">
        <v>5.8000000000000003E-2</v>
      </c>
      <c r="AN36" s="105">
        <v>0.05</v>
      </c>
      <c r="AO36" s="115">
        <v>0.113</v>
      </c>
      <c r="AP36" s="106">
        <v>7.0000000000000007E-2</v>
      </c>
      <c r="AQ36" s="105">
        <v>6.5000000000000002E-2</v>
      </c>
      <c r="AR36" s="115">
        <v>0.11600000000000001</v>
      </c>
      <c r="AS36" s="109">
        <v>0.313</v>
      </c>
      <c r="AT36" s="104">
        <v>540</v>
      </c>
      <c r="AU36"/>
      <c r="AV36" s="102" t="s">
        <v>572</v>
      </c>
      <c r="AW36" s="109">
        <v>0.311</v>
      </c>
      <c r="AX36" s="107">
        <v>0.1</v>
      </c>
      <c r="AY36" s="105">
        <v>6.4000000000000001E-2</v>
      </c>
      <c r="AZ36" s="105">
        <v>6.3E-2</v>
      </c>
      <c r="BA36" s="105">
        <v>6.6000000000000003E-2</v>
      </c>
      <c r="BB36" s="105">
        <v>6.2E-2</v>
      </c>
      <c r="BC36" s="105">
        <v>5.3999999999999999E-2</v>
      </c>
      <c r="BD36" s="115">
        <v>0.113</v>
      </c>
      <c r="BE36" s="105">
        <v>7.0000000000000007E-2</v>
      </c>
      <c r="BF36" s="105">
        <v>6.3E-2</v>
      </c>
      <c r="BG36" s="115">
        <v>0.11600000000000001</v>
      </c>
      <c r="BH36" s="109">
        <v>0.313</v>
      </c>
      <c r="BI36" s="104">
        <v>540</v>
      </c>
    </row>
    <row r="37" spans="1:61" ht="15">
      <c r="B37"/>
      <c r="C37" s="102" t="s">
        <v>573</v>
      </c>
      <c r="D37" s="109">
        <v>0.30499999999999999</v>
      </c>
      <c r="E37" s="106">
        <v>8.4000000000000005E-2</v>
      </c>
      <c r="F37" s="105">
        <v>6.5000000000000002E-2</v>
      </c>
      <c r="G37" s="105">
        <v>6.3E-2</v>
      </c>
      <c r="H37" s="107">
        <v>0.09</v>
      </c>
      <c r="I37" s="106">
        <v>8.1000000000000003E-2</v>
      </c>
      <c r="J37" s="106">
        <v>8.5000000000000006E-2</v>
      </c>
      <c r="K37" s="105">
        <v>5.6000000000000001E-2</v>
      </c>
      <c r="L37" s="105">
        <v>5.8999999999999997E-2</v>
      </c>
      <c r="M37" s="105">
        <v>6.3E-2</v>
      </c>
      <c r="N37" s="105">
        <v>6.0999999999999999E-2</v>
      </c>
      <c r="O37" s="105">
        <v>5.0999999999999997E-2</v>
      </c>
      <c r="P37" s="104">
        <v>540</v>
      </c>
      <c r="Q37"/>
      <c r="R37" s="102" t="s">
        <v>573</v>
      </c>
      <c r="S37" s="109">
        <v>0.312</v>
      </c>
      <c r="T37" s="106">
        <v>8.4000000000000005E-2</v>
      </c>
      <c r="U37" s="105">
        <v>6.4000000000000001E-2</v>
      </c>
      <c r="V37" s="105">
        <v>6.3E-2</v>
      </c>
      <c r="W37" s="107">
        <v>0.09</v>
      </c>
      <c r="X37" s="106">
        <v>0.08</v>
      </c>
      <c r="Y37" s="106">
        <v>8.2000000000000003E-2</v>
      </c>
      <c r="Z37" s="105">
        <v>5.6000000000000001E-2</v>
      </c>
      <c r="AA37" s="105">
        <v>5.8999999999999997E-2</v>
      </c>
      <c r="AB37" s="105">
        <v>6.3E-2</v>
      </c>
      <c r="AC37" s="105">
        <v>6.0999999999999999E-2</v>
      </c>
      <c r="AD37" s="105">
        <v>0.05</v>
      </c>
      <c r="AE37" s="104">
        <v>540</v>
      </c>
      <c r="AF37"/>
      <c r="AG37" s="102" t="s">
        <v>573</v>
      </c>
      <c r="AH37" s="109">
        <v>0.308</v>
      </c>
      <c r="AI37" s="107">
        <v>9.0999999999999998E-2</v>
      </c>
      <c r="AJ37" s="105">
        <v>6.3E-2</v>
      </c>
      <c r="AK37" s="105">
        <v>6.7000000000000004E-2</v>
      </c>
      <c r="AL37" s="107">
        <v>9.5000000000000001E-2</v>
      </c>
      <c r="AM37" s="105">
        <v>5.6000000000000001E-2</v>
      </c>
      <c r="AN37" s="105">
        <v>6.0999999999999999E-2</v>
      </c>
      <c r="AO37" s="115">
        <v>0.112</v>
      </c>
      <c r="AP37" s="105">
        <v>6.7000000000000004E-2</v>
      </c>
      <c r="AQ37" s="106">
        <v>7.2999999999999995E-2</v>
      </c>
      <c r="AR37" s="107">
        <v>0.10100000000000001</v>
      </c>
      <c r="AS37" s="105">
        <v>6.6000000000000003E-2</v>
      </c>
      <c r="AT37" s="104">
        <v>540</v>
      </c>
      <c r="AU37"/>
      <c r="AV37" s="102" t="s">
        <v>573</v>
      </c>
      <c r="AW37" s="109">
        <v>0.30599999999999999</v>
      </c>
      <c r="AX37" s="106">
        <v>8.8999999999999996E-2</v>
      </c>
      <c r="AY37" s="105">
        <v>6.2E-2</v>
      </c>
      <c r="AZ37" s="105">
        <v>6.7000000000000004E-2</v>
      </c>
      <c r="BA37" s="107">
        <v>9.5000000000000001E-2</v>
      </c>
      <c r="BB37" s="105">
        <v>5.5E-2</v>
      </c>
      <c r="BC37" s="105">
        <v>0.06</v>
      </c>
      <c r="BD37" s="115">
        <v>0.111</v>
      </c>
      <c r="BE37" s="105">
        <v>6.7000000000000004E-2</v>
      </c>
      <c r="BF37" s="105">
        <v>7.1999999999999995E-2</v>
      </c>
      <c r="BG37" s="115">
        <v>0.11</v>
      </c>
      <c r="BH37" s="105">
        <v>6.6000000000000003E-2</v>
      </c>
      <c r="BI37" s="104">
        <v>540</v>
      </c>
    </row>
    <row r="38" spans="1:61">
      <c r="B38" s="43"/>
      <c r="C38" s="80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65"/>
    </row>
    <row r="39" spans="1:61">
      <c r="B39" s="43"/>
      <c r="C39" s="80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65"/>
    </row>
    <row r="40" spans="1:61">
      <c r="B40" s="43"/>
      <c r="C40" s="80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65"/>
    </row>
    <row r="41" spans="1:61">
      <c r="A41" s="44" t="s">
        <v>755</v>
      </c>
      <c r="C41" s="82" t="s">
        <v>911</v>
      </c>
      <c r="D41" s="83">
        <v>1</v>
      </c>
      <c r="E41" s="83">
        <v>2</v>
      </c>
      <c r="F41" s="83">
        <v>3</v>
      </c>
      <c r="G41" s="83">
        <v>4</v>
      </c>
      <c r="H41" s="83">
        <v>5</v>
      </c>
      <c r="I41" s="83">
        <v>6</v>
      </c>
      <c r="J41" s="83">
        <v>7</v>
      </c>
      <c r="K41" s="83">
        <v>8</v>
      </c>
      <c r="L41" s="83">
        <v>9</v>
      </c>
      <c r="M41" s="83">
        <v>10</v>
      </c>
      <c r="N41" s="83">
        <v>11</v>
      </c>
      <c r="O41" s="83">
        <v>12</v>
      </c>
      <c r="R41" s="82" t="s">
        <v>912</v>
      </c>
      <c r="S41" s="83">
        <v>1</v>
      </c>
      <c r="T41" s="83">
        <v>2</v>
      </c>
      <c r="U41" s="83">
        <v>3</v>
      </c>
      <c r="V41" s="83">
        <v>4</v>
      </c>
      <c r="W41" s="83">
        <v>5</v>
      </c>
      <c r="X41" s="83">
        <v>6</v>
      </c>
      <c r="Y41" s="83">
        <v>7</v>
      </c>
      <c r="Z41" s="83">
        <v>8</v>
      </c>
      <c r="AA41" s="83">
        <v>9</v>
      </c>
      <c r="AB41" s="83">
        <v>10</v>
      </c>
      <c r="AC41" s="83">
        <v>11</v>
      </c>
      <c r="AD41" s="83">
        <v>12</v>
      </c>
      <c r="AG41" s="82" t="s">
        <v>913</v>
      </c>
      <c r="AH41" s="83">
        <v>1</v>
      </c>
      <c r="AI41" s="83">
        <v>2</v>
      </c>
      <c r="AJ41" s="83">
        <v>3</v>
      </c>
      <c r="AK41" s="83">
        <v>4</v>
      </c>
      <c r="AL41" s="83">
        <v>5</v>
      </c>
      <c r="AM41" s="83">
        <v>6</v>
      </c>
      <c r="AN41" s="83">
        <v>7</v>
      </c>
      <c r="AO41" s="83">
        <v>8</v>
      </c>
      <c r="AP41" s="83">
        <v>9</v>
      </c>
      <c r="AQ41" s="83">
        <v>10</v>
      </c>
      <c r="AR41" s="83">
        <v>11</v>
      </c>
      <c r="AS41" s="83">
        <v>12</v>
      </c>
      <c r="AV41" s="82" t="s">
        <v>914</v>
      </c>
      <c r="AW41" s="83">
        <v>1</v>
      </c>
      <c r="AX41" s="83">
        <v>2</v>
      </c>
      <c r="AY41" s="83">
        <v>3</v>
      </c>
      <c r="AZ41" s="83">
        <v>4</v>
      </c>
      <c r="BA41" s="83">
        <v>5</v>
      </c>
      <c r="BB41" s="83">
        <v>6</v>
      </c>
      <c r="BC41" s="83">
        <v>7</v>
      </c>
      <c r="BD41" s="83">
        <v>8</v>
      </c>
      <c r="BE41" s="83">
        <v>9</v>
      </c>
      <c r="BF41" s="83">
        <v>10</v>
      </c>
      <c r="BG41" s="83">
        <v>11</v>
      </c>
      <c r="BH41" s="83">
        <v>12</v>
      </c>
    </row>
    <row r="42" spans="1:61">
      <c r="C42" s="83" t="s">
        <v>566</v>
      </c>
      <c r="D42" s="84" t="s">
        <v>915</v>
      </c>
      <c r="E42" s="84" t="s">
        <v>214</v>
      </c>
      <c r="F42" s="84" t="s">
        <v>214</v>
      </c>
      <c r="G42" s="84" t="s">
        <v>214</v>
      </c>
      <c r="H42" s="84" t="s">
        <v>214</v>
      </c>
      <c r="I42" s="84" t="s">
        <v>214</v>
      </c>
      <c r="J42" s="84" t="s">
        <v>214</v>
      </c>
      <c r="K42" s="84" t="s">
        <v>214</v>
      </c>
      <c r="L42" s="84" t="s">
        <v>214</v>
      </c>
      <c r="M42" s="84" t="s">
        <v>214</v>
      </c>
      <c r="N42" s="84" t="s">
        <v>214</v>
      </c>
      <c r="O42" s="84" t="s">
        <v>915</v>
      </c>
      <c r="R42" s="83" t="s">
        <v>566</v>
      </c>
      <c r="S42" s="84" t="s">
        <v>915</v>
      </c>
      <c r="T42" s="84" t="s">
        <v>214</v>
      </c>
      <c r="U42" s="84" t="s">
        <v>214</v>
      </c>
      <c r="V42" s="84" t="s">
        <v>214</v>
      </c>
      <c r="W42" s="84" t="s">
        <v>214</v>
      </c>
      <c r="X42" s="84" t="s">
        <v>214</v>
      </c>
      <c r="Y42" s="84" t="s">
        <v>214</v>
      </c>
      <c r="Z42" s="84" t="s">
        <v>214</v>
      </c>
      <c r="AA42" s="84" t="s">
        <v>214</v>
      </c>
      <c r="AB42" s="84" t="s">
        <v>214</v>
      </c>
      <c r="AC42" s="84" t="s">
        <v>214</v>
      </c>
      <c r="AD42" s="84" t="s">
        <v>915</v>
      </c>
      <c r="AG42" s="83" t="s">
        <v>566</v>
      </c>
      <c r="AH42" s="84" t="s">
        <v>915</v>
      </c>
      <c r="AI42" s="84" t="s">
        <v>214</v>
      </c>
      <c r="AJ42" s="84" t="s">
        <v>214</v>
      </c>
      <c r="AK42" s="84" t="s">
        <v>214</v>
      </c>
      <c r="AL42" s="84" t="s">
        <v>214</v>
      </c>
      <c r="AM42" s="84" t="s">
        <v>214</v>
      </c>
      <c r="AN42" s="84" t="s">
        <v>214</v>
      </c>
      <c r="AO42" s="84" t="s">
        <v>214</v>
      </c>
      <c r="AP42" s="84" t="s">
        <v>214</v>
      </c>
      <c r="AQ42" s="84" t="s">
        <v>214</v>
      </c>
      <c r="AR42" s="84" t="s">
        <v>916</v>
      </c>
      <c r="AS42" s="84" t="s">
        <v>915</v>
      </c>
      <c r="AV42" s="83" t="s">
        <v>566</v>
      </c>
      <c r="AW42" s="84" t="s">
        <v>915</v>
      </c>
      <c r="AX42" s="84" t="s">
        <v>214</v>
      </c>
      <c r="AY42" s="84" t="s">
        <v>214</v>
      </c>
      <c r="AZ42" s="84" t="s">
        <v>214</v>
      </c>
      <c r="BA42" s="84" t="s">
        <v>214</v>
      </c>
      <c r="BB42" s="84" t="s">
        <v>214</v>
      </c>
      <c r="BC42" s="84" t="s">
        <v>214</v>
      </c>
      <c r="BD42" s="84" t="s">
        <v>214</v>
      </c>
      <c r="BE42" s="84" t="s">
        <v>214</v>
      </c>
      <c r="BF42" s="84" t="s">
        <v>214</v>
      </c>
      <c r="BG42" s="84" t="s">
        <v>916</v>
      </c>
      <c r="BH42" s="84" t="s">
        <v>915</v>
      </c>
    </row>
    <row r="43" spans="1:61">
      <c r="C43" s="83" t="s">
        <v>567</v>
      </c>
      <c r="D43" s="84" t="s">
        <v>917</v>
      </c>
      <c r="E43" s="84" t="s">
        <v>214</v>
      </c>
      <c r="F43" s="84" t="s">
        <v>214</v>
      </c>
      <c r="G43" s="84" t="s">
        <v>214</v>
      </c>
      <c r="H43" s="84" t="s">
        <v>214</v>
      </c>
      <c r="I43" s="84" t="s">
        <v>214</v>
      </c>
      <c r="J43" s="84" t="s">
        <v>214</v>
      </c>
      <c r="K43" s="84" t="s">
        <v>214</v>
      </c>
      <c r="L43" s="84" t="s">
        <v>214</v>
      </c>
      <c r="M43" s="84" t="s">
        <v>214</v>
      </c>
      <c r="N43" s="84" t="s">
        <v>214</v>
      </c>
      <c r="O43" s="84" t="s">
        <v>917</v>
      </c>
      <c r="R43" s="83" t="s">
        <v>567</v>
      </c>
      <c r="S43" s="84" t="s">
        <v>917</v>
      </c>
      <c r="T43" s="84" t="s">
        <v>214</v>
      </c>
      <c r="U43" s="84" t="s">
        <v>214</v>
      </c>
      <c r="V43" s="84" t="s">
        <v>214</v>
      </c>
      <c r="W43" s="84" t="s">
        <v>214</v>
      </c>
      <c r="X43" s="84" t="s">
        <v>214</v>
      </c>
      <c r="Y43" s="84" t="s">
        <v>214</v>
      </c>
      <c r="Z43" s="84" t="s">
        <v>214</v>
      </c>
      <c r="AA43" s="84" t="s">
        <v>214</v>
      </c>
      <c r="AB43" s="84" t="s">
        <v>214</v>
      </c>
      <c r="AC43" s="84" t="s">
        <v>214</v>
      </c>
      <c r="AD43" s="84" t="s">
        <v>917</v>
      </c>
      <c r="AG43" s="83" t="s">
        <v>567</v>
      </c>
      <c r="AH43" s="84" t="s">
        <v>917</v>
      </c>
      <c r="AI43" s="84" t="s">
        <v>214</v>
      </c>
      <c r="AJ43" s="84" t="s">
        <v>214</v>
      </c>
      <c r="AK43" s="84" t="s">
        <v>214</v>
      </c>
      <c r="AL43" s="84" t="s">
        <v>214</v>
      </c>
      <c r="AM43" s="84" t="s">
        <v>214</v>
      </c>
      <c r="AN43" s="84" t="s">
        <v>214</v>
      </c>
      <c r="AO43" s="84" t="s">
        <v>214</v>
      </c>
      <c r="AP43" s="84" t="s">
        <v>214</v>
      </c>
      <c r="AQ43" s="84" t="s">
        <v>916</v>
      </c>
      <c r="AR43" s="84" t="s">
        <v>916</v>
      </c>
      <c r="AS43" s="84" t="s">
        <v>917</v>
      </c>
      <c r="AV43" s="83" t="s">
        <v>567</v>
      </c>
      <c r="AW43" s="84" t="s">
        <v>917</v>
      </c>
      <c r="AX43" s="84" t="s">
        <v>214</v>
      </c>
      <c r="AY43" s="84" t="s">
        <v>214</v>
      </c>
      <c r="AZ43" s="84" t="s">
        <v>214</v>
      </c>
      <c r="BA43" s="84" t="s">
        <v>214</v>
      </c>
      <c r="BB43" s="84" t="s">
        <v>214</v>
      </c>
      <c r="BC43" s="84" t="s">
        <v>214</v>
      </c>
      <c r="BD43" s="84" t="s">
        <v>214</v>
      </c>
      <c r="BE43" s="84" t="s">
        <v>214</v>
      </c>
      <c r="BF43" s="84" t="s">
        <v>916</v>
      </c>
      <c r="BG43" s="84" t="s">
        <v>916</v>
      </c>
      <c r="BH43" s="84" t="s">
        <v>917</v>
      </c>
    </row>
    <row r="44" spans="1:61">
      <c r="C44" s="83" t="s">
        <v>568</v>
      </c>
      <c r="D44" s="84" t="s">
        <v>918</v>
      </c>
      <c r="E44" s="84" t="s">
        <v>214</v>
      </c>
      <c r="F44" s="84" t="s">
        <v>214</v>
      </c>
      <c r="G44" s="84" t="s">
        <v>214</v>
      </c>
      <c r="H44" s="84" t="s">
        <v>214</v>
      </c>
      <c r="I44" s="84" t="s">
        <v>214</v>
      </c>
      <c r="J44" s="84" t="s">
        <v>214</v>
      </c>
      <c r="K44" s="84" t="s">
        <v>214</v>
      </c>
      <c r="L44" s="84" t="s">
        <v>214</v>
      </c>
      <c r="M44" s="84" t="s">
        <v>214</v>
      </c>
      <c r="N44" s="84" t="s">
        <v>214</v>
      </c>
      <c r="O44" s="84" t="s">
        <v>918</v>
      </c>
      <c r="R44" s="83" t="s">
        <v>568</v>
      </c>
      <c r="S44" s="84" t="s">
        <v>918</v>
      </c>
      <c r="T44" s="84" t="s">
        <v>214</v>
      </c>
      <c r="U44" s="84" t="s">
        <v>214</v>
      </c>
      <c r="V44" s="84" t="s">
        <v>214</v>
      </c>
      <c r="W44" s="84" t="s">
        <v>214</v>
      </c>
      <c r="X44" s="84" t="s">
        <v>214</v>
      </c>
      <c r="Y44" s="84" t="s">
        <v>214</v>
      </c>
      <c r="Z44" s="84" t="s">
        <v>214</v>
      </c>
      <c r="AA44" s="84" t="s">
        <v>214</v>
      </c>
      <c r="AB44" s="84" t="s">
        <v>214</v>
      </c>
      <c r="AC44" s="84" t="s">
        <v>214</v>
      </c>
      <c r="AD44" s="84" t="s">
        <v>918</v>
      </c>
      <c r="AG44" s="83" t="s">
        <v>568</v>
      </c>
      <c r="AH44" s="84" t="s">
        <v>918</v>
      </c>
      <c r="AI44" s="84" t="s">
        <v>214</v>
      </c>
      <c r="AJ44" s="84" t="s">
        <v>214</v>
      </c>
      <c r="AK44" s="84" t="s">
        <v>214</v>
      </c>
      <c r="AL44" s="84" t="s">
        <v>214</v>
      </c>
      <c r="AM44" s="84" t="s">
        <v>214</v>
      </c>
      <c r="AN44" s="84" t="s">
        <v>214</v>
      </c>
      <c r="AO44" s="84" t="s">
        <v>214</v>
      </c>
      <c r="AP44" s="84" t="s">
        <v>214</v>
      </c>
      <c r="AQ44" s="84" t="s">
        <v>916</v>
      </c>
      <c r="AR44" s="84" t="s">
        <v>916</v>
      </c>
      <c r="AS44" s="84" t="s">
        <v>918</v>
      </c>
      <c r="AV44" s="83" t="s">
        <v>568</v>
      </c>
      <c r="AW44" s="84" t="s">
        <v>918</v>
      </c>
      <c r="AX44" s="84" t="s">
        <v>214</v>
      </c>
      <c r="AY44" s="84" t="s">
        <v>214</v>
      </c>
      <c r="AZ44" s="84" t="s">
        <v>214</v>
      </c>
      <c r="BA44" s="84" t="s">
        <v>214</v>
      </c>
      <c r="BB44" s="84" t="s">
        <v>214</v>
      </c>
      <c r="BC44" s="84" t="s">
        <v>214</v>
      </c>
      <c r="BD44" s="84" t="s">
        <v>214</v>
      </c>
      <c r="BE44" s="84" t="s">
        <v>214</v>
      </c>
      <c r="BF44" s="84" t="s">
        <v>916</v>
      </c>
      <c r="BG44" s="84" t="s">
        <v>916</v>
      </c>
      <c r="BH44" s="84" t="s">
        <v>918</v>
      </c>
    </row>
    <row r="45" spans="1:61">
      <c r="C45" s="83" t="s">
        <v>569</v>
      </c>
      <c r="D45" s="84" t="s">
        <v>919</v>
      </c>
      <c r="E45" s="84" t="s">
        <v>214</v>
      </c>
      <c r="F45" s="84" t="s">
        <v>214</v>
      </c>
      <c r="G45" s="84" t="s">
        <v>214</v>
      </c>
      <c r="H45" s="84" t="s">
        <v>214</v>
      </c>
      <c r="I45" s="84" t="s">
        <v>214</v>
      </c>
      <c r="J45" s="84" t="s">
        <v>214</v>
      </c>
      <c r="K45" s="84" t="s">
        <v>214</v>
      </c>
      <c r="L45" s="84" t="s">
        <v>214</v>
      </c>
      <c r="M45" s="84" t="s">
        <v>214</v>
      </c>
      <c r="N45" s="84" t="s">
        <v>214</v>
      </c>
      <c r="O45" s="84" t="s">
        <v>919</v>
      </c>
      <c r="R45" s="83" t="s">
        <v>569</v>
      </c>
      <c r="S45" s="84" t="s">
        <v>919</v>
      </c>
      <c r="T45" s="84" t="s">
        <v>214</v>
      </c>
      <c r="U45" s="84" t="s">
        <v>214</v>
      </c>
      <c r="V45" s="84" t="s">
        <v>214</v>
      </c>
      <c r="W45" s="84" t="s">
        <v>214</v>
      </c>
      <c r="X45" s="84" t="s">
        <v>214</v>
      </c>
      <c r="Y45" s="84" t="s">
        <v>214</v>
      </c>
      <c r="Z45" s="84" t="s">
        <v>214</v>
      </c>
      <c r="AA45" s="84" t="s">
        <v>214</v>
      </c>
      <c r="AB45" s="84" t="s">
        <v>214</v>
      </c>
      <c r="AC45" s="84" t="s">
        <v>214</v>
      </c>
      <c r="AD45" s="84" t="s">
        <v>919</v>
      </c>
      <c r="AG45" s="83" t="s">
        <v>569</v>
      </c>
      <c r="AH45" s="84" t="s">
        <v>919</v>
      </c>
      <c r="AI45" s="84" t="s">
        <v>214</v>
      </c>
      <c r="AJ45" s="84" t="s">
        <v>214</v>
      </c>
      <c r="AK45" s="84" t="s">
        <v>214</v>
      </c>
      <c r="AL45" s="84" t="s">
        <v>214</v>
      </c>
      <c r="AM45" s="84" t="s">
        <v>214</v>
      </c>
      <c r="AN45" s="84" t="s">
        <v>214</v>
      </c>
      <c r="AO45" s="84" t="s">
        <v>214</v>
      </c>
      <c r="AP45" s="84" t="s">
        <v>214</v>
      </c>
      <c r="AQ45" s="84" t="s">
        <v>916</v>
      </c>
      <c r="AR45" s="84" t="s">
        <v>916</v>
      </c>
      <c r="AS45" s="84" t="s">
        <v>919</v>
      </c>
      <c r="AV45" s="83" t="s">
        <v>569</v>
      </c>
      <c r="AW45" s="84" t="s">
        <v>919</v>
      </c>
      <c r="AX45" s="84" t="s">
        <v>214</v>
      </c>
      <c r="AY45" s="84" t="s">
        <v>214</v>
      </c>
      <c r="AZ45" s="84" t="s">
        <v>214</v>
      </c>
      <c r="BA45" s="84" t="s">
        <v>214</v>
      </c>
      <c r="BB45" s="84" t="s">
        <v>214</v>
      </c>
      <c r="BC45" s="84" t="s">
        <v>214</v>
      </c>
      <c r="BD45" s="84" t="s">
        <v>214</v>
      </c>
      <c r="BE45" s="84" t="s">
        <v>214</v>
      </c>
      <c r="BF45" s="84" t="s">
        <v>916</v>
      </c>
      <c r="BG45" s="84" t="s">
        <v>916</v>
      </c>
      <c r="BH45" s="84" t="s">
        <v>919</v>
      </c>
    </row>
    <row r="46" spans="1:61">
      <c r="C46" s="83" t="s">
        <v>570</v>
      </c>
      <c r="D46" s="84" t="s">
        <v>920</v>
      </c>
      <c r="E46" s="84" t="s">
        <v>214</v>
      </c>
      <c r="F46" s="84" t="s">
        <v>214</v>
      </c>
      <c r="G46" s="84" t="s">
        <v>214</v>
      </c>
      <c r="H46" s="84" t="s">
        <v>214</v>
      </c>
      <c r="I46" s="84" t="s">
        <v>214</v>
      </c>
      <c r="J46" s="84" t="s">
        <v>214</v>
      </c>
      <c r="K46" s="84" t="s">
        <v>214</v>
      </c>
      <c r="L46" s="84" t="s">
        <v>214</v>
      </c>
      <c r="M46" s="84" t="s">
        <v>214</v>
      </c>
      <c r="N46" s="84" t="s">
        <v>214</v>
      </c>
      <c r="O46" s="84" t="s">
        <v>920</v>
      </c>
      <c r="R46" s="83" t="s">
        <v>570</v>
      </c>
      <c r="S46" s="84" t="s">
        <v>920</v>
      </c>
      <c r="T46" s="84" t="s">
        <v>214</v>
      </c>
      <c r="U46" s="84" t="s">
        <v>214</v>
      </c>
      <c r="V46" s="84" t="s">
        <v>214</v>
      </c>
      <c r="W46" s="84" t="s">
        <v>214</v>
      </c>
      <c r="X46" s="84" t="s">
        <v>214</v>
      </c>
      <c r="Y46" s="84" t="s">
        <v>214</v>
      </c>
      <c r="Z46" s="84" t="s">
        <v>214</v>
      </c>
      <c r="AA46" s="84" t="s">
        <v>214</v>
      </c>
      <c r="AB46" s="84" t="s">
        <v>214</v>
      </c>
      <c r="AC46" s="84" t="s">
        <v>214</v>
      </c>
      <c r="AD46" s="84" t="s">
        <v>920</v>
      </c>
      <c r="AG46" s="83" t="s">
        <v>570</v>
      </c>
      <c r="AH46" s="84" t="s">
        <v>920</v>
      </c>
      <c r="AI46" s="84" t="s">
        <v>214</v>
      </c>
      <c r="AJ46" s="84" t="s">
        <v>214</v>
      </c>
      <c r="AK46" s="84" t="s">
        <v>214</v>
      </c>
      <c r="AL46" s="84" t="s">
        <v>214</v>
      </c>
      <c r="AM46" s="84" t="s">
        <v>214</v>
      </c>
      <c r="AN46" s="84" t="s">
        <v>214</v>
      </c>
      <c r="AO46" s="84" t="s">
        <v>214</v>
      </c>
      <c r="AP46" s="84" t="s">
        <v>214</v>
      </c>
      <c r="AQ46" s="84" t="s">
        <v>916</v>
      </c>
      <c r="AR46" s="84" t="s">
        <v>916</v>
      </c>
      <c r="AS46" s="84" t="s">
        <v>920</v>
      </c>
      <c r="AV46" s="83" t="s">
        <v>570</v>
      </c>
      <c r="AW46" s="84" t="s">
        <v>920</v>
      </c>
      <c r="AX46" s="84" t="s">
        <v>214</v>
      </c>
      <c r="AY46" s="84" t="s">
        <v>214</v>
      </c>
      <c r="AZ46" s="84" t="s">
        <v>214</v>
      </c>
      <c r="BA46" s="84" t="s">
        <v>214</v>
      </c>
      <c r="BB46" s="84" t="s">
        <v>214</v>
      </c>
      <c r="BC46" s="84" t="s">
        <v>214</v>
      </c>
      <c r="BD46" s="84" t="s">
        <v>214</v>
      </c>
      <c r="BE46" s="84" t="s">
        <v>214</v>
      </c>
      <c r="BF46" s="84" t="s">
        <v>916</v>
      </c>
      <c r="BG46" s="84" t="s">
        <v>916</v>
      </c>
      <c r="BH46" s="84" t="s">
        <v>920</v>
      </c>
    </row>
    <row r="47" spans="1:61">
      <c r="C47" s="83" t="s">
        <v>571</v>
      </c>
      <c r="D47" s="84" t="s">
        <v>921</v>
      </c>
      <c r="E47" s="84" t="s">
        <v>214</v>
      </c>
      <c r="F47" s="84" t="s">
        <v>214</v>
      </c>
      <c r="G47" s="84" t="s">
        <v>214</v>
      </c>
      <c r="H47" s="84" t="s">
        <v>214</v>
      </c>
      <c r="I47" s="84" t="s">
        <v>214</v>
      </c>
      <c r="J47" s="84" t="s">
        <v>214</v>
      </c>
      <c r="K47" s="84" t="s">
        <v>214</v>
      </c>
      <c r="L47" s="84" t="s">
        <v>214</v>
      </c>
      <c r="M47" s="84" t="s">
        <v>214</v>
      </c>
      <c r="N47" s="84" t="s">
        <v>214</v>
      </c>
      <c r="O47" s="84" t="s">
        <v>921</v>
      </c>
      <c r="R47" s="83" t="s">
        <v>571</v>
      </c>
      <c r="S47" s="84" t="s">
        <v>921</v>
      </c>
      <c r="T47" s="84" t="s">
        <v>214</v>
      </c>
      <c r="U47" s="84" t="s">
        <v>214</v>
      </c>
      <c r="V47" s="84" t="s">
        <v>214</v>
      </c>
      <c r="W47" s="84" t="s">
        <v>214</v>
      </c>
      <c r="X47" s="84" t="s">
        <v>214</v>
      </c>
      <c r="Y47" s="84" t="s">
        <v>214</v>
      </c>
      <c r="Z47" s="84" t="s">
        <v>214</v>
      </c>
      <c r="AA47" s="84" t="s">
        <v>214</v>
      </c>
      <c r="AB47" s="84" t="s">
        <v>214</v>
      </c>
      <c r="AC47" s="84" t="s">
        <v>214</v>
      </c>
      <c r="AD47" s="84" t="s">
        <v>921</v>
      </c>
      <c r="AG47" s="83" t="s">
        <v>571</v>
      </c>
      <c r="AH47" s="84" t="s">
        <v>921</v>
      </c>
      <c r="AI47" s="84" t="s">
        <v>916</v>
      </c>
      <c r="AJ47" s="84" t="s">
        <v>214</v>
      </c>
      <c r="AK47" s="84" t="s">
        <v>214</v>
      </c>
      <c r="AL47" s="84" t="s">
        <v>214</v>
      </c>
      <c r="AM47" s="84" t="s">
        <v>214</v>
      </c>
      <c r="AN47" s="84" t="s">
        <v>214</v>
      </c>
      <c r="AO47" s="84" t="s">
        <v>214</v>
      </c>
      <c r="AP47" s="84" t="s">
        <v>214</v>
      </c>
      <c r="AQ47" s="84" t="s">
        <v>916</v>
      </c>
      <c r="AR47" s="84" t="s">
        <v>916</v>
      </c>
      <c r="AS47" s="84" t="s">
        <v>921</v>
      </c>
      <c r="AV47" s="83" t="s">
        <v>571</v>
      </c>
      <c r="AW47" s="84" t="s">
        <v>921</v>
      </c>
      <c r="AX47" s="84" t="s">
        <v>916</v>
      </c>
      <c r="AY47" s="84" t="s">
        <v>214</v>
      </c>
      <c r="AZ47" s="84" t="s">
        <v>214</v>
      </c>
      <c r="BA47" s="84" t="s">
        <v>214</v>
      </c>
      <c r="BB47" s="84" t="s">
        <v>214</v>
      </c>
      <c r="BC47" s="84" t="s">
        <v>214</v>
      </c>
      <c r="BD47" s="84" t="s">
        <v>214</v>
      </c>
      <c r="BE47" s="84" t="s">
        <v>214</v>
      </c>
      <c r="BF47" s="84" t="s">
        <v>916</v>
      </c>
      <c r="BG47" s="84" t="s">
        <v>916</v>
      </c>
      <c r="BH47" s="84" t="s">
        <v>921</v>
      </c>
    </row>
    <row r="48" spans="1:61">
      <c r="C48" s="83" t="s">
        <v>572</v>
      </c>
      <c r="D48" s="84" t="s">
        <v>574</v>
      </c>
      <c r="E48" s="84" t="s">
        <v>214</v>
      </c>
      <c r="F48" s="84" t="s">
        <v>214</v>
      </c>
      <c r="G48" s="84" t="s">
        <v>214</v>
      </c>
      <c r="H48" s="84" t="s">
        <v>214</v>
      </c>
      <c r="I48" s="84" t="s">
        <v>214</v>
      </c>
      <c r="J48" s="84" t="s">
        <v>214</v>
      </c>
      <c r="K48" s="84" t="s">
        <v>214</v>
      </c>
      <c r="L48" s="84" t="s">
        <v>214</v>
      </c>
      <c r="M48" s="84" t="s">
        <v>214</v>
      </c>
      <c r="N48" s="84" t="s">
        <v>214</v>
      </c>
      <c r="O48" s="84" t="s">
        <v>916</v>
      </c>
      <c r="R48" s="83" t="s">
        <v>572</v>
      </c>
      <c r="S48" s="84" t="s">
        <v>574</v>
      </c>
      <c r="T48" s="84" t="s">
        <v>214</v>
      </c>
      <c r="U48" s="84" t="s">
        <v>214</v>
      </c>
      <c r="V48" s="84" t="s">
        <v>214</v>
      </c>
      <c r="W48" s="84" t="s">
        <v>214</v>
      </c>
      <c r="X48" s="84" t="s">
        <v>214</v>
      </c>
      <c r="Y48" s="84" t="s">
        <v>214</v>
      </c>
      <c r="Z48" s="84" t="s">
        <v>214</v>
      </c>
      <c r="AA48" s="84" t="s">
        <v>214</v>
      </c>
      <c r="AB48" s="84" t="s">
        <v>214</v>
      </c>
      <c r="AC48" s="84" t="s">
        <v>214</v>
      </c>
      <c r="AD48" s="84" t="s">
        <v>916</v>
      </c>
      <c r="AG48" s="83" t="s">
        <v>572</v>
      </c>
      <c r="AH48" s="84" t="s">
        <v>574</v>
      </c>
      <c r="AI48" s="84" t="s">
        <v>916</v>
      </c>
      <c r="AJ48" s="84" t="s">
        <v>214</v>
      </c>
      <c r="AK48" s="84" t="s">
        <v>214</v>
      </c>
      <c r="AL48" s="84" t="s">
        <v>214</v>
      </c>
      <c r="AM48" s="84" t="s">
        <v>214</v>
      </c>
      <c r="AN48" s="84" t="s">
        <v>214</v>
      </c>
      <c r="AO48" s="84" t="s">
        <v>214</v>
      </c>
      <c r="AP48" s="84" t="s">
        <v>214</v>
      </c>
      <c r="AQ48" s="84" t="s">
        <v>916</v>
      </c>
      <c r="AR48" s="84" t="s">
        <v>916</v>
      </c>
      <c r="AS48" s="84" t="s">
        <v>574</v>
      </c>
      <c r="AV48" s="83" t="s">
        <v>572</v>
      </c>
      <c r="AW48" s="84" t="s">
        <v>574</v>
      </c>
      <c r="AX48" s="84" t="s">
        <v>916</v>
      </c>
      <c r="AY48" s="84" t="s">
        <v>214</v>
      </c>
      <c r="AZ48" s="84" t="s">
        <v>214</v>
      </c>
      <c r="BA48" s="84" t="s">
        <v>214</v>
      </c>
      <c r="BB48" s="84" t="s">
        <v>214</v>
      </c>
      <c r="BC48" s="84" t="s">
        <v>214</v>
      </c>
      <c r="BD48" s="84" t="s">
        <v>214</v>
      </c>
      <c r="BE48" s="84" t="s">
        <v>214</v>
      </c>
      <c r="BF48" s="84" t="s">
        <v>916</v>
      </c>
      <c r="BG48" s="84" t="s">
        <v>916</v>
      </c>
      <c r="BH48" s="84" t="s">
        <v>574</v>
      </c>
    </row>
    <row r="49" spans="1:60">
      <c r="C49" s="83" t="s">
        <v>573</v>
      </c>
      <c r="D49" s="84" t="s">
        <v>574</v>
      </c>
      <c r="E49" s="84" t="s">
        <v>214</v>
      </c>
      <c r="F49" s="84" t="s">
        <v>214</v>
      </c>
      <c r="G49" s="84" t="s">
        <v>214</v>
      </c>
      <c r="H49" s="84" t="s">
        <v>214</v>
      </c>
      <c r="I49" s="84" t="s">
        <v>214</v>
      </c>
      <c r="J49" s="84" t="s">
        <v>214</v>
      </c>
      <c r="K49" s="84" t="s">
        <v>214</v>
      </c>
      <c r="L49" s="84" t="s">
        <v>214</v>
      </c>
      <c r="M49" s="84" t="s">
        <v>214</v>
      </c>
      <c r="N49" s="84" t="s">
        <v>214</v>
      </c>
      <c r="O49" s="84" t="s">
        <v>916</v>
      </c>
      <c r="R49" s="83" t="s">
        <v>573</v>
      </c>
      <c r="S49" s="84" t="s">
        <v>575</v>
      </c>
      <c r="T49" s="84" t="s">
        <v>214</v>
      </c>
      <c r="U49" s="84" t="s">
        <v>214</v>
      </c>
      <c r="V49" s="84" t="s">
        <v>214</v>
      </c>
      <c r="W49" s="84" t="s">
        <v>214</v>
      </c>
      <c r="X49" s="84" t="s">
        <v>214</v>
      </c>
      <c r="Y49" s="84" t="s">
        <v>214</v>
      </c>
      <c r="Z49" s="84" t="s">
        <v>214</v>
      </c>
      <c r="AA49" s="84" t="s">
        <v>214</v>
      </c>
      <c r="AB49" s="84" t="s">
        <v>214</v>
      </c>
      <c r="AC49" s="84" t="s">
        <v>214</v>
      </c>
      <c r="AD49" s="84" t="s">
        <v>916</v>
      </c>
      <c r="AG49" s="83" t="s">
        <v>573</v>
      </c>
      <c r="AH49" s="84" t="s">
        <v>575</v>
      </c>
      <c r="AI49" s="84" t="s">
        <v>214</v>
      </c>
      <c r="AJ49" s="84" t="s">
        <v>214</v>
      </c>
      <c r="AK49" s="84" t="s">
        <v>214</v>
      </c>
      <c r="AL49" s="84" t="s">
        <v>214</v>
      </c>
      <c r="AM49" s="84" t="s">
        <v>214</v>
      </c>
      <c r="AN49" s="84" t="s">
        <v>214</v>
      </c>
      <c r="AO49" s="84" t="s">
        <v>214</v>
      </c>
      <c r="AP49" s="84" t="s">
        <v>214</v>
      </c>
      <c r="AQ49" s="84" t="s">
        <v>916</v>
      </c>
      <c r="AR49" s="84" t="s">
        <v>916</v>
      </c>
      <c r="AS49" s="84" t="s">
        <v>1013</v>
      </c>
      <c r="AV49" s="83" t="s">
        <v>573</v>
      </c>
      <c r="AW49" s="84" t="s">
        <v>575</v>
      </c>
      <c r="AX49" s="84" t="s">
        <v>214</v>
      </c>
      <c r="AY49" s="84" t="s">
        <v>214</v>
      </c>
      <c r="AZ49" s="84" t="s">
        <v>214</v>
      </c>
      <c r="BA49" s="84" t="s">
        <v>214</v>
      </c>
      <c r="BB49" s="84" t="s">
        <v>214</v>
      </c>
      <c r="BC49" s="84" t="s">
        <v>214</v>
      </c>
      <c r="BD49" s="84" t="s">
        <v>214</v>
      </c>
      <c r="BE49" s="84" t="s">
        <v>214</v>
      </c>
      <c r="BF49" s="84" t="s">
        <v>916</v>
      </c>
      <c r="BG49" s="84" t="s">
        <v>916</v>
      </c>
      <c r="BH49" s="84" t="s">
        <v>1013</v>
      </c>
    </row>
    <row r="50" spans="1:60">
      <c r="C50" s="161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R50" s="161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G50" s="161"/>
      <c r="AH50" s="162"/>
      <c r="AI50" s="162"/>
      <c r="AJ50" s="162"/>
      <c r="AK50" s="162"/>
      <c r="AL50" s="162"/>
      <c r="AM50" s="162"/>
      <c r="AN50" s="162"/>
      <c r="AO50" s="162"/>
      <c r="AP50" s="162"/>
      <c r="AQ50" s="162"/>
      <c r="AR50" s="162"/>
      <c r="AS50" s="162"/>
      <c r="AV50" s="161"/>
      <c r="AW50" s="162"/>
      <c r="AX50" s="162"/>
      <c r="AY50" s="162"/>
      <c r="AZ50" s="162"/>
      <c r="BA50" s="162"/>
      <c r="BB50" s="162"/>
      <c r="BC50" s="162"/>
      <c r="BD50" s="162"/>
      <c r="BE50" s="162"/>
      <c r="BF50" s="162"/>
      <c r="BG50" s="162"/>
      <c r="BH50" s="162"/>
    </row>
    <row r="51" spans="1:60">
      <c r="C51" s="85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R51" s="85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G51" s="85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V51" s="85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</row>
    <row r="53" spans="1:60">
      <c r="BC53" s="87" t="s">
        <v>922</v>
      </c>
      <c r="BD53" s="46"/>
    </row>
    <row r="54" spans="1:60">
      <c r="A54" s="44" t="s">
        <v>753</v>
      </c>
      <c r="B54" s="41" t="s">
        <v>923</v>
      </c>
      <c r="C54" s="41" t="s">
        <v>581</v>
      </c>
      <c r="D54" s="41" t="s">
        <v>924</v>
      </c>
      <c r="E54" s="41" t="s">
        <v>925</v>
      </c>
      <c r="F54" s="41" t="s">
        <v>926</v>
      </c>
      <c r="G54" s="41" t="s">
        <v>927</v>
      </c>
      <c r="H54" s="88" t="s">
        <v>576</v>
      </c>
      <c r="I54" s="46"/>
      <c r="Q54" s="41" t="s">
        <v>923</v>
      </c>
      <c r="R54" s="41" t="s">
        <v>581</v>
      </c>
      <c r="S54" s="41" t="s">
        <v>924</v>
      </c>
      <c r="T54" s="41" t="s">
        <v>925</v>
      </c>
      <c r="U54" s="41" t="s">
        <v>928</v>
      </c>
      <c r="V54" s="41" t="s">
        <v>927</v>
      </c>
      <c r="W54" s="88" t="s">
        <v>576</v>
      </c>
      <c r="X54" s="46"/>
      <c r="AF54" s="41" t="s">
        <v>923</v>
      </c>
      <c r="AG54" s="41" t="s">
        <v>581</v>
      </c>
      <c r="AH54" s="41" t="s">
        <v>924</v>
      </c>
      <c r="AI54" s="41" t="s">
        <v>925</v>
      </c>
      <c r="AJ54" s="41" t="s">
        <v>928</v>
      </c>
      <c r="AK54" s="41" t="s">
        <v>927</v>
      </c>
      <c r="AL54" s="88" t="s">
        <v>576</v>
      </c>
      <c r="AM54" s="46"/>
      <c r="AU54" s="41" t="s">
        <v>923</v>
      </c>
      <c r="AV54" s="41" t="s">
        <v>581</v>
      </c>
      <c r="AW54" s="41" t="s">
        <v>924</v>
      </c>
      <c r="AX54" s="41" t="s">
        <v>925</v>
      </c>
      <c r="AY54" s="41" t="s">
        <v>928</v>
      </c>
      <c r="AZ54" s="41" t="s">
        <v>927</v>
      </c>
      <c r="BA54" s="88" t="s">
        <v>576</v>
      </c>
      <c r="BB54" s="46"/>
      <c r="BC54" s="46" t="s">
        <v>928</v>
      </c>
      <c r="BD54" s="46" t="s">
        <v>927</v>
      </c>
      <c r="BE54" s="88" t="s">
        <v>576</v>
      </c>
      <c r="BF54" s="46"/>
    </row>
    <row r="55" spans="1:60">
      <c r="B55" s="41" t="s">
        <v>915</v>
      </c>
      <c r="C55" s="41" t="s">
        <v>566</v>
      </c>
      <c r="D55" s="41">
        <v>1</v>
      </c>
      <c r="E55" s="41">
        <v>1</v>
      </c>
      <c r="F55" s="41">
        <v>0</v>
      </c>
      <c r="G55" s="89">
        <f t="shared" ref="G55:G60" si="0">D30</f>
        <v>8.1000000000000003E-2</v>
      </c>
      <c r="H55" s="88" t="s">
        <v>578</v>
      </c>
      <c r="I55" s="88">
        <f>INDEX(LINEST(G55:G66,F55:F66),1)</f>
        <v>0.1163232783153102</v>
      </c>
      <c r="Q55" s="41" t="s">
        <v>915</v>
      </c>
      <c r="R55" s="41" t="s">
        <v>566</v>
      </c>
      <c r="S55" s="41">
        <v>1</v>
      </c>
      <c r="T55" s="41">
        <v>1</v>
      </c>
      <c r="U55" s="41">
        <v>0</v>
      </c>
      <c r="V55" s="89">
        <f t="shared" ref="V55:V60" si="1">S30</f>
        <v>8.1000000000000003E-2</v>
      </c>
      <c r="W55" s="88" t="s">
        <v>578</v>
      </c>
      <c r="X55" s="88">
        <f>INDEX(LINEST(V55:V66,U55:U66),1)</f>
        <v>0.11907228229937393</v>
      </c>
      <c r="Y55" s="42"/>
      <c r="AF55" s="41" t="s">
        <v>915</v>
      </c>
      <c r="AG55" s="41" t="s">
        <v>567</v>
      </c>
      <c r="AH55" s="41">
        <v>1</v>
      </c>
      <c r="AI55" s="41">
        <v>1</v>
      </c>
      <c r="AJ55" s="41">
        <v>0</v>
      </c>
      <c r="AK55" s="89">
        <f t="shared" ref="AK55:AK60" si="2">AH30</f>
        <v>7.6999999999999999E-2</v>
      </c>
      <c r="AL55" s="88" t="s">
        <v>578</v>
      </c>
      <c r="AM55" s="88">
        <f>INDEX(LINEST(AK55:AK66,AJ55:AJ66),1)</f>
        <v>0.12206602162777461</v>
      </c>
      <c r="AN55" s="42"/>
      <c r="AU55" s="41" t="s">
        <v>915</v>
      </c>
      <c r="AV55" s="41" t="s">
        <v>567</v>
      </c>
      <c r="AW55" s="41">
        <v>1</v>
      </c>
      <c r="AX55" s="41">
        <v>1</v>
      </c>
      <c r="AY55" s="41">
        <v>0</v>
      </c>
      <c r="AZ55" s="89">
        <f t="shared" ref="AZ55:AZ60" si="3">AW30</f>
        <v>8.1000000000000003E-2</v>
      </c>
      <c r="BA55" s="88" t="s">
        <v>578</v>
      </c>
      <c r="BB55" s="88">
        <f>INDEX(LINEST(AZ55:AZ59,AY55:AY59),1)</f>
        <v>9.5632911392405068E-2</v>
      </c>
      <c r="BC55" s="46">
        <v>0</v>
      </c>
      <c r="BD55" s="90">
        <v>8.1000000000000003E-2</v>
      </c>
      <c r="BE55" s="88" t="s">
        <v>578</v>
      </c>
      <c r="BF55" s="88">
        <f>INDEX(LINEST(BD55:BD63,BC55:BC63),1)</f>
        <v>0.1144502617801047</v>
      </c>
    </row>
    <row r="56" spans="1:60">
      <c r="B56" s="41" t="s">
        <v>917</v>
      </c>
      <c r="C56" s="41" t="s">
        <v>566</v>
      </c>
      <c r="D56" s="41">
        <v>1</v>
      </c>
      <c r="E56" s="41">
        <v>2</v>
      </c>
      <c r="F56" s="41">
        <v>0.05</v>
      </c>
      <c r="G56" s="89">
        <f t="shared" si="0"/>
        <v>8.8999999999999996E-2</v>
      </c>
      <c r="H56" s="88" t="s">
        <v>580</v>
      </c>
      <c r="I56" s="88">
        <f>INDEX(LINEST(G55:G66,F55:F66),2)</f>
        <v>7.7966989186112681E-2</v>
      </c>
      <c r="Q56" s="41" t="s">
        <v>917</v>
      </c>
      <c r="R56" s="41" t="s">
        <v>566</v>
      </c>
      <c r="S56" s="41">
        <v>1</v>
      </c>
      <c r="T56" s="41">
        <v>2</v>
      </c>
      <c r="U56" s="41">
        <v>0.05</v>
      </c>
      <c r="V56" s="89">
        <f t="shared" si="1"/>
        <v>0.09</v>
      </c>
      <c r="W56" s="88" t="s">
        <v>580</v>
      </c>
      <c r="X56" s="88">
        <f>INDEX(LINEST(V55:V66,U55:U66),2)</f>
        <v>7.8369379624359692E-2</v>
      </c>
      <c r="Y56" s="42"/>
      <c r="AF56" s="41" t="s">
        <v>917</v>
      </c>
      <c r="AG56" s="41" t="s">
        <v>567</v>
      </c>
      <c r="AH56" s="41">
        <v>1</v>
      </c>
      <c r="AI56" s="41">
        <v>2</v>
      </c>
      <c r="AJ56" s="41">
        <v>0.05</v>
      </c>
      <c r="AK56" s="89">
        <f t="shared" si="2"/>
        <v>8.8999999999999996E-2</v>
      </c>
      <c r="AL56" s="88" t="s">
        <v>580</v>
      </c>
      <c r="AM56" s="88">
        <f>INDEX(LINEST(AK55:AK66,AJ55:AJ66),2)</f>
        <v>7.811297666476949E-2</v>
      </c>
      <c r="AN56" s="42"/>
      <c r="AU56" s="41" t="s">
        <v>917</v>
      </c>
      <c r="AV56" s="41" t="s">
        <v>567</v>
      </c>
      <c r="AW56" s="41">
        <v>1</v>
      </c>
      <c r="AX56" s="41">
        <v>2</v>
      </c>
      <c r="AY56" s="41">
        <v>0.05</v>
      </c>
      <c r="AZ56" s="89">
        <f t="shared" si="3"/>
        <v>8.8999999999999996E-2</v>
      </c>
      <c r="BA56" s="88" t="s">
        <v>580</v>
      </c>
      <c r="BB56" s="88">
        <f>INDEX(LINEST(AZ55:AZ66,AY55:AY66),2)</f>
        <v>7.738673875924873E-2</v>
      </c>
      <c r="BC56" s="46">
        <v>0.1</v>
      </c>
      <c r="BD56" s="90">
        <v>8.5000000000000006E-2</v>
      </c>
      <c r="BE56" s="88" t="s">
        <v>580</v>
      </c>
      <c r="BF56" s="88">
        <f>INDEX(LINEST(BD55:BD63,BC55:BC63),2)</f>
        <v>7.6492146596858643E-2</v>
      </c>
    </row>
    <row r="57" spans="1:60">
      <c r="B57" s="41" t="s">
        <v>918</v>
      </c>
      <c r="C57" s="41" t="s">
        <v>566</v>
      </c>
      <c r="D57" s="41">
        <v>1</v>
      </c>
      <c r="E57" s="41">
        <v>3</v>
      </c>
      <c r="F57" s="41">
        <v>0.1</v>
      </c>
      <c r="G57" s="89">
        <f t="shared" si="0"/>
        <v>8.7999999999999995E-2</v>
      </c>
      <c r="H57" s="88" t="s">
        <v>579</v>
      </c>
      <c r="I57" s="88">
        <f>INDEX(LINEST(G55:G66,F55:F66, , TRUE),3)</f>
        <v>0.99070523319733528</v>
      </c>
      <c r="Q57" s="41" t="s">
        <v>918</v>
      </c>
      <c r="R57" s="41" t="s">
        <v>566</v>
      </c>
      <c r="S57" s="41">
        <v>1</v>
      </c>
      <c r="T57" s="41">
        <v>3</v>
      </c>
      <c r="U57" s="41">
        <v>0.1</v>
      </c>
      <c r="V57" s="89">
        <f t="shared" si="1"/>
        <v>8.8999999999999996E-2</v>
      </c>
      <c r="W57" s="88" t="s">
        <v>579</v>
      </c>
      <c r="X57" s="88">
        <f>INDEX(LINEST(V55:V66,U55:U66, , TRUE),3)</f>
        <v>0.9917041413981974</v>
      </c>
      <c r="Y57" s="42"/>
      <c r="AF57" s="41" t="s">
        <v>918</v>
      </c>
      <c r="AG57" s="41" t="s">
        <v>567</v>
      </c>
      <c r="AH57" s="41">
        <v>1</v>
      </c>
      <c r="AI57" s="41">
        <v>3</v>
      </c>
      <c r="AJ57" s="41">
        <v>0.1</v>
      </c>
      <c r="AK57" s="89">
        <f t="shared" si="2"/>
        <v>9.4E-2</v>
      </c>
      <c r="AL57" s="88" t="s">
        <v>579</v>
      </c>
      <c r="AM57" s="88">
        <f>INDEX(LINEST(AK55:AK66,AJ55:AJ66, , TRUE),3)</f>
        <v>0.98137671485583911</v>
      </c>
      <c r="AN57" s="42"/>
      <c r="AU57" s="41" t="s">
        <v>918</v>
      </c>
      <c r="AV57" s="41" t="s">
        <v>567</v>
      </c>
      <c r="AW57" s="41">
        <v>1</v>
      </c>
      <c r="AX57" s="41">
        <v>3</v>
      </c>
      <c r="AY57" s="41">
        <v>0.1</v>
      </c>
      <c r="AZ57" s="89">
        <f t="shared" si="3"/>
        <v>8.5000000000000006E-2</v>
      </c>
      <c r="BA57" s="88" t="s">
        <v>579</v>
      </c>
      <c r="BB57" s="88">
        <f>INDEX(LINEST(AZ55:AZ66,AY55:AY66, , TRUE),3)</f>
        <v>0.97815230943114539</v>
      </c>
      <c r="BC57" s="46">
        <v>0.2</v>
      </c>
      <c r="BD57" s="90">
        <v>9.8000000000000004E-2</v>
      </c>
      <c r="BE57" s="88" t="s">
        <v>579</v>
      </c>
      <c r="BF57" s="88">
        <f>INDEX(LINEST(BD55:BD63,BC55:BC63, , TRUE),3)</f>
        <v>0.98873013061693371</v>
      </c>
    </row>
    <row r="58" spans="1:60">
      <c r="B58" s="41" t="s">
        <v>919</v>
      </c>
      <c r="C58" s="41" t="s">
        <v>566</v>
      </c>
      <c r="D58" s="41">
        <v>1</v>
      </c>
      <c r="E58" s="41">
        <v>4</v>
      </c>
      <c r="F58" s="41">
        <v>0.2</v>
      </c>
      <c r="G58" s="89">
        <f t="shared" si="0"/>
        <v>0.1</v>
      </c>
      <c r="Q58" s="41" t="s">
        <v>919</v>
      </c>
      <c r="R58" s="41" t="s">
        <v>566</v>
      </c>
      <c r="S58" s="41">
        <v>1</v>
      </c>
      <c r="T58" s="41">
        <v>4</v>
      </c>
      <c r="U58" s="41">
        <v>0.2</v>
      </c>
      <c r="V58" s="89">
        <f t="shared" si="1"/>
        <v>0.10100000000000001</v>
      </c>
      <c r="AF58" s="41" t="s">
        <v>919</v>
      </c>
      <c r="AG58" s="41" t="s">
        <v>567</v>
      </c>
      <c r="AH58" s="41">
        <v>1</v>
      </c>
      <c r="AI58" s="41">
        <v>4</v>
      </c>
      <c r="AJ58" s="41">
        <v>0.2</v>
      </c>
      <c r="AK58" s="89">
        <f t="shared" si="2"/>
        <v>9.7000000000000003E-2</v>
      </c>
      <c r="AU58" s="41" t="s">
        <v>919</v>
      </c>
      <c r="AV58" s="41" t="s">
        <v>567</v>
      </c>
      <c r="AW58" s="41">
        <v>1</v>
      </c>
      <c r="AX58" s="41">
        <v>4</v>
      </c>
      <c r="AY58" s="41">
        <v>0.2</v>
      </c>
      <c r="AZ58" s="89">
        <f t="shared" si="3"/>
        <v>9.8000000000000004E-2</v>
      </c>
      <c r="BC58" s="46">
        <v>0.5</v>
      </c>
      <c r="BD58" s="90">
        <v>0.129</v>
      </c>
    </row>
    <row r="59" spans="1:60">
      <c r="B59" s="41" t="s">
        <v>920</v>
      </c>
      <c r="C59" s="41" t="s">
        <v>566</v>
      </c>
      <c r="D59" s="41">
        <v>1</v>
      </c>
      <c r="E59" s="41">
        <v>5</v>
      </c>
      <c r="F59" s="41">
        <v>0.5</v>
      </c>
      <c r="G59" s="89">
        <f t="shared" si="0"/>
        <v>0.13200000000000001</v>
      </c>
      <c r="I59" s="91"/>
      <c r="Q59" s="41" t="s">
        <v>920</v>
      </c>
      <c r="R59" s="41" t="s">
        <v>566</v>
      </c>
      <c r="S59" s="41">
        <v>1</v>
      </c>
      <c r="T59" s="41">
        <v>5</v>
      </c>
      <c r="U59" s="41">
        <v>0.5</v>
      </c>
      <c r="V59" s="89">
        <f t="shared" si="1"/>
        <v>0.13400000000000001</v>
      </c>
      <c r="X59" s="91"/>
      <c r="AF59" s="41" t="s">
        <v>920</v>
      </c>
      <c r="AG59" s="41" t="s">
        <v>567</v>
      </c>
      <c r="AH59" s="41">
        <v>1</v>
      </c>
      <c r="AI59" s="41">
        <v>5</v>
      </c>
      <c r="AJ59" s="41">
        <v>0.5</v>
      </c>
      <c r="AK59" s="89">
        <f t="shared" si="2"/>
        <v>0.13100000000000001</v>
      </c>
      <c r="AM59" s="91"/>
      <c r="AN59" s="91"/>
      <c r="AU59" s="41" t="s">
        <v>920</v>
      </c>
      <c r="AV59" s="41" t="s">
        <v>567</v>
      </c>
      <c r="AW59" s="41">
        <v>1</v>
      </c>
      <c r="AX59" s="41">
        <v>5</v>
      </c>
      <c r="AY59" s="41">
        <v>0.5</v>
      </c>
      <c r="AZ59" s="89">
        <f t="shared" si="3"/>
        <v>0.129</v>
      </c>
      <c r="BB59" s="91"/>
      <c r="BC59" s="46">
        <v>1</v>
      </c>
      <c r="BD59" s="90">
        <v>0.19500000000000001</v>
      </c>
      <c r="BF59" s="91"/>
    </row>
    <row r="60" spans="1:60">
      <c r="B60" s="41" t="s">
        <v>921</v>
      </c>
      <c r="C60" s="41" t="s">
        <v>566</v>
      </c>
      <c r="D60" s="41">
        <v>1</v>
      </c>
      <c r="E60" s="41">
        <v>6</v>
      </c>
      <c r="F60" s="41">
        <v>1</v>
      </c>
      <c r="G60" s="89">
        <f t="shared" si="0"/>
        <v>0.2</v>
      </c>
      <c r="Q60" s="41" t="s">
        <v>921</v>
      </c>
      <c r="R60" s="41" t="s">
        <v>566</v>
      </c>
      <c r="S60" s="41">
        <v>1</v>
      </c>
      <c r="T60" s="41">
        <v>6</v>
      </c>
      <c r="U60" s="41">
        <v>1</v>
      </c>
      <c r="V60" s="89">
        <f t="shared" si="1"/>
        <v>0.20300000000000001</v>
      </c>
      <c r="AF60" s="41" t="s">
        <v>921</v>
      </c>
      <c r="AG60" s="41" t="s">
        <v>567</v>
      </c>
      <c r="AH60" s="41">
        <v>1</v>
      </c>
      <c r="AI60" s="41">
        <v>6</v>
      </c>
      <c r="AJ60" s="41">
        <v>1</v>
      </c>
      <c r="AK60" s="89">
        <f t="shared" si="2"/>
        <v>0.19800000000000001</v>
      </c>
      <c r="AU60" s="41" t="s">
        <v>921</v>
      </c>
      <c r="AV60" s="41" t="s">
        <v>567</v>
      </c>
      <c r="AW60" s="41">
        <v>1</v>
      </c>
      <c r="AX60" s="41">
        <v>6</v>
      </c>
      <c r="AY60" s="41">
        <v>1</v>
      </c>
      <c r="AZ60" s="89">
        <f t="shared" si="3"/>
        <v>0.19500000000000001</v>
      </c>
      <c r="BC60" s="46">
        <v>0</v>
      </c>
      <c r="BD60" s="90">
        <v>8.3000000000000004E-2</v>
      </c>
    </row>
    <row r="61" spans="1:60">
      <c r="B61" s="41" t="s">
        <v>915</v>
      </c>
      <c r="C61" s="41" t="s">
        <v>566</v>
      </c>
      <c r="D61" s="41">
        <v>12</v>
      </c>
      <c r="E61" s="41">
        <v>1</v>
      </c>
      <c r="F61" s="41">
        <v>0</v>
      </c>
      <c r="G61" s="89">
        <f t="shared" ref="G61:G66" si="4">O30</f>
        <v>7.8E-2</v>
      </c>
      <c r="Q61" s="41" t="s">
        <v>915</v>
      </c>
      <c r="R61" s="41" t="s">
        <v>566</v>
      </c>
      <c r="S61" s="41">
        <v>12</v>
      </c>
      <c r="T61" s="41">
        <v>1</v>
      </c>
      <c r="U61" s="41">
        <v>0</v>
      </c>
      <c r="V61" s="89">
        <f t="shared" ref="V61:V66" si="5">AD30</f>
        <v>7.8E-2</v>
      </c>
      <c r="AF61" s="41" t="s">
        <v>915</v>
      </c>
      <c r="AG61" s="41" t="s">
        <v>567</v>
      </c>
      <c r="AH61" s="41">
        <v>12</v>
      </c>
      <c r="AI61" s="41">
        <v>1</v>
      </c>
      <c r="AJ61" s="41">
        <v>0</v>
      </c>
      <c r="AK61" s="89">
        <f t="shared" ref="AK61:AK66" si="6">AS30</f>
        <v>8.4000000000000005E-2</v>
      </c>
      <c r="AU61" s="41" t="s">
        <v>915</v>
      </c>
      <c r="AV61" s="41" t="s">
        <v>567</v>
      </c>
      <c r="AW61" s="41">
        <v>12</v>
      </c>
      <c r="AX61" s="41">
        <v>1</v>
      </c>
      <c r="AY61" s="41">
        <v>0</v>
      </c>
      <c r="AZ61" s="89">
        <f t="shared" ref="AZ61:AZ66" si="7">BH30</f>
        <v>8.3000000000000004E-2</v>
      </c>
      <c r="BC61" s="46">
        <v>0.1</v>
      </c>
      <c r="BD61" s="90">
        <v>8.5000000000000006E-2</v>
      </c>
    </row>
    <row r="62" spans="1:60">
      <c r="B62" s="41" t="s">
        <v>917</v>
      </c>
      <c r="C62" s="41" t="s">
        <v>566</v>
      </c>
      <c r="D62" s="41">
        <v>12</v>
      </c>
      <c r="E62" s="41">
        <v>2</v>
      </c>
      <c r="F62" s="41">
        <v>0.05</v>
      </c>
      <c r="G62" s="89">
        <f t="shared" si="4"/>
        <v>8.8999999999999996E-2</v>
      </c>
      <c r="Q62" s="41" t="s">
        <v>917</v>
      </c>
      <c r="R62" s="41" t="s">
        <v>566</v>
      </c>
      <c r="S62" s="41">
        <v>12</v>
      </c>
      <c r="T62" s="41">
        <v>2</v>
      </c>
      <c r="U62" s="41">
        <v>0.05</v>
      </c>
      <c r="V62" s="89">
        <f t="shared" si="5"/>
        <v>8.8999999999999996E-2</v>
      </c>
      <c r="AF62" s="41" t="s">
        <v>917</v>
      </c>
      <c r="AG62" s="41" t="s">
        <v>567</v>
      </c>
      <c r="AH62" s="41">
        <v>12</v>
      </c>
      <c r="AI62" s="41">
        <v>2</v>
      </c>
      <c r="AJ62" s="41">
        <v>0.05</v>
      </c>
      <c r="AK62" s="89">
        <f t="shared" si="6"/>
        <v>9.0999999999999998E-2</v>
      </c>
      <c r="AU62" s="41" t="s">
        <v>917</v>
      </c>
      <c r="AV62" s="41" t="s">
        <v>567</v>
      </c>
      <c r="AW62" s="41">
        <v>12</v>
      </c>
      <c r="AX62" s="41">
        <v>2</v>
      </c>
      <c r="AY62" s="41">
        <v>0.05</v>
      </c>
      <c r="AZ62" s="89">
        <f t="shared" si="7"/>
        <v>9.0999999999999998E-2</v>
      </c>
      <c r="BC62" s="46">
        <v>0.2</v>
      </c>
      <c r="BD62" s="90">
        <v>9.7000000000000003E-2</v>
      </c>
    </row>
    <row r="63" spans="1:60">
      <c r="B63" s="41" t="s">
        <v>918</v>
      </c>
      <c r="C63" s="41" t="s">
        <v>566</v>
      </c>
      <c r="D63" s="41">
        <v>12</v>
      </c>
      <c r="E63" s="41">
        <v>3</v>
      </c>
      <c r="F63" s="41">
        <v>0.1</v>
      </c>
      <c r="G63" s="89">
        <f t="shared" si="4"/>
        <v>8.6999999999999994E-2</v>
      </c>
      <c r="Q63" s="41" t="s">
        <v>918</v>
      </c>
      <c r="R63" s="41" t="s">
        <v>566</v>
      </c>
      <c r="S63" s="41">
        <v>12</v>
      </c>
      <c r="T63" s="41">
        <v>3</v>
      </c>
      <c r="U63" s="41">
        <v>0.1</v>
      </c>
      <c r="V63" s="89">
        <f t="shared" si="5"/>
        <v>8.7999999999999995E-2</v>
      </c>
      <c r="AF63" s="41" t="s">
        <v>918</v>
      </c>
      <c r="AG63" s="41" t="s">
        <v>567</v>
      </c>
      <c r="AH63" s="41">
        <v>12</v>
      </c>
      <c r="AI63" s="41">
        <v>3</v>
      </c>
      <c r="AJ63" s="41">
        <v>0.1</v>
      </c>
      <c r="AK63" s="89">
        <f t="shared" si="6"/>
        <v>8.5999999999999993E-2</v>
      </c>
      <c r="AU63" s="41" t="s">
        <v>918</v>
      </c>
      <c r="AV63" s="41" t="s">
        <v>567</v>
      </c>
      <c r="AW63" s="41">
        <v>12</v>
      </c>
      <c r="AX63" s="41">
        <v>3</v>
      </c>
      <c r="AY63" s="41">
        <v>0.1</v>
      </c>
      <c r="AZ63" s="89">
        <f t="shared" si="7"/>
        <v>8.5000000000000006E-2</v>
      </c>
      <c r="BC63" s="46">
        <v>0.5</v>
      </c>
      <c r="BD63" s="46">
        <v>0.13300000000000001</v>
      </c>
    </row>
    <row r="64" spans="1:60">
      <c r="B64" s="41" t="s">
        <v>919</v>
      </c>
      <c r="C64" s="41" t="s">
        <v>566</v>
      </c>
      <c r="D64" s="41">
        <v>12</v>
      </c>
      <c r="E64" s="41">
        <v>4</v>
      </c>
      <c r="F64" s="41">
        <v>0.2</v>
      </c>
      <c r="G64" s="89">
        <f t="shared" si="4"/>
        <v>9.8000000000000004E-2</v>
      </c>
      <c r="Q64" s="41" t="s">
        <v>919</v>
      </c>
      <c r="R64" s="41" t="s">
        <v>566</v>
      </c>
      <c r="S64" s="41">
        <v>12</v>
      </c>
      <c r="T64" s="41">
        <v>4</v>
      </c>
      <c r="U64" s="41">
        <v>0.2</v>
      </c>
      <c r="V64" s="89">
        <f t="shared" si="5"/>
        <v>9.9000000000000005E-2</v>
      </c>
      <c r="AF64" s="41" t="s">
        <v>919</v>
      </c>
      <c r="AG64" s="41" t="s">
        <v>567</v>
      </c>
      <c r="AH64" s="41">
        <v>12</v>
      </c>
      <c r="AI64" s="41">
        <v>4</v>
      </c>
      <c r="AJ64" s="41">
        <v>0.2</v>
      </c>
      <c r="AK64" s="89">
        <f t="shared" si="6"/>
        <v>9.8000000000000004E-2</v>
      </c>
      <c r="AU64" s="41" t="s">
        <v>919</v>
      </c>
      <c r="AV64" s="41" t="s">
        <v>567</v>
      </c>
      <c r="AW64" s="41">
        <v>12</v>
      </c>
      <c r="AX64" s="41">
        <v>4</v>
      </c>
      <c r="AY64" s="41">
        <v>0.2</v>
      </c>
      <c r="AZ64" s="89">
        <f t="shared" si="7"/>
        <v>9.7000000000000003E-2</v>
      </c>
    </row>
    <row r="65" spans="1:55">
      <c r="B65" s="41" t="s">
        <v>920</v>
      </c>
      <c r="C65" s="41" t="s">
        <v>566</v>
      </c>
      <c r="D65" s="41">
        <v>12</v>
      </c>
      <c r="E65" s="41">
        <v>5</v>
      </c>
      <c r="F65" s="41">
        <v>0.5</v>
      </c>
      <c r="G65" s="89">
        <f t="shared" si="4"/>
        <v>0.129</v>
      </c>
      <c r="Q65" s="41" t="s">
        <v>920</v>
      </c>
      <c r="R65" s="41" t="s">
        <v>566</v>
      </c>
      <c r="S65" s="41">
        <v>12</v>
      </c>
      <c r="T65" s="41">
        <v>5</v>
      </c>
      <c r="U65" s="41">
        <v>0.5</v>
      </c>
      <c r="V65" s="89">
        <f t="shared" si="5"/>
        <v>0.13100000000000001</v>
      </c>
      <c r="AF65" s="41" t="s">
        <v>920</v>
      </c>
      <c r="AG65" s="41" t="s">
        <v>567</v>
      </c>
      <c r="AH65" s="41">
        <v>12</v>
      </c>
      <c r="AI65" s="41">
        <v>5</v>
      </c>
      <c r="AJ65" s="41">
        <v>0.5</v>
      </c>
      <c r="AK65" s="89">
        <f t="shared" si="6"/>
        <v>0.13300000000000001</v>
      </c>
      <c r="AU65" s="41" t="s">
        <v>920</v>
      </c>
      <c r="AV65" s="41" t="s">
        <v>567</v>
      </c>
      <c r="AW65" s="41">
        <v>12</v>
      </c>
      <c r="AX65" s="41">
        <v>5</v>
      </c>
      <c r="AY65" s="41">
        <v>0.5</v>
      </c>
      <c r="AZ65" s="89">
        <f t="shared" si="7"/>
        <v>0.13300000000000001</v>
      </c>
    </row>
    <row r="66" spans="1:55">
      <c r="B66" s="41" t="s">
        <v>921</v>
      </c>
      <c r="C66" s="41" t="s">
        <v>566</v>
      </c>
      <c r="D66" s="41">
        <v>12</v>
      </c>
      <c r="E66" s="41">
        <v>6</v>
      </c>
      <c r="F66" s="41">
        <v>1</v>
      </c>
      <c r="G66" s="89">
        <f t="shared" si="4"/>
        <v>0.19500000000000001</v>
      </c>
      <c r="Q66" s="41" t="s">
        <v>921</v>
      </c>
      <c r="R66" s="41" t="s">
        <v>566</v>
      </c>
      <c r="S66" s="41">
        <v>12</v>
      </c>
      <c r="T66" s="41">
        <v>6</v>
      </c>
      <c r="U66" s="41">
        <v>1</v>
      </c>
      <c r="V66" s="89">
        <f t="shared" si="5"/>
        <v>0.19800000000000001</v>
      </c>
      <c r="AF66" s="41" t="s">
        <v>921</v>
      </c>
      <c r="AG66" s="41" t="s">
        <v>567</v>
      </c>
      <c r="AH66" s="41">
        <v>12</v>
      </c>
      <c r="AI66" s="41">
        <v>6</v>
      </c>
      <c r="AJ66" s="41">
        <v>1</v>
      </c>
      <c r="AK66" s="89">
        <f t="shared" si="6"/>
        <v>0.21099999999999999</v>
      </c>
      <c r="AU66" s="41" t="s">
        <v>921</v>
      </c>
      <c r="AV66" s="41" t="s">
        <v>567</v>
      </c>
      <c r="AW66" s="41">
        <v>12</v>
      </c>
      <c r="AX66" s="41">
        <v>6</v>
      </c>
      <c r="AY66" s="41">
        <v>1</v>
      </c>
      <c r="AZ66" s="89">
        <f t="shared" si="7"/>
        <v>0.21099999999999999</v>
      </c>
    </row>
    <row r="67" spans="1:55">
      <c r="I67" s="92" t="s">
        <v>929</v>
      </c>
      <c r="X67" s="92" t="s">
        <v>929</v>
      </c>
      <c r="AM67" s="92" t="s">
        <v>929</v>
      </c>
      <c r="BB67" s="92" t="s">
        <v>929</v>
      </c>
    </row>
    <row r="68" spans="1:55">
      <c r="B68" s="41" t="s">
        <v>574</v>
      </c>
      <c r="C68" s="41" t="s">
        <v>566</v>
      </c>
      <c r="D68" s="41">
        <v>1</v>
      </c>
      <c r="E68" s="41">
        <v>7</v>
      </c>
      <c r="G68" s="41">
        <f>D36</f>
        <v>0.311</v>
      </c>
      <c r="I68" s="46">
        <f>(G68-$I$56)/$I$55</f>
        <v>2.0033222428809081</v>
      </c>
      <c r="Q68" s="41" t="s">
        <v>574</v>
      </c>
      <c r="R68" s="41" t="s">
        <v>566</v>
      </c>
      <c r="S68" s="41">
        <v>1</v>
      </c>
      <c r="T68" s="41">
        <v>7</v>
      </c>
      <c r="V68" s="41">
        <f>S36</f>
        <v>0.315</v>
      </c>
      <c r="X68" s="46">
        <f>(V68-$X$56)/$X$55</f>
        <v>1.9872855026050382</v>
      </c>
      <c r="AF68" s="41" t="s">
        <v>574</v>
      </c>
      <c r="AG68" s="41" t="s">
        <v>567</v>
      </c>
      <c r="AH68" s="41">
        <v>1</v>
      </c>
      <c r="AI68" s="41">
        <v>7</v>
      </c>
      <c r="AK68" s="41">
        <f>AH36</f>
        <v>0.314</v>
      </c>
      <c r="AM68" s="46">
        <f>(AK68-$AM$56)/$AM$55</f>
        <v>1.9324544225299578</v>
      </c>
      <c r="AU68" s="41" t="s">
        <v>574</v>
      </c>
      <c r="AV68" s="41" t="s">
        <v>567</v>
      </c>
      <c r="AW68" s="41">
        <v>1</v>
      </c>
      <c r="AX68" s="41">
        <v>7</v>
      </c>
      <c r="AZ68" s="41">
        <f>AW36</f>
        <v>0.311</v>
      </c>
      <c r="BB68" s="46">
        <f>(AZ68-$BF$56)/$BF$55</f>
        <v>2.0489935956084171</v>
      </c>
    </row>
    <row r="69" spans="1:55">
      <c r="B69" s="41" t="s">
        <v>574</v>
      </c>
      <c r="C69" s="41" t="s">
        <v>566</v>
      </c>
      <c r="D69" s="41">
        <v>1</v>
      </c>
      <c r="E69" s="41">
        <v>8</v>
      </c>
      <c r="G69" s="41">
        <f>D37</f>
        <v>0.30499999999999999</v>
      </c>
      <c r="I69" s="46">
        <f>(G69-$I$56)/$I$55</f>
        <v>1.9517418534103141</v>
      </c>
      <c r="Q69" s="41" t="s">
        <v>574</v>
      </c>
      <c r="R69" s="41" t="s">
        <v>566</v>
      </c>
      <c r="S69" s="41">
        <v>1</v>
      </c>
      <c r="T69" s="41">
        <v>8</v>
      </c>
      <c r="V69" s="41">
        <f>S37</f>
        <v>0.312</v>
      </c>
      <c r="X69" s="46">
        <f>(V69-$X$56)/$X$55</f>
        <v>1.9620907222408108</v>
      </c>
      <c r="AF69" s="41" t="s">
        <v>574</v>
      </c>
      <c r="AG69" s="41" t="s">
        <v>567</v>
      </c>
      <c r="AH69" s="41">
        <v>1</v>
      </c>
      <c r="AI69" s="41">
        <v>8</v>
      </c>
      <c r="AK69" s="41">
        <f>AH37</f>
        <v>0.308</v>
      </c>
      <c r="AM69" s="46">
        <f>(AK69-$AM$56)/$AM$55</f>
        <v>1.8833006947358606</v>
      </c>
      <c r="AU69" s="41" t="s">
        <v>574</v>
      </c>
      <c r="AV69" s="41" t="s">
        <v>567</v>
      </c>
      <c r="AW69" s="41">
        <v>1</v>
      </c>
      <c r="AX69" s="41">
        <v>8</v>
      </c>
      <c r="AZ69" s="41">
        <f>AW37</f>
        <v>0.30599999999999999</v>
      </c>
      <c r="BB69" s="46">
        <f t="shared" ref="BB69:BB70" si="8">(AZ69-$BF$56)/$BF$55</f>
        <v>2.0053064958828912</v>
      </c>
    </row>
    <row r="70" spans="1:55">
      <c r="AU70" s="41" t="s">
        <v>574</v>
      </c>
      <c r="AV70" s="41" t="s">
        <v>567</v>
      </c>
      <c r="AW70" s="41">
        <v>12</v>
      </c>
      <c r="AX70" s="41">
        <v>8</v>
      </c>
      <c r="AZ70" s="41">
        <f>BH36</f>
        <v>0.313</v>
      </c>
      <c r="BB70" s="46">
        <f t="shared" si="8"/>
        <v>2.0664684354986278</v>
      </c>
    </row>
    <row r="72" spans="1:55">
      <c r="G72" s="41" t="s">
        <v>984</v>
      </c>
      <c r="H72" s="41" t="s">
        <v>577</v>
      </c>
      <c r="I72" s="41" t="s">
        <v>577</v>
      </c>
      <c r="W72" s="41" t="s">
        <v>579</v>
      </c>
      <c r="X72" s="41" t="s">
        <v>579</v>
      </c>
      <c r="AK72" s="41" t="s">
        <v>984</v>
      </c>
      <c r="AL72" s="41" t="s">
        <v>577</v>
      </c>
      <c r="AM72" s="41" t="s">
        <v>577</v>
      </c>
      <c r="BA72" s="41" t="s">
        <v>579</v>
      </c>
      <c r="BB72" s="41" t="s">
        <v>579</v>
      </c>
    </row>
    <row r="73" spans="1:55">
      <c r="A73" s="44" t="s">
        <v>754</v>
      </c>
      <c r="B73" s="156" t="s">
        <v>214</v>
      </c>
      <c r="C73" s="156" t="s">
        <v>581</v>
      </c>
      <c r="D73" s="157" t="s">
        <v>924</v>
      </c>
      <c r="E73" s="157" t="s">
        <v>925</v>
      </c>
      <c r="F73" s="156" t="s">
        <v>930</v>
      </c>
      <c r="G73" s="41" t="s">
        <v>981</v>
      </c>
      <c r="H73" s="41" t="s">
        <v>931</v>
      </c>
      <c r="I73" s="92" t="s">
        <v>929</v>
      </c>
      <c r="J73" s="137"/>
      <c r="W73" s="41" t="s">
        <v>931</v>
      </c>
      <c r="X73" s="92" t="s">
        <v>929</v>
      </c>
      <c r="Y73" s="137"/>
      <c r="AF73" s="156" t="s">
        <v>214</v>
      </c>
      <c r="AG73" s="156" t="s">
        <v>581</v>
      </c>
      <c r="AH73" s="157" t="s">
        <v>924</v>
      </c>
      <c r="AI73" s="157" t="s">
        <v>925</v>
      </c>
      <c r="AJ73" s="156" t="s">
        <v>930</v>
      </c>
      <c r="AK73" s="41" t="s">
        <v>981</v>
      </c>
      <c r="AL73" s="41" t="s">
        <v>931</v>
      </c>
      <c r="AM73" s="92" t="s">
        <v>929</v>
      </c>
      <c r="AN73" s="137"/>
      <c r="BA73" s="41" t="s">
        <v>931</v>
      </c>
      <c r="BB73" s="92" t="s">
        <v>929</v>
      </c>
      <c r="BC73" s="137"/>
    </row>
    <row r="74" spans="1:55">
      <c r="B74" s="37" t="s">
        <v>582</v>
      </c>
      <c r="C74" s="37" t="s">
        <v>566</v>
      </c>
      <c r="D74" s="41">
        <v>2</v>
      </c>
      <c r="E74" s="41">
        <v>1</v>
      </c>
      <c r="F74" s="37" t="s">
        <v>1003</v>
      </c>
      <c r="G74" s="41">
        <v>1</v>
      </c>
      <c r="H74" s="41">
        <f t="shared" ref="H74:H81" si="9">E30</f>
        <v>9.1999999999999998E-2</v>
      </c>
      <c r="I74" s="46">
        <f>IF(H74&lt;$G$66, (H74-$I$56)/$I$55, "NA")</f>
        <v>0.12063802720422749</v>
      </c>
      <c r="J74" s="138" t="s">
        <v>1014</v>
      </c>
      <c r="W74" s="41">
        <f t="shared" ref="W74:W81" si="10">T30</f>
        <v>8.8999999999999996E-2</v>
      </c>
      <c r="X74" s="46">
        <f>IF(W74&lt;$V$60, (W74-$X$56)/$X$55, "NA")</f>
        <v>8.9278715166579106E-2</v>
      </c>
      <c r="Y74" s="138" t="s">
        <v>1014</v>
      </c>
      <c r="AF74" s="37" t="s">
        <v>583</v>
      </c>
      <c r="AG74" s="37" t="s">
        <v>567</v>
      </c>
      <c r="AH74" s="41">
        <v>2</v>
      </c>
      <c r="AI74" s="41">
        <v>1</v>
      </c>
      <c r="AJ74" s="37" t="s">
        <v>1003</v>
      </c>
      <c r="AK74" s="41">
        <v>1</v>
      </c>
      <c r="AL74" s="41">
        <f t="shared" ref="AL74:AL81" si="11">AI30</f>
        <v>6.5000000000000002E-2</v>
      </c>
      <c r="AM74" s="46">
        <f>IF(AL74&lt;$AK$66, (AL74-$AM$56)/$AM$55, "NA")</f>
        <v>-0.10742528092507107</v>
      </c>
      <c r="AN74" s="138" t="s">
        <v>1014</v>
      </c>
      <c r="BA74" s="41">
        <f t="shared" ref="BA74:BA81" si="12">AX30</f>
        <v>6.4000000000000001E-2</v>
      </c>
      <c r="BB74" s="46">
        <f>IF(BA74&lt;$BD$59, (BA74-$BF$56)/$BF$55, "NA")</f>
        <v>-0.10914913083257094</v>
      </c>
      <c r="BC74" s="138" t="s">
        <v>1014</v>
      </c>
    </row>
    <row r="75" spans="1:55">
      <c r="B75" s="37" t="s">
        <v>584</v>
      </c>
      <c r="C75" s="37" t="s">
        <v>566</v>
      </c>
      <c r="D75" s="41">
        <v>2</v>
      </c>
      <c r="E75" s="41">
        <v>2</v>
      </c>
      <c r="F75" s="37" t="s">
        <v>1003</v>
      </c>
      <c r="G75" s="41">
        <v>1</v>
      </c>
      <c r="H75" s="41">
        <f t="shared" si="9"/>
        <v>6.6000000000000003E-2</v>
      </c>
      <c r="I75" s="46">
        <f t="shared" ref="I75:I138" si="13">IF(H75&lt;$G$66, (H75-$I$56)/$I$55, "NA")</f>
        <v>-0.10287699383501309</v>
      </c>
      <c r="J75" s="138"/>
      <c r="W75" s="41">
        <f t="shared" si="10"/>
        <v>6.6000000000000003E-2</v>
      </c>
      <c r="X75" s="46">
        <f t="shared" ref="X75:X138" si="14">IF(W75&lt;$V$60, (W75-$X$56)/$X$55, "NA")</f>
        <v>-0.10388126762583037</v>
      </c>
      <c r="Y75" s="138"/>
      <c r="AF75" s="37" t="s">
        <v>585</v>
      </c>
      <c r="AG75" s="37" t="s">
        <v>567</v>
      </c>
      <c r="AH75" s="41">
        <v>2</v>
      </c>
      <c r="AI75" s="41">
        <v>2</v>
      </c>
      <c r="AJ75" s="37" t="s">
        <v>1003</v>
      </c>
      <c r="AK75" s="41">
        <v>1</v>
      </c>
      <c r="AL75" s="41">
        <f t="shared" si="11"/>
        <v>6.7000000000000004E-2</v>
      </c>
      <c r="AM75" s="46">
        <f t="shared" ref="AM75:AM138" si="15">IF(AL75&lt;$AK$66, (AL75-$AM$56)/$AM$55, "NA")</f>
        <v>-9.1040704993705354E-2</v>
      </c>
      <c r="AN75" s="138"/>
      <c r="BA75" s="41">
        <f t="shared" si="12"/>
        <v>6.6000000000000003E-2</v>
      </c>
      <c r="BB75" s="46">
        <f t="shared" ref="BB75:BB138" si="16">IF(BA75&lt;$BD$59, (BA75-$BF$56)/$BF$55, "NA")</f>
        <v>-9.1674290942360487E-2</v>
      </c>
      <c r="BC75" s="138"/>
    </row>
    <row r="76" spans="1:55">
      <c r="B76" s="37" t="s">
        <v>586</v>
      </c>
      <c r="C76" s="37" t="s">
        <v>566</v>
      </c>
      <c r="D76" s="41">
        <v>2</v>
      </c>
      <c r="E76" s="41">
        <v>3</v>
      </c>
      <c r="F76" s="37" t="s">
        <v>1003</v>
      </c>
      <c r="G76" s="41">
        <v>1</v>
      </c>
      <c r="H76" s="41">
        <f t="shared" si="9"/>
        <v>7.6999999999999999E-2</v>
      </c>
      <c r="I76" s="46">
        <f t="shared" si="13"/>
        <v>-8.3129464722574743E-3</v>
      </c>
      <c r="J76" s="138"/>
      <c r="W76" s="41">
        <f t="shared" si="10"/>
        <v>7.6999999999999999E-2</v>
      </c>
      <c r="X76" s="46">
        <f t="shared" si="14"/>
        <v>-1.1500406290330197E-2</v>
      </c>
      <c r="Y76" s="138"/>
      <c r="AF76" s="37" t="s">
        <v>587</v>
      </c>
      <c r="AG76" s="37" t="s">
        <v>567</v>
      </c>
      <c r="AH76" s="41">
        <v>2</v>
      </c>
      <c r="AI76" s="41">
        <v>3</v>
      </c>
      <c r="AJ76" s="37" t="s">
        <v>1003</v>
      </c>
      <c r="AK76" s="41">
        <v>1</v>
      </c>
      <c r="AL76" s="41">
        <f t="shared" si="11"/>
        <v>6.6000000000000003E-2</v>
      </c>
      <c r="AM76" s="46">
        <f t="shared" si="15"/>
        <v>-9.9232992959388214E-2</v>
      </c>
      <c r="AN76" s="138"/>
      <c r="BA76" s="41">
        <f t="shared" si="12"/>
        <v>6.6000000000000003E-2</v>
      </c>
      <c r="BB76" s="46">
        <f t="shared" si="16"/>
        <v>-9.1674290942360487E-2</v>
      </c>
      <c r="BC76" s="138"/>
    </row>
    <row r="77" spans="1:55">
      <c r="B77" s="37" t="s">
        <v>588</v>
      </c>
      <c r="C77" s="37" t="s">
        <v>566</v>
      </c>
      <c r="D77" s="41">
        <v>2</v>
      </c>
      <c r="E77" s="41">
        <v>4</v>
      </c>
      <c r="F77" s="37" t="s">
        <v>1003</v>
      </c>
      <c r="G77" s="41">
        <v>1</v>
      </c>
      <c r="H77" s="41">
        <f t="shared" si="9"/>
        <v>0.112</v>
      </c>
      <c r="I77" s="46">
        <f t="shared" si="13"/>
        <v>0.29257265877287414</v>
      </c>
      <c r="J77" s="138"/>
      <c r="W77" s="41">
        <f t="shared" si="10"/>
        <v>0.112</v>
      </c>
      <c r="X77" s="46">
        <f t="shared" si="14"/>
        <v>0.28243869795898868</v>
      </c>
      <c r="Y77" s="138"/>
      <c r="AF77" s="37" t="s">
        <v>589</v>
      </c>
      <c r="AG77" s="37" t="s">
        <v>567</v>
      </c>
      <c r="AH77" s="41">
        <v>2</v>
      </c>
      <c r="AI77" s="41">
        <v>4</v>
      </c>
      <c r="AJ77" s="37" t="s">
        <v>1003</v>
      </c>
      <c r="AK77" s="41">
        <v>1</v>
      </c>
      <c r="AL77" s="41">
        <f t="shared" si="11"/>
        <v>6.8000000000000005E-2</v>
      </c>
      <c r="AM77" s="46">
        <f t="shared" si="15"/>
        <v>-8.2848417028022509E-2</v>
      </c>
      <c r="AN77" s="138"/>
      <c r="BA77" s="41">
        <f t="shared" si="12"/>
        <v>6.8000000000000005E-2</v>
      </c>
      <c r="BB77" s="46">
        <f t="shared" si="16"/>
        <v>-7.4199451052150048E-2</v>
      </c>
      <c r="BC77" s="138"/>
    </row>
    <row r="78" spans="1:55">
      <c r="B78" s="37" t="s">
        <v>590</v>
      </c>
      <c r="C78" s="37" t="s">
        <v>566</v>
      </c>
      <c r="D78" s="41">
        <v>2</v>
      </c>
      <c r="E78" s="41">
        <v>5</v>
      </c>
      <c r="F78" s="37" t="s">
        <v>1003</v>
      </c>
      <c r="G78" s="41">
        <v>1</v>
      </c>
      <c r="H78" s="41">
        <f t="shared" si="9"/>
        <v>9.2999999999999999E-2</v>
      </c>
      <c r="I78" s="46">
        <f t="shared" si="13"/>
        <v>0.12923475878265983</v>
      </c>
      <c r="J78" s="138"/>
      <c r="W78" s="41">
        <f t="shared" si="10"/>
        <v>9.2999999999999999E-2</v>
      </c>
      <c r="X78" s="46">
        <f t="shared" si="14"/>
        <v>0.12287175565221557</v>
      </c>
      <c r="Y78" s="138"/>
      <c r="AF78" s="37" t="s">
        <v>591</v>
      </c>
      <c r="AG78" s="37" t="s">
        <v>567</v>
      </c>
      <c r="AH78" s="41">
        <v>2</v>
      </c>
      <c r="AI78" s="41">
        <v>5</v>
      </c>
      <c r="AJ78" s="37" t="s">
        <v>1003</v>
      </c>
      <c r="AK78" s="41">
        <v>1</v>
      </c>
      <c r="AL78" s="41">
        <f t="shared" si="11"/>
        <v>0.104</v>
      </c>
      <c r="AM78" s="46">
        <f t="shared" si="15"/>
        <v>0.21207394973655991</v>
      </c>
      <c r="AN78" s="138"/>
      <c r="BA78" s="41">
        <f t="shared" si="12"/>
        <v>0.104</v>
      </c>
      <c r="BB78" s="46">
        <f t="shared" si="16"/>
        <v>0.24034766697163765</v>
      </c>
      <c r="BC78" s="138"/>
    </row>
    <row r="79" spans="1:55">
      <c r="B79" s="37" t="s">
        <v>592</v>
      </c>
      <c r="C79" s="37" t="s">
        <v>566</v>
      </c>
      <c r="D79" s="41">
        <v>2</v>
      </c>
      <c r="E79" s="41">
        <v>6</v>
      </c>
      <c r="F79" s="37" t="s">
        <v>1003</v>
      </c>
      <c r="G79" s="41">
        <v>1</v>
      </c>
      <c r="H79" s="41">
        <f t="shared" si="9"/>
        <v>9.1999999999999998E-2</v>
      </c>
      <c r="I79" s="46">
        <f t="shared" si="13"/>
        <v>0.12063802720422749</v>
      </c>
      <c r="J79" s="138"/>
      <c r="W79" s="41">
        <f t="shared" si="10"/>
        <v>9.0999999999999998E-2</v>
      </c>
      <c r="X79" s="46">
        <f t="shared" si="14"/>
        <v>0.10607523540939734</v>
      </c>
      <c r="Y79" s="138"/>
      <c r="AF79" s="37" t="s">
        <v>593</v>
      </c>
      <c r="AG79" s="37" t="s">
        <v>567</v>
      </c>
      <c r="AH79" s="41">
        <v>2</v>
      </c>
      <c r="AI79" s="41">
        <v>6</v>
      </c>
      <c r="AJ79" s="37" t="s">
        <v>1003</v>
      </c>
      <c r="AK79" s="41">
        <v>1</v>
      </c>
      <c r="AL79" s="41">
        <f t="shared" si="11"/>
        <v>0.156</v>
      </c>
      <c r="AM79" s="46">
        <f t="shared" si="15"/>
        <v>0.63807292395206794</v>
      </c>
      <c r="AN79" s="138"/>
      <c r="BA79" s="41">
        <f t="shared" si="12"/>
        <v>0.152</v>
      </c>
      <c r="BB79" s="46">
        <f t="shared" si="16"/>
        <v>0.65974382433668799</v>
      </c>
      <c r="BC79" s="138"/>
    </row>
    <row r="80" spans="1:55">
      <c r="B80" s="37" t="s">
        <v>594</v>
      </c>
      <c r="C80" s="37" t="s">
        <v>566</v>
      </c>
      <c r="D80" s="41">
        <v>2</v>
      </c>
      <c r="E80" s="41">
        <v>7</v>
      </c>
      <c r="F80" s="37" t="s">
        <v>1003</v>
      </c>
      <c r="G80" s="41">
        <v>1</v>
      </c>
      <c r="H80" s="41">
        <f t="shared" si="9"/>
        <v>7.0000000000000007E-2</v>
      </c>
      <c r="I80" s="46">
        <f t="shared" si="13"/>
        <v>-6.8490067521283726E-2</v>
      </c>
      <c r="J80" s="138"/>
      <c r="W80" s="41">
        <f t="shared" si="10"/>
        <v>7.0999999999999994E-2</v>
      </c>
      <c r="X80" s="46">
        <f t="shared" si="14"/>
        <v>-6.1889967018784908E-2</v>
      </c>
      <c r="Y80" s="138"/>
      <c r="AF80" s="37" t="s">
        <v>595</v>
      </c>
      <c r="AG80" s="37" t="s">
        <v>567</v>
      </c>
      <c r="AH80" s="41">
        <v>2</v>
      </c>
      <c r="AI80" s="41">
        <v>7</v>
      </c>
      <c r="AJ80" s="37" t="s">
        <v>1003</v>
      </c>
      <c r="AK80" s="41">
        <v>1</v>
      </c>
      <c r="AL80" s="41">
        <f t="shared" si="11"/>
        <v>0.10299999999999999</v>
      </c>
      <c r="AM80" s="46">
        <f t="shared" si="15"/>
        <v>0.20388166177087705</v>
      </c>
      <c r="AN80" s="138"/>
      <c r="BA80" s="41">
        <f t="shared" si="12"/>
        <v>0.1</v>
      </c>
      <c r="BB80" s="46">
        <f t="shared" si="16"/>
        <v>0.20539798719121688</v>
      </c>
      <c r="BC80" s="138"/>
    </row>
    <row r="81" spans="2:55">
      <c r="B81" s="37" t="s">
        <v>596</v>
      </c>
      <c r="C81" s="37" t="s">
        <v>566</v>
      </c>
      <c r="D81" s="41">
        <v>2</v>
      </c>
      <c r="E81" s="41">
        <v>8</v>
      </c>
      <c r="F81" s="37" t="s">
        <v>1003</v>
      </c>
      <c r="G81" s="41">
        <v>1</v>
      </c>
      <c r="H81" s="41">
        <f t="shared" si="9"/>
        <v>8.4000000000000005E-2</v>
      </c>
      <c r="I81" s="46">
        <f t="shared" si="13"/>
        <v>5.1864174576768896E-2</v>
      </c>
      <c r="J81" s="138"/>
      <c r="W81" s="41">
        <f t="shared" si="10"/>
        <v>8.4000000000000005E-2</v>
      </c>
      <c r="X81" s="46">
        <f t="shared" si="14"/>
        <v>4.7287414559533628E-2</v>
      </c>
      <c r="Y81" s="138"/>
      <c r="AF81" s="37" t="s">
        <v>597</v>
      </c>
      <c r="AG81" s="37" t="s">
        <v>567</v>
      </c>
      <c r="AH81" s="41">
        <v>2</v>
      </c>
      <c r="AI81" s="41">
        <v>8</v>
      </c>
      <c r="AJ81" s="37" t="s">
        <v>1003</v>
      </c>
      <c r="AK81" s="41">
        <v>1</v>
      </c>
      <c r="AL81" s="41">
        <f t="shared" si="11"/>
        <v>9.0999999999999998E-2</v>
      </c>
      <c r="AM81" s="46">
        <f t="shared" si="15"/>
        <v>0.10557420618268291</v>
      </c>
      <c r="AN81" s="138"/>
      <c r="BA81" s="41">
        <f t="shared" si="12"/>
        <v>8.8999999999999996E-2</v>
      </c>
      <c r="BB81" s="46">
        <f t="shared" si="16"/>
        <v>0.1092863677950594</v>
      </c>
      <c r="BC81" s="138"/>
    </row>
    <row r="82" spans="2:55">
      <c r="B82" s="37" t="s">
        <v>598</v>
      </c>
      <c r="C82" s="37" t="s">
        <v>566</v>
      </c>
      <c r="D82" s="41">
        <v>3</v>
      </c>
      <c r="E82" s="41">
        <v>1</v>
      </c>
      <c r="F82" s="37" t="s">
        <v>1003</v>
      </c>
      <c r="G82" s="41">
        <v>1</v>
      </c>
      <c r="H82" s="41">
        <f t="shared" ref="H82:H89" si="17">F30</f>
        <v>6.8000000000000005E-2</v>
      </c>
      <c r="I82" s="46">
        <f t="shared" si="13"/>
        <v>-8.5683530678148406E-2</v>
      </c>
      <c r="J82" s="138"/>
      <c r="W82" s="41">
        <f t="shared" ref="W82:W89" si="18">U30</f>
        <v>6.8000000000000005E-2</v>
      </c>
      <c r="X82" s="46">
        <f t="shared" si="14"/>
        <v>-8.708474738301214E-2</v>
      </c>
      <c r="Y82" s="138"/>
      <c r="AF82" s="37" t="s">
        <v>599</v>
      </c>
      <c r="AG82" s="37" t="s">
        <v>567</v>
      </c>
      <c r="AH82" s="41">
        <v>3</v>
      </c>
      <c r="AI82" s="41">
        <v>1</v>
      </c>
      <c r="AJ82" s="37" t="s">
        <v>1003</v>
      </c>
      <c r="AK82" s="41">
        <v>1</v>
      </c>
      <c r="AL82" s="41">
        <f t="shared" ref="AL82:AL89" si="19">AJ30</f>
        <v>8.5000000000000006E-2</v>
      </c>
      <c r="AM82" s="46">
        <f t="shared" si="15"/>
        <v>5.6420478388585896E-2</v>
      </c>
      <c r="AN82" s="138"/>
      <c r="BA82" s="41">
        <f t="shared" ref="BA82:BA89" si="20">AY30</f>
        <v>8.2000000000000003E-2</v>
      </c>
      <c r="BB82" s="46">
        <f t="shared" si="16"/>
        <v>4.8124428179322963E-2</v>
      </c>
      <c r="BC82" s="138"/>
    </row>
    <row r="83" spans="2:55">
      <c r="B83" s="37" t="s">
        <v>600</v>
      </c>
      <c r="C83" s="37" t="s">
        <v>566</v>
      </c>
      <c r="D83" s="41">
        <v>3</v>
      </c>
      <c r="E83" s="41">
        <v>2</v>
      </c>
      <c r="F83" s="37" t="s">
        <v>1003</v>
      </c>
      <c r="G83" s="41">
        <v>1</v>
      </c>
      <c r="H83" s="41">
        <f t="shared" si="17"/>
        <v>7.6999999999999999E-2</v>
      </c>
      <c r="I83" s="46">
        <f t="shared" si="13"/>
        <v>-8.3129464722574743E-3</v>
      </c>
      <c r="J83" s="138"/>
      <c r="W83" s="41">
        <f t="shared" si="18"/>
        <v>7.6999999999999999E-2</v>
      </c>
      <c r="X83" s="46">
        <f t="shared" si="14"/>
        <v>-1.1500406290330197E-2</v>
      </c>
      <c r="Y83" s="138"/>
      <c r="AF83" s="37" t="s">
        <v>601</v>
      </c>
      <c r="AG83" s="37" t="s">
        <v>567</v>
      </c>
      <c r="AH83" s="41">
        <v>3</v>
      </c>
      <c r="AI83" s="41">
        <v>2</v>
      </c>
      <c r="AJ83" s="37" t="s">
        <v>1003</v>
      </c>
      <c r="AK83" s="41">
        <v>1</v>
      </c>
      <c r="AL83" s="41">
        <f t="shared" si="19"/>
        <v>0.11</v>
      </c>
      <c r="AM83" s="46">
        <f t="shared" si="15"/>
        <v>0.26122767753065701</v>
      </c>
      <c r="AN83" s="138"/>
      <c r="BA83" s="41">
        <f t="shared" si="20"/>
        <v>0.107</v>
      </c>
      <c r="BB83" s="46">
        <f t="shared" si="16"/>
        <v>0.26655992680695328</v>
      </c>
      <c r="BC83" s="138"/>
    </row>
    <row r="84" spans="2:55">
      <c r="B84" s="37" t="s">
        <v>602</v>
      </c>
      <c r="C84" s="37" t="s">
        <v>566</v>
      </c>
      <c r="D84" s="41">
        <v>3</v>
      </c>
      <c r="E84" s="41">
        <v>3</v>
      </c>
      <c r="F84" s="37" t="s">
        <v>1003</v>
      </c>
      <c r="G84" s="41">
        <v>1</v>
      </c>
      <c r="H84" s="41">
        <f t="shared" si="17"/>
        <v>7.2999999999999995E-2</v>
      </c>
      <c r="I84" s="46">
        <f t="shared" si="13"/>
        <v>-4.2699872785986831E-2</v>
      </c>
      <c r="J84" s="138"/>
      <c r="W84" s="41">
        <f t="shared" si="18"/>
        <v>7.2999999999999995E-2</v>
      </c>
      <c r="X84" s="46">
        <f t="shared" si="14"/>
        <v>-4.5093446775966668E-2</v>
      </c>
      <c r="Y84" s="138"/>
      <c r="AF84" s="37" t="s">
        <v>603</v>
      </c>
      <c r="AG84" s="37" t="s">
        <v>567</v>
      </c>
      <c r="AH84" s="41">
        <v>3</v>
      </c>
      <c r="AI84" s="41">
        <v>3</v>
      </c>
      <c r="AJ84" s="37" t="s">
        <v>1003</v>
      </c>
      <c r="AK84" s="41">
        <v>1</v>
      </c>
      <c r="AL84" s="41">
        <f t="shared" si="19"/>
        <v>0.13300000000000001</v>
      </c>
      <c r="AM84" s="46">
        <f t="shared" si="15"/>
        <v>0.44965030074136253</v>
      </c>
      <c r="AN84" s="138"/>
      <c r="BA84" s="41">
        <f t="shared" si="20"/>
        <v>0.13200000000000001</v>
      </c>
      <c r="BB84" s="46">
        <f t="shared" si="16"/>
        <v>0.48499542543458379</v>
      </c>
      <c r="BC84" s="138"/>
    </row>
    <row r="85" spans="2:55">
      <c r="B85" s="37" t="s">
        <v>604</v>
      </c>
      <c r="C85" s="37" t="s">
        <v>566</v>
      </c>
      <c r="D85" s="41">
        <v>3</v>
      </c>
      <c r="E85" s="41">
        <v>4</v>
      </c>
      <c r="F85" s="37" t="s">
        <v>1003</v>
      </c>
      <c r="G85" s="41">
        <v>1</v>
      </c>
      <c r="H85" s="41">
        <f t="shared" si="17"/>
        <v>0.109</v>
      </c>
      <c r="I85" s="46">
        <f t="shared" si="13"/>
        <v>0.26678246403757711</v>
      </c>
      <c r="J85" s="138"/>
      <c r="W85" s="41">
        <f t="shared" si="18"/>
        <v>0.112</v>
      </c>
      <c r="X85" s="46">
        <f t="shared" si="14"/>
        <v>0.28243869795898868</v>
      </c>
      <c r="Y85" s="138"/>
      <c r="AF85" s="37" t="s">
        <v>605</v>
      </c>
      <c r="AG85" s="37" t="s">
        <v>567</v>
      </c>
      <c r="AH85" s="41">
        <v>3</v>
      </c>
      <c r="AI85" s="41">
        <v>4</v>
      </c>
      <c r="AJ85" s="37" t="s">
        <v>1003</v>
      </c>
      <c r="AK85" s="41">
        <v>1</v>
      </c>
      <c r="AL85" s="41">
        <f t="shared" si="19"/>
        <v>0.114</v>
      </c>
      <c r="AM85" s="46">
        <f t="shared" si="15"/>
        <v>0.29399682939338845</v>
      </c>
      <c r="AN85" s="138"/>
      <c r="BA85" s="41">
        <f t="shared" si="20"/>
        <v>0.112</v>
      </c>
      <c r="BB85" s="46">
        <f t="shared" si="16"/>
        <v>0.31024702653247943</v>
      </c>
      <c r="BC85" s="138"/>
    </row>
    <row r="86" spans="2:55">
      <c r="B86" s="37" t="s">
        <v>606</v>
      </c>
      <c r="C86" s="37" t="s">
        <v>566</v>
      </c>
      <c r="D86" s="41">
        <v>3</v>
      </c>
      <c r="E86" s="41">
        <v>5</v>
      </c>
      <c r="F86" s="37" t="s">
        <v>1003</v>
      </c>
      <c r="G86" s="41">
        <v>1</v>
      </c>
      <c r="H86" s="41">
        <f t="shared" si="17"/>
        <v>6.0999999999999999E-2</v>
      </c>
      <c r="I86" s="46">
        <f t="shared" si="13"/>
        <v>-0.14586065172717477</v>
      </c>
      <c r="J86" s="138"/>
      <c r="W86" s="41">
        <f t="shared" si="18"/>
        <v>6.0999999999999999E-2</v>
      </c>
      <c r="X86" s="46">
        <f t="shared" si="14"/>
        <v>-0.14587256823287598</v>
      </c>
      <c r="Y86" s="138"/>
      <c r="AF86" s="37" t="s">
        <v>607</v>
      </c>
      <c r="AG86" s="37" t="s">
        <v>567</v>
      </c>
      <c r="AH86" s="41">
        <v>3</v>
      </c>
      <c r="AI86" s="41">
        <v>5</v>
      </c>
      <c r="AJ86" s="37" t="s">
        <v>1003</v>
      </c>
      <c r="AK86" s="41">
        <v>1</v>
      </c>
      <c r="AL86" s="41">
        <f t="shared" si="19"/>
        <v>6.6000000000000003E-2</v>
      </c>
      <c r="AM86" s="46">
        <f t="shared" si="15"/>
        <v>-9.9232992959388214E-2</v>
      </c>
      <c r="AN86" s="138"/>
      <c r="BA86" s="41">
        <f t="shared" si="20"/>
        <v>6.5000000000000002E-2</v>
      </c>
      <c r="BB86" s="46">
        <f t="shared" si="16"/>
        <v>-0.10041171088746571</v>
      </c>
      <c r="BC86" s="138"/>
    </row>
    <row r="87" spans="2:55">
      <c r="B87" s="37" t="s">
        <v>608</v>
      </c>
      <c r="C87" s="37" t="s">
        <v>566</v>
      </c>
      <c r="D87" s="41">
        <v>3</v>
      </c>
      <c r="E87" s="41">
        <v>6</v>
      </c>
      <c r="F87" s="37" t="s">
        <v>1003</v>
      </c>
      <c r="G87" s="41">
        <v>1</v>
      </c>
      <c r="H87" s="41">
        <f t="shared" si="17"/>
        <v>5.8000000000000003E-2</v>
      </c>
      <c r="I87" s="46">
        <f t="shared" si="13"/>
        <v>-0.17165084646247172</v>
      </c>
      <c r="J87" s="138"/>
      <c r="W87" s="41">
        <f t="shared" si="18"/>
        <v>5.8000000000000003E-2</v>
      </c>
      <c r="X87" s="46">
        <f t="shared" si="14"/>
        <v>-0.17106734859710326</v>
      </c>
      <c r="Y87" s="138"/>
      <c r="AF87" s="37" t="s">
        <v>609</v>
      </c>
      <c r="AG87" s="37" t="s">
        <v>567</v>
      </c>
      <c r="AH87" s="41">
        <v>3</v>
      </c>
      <c r="AI87" s="41">
        <v>6</v>
      </c>
      <c r="AJ87" s="37" t="s">
        <v>1003</v>
      </c>
      <c r="AK87" s="41">
        <v>1</v>
      </c>
      <c r="AL87" s="41">
        <f t="shared" si="19"/>
        <v>6.4000000000000001E-2</v>
      </c>
      <c r="AM87" s="46">
        <f t="shared" si="15"/>
        <v>-0.11561756889075392</v>
      </c>
      <c r="AN87" s="138"/>
      <c r="BA87" s="41">
        <f t="shared" si="20"/>
        <v>6.3E-2</v>
      </c>
      <c r="BB87" s="46">
        <f t="shared" si="16"/>
        <v>-0.11788655077767617</v>
      </c>
      <c r="BC87" s="138"/>
    </row>
    <row r="88" spans="2:55">
      <c r="B88" s="37" t="s">
        <v>610</v>
      </c>
      <c r="C88" s="37" t="s">
        <v>566</v>
      </c>
      <c r="D88" s="41">
        <v>3</v>
      </c>
      <c r="E88" s="41">
        <v>7</v>
      </c>
      <c r="F88" s="37" t="s">
        <v>1003</v>
      </c>
      <c r="G88" s="41">
        <v>1</v>
      </c>
      <c r="H88" s="41">
        <f t="shared" si="17"/>
        <v>6.5000000000000002E-2</v>
      </c>
      <c r="I88" s="46">
        <f t="shared" si="13"/>
        <v>-0.11147372541344543</v>
      </c>
      <c r="J88" s="138"/>
      <c r="W88" s="41">
        <f t="shared" si="18"/>
        <v>6.4000000000000001E-2</v>
      </c>
      <c r="X88" s="46">
        <f t="shared" si="14"/>
        <v>-0.12067778786864862</v>
      </c>
      <c r="Y88" s="138"/>
      <c r="AF88" s="37" t="s">
        <v>611</v>
      </c>
      <c r="AG88" s="37" t="s">
        <v>567</v>
      </c>
      <c r="AH88" s="41">
        <v>3</v>
      </c>
      <c r="AI88" s="41">
        <v>7</v>
      </c>
      <c r="AJ88" s="37" t="s">
        <v>1003</v>
      </c>
      <c r="AK88" s="41">
        <v>1</v>
      </c>
      <c r="AL88" s="41">
        <f t="shared" si="19"/>
        <v>6.4000000000000001E-2</v>
      </c>
      <c r="AM88" s="46">
        <f t="shared" si="15"/>
        <v>-0.11561756889075392</v>
      </c>
      <c r="AN88" s="138"/>
      <c r="BA88" s="41">
        <f t="shared" si="20"/>
        <v>6.4000000000000001E-2</v>
      </c>
      <c r="BB88" s="46">
        <f t="shared" si="16"/>
        <v>-0.10914913083257094</v>
      </c>
      <c r="BC88" s="138"/>
    </row>
    <row r="89" spans="2:55">
      <c r="B89" s="37" t="s">
        <v>612</v>
      </c>
      <c r="C89" s="37" t="s">
        <v>566</v>
      </c>
      <c r="D89" s="41">
        <v>3</v>
      </c>
      <c r="E89" s="41">
        <v>8</v>
      </c>
      <c r="F89" s="37" t="s">
        <v>1003</v>
      </c>
      <c r="G89" s="41">
        <v>1</v>
      </c>
      <c r="H89" s="41">
        <f t="shared" si="17"/>
        <v>6.5000000000000002E-2</v>
      </c>
      <c r="I89" s="46">
        <f t="shared" si="13"/>
        <v>-0.11147372541344543</v>
      </c>
      <c r="J89" s="138"/>
      <c r="W89" s="41">
        <f t="shared" si="18"/>
        <v>6.4000000000000001E-2</v>
      </c>
      <c r="X89" s="46">
        <f t="shared" si="14"/>
        <v>-0.12067778786864862</v>
      </c>
      <c r="Y89" s="138"/>
      <c r="AF89" s="37" t="s">
        <v>613</v>
      </c>
      <c r="AG89" s="37" t="s">
        <v>567</v>
      </c>
      <c r="AH89" s="41">
        <v>3</v>
      </c>
      <c r="AI89" s="41">
        <v>8</v>
      </c>
      <c r="AJ89" s="37" t="s">
        <v>1003</v>
      </c>
      <c r="AK89" s="41">
        <v>1</v>
      </c>
      <c r="AL89" s="41">
        <f t="shared" si="19"/>
        <v>6.3E-2</v>
      </c>
      <c r="AM89" s="46">
        <f t="shared" si="15"/>
        <v>-0.12380985685643678</v>
      </c>
      <c r="AN89" s="138"/>
      <c r="BA89" s="41">
        <f t="shared" si="20"/>
        <v>6.2E-2</v>
      </c>
      <c r="BB89" s="46">
        <f t="shared" si="16"/>
        <v>-0.12662397072278139</v>
      </c>
      <c r="BC89" s="138"/>
    </row>
    <row r="90" spans="2:55">
      <c r="B90" s="37" t="s">
        <v>614</v>
      </c>
      <c r="C90" s="37" t="s">
        <v>566</v>
      </c>
      <c r="D90" s="41">
        <v>4</v>
      </c>
      <c r="E90" s="41">
        <v>1</v>
      </c>
      <c r="F90" s="37" t="s">
        <v>1003</v>
      </c>
      <c r="G90" s="41">
        <v>1</v>
      </c>
      <c r="H90" s="41">
        <f t="shared" ref="H90:H97" si="21">G30</f>
        <v>5.8999999999999997E-2</v>
      </c>
      <c r="I90" s="46">
        <f t="shared" si="13"/>
        <v>-0.16305411488403945</v>
      </c>
      <c r="J90" s="138"/>
      <c r="W90" s="41">
        <f t="shared" ref="W90:W97" si="22">V30</f>
        <v>5.8999999999999997E-2</v>
      </c>
      <c r="X90" s="46">
        <f t="shared" si="14"/>
        <v>-0.1626690884756942</v>
      </c>
      <c r="Y90" s="138"/>
      <c r="AF90" s="37" t="s">
        <v>615</v>
      </c>
      <c r="AG90" s="37" t="s">
        <v>567</v>
      </c>
      <c r="AH90" s="41">
        <v>4</v>
      </c>
      <c r="AI90" s="41">
        <v>1</v>
      </c>
      <c r="AJ90" s="37" t="s">
        <v>1003</v>
      </c>
      <c r="AK90" s="41">
        <v>1</v>
      </c>
      <c r="AL90" s="41">
        <f t="shared" ref="AL90:AL97" si="23">AK30</f>
        <v>6.6000000000000003E-2</v>
      </c>
      <c r="AM90" s="46">
        <f t="shared" si="15"/>
        <v>-9.9232992959388214E-2</v>
      </c>
      <c r="AN90" s="138"/>
      <c r="BA90" s="41">
        <f t="shared" ref="BA90:BA97" si="24">AZ30</f>
        <v>6.6000000000000003E-2</v>
      </c>
      <c r="BB90" s="46">
        <f t="shared" si="16"/>
        <v>-9.1674290942360487E-2</v>
      </c>
      <c r="BC90" s="138"/>
    </row>
    <row r="91" spans="2:55">
      <c r="B91" s="37" t="s">
        <v>616</v>
      </c>
      <c r="C91" s="37" t="s">
        <v>566</v>
      </c>
      <c r="D91" s="41">
        <v>4</v>
      </c>
      <c r="E91" s="41">
        <v>2</v>
      </c>
      <c r="F91" s="37" t="s">
        <v>1003</v>
      </c>
      <c r="G91" s="41">
        <v>1</v>
      </c>
      <c r="H91" s="41">
        <f t="shared" si="21"/>
        <v>6.5000000000000002E-2</v>
      </c>
      <c r="I91" s="46">
        <f t="shared" si="13"/>
        <v>-0.11147372541344543</v>
      </c>
      <c r="J91" s="138"/>
      <c r="W91" s="41">
        <f t="shared" si="22"/>
        <v>6.4000000000000001E-2</v>
      </c>
      <c r="X91" s="46">
        <f t="shared" si="14"/>
        <v>-0.12067778786864862</v>
      </c>
      <c r="Y91" s="138"/>
      <c r="AF91" s="37" t="s">
        <v>617</v>
      </c>
      <c r="AG91" s="37" t="s">
        <v>567</v>
      </c>
      <c r="AH91" s="41">
        <v>4</v>
      </c>
      <c r="AI91" s="41">
        <v>2</v>
      </c>
      <c r="AJ91" s="37" t="s">
        <v>1003</v>
      </c>
      <c r="AK91" s="41">
        <v>1</v>
      </c>
      <c r="AL91" s="41">
        <f t="shared" si="23"/>
        <v>7.2999999999999995E-2</v>
      </c>
      <c r="AM91" s="46">
        <f t="shared" si="15"/>
        <v>-4.188697719960835E-2</v>
      </c>
      <c r="AN91" s="138"/>
      <c r="BA91" s="41">
        <f t="shared" si="24"/>
        <v>7.1999999999999995E-2</v>
      </c>
      <c r="BB91" s="46">
        <f t="shared" si="16"/>
        <v>-3.9249771271729274E-2</v>
      </c>
      <c r="BC91" s="138"/>
    </row>
    <row r="92" spans="2:55">
      <c r="B92" s="37" t="s">
        <v>618</v>
      </c>
      <c r="C92" s="37" t="s">
        <v>566</v>
      </c>
      <c r="D92" s="41">
        <v>4</v>
      </c>
      <c r="E92" s="41">
        <v>3</v>
      </c>
      <c r="F92" s="37" t="s">
        <v>1003</v>
      </c>
      <c r="G92" s="41">
        <v>1</v>
      </c>
      <c r="H92" s="41">
        <f t="shared" si="21"/>
        <v>8.6999999999999994E-2</v>
      </c>
      <c r="I92" s="46">
        <f t="shared" si="13"/>
        <v>7.7654369312065791E-2</v>
      </c>
      <c r="J92" s="138"/>
      <c r="W92" s="41">
        <f t="shared" si="22"/>
        <v>8.5000000000000006E-2</v>
      </c>
      <c r="X92" s="46">
        <f t="shared" si="14"/>
        <v>5.5685674680942751E-2</v>
      </c>
      <c r="Y92" s="138"/>
      <c r="AF92" s="37" t="s">
        <v>619</v>
      </c>
      <c r="AG92" s="37" t="s">
        <v>567</v>
      </c>
      <c r="AH92" s="41">
        <v>4</v>
      </c>
      <c r="AI92" s="41">
        <v>3</v>
      </c>
      <c r="AJ92" s="37" t="s">
        <v>1003</v>
      </c>
      <c r="AK92" s="41">
        <v>1</v>
      </c>
      <c r="AL92" s="41">
        <f t="shared" si="23"/>
        <v>7.6999999999999999E-2</v>
      </c>
      <c r="AM92" s="46">
        <f t="shared" si="15"/>
        <v>-9.1178253368769339E-3</v>
      </c>
      <c r="AN92" s="138"/>
      <c r="BA92" s="41">
        <f t="shared" si="24"/>
        <v>7.5999999999999998E-2</v>
      </c>
      <c r="BB92" s="46">
        <f t="shared" si="16"/>
        <v>-4.3000914913083783E-3</v>
      </c>
      <c r="BC92" s="138"/>
    </row>
    <row r="93" spans="2:55">
      <c r="B93" s="37" t="s">
        <v>620</v>
      </c>
      <c r="C93" s="37" t="s">
        <v>566</v>
      </c>
      <c r="D93" s="41">
        <v>4</v>
      </c>
      <c r="E93" s="41">
        <v>4</v>
      </c>
      <c r="F93" s="37" t="s">
        <v>1003</v>
      </c>
      <c r="G93" s="41">
        <v>1</v>
      </c>
      <c r="H93" s="41">
        <f t="shared" si="21"/>
        <v>8.1000000000000003E-2</v>
      </c>
      <c r="I93" s="46">
        <f t="shared" si="13"/>
        <v>2.6073979841471882E-2</v>
      </c>
      <c r="J93" s="138"/>
      <c r="W93" s="41">
        <f t="shared" si="22"/>
        <v>8.1000000000000003E-2</v>
      </c>
      <c r="X93" s="46">
        <f t="shared" si="14"/>
        <v>2.2092634195306275E-2</v>
      </c>
      <c r="Y93" s="138"/>
      <c r="AF93" s="37" t="s">
        <v>621</v>
      </c>
      <c r="AG93" s="37" t="s">
        <v>567</v>
      </c>
      <c r="AH93" s="41">
        <v>4</v>
      </c>
      <c r="AI93" s="41">
        <v>4</v>
      </c>
      <c r="AJ93" s="37" t="s">
        <v>1003</v>
      </c>
      <c r="AK93" s="41">
        <v>1</v>
      </c>
      <c r="AL93" s="41">
        <f t="shared" si="23"/>
        <v>7.2999999999999995E-2</v>
      </c>
      <c r="AM93" s="46">
        <f t="shared" si="15"/>
        <v>-4.188697719960835E-2</v>
      </c>
      <c r="AN93" s="138"/>
      <c r="BA93" s="41">
        <f t="shared" si="24"/>
        <v>7.1999999999999995E-2</v>
      </c>
      <c r="BB93" s="46">
        <f t="shared" si="16"/>
        <v>-3.9249771271729274E-2</v>
      </c>
      <c r="BC93" s="138"/>
    </row>
    <row r="94" spans="2:55">
      <c r="B94" s="37" t="s">
        <v>622</v>
      </c>
      <c r="C94" s="37" t="s">
        <v>566</v>
      </c>
      <c r="D94" s="41">
        <v>4</v>
      </c>
      <c r="E94" s="41">
        <v>5</v>
      </c>
      <c r="F94" s="37" t="s">
        <v>1003</v>
      </c>
      <c r="G94" s="41">
        <v>1</v>
      </c>
      <c r="H94" s="41">
        <f t="shared" si="21"/>
        <v>8.5000000000000006E-2</v>
      </c>
      <c r="I94" s="46">
        <f t="shared" si="13"/>
        <v>6.0460906155201236E-2</v>
      </c>
      <c r="J94" s="138"/>
      <c r="W94" s="41">
        <f t="shared" si="22"/>
        <v>8.5000000000000006E-2</v>
      </c>
      <c r="X94" s="46">
        <f t="shared" si="14"/>
        <v>5.5685674680942751E-2</v>
      </c>
      <c r="Y94" s="138"/>
      <c r="AF94" s="37" t="s">
        <v>623</v>
      </c>
      <c r="AG94" s="37" t="s">
        <v>567</v>
      </c>
      <c r="AH94" s="41">
        <v>4</v>
      </c>
      <c r="AI94" s="41">
        <v>5</v>
      </c>
      <c r="AJ94" s="37" t="s">
        <v>1003</v>
      </c>
      <c r="AK94" s="41">
        <v>1</v>
      </c>
      <c r="AL94" s="41">
        <f t="shared" si="23"/>
        <v>7.4999999999999997E-2</v>
      </c>
      <c r="AM94" s="46">
        <f t="shared" si="15"/>
        <v>-2.5502401268242641E-2</v>
      </c>
      <c r="AN94" s="138"/>
      <c r="BA94" s="41">
        <f t="shared" si="24"/>
        <v>7.4999999999999997E-2</v>
      </c>
      <c r="BB94" s="46">
        <f t="shared" si="16"/>
        <v>-1.3037511436413601E-2</v>
      </c>
      <c r="BC94" s="138"/>
    </row>
    <row r="95" spans="2:55">
      <c r="B95" s="37" t="s">
        <v>624</v>
      </c>
      <c r="C95" s="37" t="s">
        <v>566</v>
      </c>
      <c r="D95" s="41">
        <v>4</v>
      </c>
      <c r="E95" s="41">
        <v>6</v>
      </c>
      <c r="F95" s="37" t="s">
        <v>1003</v>
      </c>
      <c r="G95" s="41">
        <v>1</v>
      </c>
      <c r="H95" s="41">
        <f t="shared" si="21"/>
        <v>6.8000000000000005E-2</v>
      </c>
      <c r="I95" s="46">
        <f t="shared" si="13"/>
        <v>-8.5683530678148406E-2</v>
      </c>
      <c r="J95" s="138"/>
      <c r="W95" s="41">
        <f t="shared" si="22"/>
        <v>6.9000000000000006E-2</v>
      </c>
      <c r="X95" s="46">
        <f t="shared" si="14"/>
        <v>-7.868648726160303E-2</v>
      </c>
      <c r="Y95" s="138"/>
      <c r="AF95" s="37" t="s">
        <v>625</v>
      </c>
      <c r="AG95" s="37" t="s">
        <v>567</v>
      </c>
      <c r="AH95" s="41">
        <v>4</v>
      </c>
      <c r="AI95" s="41">
        <v>6</v>
      </c>
      <c r="AJ95" s="37" t="s">
        <v>1003</v>
      </c>
      <c r="AK95" s="41">
        <v>1</v>
      </c>
      <c r="AL95" s="41">
        <f t="shared" si="23"/>
        <v>9.0999999999999998E-2</v>
      </c>
      <c r="AM95" s="46">
        <f t="shared" si="15"/>
        <v>0.10557420618268291</v>
      </c>
      <c r="AN95" s="138"/>
      <c r="BA95" s="41">
        <f t="shared" si="24"/>
        <v>8.8999999999999996E-2</v>
      </c>
      <c r="BB95" s="46">
        <f t="shared" si="16"/>
        <v>0.1092863677950594</v>
      </c>
      <c r="BC95" s="138"/>
    </row>
    <row r="96" spans="2:55">
      <c r="B96" s="37" t="s">
        <v>626</v>
      </c>
      <c r="C96" s="37" t="s">
        <v>566</v>
      </c>
      <c r="D96" s="41">
        <v>4</v>
      </c>
      <c r="E96" s="41">
        <v>7</v>
      </c>
      <c r="F96" s="37" t="s">
        <v>1003</v>
      </c>
      <c r="G96" s="41">
        <v>1</v>
      </c>
      <c r="H96" s="41">
        <f t="shared" si="21"/>
        <v>8.5999999999999993E-2</v>
      </c>
      <c r="I96" s="46">
        <f t="shared" si="13"/>
        <v>6.9057637733633451E-2</v>
      </c>
      <c r="J96" s="138"/>
      <c r="W96" s="41">
        <f t="shared" si="22"/>
        <v>7.4999999999999997E-2</v>
      </c>
      <c r="X96" s="46">
        <f t="shared" si="14"/>
        <v>-2.8296926533148432E-2</v>
      </c>
      <c r="Y96" s="138"/>
      <c r="AF96" s="37" t="s">
        <v>627</v>
      </c>
      <c r="AG96" s="37" t="s">
        <v>567</v>
      </c>
      <c r="AH96" s="41">
        <v>4</v>
      </c>
      <c r="AI96" s="41">
        <v>7</v>
      </c>
      <c r="AJ96" s="37" t="s">
        <v>1003</v>
      </c>
      <c r="AK96" s="41">
        <v>1</v>
      </c>
      <c r="AL96" s="41">
        <f t="shared" si="23"/>
        <v>6.3E-2</v>
      </c>
      <c r="AM96" s="46">
        <f t="shared" si="15"/>
        <v>-0.12380985685643678</v>
      </c>
      <c r="AN96" s="138"/>
      <c r="BA96" s="41">
        <f t="shared" si="24"/>
        <v>6.3E-2</v>
      </c>
      <c r="BB96" s="46">
        <f t="shared" si="16"/>
        <v>-0.11788655077767617</v>
      </c>
      <c r="BC96" s="138"/>
    </row>
    <row r="97" spans="2:55">
      <c r="B97" s="37" t="s">
        <v>628</v>
      </c>
      <c r="C97" s="37" t="s">
        <v>566</v>
      </c>
      <c r="D97" s="41">
        <v>4</v>
      </c>
      <c r="E97" s="41">
        <v>8</v>
      </c>
      <c r="F97" s="37" t="s">
        <v>1003</v>
      </c>
      <c r="G97" s="41">
        <v>1</v>
      </c>
      <c r="H97" s="41">
        <f t="shared" si="21"/>
        <v>6.3E-2</v>
      </c>
      <c r="I97" s="46">
        <f t="shared" si="13"/>
        <v>-0.12866718857031009</v>
      </c>
      <c r="J97" s="138"/>
      <c r="W97" s="41">
        <f t="shared" si="22"/>
        <v>6.3E-2</v>
      </c>
      <c r="X97" s="46">
        <f t="shared" si="14"/>
        <v>-0.12907604799005773</v>
      </c>
      <c r="Y97" s="138"/>
      <c r="AF97" s="37" t="s">
        <v>629</v>
      </c>
      <c r="AG97" s="37" t="s">
        <v>567</v>
      </c>
      <c r="AH97" s="41">
        <v>4</v>
      </c>
      <c r="AI97" s="41">
        <v>8</v>
      </c>
      <c r="AJ97" s="37" t="s">
        <v>1003</v>
      </c>
      <c r="AK97" s="41">
        <v>1</v>
      </c>
      <c r="AL97" s="41">
        <f t="shared" si="23"/>
        <v>6.7000000000000004E-2</v>
      </c>
      <c r="AM97" s="46">
        <f t="shared" si="15"/>
        <v>-9.1040704993705354E-2</v>
      </c>
      <c r="AN97" s="138"/>
      <c r="BA97" s="41">
        <f t="shared" si="24"/>
        <v>6.7000000000000004E-2</v>
      </c>
      <c r="BB97" s="46">
        <f t="shared" si="16"/>
        <v>-8.2936870997255274E-2</v>
      </c>
      <c r="BC97" s="138"/>
    </row>
    <row r="98" spans="2:55">
      <c r="B98" s="37" t="s">
        <v>630</v>
      </c>
      <c r="C98" s="37" t="s">
        <v>566</v>
      </c>
      <c r="D98" s="41">
        <v>5</v>
      </c>
      <c r="E98" s="41">
        <v>1</v>
      </c>
      <c r="F98" s="37" t="s">
        <v>1003</v>
      </c>
      <c r="G98" s="41">
        <v>1</v>
      </c>
      <c r="H98" s="41">
        <f t="shared" ref="H98:H105" si="25">H30</f>
        <v>0.10100000000000001</v>
      </c>
      <c r="I98" s="46">
        <f t="shared" si="13"/>
        <v>0.19800861141011855</v>
      </c>
      <c r="J98" s="138"/>
      <c r="W98" s="41">
        <f t="shared" ref="W98:W105" si="26">W30</f>
        <v>0.10100000000000001</v>
      </c>
      <c r="X98" s="46">
        <f t="shared" si="14"/>
        <v>0.19005783662348852</v>
      </c>
      <c r="Y98" s="138"/>
      <c r="AF98" s="37" t="s">
        <v>631</v>
      </c>
      <c r="AG98" s="37" t="s">
        <v>567</v>
      </c>
      <c r="AH98" s="41">
        <v>5</v>
      </c>
      <c r="AI98" s="41">
        <v>1</v>
      </c>
      <c r="AJ98" s="37" t="s">
        <v>1003</v>
      </c>
      <c r="AK98" s="41">
        <v>1</v>
      </c>
      <c r="AL98" s="41">
        <f t="shared" ref="AL98:AL105" si="27">AL30</f>
        <v>6.7000000000000004E-2</v>
      </c>
      <c r="AM98" s="46">
        <f t="shared" si="15"/>
        <v>-9.1040704993705354E-2</v>
      </c>
      <c r="AN98" s="138"/>
      <c r="BA98" s="41">
        <f t="shared" ref="BA98:BA105" si="28">BA30</f>
        <v>6.6000000000000003E-2</v>
      </c>
      <c r="BB98" s="46">
        <f t="shared" si="16"/>
        <v>-9.1674290942360487E-2</v>
      </c>
      <c r="BC98" s="138"/>
    </row>
    <row r="99" spans="2:55">
      <c r="B99" s="37" t="s">
        <v>632</v>
      </c>
      <c r="C99" s="37" t="s">
        <v>566</v>
      </c>
      <c r="D99" s="41">
        <v>5</v>
      </c>
      <c r="E99" s="41">
        <v>2</v>
      </c>
      <c r="F99" s="37" t="s">
        <v>1003</v>
      </c>
      <c r="G99" s="41">
        <v>1</v>
      </c>
      <c r="H99" s="41">
        <f t="shared" si="25"/>
        <v>7.0999999999999994E-2</v>
      </c>
      <c r="I99" s="46">
        <f t="shared" si="13"/>
        <v>-5.9893335942851511E-2</v>
      </c>
      <c r="J99" s="138"/>
      <c r="W99" s="41">
        <f t="shared" si="26"/>
        <v>7.6999999999999999E-2</v>
      </c>
      <c r="X99" s="46">
        <f t="shared" si="14"/>
        <v>-1.1500406290330197E-2</v>
      </c>
      <c r="Y99" s="138"/>
      <c r="AF99" s="37" t="s">
        <v>633</v>
      </c>
      <c r="AG99" s="37" t="s">
        <v>567</v>
      </c>
      <c r="AH99" s="41">
        <v>5</v>
      </c>
      <c r="AI99" s="41">
        <v>2</v>
      </c>
      <c r="AJ99" s="37" t="s">
        <v>1003</v>
      </c>
      <c r="AK99" s="41">
        <v>1</v>
      </c>
      <c r="AL99" s="41">
        <f t="shared" si="27"/>
        <v>6.7000000000000004E-2</v>
      </c>
      <c r="AM99" s="46">
        <f t="shared" si="15"/>
        <v>-9.1040704993705354E-2</v>
      </c>
      <c r="AN99" s="138"/>
      <c r="BA99" s="41">
        <f t="shared" si="28"/>
        <v>6.6000000000000003E-2</v>
      </c>
      <c r="BB99" s="46">
        <f t="shared" si="16"/>
        <v>-9.1674290942360487E-2</v>
      </c>
      <c r="BC99" s="138"/>
    </row>
    <row r="100" spans="2:55">
      <c r="B100" s="37" t="s">
        <v>634</v>
      </c>
      <c r="C100" s="37" t="s">
        <v>566</v>
      </c>
      <c r="D100" s="41">
        <v>5</v>
      </c>
      <c r="E100" s="41">
        <v>3</v>
      </c>
      <c r="F100" s="37" t="s">
        <v>1003</v>
      </c>
      <c r="G100" s="41">
        <v>1</v>
      </c>
      <c r="H100" s="41">
        <f t="shared" si="25"/>
        <v>8.2000000000000003E-2</v>
      </c>
      <c r="I100" s="46">
        <f t="shared" si="13"/>
        <v>3.4670711419904222E-2</v>
      </c>
      <c r="J100" s="138"/>
      <c r="W100" s="41">
        <f t="shared" si="26"/>
        <v>7.5999999999999998E-2</v>
      </c>
      <c r="X100" s="46">
        <f t="shared" si="14"/>
        <v>-1.9898666411739315E-2</v>
      </c>
      <c r="Y100" s="138"/>
      <c r="AF100" s="37" t="s">
        <v>635</v>
      </c>
      <c r="AG100" s="37" t="s">
        <v>567</v>
      </c>
      <c r="AH100" s="41">
        <v>5</v>
      </c>
      <c r="AI100" s="41">
        <v>3</v>
      </c>
      <c r="AJ100" s="37" t="s">
        <v>1003</v>
      </c>
      <c r="AK100" s="41">
        <v>1</v>
      </c>
      <c r="AL100" s="41">
        <f t="shared" si="27"/>
        <v>6.4000000000000001E-2</v>
      </c>
      <c r="AM100" s="46">
        <f t="shared" si="15"/>
        <v>-0.11561756889075392</v>
      </c>
      <c r="AN100" s="138"/>
      <c r="BA100" s="41">
        <f t="shared" si="28"/>
        <v>6.4000000000000001E-2</v>
      </c>
      <c r="BB100" s="46">
        <f t="shared" si="16"/>
        <v>-0.10914913083257094</v>
      </c>
      <c r="BC100" s="138"/>
    </row>
    <row r="101" spans="2:55">
      <c r="B101" s="37" t="s">
        <v>636</v>
      </c>
      <c r="C101" s="37" t="s">
        <v>566</v>
      </c>
      <c r="D101" s="41">
        <v>5</v>
      </c>
      <c r="E101" s="41">
        <v>4</v>
      </c>
      <c r="F101" s="37" t="s">
        <v>1003</v>
      </c>
      <c r="G101" s="41">
        <v>1</v>
      </c>
      <c r="H101" s="41">
        <f t="shared" si="25"/>
        <v>6.9000000000000006E-2</v>
      </c>
      <c r="I101" s="46">
        <f t="shared" si="13"/>
        <v>-7.7086799099716066E-2</v>
      </c>
      <c r="J101" s="138"/>
      <c r="W101" s="41">
        <f t="shared" si="26"/>
        <v>6.9000000000000006E-2</v>
      </c>
      <c r="X101" s="46">
        <f t="shared" si="14"/>
        <v>-7.868648726160303E-2</v>
      </c>
      <c r="Y101" s="138"/>
      <c r="AF101" s="37" t="s">
        <v>637</v>
      </c>
      <c r="AG101" s="37" t="s">
        <v>567</v>
      </c>
      <c r="AH101" s="41">
        <v>5</v>
      </c>
      <c r="AI101" s="41">
        <v>4</v>
      </c>
      <c r="AJ101" s="37" t="s">
        <v>1003</v>
      </c>
      <c r="AK101" s="41">
        <v>1</v>
      </c>
      <c r="AL101" s="41">
        <f t="shared" si="27"/>
        <v>7.9000000000000001E-2</v>
      </c>
      <c r="AM101" s="46">
        <f t="shared" si="15"/>
        <v>7.266750594488774E-3</v>
      </c>
      <c r="AN101" s="138"/>
      <c r="BA101" s="41">
        <f t="shared" si="28"/>
        <v>7.5999999999999998E-2</v>
      </c>
      <c r="BB101" s="46">
        <f t="shared" si="16"/>
        <v>-4.3000914913083783E-3</v>
      </c>
      <c r="BC101" s="138"/>
    </row>
    <row r="102" spans="2:55">
      <c r="B102" s="37" t="s">
        <v>638</v>
      </c>
      <c r="C102" s="37" t="s">
        <v>566</v>
      </c>
      <c r="D102" s="41">
        <v>5</v>
      </c>
      <c r="E102" s="41">
        <v>5</v>
      </c>
      <c r="F102" s="37" t="s">
        <v>1003</v>
      </c>
      <c r="G102" s="41">
        <v>1</v>
      </c>
      <c r="H102" s="41">
        <f t="shared" si="25"/>
        <v>0.10299999999999999</v>
      </c>
      <c r="I102" s="46">
        <f t="shared" si="13"/>
        <v>0.21520207456698309</v>
      </c>
      <c r="J102" s="138"/>
      <c r="W102" s="41">
        <f t="shared" si="26"/>
        <v>0.10299999999999999</v>
      </c>
      <c r="X102" s="46">
        <f t="shared" si="14"/>
        <v>0.20685435686630665</v>
      </c>
      <c r="Y102" s="138"/>
      <c r="AF102" s="37" t="s">
        <v>639</v>
      </c>
      <c r="AG102" s="37" t="s">
        <v>567</v>
      </c>
      <c r="AH102" s="41">
        <v>5</v>
      </c>
      <c r="AI102" s="41">
        <v>5</v>
      </c>
      <c r="AJ102" s="37" t="s">
        <v>1003</v>
      </c>
      <c r="AK102" s="41">
        <v>1</v>
      </c>
      <c r="AL102" s="41">
        <f t="shared" si="27"/>
        <v>6.8000000000000005E-2</v>
      </c>
      <c r="AM102" s="46">
        <f t="shared" si="15"/>
        <v>-8.2848417028022509E-2</v>
      </c>
      <c r="AN102" s="138"/>
      <c r="BA102" s="41">
        <f t="shared" si="28"/>
        <v>6.6000000000000003E-2</v>
      </c>
      <c r="BB102" s="46">
        <f t="shared" si="16"/>
        <v>-9.1674290942360487E-2</v>
      </c>
      <c r="BC102" s="138"/>
    </row>
    <row r="103" spans="2:55">
      <c r="B103" s="37" t="s">
        <v>640</v>
      </c>
      <c r="C103" s="37" t="s">
        <v>566</v>
      </c>
      <c r="D103" s="41">
        <v>5</v>
      </c>
      <c r="E103" s="41">
        <v>6</v>
      </c>
      <c r="F103" s="37" t="s">
        <v>1003</v>
      </c>
      <c r="G103" s="41">
        <v>1</v>
      </c>
      <c r="H103" s="41">
        <f t="shared" si="25"/>
        <v>9.1999999999999998E-2</v>
      </c>
      <c r="I103" s="46">
        <f t="shared" si="13"/>
        <v>0.12063802720422749</v>
      </c>
      <c r="J103" s="138"/>
      <c r="W103" s="41">
        <f t="shared" si="26"/>
        <v>9.1999999999999998E-2</v>
      </c>
      <c r="X103" s="46">
        <f t="shared" si="14"/>
        <v>0.11447349553080646</v>
      </c>
      <c r="Y103" s="138"/>
      <c r="AF103" s="37" t="s">
        <v>641</v>
      </c>
      <c r="AG103" s="37" t="s">
        <v>567</v>
      </c>
      <c r="AH103" s="41">
        <v>5</v>
      </c>
      <c r="AI103" s="41">
        <v>6</v>
      </c>
      <c r="AJ103" s="37" t="s">
        <v>1003</v>
      </c>
      <c r="AK103" s="41">
        <v>1</v>
      </c>
      <c r="AL103" s="41">
        <f t="shared" si="27"/>
        <v>7.0000000000000007E-2</v>
      </c>
      <c r="AM103" s="46">
        <f t="shared" si="15"/>
        <v>-6.6463841096656803E-2</v>
      </c>
      <c r="AN103" s="138"/>
      <c r="BA103" s="41">
        <f t="shared" si="28"/>
        <v>6.8000000000000005E-2</v>
      </c>
      <c r="BB103" s="46">
        <f t="shared" si="16"/>
        <v>-7.4199451052150048E-2</v>
      </c>
      <c r="BC103" s="138"/>
    </row>
    <row r="104" spans="2:55">
      <c r="B104" s="37" t="s">
        <v>642</v>
      </c>
      <c r="C104" s="37" t="s">
        <v>566</v>
      </c>
      <c r="D104" s="41">
        <v>5</v>
      </c>
      <c r="E104" s="41">
        <v>7</v>
      </c>
      <c r="F104" s="37" t="s">
        <v>1003</v>
      </c>
      <c r="G104" s="41">
        <v>1</v>
      </c>
      <c r="H104" s="41">
        <f t="shared" si="25"/>
        <v>9.5000000000000001E-2</v>
      </c>
      <c r="I104" s="46">
        <f t="shared" si="13"/>
        <v>0.14642822193952451</v>
      </c>
      <c r="J104" s="138"/>
      <c r="W104" s="41">
        <f t="shared" si="26"/>
        <v>9.6000000000000002E-2</v>
      </c>
      <c r="X104" s="46">
        <f t="shared" si="14"/>
        <v>0.14806653601644293</v>
      </c>
      <c r="Y104" s="138"/>
      <c r="AF104" s="37" t="s">
        <v>643</v>
      </c>
      <c r="AG104" s="37" t="s">
        <v>567</v>
      </c>
      <c r="AH104" s="41">
        <v>5</v>
      </c>
      <c r="AI104" s="41">
        <v>7</v>
      </c>
      <c r="AJ104" s="37" t="s">
        <v>1003</v>
      </c>
      <c r="AK104" s="41">
        <v>1</v>
      </c>
      <c r="AL104" s="41">
        <f t="shared" si="27"/>
        <v>6.7000000000000004E-2</v>
      </c>
      <c r="AM104" s="46">
        <f t="shared" si="15"/>
        <v>-9.1040704993705354E-2</v>
      </c>
      <c r="AN104" s="138"/>
      <c r="BA104" s="41">
        <f t="shared" si="28"/>
        <v>6.6000000000000003E-2</v>
      </c>
      <c r="BB104" s="46">
        <f t="shared" si="16"/>
        <v>-9.1674290942360487E-2</v>
      </c>
      <c r="BC104" s="138"/>
    </row>
    <row r="105" spans="2:55">
      <c r="B105" s="37" t="s">
        <v>644</v>
      </c>
      <c r="C105" s="37" t="s">
        <v>566</v>
      </c>
      <c r="D105" s="41">
        <v>5</v>
      </c>
      <c r="E105" s="41">
        <v>8</v>
      </c>
      <c r="F105" s="37" t="s">
        <v>1003</v>
      </c>
      <c r="G105" s="41">
        <v>1</v>
      </c>
      <c r="H105" s="41">
        <f t="shared" si="25"/>
        <v>0.09</v>
      </c>
      <c r="I105" s="46">
        <f t="shared" si="13"/>
        <v>0.10344456404736281</v>
      </c>
      <c r="J105" s="138"/>
      <c r="W105" s="41">
        <f t="shared" si="26"/>
        <v>0.09</v>
      </c>
      <c r="X105" s="46">
        <f t="shared" si="14"/>
        <v>9.7676975287988216E-2</v>
      </c>
      <c r="Y105" s="138"/>
      <c r="AF105" s="37" t="s">
        <v>645</v>
      </c>
      <c r="AG105" s="37" t="s">
        <v>567</v>
      </c>
      <c r="AH105" s="41">
        <v>5</v>
      </c>
      <c r="AI105" s="41">
        <v>8</v>
      </c>
      <c r="AJ105" s="37" t="s">
        <v>1003</v>
      </c>
      <c r="AK105" s="41">
        <v>1</v>
      </c>
      <c r="AL105" s="41">
        <f t="shared" si="27"/>
        <v>9.5000000000000001E-2</v>
      </c>
      <c r="AM105" s="46">
        <f t="shared" si="15"/>
        <v>0.13834335804541431</v>
      </c>
      <c r="AN105" s="138"/>
      <c r="BA105" s="41">
        <f t="shared" si="28"/>
        <v>9.5000000000000001E-2</v>
      </c>
      <c r="BB105" s="46">
        <f t="shared" si="16"/>
        <v>0.16171088746569076</v>
      </c>
      <c r="BC105" s="138"/>
    </row>
    <row r="106" spans="2:55">
      <c r="B106" s="37" t="s">
        <v>646</v>
      </c>
      <c r="C106" s="37" t="s">
        <v>566</v>
      </c>
      <c r="D106" s="41">
        <v>6</v>
      </c>
      <c r="E106" s="41">
        <v>1</v>
      </c>
      <c r="F106" s="37" t="s">
        <v>1003</v>
      </c>
      <c r="G106" s="41">
        <v>1</v>
      </c>
      <c r="H106" s="41">
        <f t="shared" ref="H106:H113" si="29">I30</f>
        <v>8.5999999999999993E-2</v>
      </c>
      <c r="I106" s="46">
        <f t="shared" si="13"/>
        <v>6.9057637733633451E-2</v>
      </c>
      <c r="J106" s="138"/>
      <c r="W106" s="41">
        <f t="shared" ref="W106:W113" si="30">X30</f>
        <v>8.5999999999999993E-2</v>
      </c>
      <c r="X106" s="46">
        <f t="shared" si="14"/>
        <v>6.408393480235175E-2</v>
      </c>
      <c r="Y106" s="138"/>
      <c r="AF106" s="37" t="s">
        <v>647</v>
      </c>
      <c r="AG106" s="37" t="s">
        <v>567</v>
      </c>
      <c r="AH106" s="41">
        <v>6</v>
      </c>
      <c r="AI106" s="41">
        <v>1</v>
      </c>
      <c r="AJ106" s="37" t="s">
        <v>1003</v>
      </c>
      <c r="AK106" s="41">
        <v>1</v>
      </c>
      <c r="AL106" s="41">
        <f t="shared" ref="AL106:AL113" si="31">AM30</f>
        <v>6.7000000000000004E-2</v>
      </c>
      <c r="AM106" s="46">
        <f t="shared" si="15"/>
        <v>-9.1040704993705354E-2</v>
      </c>
      <c r="AN106" s="138"/>
      <c r="BA106" s="41">
        <f t="shared" ref="BA106:BA113" si="32">BB30</f>
        <v>6.7000000000000004E-2</v>
      </c>
      <c r="BB106" s="46">
        <f t="shared" si="16"/>
        <v>-8.2936870997255274E-2</v>
      </c>
      <c r="BC106" s="138"/>
    </row>
    <row r="107" spans="2:55">
      <c r="B107" s="37" t="s">
        <v>648</v>
      </c>
      <c r="C107" s="37" t="s">
        <v>566</v>
      </c>
      <c r="D107" s="41">
        <v>6</v>
      </c>
      <c r="E107" s="41">
        <v>2</v>
      </c>
      <c r="F107" s="37" t="s">
        <v>1003</v>
      </c>
      <c r="G107" s="41">
        <v>1</v>
      </c>
      <c r="H107" s="41">
        <f t="shared" si="29"/>
        <v>0.08</v>
      </c>
      <c r="I107" s="46">
        <f t="shared" si="13"/>
        <v>1.7477248263039542E-2</v>
      </c>
      <c r="J107" s="138"/>
      <c r="W107" s="41">
        <f t="shared" si="30"/>
        <v>8.1000000000000003E-2</v>
      </c>
      <c r="X107" s="46">
        <f t="shared" si="14"/>
        <v>2.2092634195306275E-2</v>
      </c>
      <c r="Y107" s="138"/>
      <c r="AF107" s="37" t="s">
        <v>649</v>
      </c>
      <c r="AG107" s="37" t="s">
        <v>567</v>
      </c>
      <c r="AH107" s="41">
        <v>6</v>
      </c>
      <c r="AI107" s="41">
        <v>2</v>
      </c>
      <c r="AJ107" s="37" t="s">
        <v>1003</v>
      </c>
      <c r="AK107" s="41">
        <v>1</v>
      </c>
      <c r="AL107" s="41">
        <f t="shared" si="31"/>
        <v>6.0999999999999999E-2</v>
      </c>
      <c r="AM107" s="46">
        <f t="shared" si="15"/>
        <v>-0.14019443278780247</v>
      </c>
      <c r="AN107" s="138"/>
      <c r="BA107" s="41">
        <f t="shared" si="32"/>
        <v>6.0999999999999999E-2</v>
      </c>
      <c r="BB107" s="46">
        <f t="shared" si="16"/>
        <v>-0.13536139066788661</v>
      </c>
      <c r="BC107" s="138"/>
    </row>
    <row r="108" spans="2:55">
      <c r="B108" s="37" t="s">
        <v>650</v>
      </c>
      <c r="C108" s="37" t="s">
        <v>566</v>
      </c>
      <c r="D108" s="41">
        <v>6</v>
      </c>
      <c r="E108" s="41">
        <v>3</v>
      </c>
      <c r="F108" s="37" t="s">
        <v>1003</v>
      </c>
      <c r="G108" s="41">
        <v>1</v>
      </c>
      <c r="H108" s="41">
        <f t="shared" si="29"/>
        <v>0.123</v>
      </c>
      <c r="I108" s="46">
        <f t="shared" si="13"/>
        <v>0.38713670613562978</v>
      </c>
      <c r="J108" s="138"/>
      <c r="W108" s="41">
        <f t="shared" si="30"/>
        <v>0.124</v>
      </c>
      <c r="X108" s="46">
        <f t="shared" si="14"/>
        <v>0.383217819415898</v>
      </c>
      <c r="Y108" s="138"/>
      <c r="AF108" s="37" t="s">
        <v>651</v>
      </c>
      <c r="AG108" s="37" t="s">
        <v>567</v>
      </c>
      <c r="AH108" s="41">
        <v>6</v>
      </c>
      <c r="AI108" s="41">
        <v>3</v>
      </c>
      <c r="AJ108" s="37" t="s">
        <v>1003</v>
      </c>
      <c r="AK108" s="41">
        <v>1</v>
      </c>
      <c r="AL108" s="41">
        <f t="shared" si="31"/>
        <v>6.6000000000000003E-2</v>
      </c>
      <c r="AM108" s="46">
        <f t="shared" si="15"/>
        <v>-9.9232992959388214E-2</v>
      </c>
      <c r="AN108" s="138"/>
      <c r="BA108" s="41">
        <f t="shared" si="32"/>
        <v>6.6000000000000003E-2</v>
      </c>
      <c r="BB108" s="46">
        <f t="shared" si="16"/>
        <v>-9.1674290942360487E-2</v>
      </c>
      <c r="BC108" s="138"/>
    </row>
    <row r="109" spans="2:55">
      <c r="B109" s="37" t="s">
        <v>652</v>
      </c>
      <c r="C109" s="37" t="s">
        <v>566</v>
      </c>
      <c r="D109" s="41">
        <v>6</v>
      </c>
      <c r="E109" s="41">
        <v>4</v>
      </c>
      <c r="F109" s="37" t="s">
        <v>1003</v>
      </c>
      <c r="G109" s="41">
        <v>1</v>
      </c>
      <c r="H109" s="41">
        <f t="shared" si="29"/>
        <v>8.7999999999999995E-2</v>
      </c>
      <c r="I109" s="46">
        <f t="shared" si="13"/>
        <v>8.6251100890498131E-2</v>
      </c>
      <c r="J109" s="138"/>
      <c r="W109" s="41">
        <f t="shared" si="30"/>
        <v>8.7999999999999995E-2</v>
      </c>
      <c r="X109" s="46">
        <f t="shared" si="14"/>
        <v>8.0880455045169983E-2</v>
      </c>
      <c r="Y109" s="138"/>
      <c r="AF109" s="37" t="s">
        <v>653</v>
      </c>
      <c r="AG109" s="37" t="s">
        <v>567</v>
      </c>
      <c r="AH109" s="41">
        <v>6</v>
      </c>
      <c r="AI109" s="41">
        <v>4</v>
      </c>
      <c r="AJ109" s="37" t="s">
        <v>1003</v>
      </c>
      <c r="AK109" s="41">
        <v>1</v>
      </c>
      <c r="AL109" s="41">
        <f t="shared" si="31"/>
        <v>6.3E-2</v>
      </c>
      <c r="AM109" s="46">
        <f t="shared" si="15"/>
        <v>-0.12380985685643678</v>
      </c>
      <c r="AN109" s="138"/>
      <c r="BA109" s="41">
        <f t="shared" si="32"/>
        <v>6.3E-2</v>
      </c>
      <c r="BB109" s="46">
        <f t="shared" si="16"/>
        <v>-0.11788655077767617</v>
      </c>
      <c r="BC109" s="138"/>
    </row>
    <row r="110" spans="2:55">
      <c r="B110" s="37" t="s">
        <v>654</v>
      </c>
      <c r="C110" s="37" t="s">
        <v>566</v>
      </c>
      <c r="D110" s="41">
        <v>6</v>
      </c>
      <c r="E110" s="41">
        <v>5</v>
      </c>
      <c r="F110" s="37" t="s">
        <v>1003</v>
      </c>
      <c r="G110" s="41">
        <v>1</v>
      </c>
      <c r="H110" s="41">
        <f t="shared" si="29"/>
        <v>0.10299999999999999</v>
      </c>
      <c r="I110" s="46">
        <f t="shared" si="13"/>
        <v>0.21520207456698309</v>
      </c>
      <c r="J110" s="138"/>
      <c r="W110" s="41">
        <f t="shared" si="30"/>
        <v>0.105</v>
      </c>
      <c r="X110" s="46">
        <f t="shared" si="14"/>
        <v>0.22365087710912487</v>
      </c>
      <c r="Y110" s="138"/>
      <c r="AF110" s="37" t="s">
        <v>655</v>
      </c>
      <c r="AG110" s="37" t="s">
        <v>567</v>
      </c>
      <c r="AH110" s="41">
        <v>6</v>
      </c>
      <c r="AI110" s="41">
        <v>5</v>
      </c>
      <c r="AJ110" s="37" t="s">
        <v>1003</v>
      </c>
      <c r="AK110" s="41">
        <v>1</v>
      </c>
      <c r="AL110" s="41">
        <f t="shared" si="31"/>
        <v>0.06</v>
      </c>
      <c r="AM110" s="46">
        <f t="shared" si="15"/>
        <v>-0.14838672075348533</v>
      </c>
      <c r="AN110" s="138"/>
      <c r="BA110" s="41">
        <f t="shared" si="32"/>
        <v>5.8999999999999997E-2</v>
      </c>
      <c r="BB110" s="46">
        <f t="shared" si="16"/>
        <v>-0.15283623055809706</v>
      </c>
      <c r="BC110" s="138"/>
    </row>
    <row r="111" spans="2:55">
      <c r="B111" s="37" t="s">
        <v>656</v>
      </c>
      <c r="C111" s="37" t="s">
        <v>566</v>
      </c>
      <c r="D111" s="41">
        <v>6</v>
      </c>
      <c r="E111" s="41">
        <v>6</v>
      </c>
      <c r="F111" s="37" t="s">
        <v>1003</v>
      </c>
      <c r="G111" s="41">
        <v>1</v>
      </c>
      <c r="H111" s="41">
        <f t="shared" si="29"/>
        <v>7.3999999999999996E-2</v>
      </c>
      <c r="I111" s="46">
        <f t="shared" si="13"/>
        <v>-3.4103141207554491E-2</v>
      </c>
      <c r="J111" s="138"/>
      <c r="W111" s="41">
        <f t="shared" si="30"/>
        <v>7.3999999999999996E-2</v>
      </c>
      <c r="X111" s="46">
        <f t="shared" si="14"/>
        <v>-3.6695186654557552E-2</v>
      </c>
      <c r="Y111" s="138"/>
      <c r="AF111" s="37" t="s">
        <v>657</v>
      </c>
      <c r="AG111" s="37" t="s">
        <v>567</v>
      </c>
      <c r="AH111" s="41">
        <v>6</v>
      </c>
      <c r="AI111" s="41">
        <v>6</v>
      </c>
      <c r="AJ111" s="37" t="s">
        <v>1003</v>
      </c>
      <c r="AK111" s="41">
        <v>1</v>
      </c>
      <c r="AL111" s="41">
        <f t="shared" si="31"/>
        <v>5.8999999999999997E-2</v>
      </c>
      <c r="AM111" s="46">
        <f t="shared" si="15"/>
        <v>-0.15657900871916819</v>
      </c>
      <c r="AN111" s="138"/>
      <c r="BA111" s="41">
        <f t="shared" si="32"/>
        <v>5.8999999999999997E-2</v>
      </c>
      <c r="BB111" s="46">
        <f t="shared" si="16"/>
        <v>-0.15283623055809706</v>
      </c>
      <c r="BC111" s="138"/>
    </row>
    <row r="112" spans="2:55">
      <c r="B112" s="37" t="s">
        <v>658</v>
      </c>
      <c r="C112" s="37" t="s">
        <v>566</v>
      </c>
      <c r="D112" s="41">
        <v>6</v>
      </c>
      <c r="E112" s="41">
        <v>7</v>
      </c>
      <c r="F112" s="37" t="s">
        <v>1003</v>
      </c>
      <c r="G112" s="41">
        <v>1</v>
      </c>
      <c r="H112" s="41">
        <f t="shared" si="29"/>
        <v>5.8999999999999997E-2</v>
      </c>
      <c r="I112" s="46">
        <f t="shared" si="13"/>
        <v>-0.16305411488403945</v>
      </c>
      <c r="J112" s="138"/>
      <c r="W112" s="41">
        <f t="shared" si="30"/>
        <v>5.8000000000000003E-2</v>
      </c>
      <c r="X112" s="46">
        <f t="shared" si="14"/>
        <v>-0.17106734859710326</v>
      </c>
      <c r="Y112" s="138"/>
      <c r="AF112" s="37" t="s">
        <v>659</v>
      </c>
      <c r="AG112" s="37" t="s">
        <v>567</v>
      </c>
      <c r="AH112" s="41">
        <v>6</v>
      </c>
      <c r="AI112" s="41">
        <v>7</v>
      </c>
      <c r="AJ112" s="37" t="s">
        <v>1003</v>
      </c>
      <c r="AK112" s="41">
        <v>1</v>
      </c>
      <c r="AL112" s="41">
        <f t="shared" si="31"/>
        <v>5.8000000000000003E-2</v>
      </c>
      <c r="AM112" s="46">
        <f t="shared" si="15"/>
        <v>-0.16477129668485099</v>
      </c>
      <c r="AN112" s="138"/>
      <c r="BA112" s="41">
        <f t="shared" si="32"/>
        <v>6.2E-2</v>
      </c>
      <c r="BB112" s="46">
        <f t="shared" si="16"/>
        <v>-0.12662397072278139</v>
      </c>
      <c r="BC112" s="138"/>
    </row>
    <row r="113" spans="2:55">
      <c r="B113" s="37" t="s">
        <v>660</v>
      </c>
      <c r="C113" s="37" t="s">
        <v>566</v>
      </c>
      <c r="D113" s="41">
        <v>6</v>
      </c>
      <c r="E113" s="41">
        <v>8</v>
      </c>
      <c r="F113" s="37" t="s">
        <v>1003</v>
      </c>
      <c r="G113" s="41">
        <v>1</v>
      </c>
      <c r="H113" s="41">
        <f t="shared" si="29"/>
        <v>8.1000000000000003E-2</v>
      </c>
      <c r="I113" s="46">
        <f t="shared" si="13"/>
        <v>2.6073979841471882E-2</v>
      </c>
      <c r="J113" s="138"/>
      <c r="W113" s="41">
        <f t="shared" si="30"/>
        <v>0.08</v>
      </c>
      <c r="X113" s="46">
        <f t="shared" si="14"/>
        <v>1.3694374073897158E-2</v>
      </c>
      <c r="Y113" s="138"/>
      <c r="AF113" s="37" t="s">
        <v>661</v>
      </c>
      <c r="AG113" s="37" t="s">
        <v>567</v>
      </c>
      <c r="AH113" s="41">
        <v>6</v>
      </c>
      <c r="AI113" s="41">
        <v>8</v>
      </c>
      <c r="AJ113" s="37" t="s">
        <v>1003</v>
      </c>
      <c r="AK113" s="41">
        <v>1</v>
      </c>
      <c r="AL113" s="41">
        <f t="shared" si="31"/>
        <v>5.6000000000000001E-2</v>
      </c>
      <c r="AM113" s="46">
        <f t="shared" si="15"/>
        <v>-0.18115587261621668</v>
      </c>
      <c r="AN113" s="138"/>
      <c r="BA113" s="41">
        <f t="shared" si="32"/>
        <v>5.5E-2</v>
      </c>
      <c r="BB113" s="46">
        <f t="shared" si="16"/>
        <v>-0.18778591033851788</v>
      </c>
      <c r="BC113" s="138"/>
    </row>
    <row r="114" spans="2:55">
      <c r="B114" s="37" t="s">
        <v>662</v>
      </c>
      <c r="C114" s="37" t="s">
        <v>566</v>
      </c>
      <c r="D114" s="41">
        <v>7</v>
      </c>
      <c r="E114" s="41">
        <v>1</v>
      </c>
      <c r="F114" s="37" t="s">
        <v>1003</v>
      </c>
      <c r="G114" s="41">
        <v>1</v>
      </c>
      <c r="H114" s="41">
        <f t="shared" ref="H114:H121" si="33">J30</f>
        <v>6.8000000000000005E-2</v>
      </c>
      <c r="I114" s="46">
        <f t="shared" si="13"/>
        <v>-8.5683530678148406E-2</v>
      </c>
      <c r="J114" s="138"/>
      <c r="W114" s="41">
        <f t="shared" ref="W114:W121" si="34">Y30</f>
        <v>6.9000000000000006E-2</v>
      </c>
      <c r="X114" s="46">
        <f t="shared" si="14"/>
        <v>-7.868648726160303E-2</v>
      </c>
      <c r="Y114" s="138"/>
      <c r="AF114" s="37" t="s">
        <v>663</v>
      </c>
      <c r="AG114" s="37" t="s">
        <v>567</v>
      </c>
      <c r="AH114" s="41">
        <v>7</v>
      </c>
      <c r="AI114" s="41">
        <v>1</v>
      </c>
      <c r="AJ114" s="37" t="s">
        <v>1003</v>
      </c>
      <c r="AK114" s="41">
        <v>1</v>
      </c>
      <c r="AL114" s="41">
        <f t="shared" ref="AL114:AL121" si="35">AN30</f>
        <v>5.5E-2</v>
      </c>
      <c r="AM114" s="46">
        <f t="shared" si="15"/>
        <v>-0.18934816058189954</v>
      </c>
      <c r="AN114" s="138"/>
      <c r="BA114" s="41">
        <f t="shared" ref="BA114:BA121" si="36">BC30</f>
        <v>5.5E-2</v>
      </c>
      <c r="BB114" s="46">
        <f t="shared" si="16"/>
        <v>-0.18778591033851788</v>
      </c>
      <c r="BC114" s="138"/>
    </row>
    <row r="115" spans="2:55">
      <c r="B115" s="37" t="s">
        <v>664</v>
      </c>
      <c r="C115" s="37" t="s">
        <v>566</v>
      </c>
      <c r="D115" s="41">
        <v>7</v>
      </c>
      <c r="E115" s="41">
        <v>2</v>
      </c>
      <c r="F115" s="37" t="s">
        <v>1003</v>
      </c>
      <c r="G115" s="41">
        <v>1</v>
      </c>
      <c r="H115" s="41">
        <f t="shared" si="33"/>
        <v>8.1000000000000003E-2</v>
      </c>
      <c r="I115" s="46">
        <f t="shared" si="13"/>
        <v>2.6073979841471882E-2</v>
      </c>
      <c r="J115" s="138"/>
      <c r="W115" s="41">
        <f t="shared" si="34"/>
        <v>8.1000000000000003E-2</v>
      </c>
      <c r="X115" s="46">
        <f t="shared" si="14"/>
        <v>2.2092634195306275E-2</v>
      </c>
      <c r="Y115" s="138"/>
      <c r="AF115" s="37" t="s">
        <v>665</v>
      </c>
      <c r="AG115" s="37" t="s">
        <v>567</v>
      </c>
      <c r="AH115" s="41">
        <v>7</v>
      </c>
      <c r="AI115" s="41">
        <v>2</v>
      </c>
      <c r="AJ115" s="37" t="s">
        <v>1003</v>
      </c>
      <c r="AK115" s="41">
        <v>1</v>
      </c>
      <c r="AL115" s="41">
        <f t="shared" si="35"/>
        <v>5.8999999999999997E-2</v>
      </c>
      <c r="AM115" s="46">
        <f t="shared" si="15"/>
        <v>-0.15657900871916819</v>
      </c>
      <c r="AN115" s="138"/>
      <c r="BA115" s="41">
        <f t="shared" si="36"/>
        <v>0.06</v>
      </c>
      <c r="BB115" s="46">
        <f t="shared" si="16"/>
        <v>-0.14409881061299185</v>
      </c>
      <c r="BC115" s="138"/>
    </row>
    <row r="116" spans="2:55">
      <c r="B116" s="37" t="s">
        <v>666</v>
      </c>
      <c r="C116" s="37" t="s">
        <v>566</v>
      </c>
      <c r="D116" s="41">
        <v>7</v>
      </c>
      <c r="E116" s="41">
        <v>3</v>
      </c>
      <c r="F116" s="37" t="s">
        <v>1003</v>
      </c>
      <c r="G116" s="41">
        <v>1</v>
      </c>
      <c r="H116" s="41">
        <f t="shared" si="33"/>
        <v>0.08</v>
      </c>
      <c r="I116" s="46">
        <f t="shared" si="13"/>
        <v>1.7477248263039542E-2</v>
      </c>
      <c r="J116" s="138"/>
      <c r="W116" s="41">
        <f t="shared" si="34"/>
        <v>8.1000000000000003E-2</v>
      </c>
      <c r="X116" s="46">
        <f t="shared" si="14"/>
        <v>2.2092634195306275E-2</v>
      </c>
      <c r="Y116" s="138"/>
      <c r="AF116" s="37" t="s">
        <v>667</v>
      </c>
      <c r="AG116" s="37" t="s">
        <v>567</v>
      </c>
      <c r="AH116" s="41">
        <v>7</v>
      </c>
      <c r="AI116" s="41">
        <v>3</v>
      </c>
      <c r="AJ116" s="37" t="s">
        <v>1003</v>
      </c>
      <c r="AK116" s="41">
        <v>1</v>
      </c>
      <c r="AL116" s="41">
        <f t="shared" si="35"/>
        <v>8.7999999999999995E-2</v>
      </c>
      <c r="AM116" s="46">
        <f t="shared" si="15"/>
        <v>8.0997342285634349E-2</v>
      </c>
      <c r="AN116" s="138"/>
      <c r="BA116" s="41">
        <f t="shared" si="36"/>
        <v>8.7999999999999995E-2</v>
      </c>
      <c r="BB116" s="46">
        <f t="shared" si="16"/>
        <v>0.10054894784995419</v>
      </c>
      <c r="BC116" s="138"/>
    </row>
    <row r="117" spans="2:55">
      <c r="B117" s="37" t="s">
        <v>668</v>
      </c>
      <c r="C117" s="37" t="s">
        <v>566</v>
      </c>
      <c r="D117" s="41">
        <v>7</v>
      </c>
      <c r="E117" s="41">
        <v>4</v>
      </c>
      <c r="F117" s="37" t="s">
        <v>1003</v>
      </c>
      <c r="G117" s="41">
        <v>1</v>
      </c>
      <c r="H117" s="41">
        <f t="shared" si="33"/>
        <v>9.5000000000000001E-2</v>
      </c>
      <c r="I117" s="46">
        <f t="shared" si="13"/>
        <v>0.14642822193952451</v>
      </c>
      <c r="J117" s="138"/>
      <c r="W117" s="41">
        <f t="shared" si="34"/>
        <v>9.5000000000000001E-2</v>
      </c>
      <c r="X117" s="46">
        <f t="shared" si="14"/>
        <v>0.13966827589503381</v>
      </c>
      <c r="Y117" s="138"/>
      <c r="AF117" s="37" t="s">
        <v>669</v>
      </c>
      <c r="AG117" s="37" t="s">
        <v>567</v>
      </c>
      <c r="AH117" s="41">
        <v>7</v>
      </c>
      <c r="AI117" s="41">
        <v>4</v>
      </c>
      <c r="AJ117" s="37" t="s">
        <v>1003</v>
      </c>
      <c r="AK117" s="41">
        <v>1</v>
      </c>
      <c r="AL117" s="41">
        <f t="shared" si="35"/>
        <v>7.6999999999999999E-2</v>
      </c>
      <c r="AM117" s="46">
        <f t="shared" si="15"/>
        <v>-9.1178253368769339E-3</v>
      </c>
      <c r="AN117" s="138"/>
      <c r="BA117" s="41">
        <f t="shared" si="36"/>
        <v>7.5999999999999998E-2</v>
      </c>
      <c r="BB117" s="46">
        <f t="shared" si="16"/>
        <v>-4.3000914913083783E-3</v>
      </c>
      <c r="BC117" s="138"/>
    </row>
    <row r="118" spans="2:55">
      <c r="B118" s="37" t="s">
        <v>670</v>
      </c>
      <c r="C118" s="37" t="s">
        <v>566</v>
      </c>
      <c r="D118" s="41">
        <v>7</v>
      </c>
      <c r="E118" s="41">
        <v>5</v>
      </c>
      <c r="F118" s="37" t="s">
        <v>1003</v>
      </c>
      <c r="G118" s="41">
        <v>1</v>
      </c>
      <c r="H118" s="41">
        <f t="shared" si="33"/>
        <v>8.7999999999999995E-2</v>
      </c>
      <c r="I118" s="46">
        <f t="shared" si="13"/>
        <v>8.6251100890498131E-2</v>
      </c>
      <c r="J118" s="138"/>
      <c r="W118" s="41">
        <f t="shared" si="34"/>
        <v>8.7999999999999995E-2</v>
      </c>
      <c r="X118" s="46">
        <f t="shared" si="14"/>
        <v>8.0880455045169983E-2</v>
      </c>
      <c r="Y118" s="138"/>
      <c r="AF118" s="37" t="s">
        <v>671</v>
      </c>
      <c r="AG118" s="37" t="s">
        <v>567</v>
      </c>
      <c r="AH118" s="41">
        <v>7</v>
      </c>
      <c r="AI118" s="41">
        <v>5</v>
      </c>
      <c r="AJ118" s="37" t="s">
        <v>1003</v>
      </c>
      <c r="AK118" s="41">
        <v>1</v>
      </c>
      <c r="AL118" s="41">
        <f t="shared" si="35"/>
        <v>5.8999999999999997E-2</v>
      </c>
      <c r="AM118" s="46">
        <f t="shared" si="15"/>
        <v>-0.15657900871916819</v>
      </c>
      <c r="AN118" s="138"/>
      <c r="BA118" s="41">
        <f t="shared" si="36"/>
        <v>5.8999999999999997E-2</v>
      </c>
      <c r="BB118" s="46">
        <f t="shared" si="16"/>
        <v>-0.15283623055809706</v>
      </c>
      <c r="BC118" s="138"/>
    </row>
    <row r="119" spans="2:55">
      <c r="B119" s="37" t="s">
        <v>672</v>
      </c>
      <c r="C119" s="37" t="s">
        <v>566</v>
      </c>
      <c r="D119" s="41">
        <v>7</v>
      </c>
      <c r="E119" s="41">
        <v>6</v>
      </c>
      <c r="F119" s="37" t="s">
        <v>1003</v>
      </c>
      <c r="G119" s="41">
        <v>1</v>
      </c>
      <c r="H119" s="41">
        <f t="shared" si="33"/>
        <v>9.4E-2</v>
      </c>
      <c r="I119" s="46">
        <f t="shared" si="13"/>
        <v>0.13783149036109216</v>
      </c>
      <c r="J119" s="138"/>
      <c r="W119" s="41">
        <f t="shared" si="34"/>
        <v>9.2999999999999999E-2</v>
      </c>
      <c r="X119" s="46">
        <f t="shared" si="14"/>
        <v>0.12287175565221557</v>
      </c>
      <c r="Y119" s="138"/>
      <c r="AF119" s="37" t="s">
        <v>673</v>
      </c>
      <c r="AG119" s="37" t="s">
        <v>567</v>
      </c>
      <c r="AH119" s="41">
        <v>7</v>
      </c>
      <c r="AI119" s="41">
        <v>6</v>
      </c>
      <c r="AJ119" s="37" t="s">
        <v>1003</v>
      </c>
      <c r="AK119" s="41">
        <v>1</v>
      </c>
      <c r="AL119" s="41">
        <f t="shared" si="35"/>
        <v>5.8000000000000003E-2</v>
      </c>
      <c r="AM119" s="46">
        <f t="shared" si="15"/>
        <v>-0.16477129668485099</v>
      </c>
      <c r="AN119" s="138"/>
      <c r="BA119" s="41">
        <f t="shared" si="36"/>
        <v>5.8999999999999997E-2</v>
      </c>
      <c r="BB119" s="46">
        <f t="shared" si="16"/>
        <v>-0.15283623055809706</v>
      </c>
      <c r="BC119" s="138"/>
    </row>
    <row r="120" spans="2:55">
      <c r="B120" s="37" t="s">
        <v>674</v>
      </c>
      <c r="C120" s="37" t="s">
        <v>566</v>
      </c>
      <c r="D120" s="41">
        <v>7</v>
      </c>
      <c r="E120" s="41">
        <v>7</v>
      </c>
      <c r="F120" s="37" t="s">
        <v>1003</v>
      </c>
      <c r="G120" s="41">
        <v>1</v>
      </c>
      <c r="H120" s="41">
        <f t="shared" si="33"/>
        <v>8.6999999999999994E-2</v>
      </c>
      <c r="I120" s="46">
        <f t="shared" si="13"/>
        <v>7.7654369312065791E-2</v>
      </c>
      <c r="J120" s="138"/>
      <c r="W120" s="41">
        <f t="shared" si="34"/>
        <v>8.5999999999999993E-2</v>
      </c>
      <c r="X120" s="46">
        <f t="shared" si="14"/>
        <v>6.408393480235175E-2</v>
      </c>
      <c r="Y120" s="138"/>
      <c r="AF120" s="37" t="s">
        <v>675</v>
      </c>
      <c r="AG120" s="37" t="s">
        <v>567</v>
      </c>
      <c r="AH120" s="41">
        <v>7</v>
      </c>
      <c r="AI120" s="41">
        <v>7</v>
      </c>
      <c r="AJ120" s="37" t="s">
        <v>1003</v>
      </c>
      <c r="AK120" s="41">
        <v>1</v>
      </c>
      <c r="AL120" s="41">
        <f t="shared" si="35"/>
        <v>0.05</v>
      </c>
      <c r="AM120" s="46">
        <f t="shared" si="15"/>
        <v>-0.23030960041031376</v>
      </c>
      <c r="AN120" s="138"/>
      <c r="BA120" s="41">
        <f t="shared" si="36"/>
        <v>5.3999999999999999E-2</v>
      </c>
      <c r="BB120" s="46">
        <f t="shared" si="16"/>
        <v>-0.19652333028362312</v>
      </c>
      <c r="BC120" s="138"/>
    </row>
    <row r="121" spans="2:55">
      <c r="B121" s="37" t="s">
        <v>676</v>
      </c>
      <c r="C121" s="37" t="s">
        <v>566</v>
      </c>
      <c r="D121" s="41">
        <v>7</v>
      </c>
      <c r="E121" s="41">
        <v>8</v>
      </c>
      <c r="F121" s="37" t="s">
        <v>1003</v>
      </c>
      <c r="G121" s="41">
        <v>1</v>
      </c>
      <c r="H121" s="41">
        <f t="shared" si="33"/>
        <v>8.5000000000000006E-2</v>
      </c>
      <c r="I121" s="46">
        <f t="shared" si="13"/>
        <v>6.0460906155201236E-2</v>
      </c>
      <c r="J121" s="138"/>
      <c r="W121" s="41">
        <f t="shared" si="34"/>
        <v>8.2000000000000003E-2</v>
      </c>
      <c r="X121" s="46">
        <f t="shared" si="14"/>
        <v>3.0490894316715395E-2</v>
      </c>
      <c r="Y121" s="138"/>
      <c r="AF121" s="37" t="s">
        <v>677</v>
      </c>
      <c r="AG121" s="37" t="s">
        <v>567</v>
      </c>
      <c r="AH121" s="41">
        <v>7</v>
      </c>
      <c r="AI121" s="41">
        <v>8</v>
      </c>
      <c r="AJ121" s="37" t="s">
        <v>1003</v>
      </c>
      <c r="AK121" s="41">
        <v>1</v>
      </c>
      <c r="AL121" s="41">
        <f t="shared" si="35"/>
        <v>6.0999999999999999E-2</v>
      </c>
      <c r="AM121" s="46">
        <f t="shared" si="15"/>
        <v>-0.14019443278780247</v>
      </c>
      <c r="AN121" s="138"/>
      <c r="BA121" s="41">
        <f t="shared" si="36"/>
        <v>0.06</v>
      </c>
      <c r="BB121" s="46">
        <f t="shared" si="16"/>
        <v>-0.14409881061299185</v>
      </c>
      <c r="BC121" s="138"/>
    </row>
    <row r="122" spans="2:55">
      <c r="B122" s="37" t="s">
        <v>678</v>
      </c>
      <c r="C122" s="37" t="s">
        <v>566</v>
      </c>
      <c r="D122" s="41">
        <v>8</v>
      </c>
      <c r="E122" s="41">
        <v>1</v>
      </c>
      <c r="F122" s="37" t="s">
        <v>1003</v>
      </c>
      <c r="G122" s="41">
        <v>1</v>
      </c>
      <c r="H122" s="41">
        <f t="shared" ref="H122:H129" si="37">K30</f>
        <v>6.0999999999999999E-2</v>
      </c>
      <c r="I122" s="46">
        <f t="shared" si="13"/>
        <v>-0.14586065172717477</v>
      </c>
      <c r="J122" s="138"/>
      <c r="W122" s="41">
        <f t="shared" ref="W122:W129" si="38">Z30</f>
        <v>6.2E-2</v>
      </c>
      <c r="X122" s="46">
        <f t="shared" si="14"/>
        <v>-0.13747430811146685</v>
      </c>
      <c r="Y122" s="138"/>
      <c r="AF122" s="37" t="s">
        <v>679</v>
      </c>
      <c r="AG122" s="37" t="s">
        <v>567</v>
      </c>
      <c r="AH122" s="41">
        <v>8</v>
      </c>
      <c r="AI122" s="41">
        <v>1</v>
      </c>
      <c r="AJ122" s="37" t="s">
        <v>1003</v>
      </c>
      <c r="AK122" s="41">
        <v>1</v>
      </c>
      <c r="AL122" s="41">
        <f t="shared" ref="AL122:AL129" si="39">AO30</f>
        <v>0.06</v>
      </c>
      <c r="AM122" s="46">
        <f t="shared" si="15"/>
        <v>-0.14838672075348533</v>
      </c>
      <c r="AN122" s="138"/>
      <c r="BA122" s="41">
        <f t="shared" ref="BA122:BA129" si="40">BD30</f>
        <v>0.06</v>
      </c>
      <c r="BB122" s="46">
        <f t="shared" si="16"/>
        <v>-0.14409881061299185</v>
      </c>
      <c r="BC122" s="138"/>
    </row>
    <row r="123" spans="2:55">
      <c r="B123" s="37" t="s">
        <v>680</v>
      </c>
      <c r="C123" s="37" t="s">
        <v>566</v>
      </c>
      <c r="D123" s="41">
        <v>8</v>
      </c>
      <c r="E123" s="41">
        <v>2</v>
      </c>
      <c r="F123" s="37" t="s">
        <v>1003</v>
      </c>
      <c r="G123" s="41">
        <v>1</v>
      </c>
      <c r="H123" s="41">
        <f t="shared" si="37"/>
        <v>9.5000000000000001E-2</v>
      </c>
      <c r="I123" s="46">
        <f t="shared" si="13"/>
        <v>0.14642822193952451</v>
      </c>
      <c r="J123" s="138"/>
      <c r="W123" s="41">
        <f t="shared" si="38"/>
        <v>9.2999999999999999E-2</v>
      </c>
      <c r="X123" s="46">
        <f t="shared" si="14"/>
        <v>0.12287175565221557</v>
      </c>
      <c r="Y123" s="138"/>
      <c r="AF123" s="37" t="s">
        <v>681</v>
      </c>
      <c r="AG123" s="37" t="s">
        <v>567</v>
      </c>
      <c r="AH123" s="41">
        <v>8</v>
      </c>
      <c r="AI123" s="41">
        <v>2</v>
      </c>
      <c r="AJ123" s="37" t="s">
        <v>1003</v>
      </c>
      <c r="AK123" s="41">
        <v>1</v>
      </c>
      <c r="AL123" s="41">
        <f t="shared" si="39"/>
        <v>0.06</v>
      </c>
      <c r="AM123" s="46">
        <f t="shared" si="15"/>
        <v>-0.14838672075348533</v>
      </c>
      <c r="AN123" s="138"/>
      <c r="BA123" s="41">
        <f t="shared" si="40"/>
        <v>0.06</v>
      </c>
      <c r="BB123" s="46">
        <f t="shared" si="16"/>
        <v>-0.14409881061299185</v>
      </c>
      <c r="BC123" s="138"/>
    </row>
    <row r="124" spans="2:55">
      <c r="B124" s="37" t="s">
        <v>682</v>
      </c>
      <c r="C124" s="37" t="s">
        <v>566</v>
      </c>
      <c r="D124" s="41">
        <v>8</v>
      </c>
      <c r="E124" s="41">
        <v>3</v>
      </c>
      <c r="F124" s="37" t="s">
        <v>1003</v>
      </c>
      <c r="G124" s="41">
        <v>1</v>
      </c>
      <c r="H124" s="41">
        <f t="shared" si="37"/>
        <v>7.8E-2</v>
      </c>
      <c r="I124" s="46">
        <f t="shared" si="13"/>
        <v>2.8378510617486463E-4</v>
      </c>
      <c r="J124" s="138"/>
      <c r="W124" s="41">
        <f t="shared" si="38"/>
        <v>7.9000000000000001E-2</v>
      </c>
      <c r="X124" s="46">
        <f t="shared" si="14"/>
        <v>5.2961139524880397E-3</v>
      </c>
      <c r="Y124" s="138"/>
      <c r="AF124" s="37" t="s">
        <v>683</v>
      </c>
      <c r="AG124" s="37" t="s">
        <v>567</v>
      </c>
      <c r="AH124" s="41">
        <v>8</v>
      </c>
      <c r="AI124" s="41">
        <v>3</v>
      </c>
      <c r="AJ124" s="37" t="s">
        <v>1003</v>
      </c>
      <c r="AK124" s="41">
        <v>1</v>
      </c>
      <c r="AL124" s="41">
        <f t="shared" si="39"/>
        <v>0.06</v>
      </c>
      <c r="AM124" s="46">
        <f t="shared" si="15"/>
        <v>-0.14838672075348533</v>
      </c>
      <c r="AN124" s="138"/>
      <c r="BA124" s="41">
        <f t="shared" si="40"/>
        <v>0.06</v>
      </c>
      <c r="BB124" s="46">
        <f t="shared" si="16"/>
        <v>-0.14409881061299185</v>
      </c>
      <c r="BC124" s="138"/>
    </row>
    <row r="125" spans="2:55">
      <c r="B125" s="37" t="s">
        <v>684</v>
      </c>
      <c r="C125" s="37" t="s">
        <v>566</v>
      </c>
      <c r="D125" s="41">
        <v>8</v>
      </c>
      <c r="E125" s="41">
        <v>4</v>
      </c>
      <c r="F125" s="37" t="s">
        <v>1003</v>
      </c>
      <c r="G125" s="41">
        <v>1</v>
      </c>
      <c r="H125" s="41">
        <f t="shared" si="37"/>
        <v>7.5999999999999998E-2</v>
      </c>
      <c r="I125" s="46">
        <f t="shared" si="13"/>
        <v>-1.6909678050689814E-2</v>
      </c>
      <c r="J125" s="138"/>
      <c r="W125" s="41">
        <f t="shared" si="38"/>
        <v>7.6999999999999999E-2</v>
      </c>
      <c r="X125" s="46">
        <f t="shared" si="14"/>
        <v>-1.1500406290330197E-2</v>
      </c>
      <c r="Y125" s="138"/>
      <c r="AF125" s="37" t="s">
        <v>685</v>
      </c>
      <c r="AG125" s="37" t="s">
        <v>567</v>
      </c>
      <c r="AH125" s="41">
        <v>8</v>
      </c>
      <c r="AI125" s="41">
        <v>4</v>
      </c>
      <c r="AJ125" s="37" t="s">
        <v>1003</v>
      </c>
      <c r="AK125" s="41">
        <v>1</v>
      </c>
      <c r="AL125" s="41">
        <f t="shared" si="39"/>
        <v>0.11799999999999999</v>
      </c>
      <c r="AM125" s="46">
        <f t="shared" si="15"/>
        <v>0.32676598125611972</v>
      </c>
      <c r="AN125" s="138"/>
      <c r="BA125" s="41">
        <f t="shared" si="40"/>
        <v>0.11700000000000001</v>
      </c>
      <c r="BB125" s="46">
        <f t="shared" si="16"/>
        <v>0.35393412625800552</v>
      </c>
      <c r="BC125" s="138"/>
    </row>
    <row r="126" spans="2:55">
      <c r="B126" s="37" t="s">
        <v>686</v>
      </c>
      <c r="C126" s="37" t="s">
        <v>566</v>
      </c>
      <c r="D126" s="41">
        <v>8</v>
      </c>
      <c r="E126" s="41">
        <v>5</v>
      </c>
      <c r="F126" s="37" t="s">
        <v>1003</v>
      </c>
      <c r="G126" s="41">
        <v>1</v>
      </c>
      <c r="H126" s="41">
        <f t="shared" si="37"/>
        <v>6.9000000000000006E-2</v>
      </c>
      <c r="I126" s="46">
        <f t="shared" si="13"/>
        <v>-7.7086799099716066E-2</v>
      </c>
      <c r="J126" s="138"/>
      <c r="W126" s="41">
        <f t="shared" si="38"/>
        <v>6.9000000000000006E-2</v>
      </c>
      <c r="X126" s="46">
        <f t="shared" si="14"/>
        <v>-7.868648726160303E-2</v>
      </c>
      <c r="Y126" s="138"/>
      <c r="AF126" s="37" t="s">
        <v>687</v>
      </c>
      <c r="AG126" s="37" t="s">
        <v>567</v>
      </c>
      <c r="AH126" s="41">
        <v>8</v>
      </c>
      <c r="AI126" s="41">
        <v>5</v>
      </c>
      <c r="AJ126" s="37" t="s">
        <v>1003</v>
      </c>
      <c r="AK126" s="41">
        <v>1</v>
      </c>
      <c r="AL126" s="41">
        <f t="shared" si="39"/>
        <v>0.113</v>
      </c>
      <c r="AM126" s="46">
        <f t="shared" si="15"/>
        <v>0.28580454142770556</v>
      </c>
      <c r="AN126" s="138"/>
      <c r="BA126" s="41">
        <f t="shared" si="40"/>
        <v>0.113</v>
      </c>
      <c r="BB126" s="46">
        <f t="shared" si="16"/>
        <v>0.31898444647758467</v>
      </c>
      <c r="BC126" s="138"/>
    </row>
    <row r="127" spans="2:55">
      <c r="B127" s="37" t="s">
        <v>688</v>
      </c>
      <c r="C127" s="37" t="s">
        <v>566</v>
      </c>
      <c r="D127" s="41">
        <v>8</v>
      </c>
      <c r="E127" s="41">
        <v>6</v>
      </c>
      <c r="F127" s="37" t="s">
        <v>1003</v>
      </c>
      <c r="G127" s="41">
        <v>1</v>
      </c>
      <c r="H127" s="41">
        <f t="shared" si="37"/>
        <v>7.2999999999999995E-2</v>
      </c>
      <c r="I127" s="46">
        <f t="shared" si="13"/>
        <v>-4.2699872785986831E-2</v>
      </c>
      <c r="J127" s="138"/>
      <c r="W127" s="41">
        <f t="shared" si="38"/>
        <v>7.2999999999999995E-2</v>
      </c>
      <c r="X127" s="46">
        <f t="shared" si="14"/>
        <v>-4.5093446775966668E-2</v>
      </c>
      <c r="Y127" s="138"/>
      <c r="AF127" s="37" t="s">
        <v>689</v>
      </c>
      <c r="AG127" s="37" t="s">
        <v>567</v>
      </c>
      <c r="AH127" s="41">
        <v>8</v>
      </c>
      <c r="AI127" s="41">
        <v>6</v>
      </c>
      <c r="AJ127" s="37" t="s">
        <v>1003</v>
      </c>
      <c r="AK127" s="41">
        <v>1</v>
      </c>
      <c r="AL127" s="41">
        <f t="shared" si="39"/>
        <v>0.11799999999999999</v>
      </c>
      <c r="AM127" s="46">
        <f t="shared" si="15"/>
        <v>0.32676598125611972</v>
      </c>
      <c r="AN127" s="138"/>
      <c r="BA127" s="41">
        <f t="shared" si="40"/>
        <v>0.11700000000000001</v>
      </c>
      <c r="BB127" s="46">
        <f t="shared" si="16"/>
        <v>0.35393412625800552</v>
      </c>
      <c r="BC127" s="138"/>
    </row>
    <row r="128" spans="2:55">
      <c r="B128" s="37" t="s">
        <v>690</v>
      </c>
      <c r="C128" s="37" t="s">
        <v>566</v>
      </c>
      <c r="D128" s="41">
        <v>8</v>
      </c>
      <c r="E128" s="41">
        <v>7</v>
      </c>
      <c r="F128" s="37" t="s">
        <v>1003</v>
      </c>
      <c r="G128" s="41">
        <v>1</v>
      </c>
      <c r="H128" s="41">
        <f t="shared" si="37"/>
        <v>9.6000000000000002E-2</v>
      </c>
      <c r="I128" s="46">
        <f t="shared" si="13"/>
        <v>0.15502495351795684</v>
      </c>
      <c r="J128" s="138"/>
      <c r="W128" s="41">
        <f t="shared" si="38"/>
        <v>9.8000000000000004E-2</v>
      </c>
      <c r="X128" s="46">
        <f t="shared" si="14"/>
        <v>0.16486305625926118</v>
      </c>
      <c r="Y128" s="138"/>
      <c r="AF128" s="37" t="s">
        <v>691</v>
      </c>
      <c r="AG128" s="37" t="s">
        <v>567</v>
      </c>
      <c r="AH128" s="41">
        <v>8</v>
      </c>
      <c r="AI128" s="41">
        <v>7</v>
      </c>
      <c r="AJ128" s="37" t="s">
        <v>1003</v>
      </c>
      <c r="AK128" s="41">
        <v>1</v>
      </c>
      <c r="AL128" s="41">
        <f t="shared" si="39"/>
        <v>0.113</v>
      </c>
      <c r="AM128" s="46">
        <f t="shared" si="15"/>
        <v>0.28580454142770556</v>
      </c>
      <c r="AN128" s="138"/>
      <c r="BA128" s="41">
        <f t="shared" si="40"/>
        <v>0.113</v>
      </c>
      <c r="BB128" s="46">
        <f t="shared" si="16"/>
        <v>0.31898444647758467</v>
      </c>
      <c r="BC128" s="138"/>
    </row>
    <row r="129" spans="2:55">
      <c r="B129" s="37" t="s">
        <v>692</v>
      </c>
      <c r="C129" s="37" t="s">
        <v>566</v>
      </c>
      <c r="D129" s="41">
        <v>8</v>
      </c>
      <c r="E129" s="41">
        <v>8</v>
      </c>
      <c r="F129" s="37" t="s">
        <v>1003</v>
      </c>
      <c r="G129" s="41">
        <v>1</v>
      </c>
      <c r="H129" s="41">
        <f t="shared" si="37"/>
        <v>5.6000000000000001E-2</v>
      </c>
      <c r="I129" s="46">
        <f t="shared" si="13"/>
        <v>-0.1888443096193364</v>
      </c>
      <c r="J129" s="138"/>
      <c r="W129" s="41">
        <f t="shared" si="38"/>
        <v>5.6000000000000001E-2</v>
      </c>
      <c r="X129" s="46">
        <f t="shared" si="14"/>
        <v>-0.18786386883992151</v>
      </c>
      <c r="Y129" s="138"/>
      <c r="AF129" s="37" t="s">
        <v>693</v>
      </c>
      <c r="AG129" s="37" t="s">
        <v>567</v>
      </c>
      <c r="AH129" s="41">
        <v>8</v>
      </c>
      <c r="AI129" s="41">
        <v>8</v>
      </c>
      <c r="AJ129" s="37" t="s">
        <v>1003</v>
      </c>
      <c r="AK129" s="41">
        <v>1</v>
      </c>
      <c r="AL129" s="41">
        <f t="shared" si="39"/>
        <v>0.112</v>
      </c>
      <c r="AM129" s="46">
        <f t="shared" si="15"/>
        <v>0.27761225346202273</v>
      </c>
      <c r="AN129" s="138"/>
      <c r="BA129" s="41">
        <f t="shared" si="40"/>
        <v>0.111</v>
      </c>
      <c r="BB129" s="46">
        <f t="shared" si="16"/>
        <v>0.30150960658737419</v>
      </c>
      <c r="BC129" s="138"/>
    </row>
    <row r="130" spans="2:55">
      <c r="B130" s="37" t="s">
        <v>694</v>
      </c>
      <c r="C130" s="37" t="s">
        <v>566</v>
      </c>
      <c r="D130" s="41">
        <v>9</v>
      </c>
      <c r="E130" s="41">
        <v>1</v>
      </c>
      <c r="F130" s="37" t="s">
        <v>1003</v>
      </c>
      <c r="G130" s="41">
        <v>1</v>
      </c>
      <c r="H130" s="41">
        <f t="shared" ref="H130:H137" si="41">L30</f>
        <v>7.8E-2</v>
      </c>
      <c r="I130" s="46">
        <f t="shared" si="13"/>
        <v>2.8378510617486463E-4</v>
      </c>
      <c r="J130" s="138"/>
      <c r="W130" s="41">
        <f t="shared" ref="W130:W137" si="42">AA30</f>
        <v>7.8E-2</v>
      </c>
      <c r="X130" s="46">
        <f t="shared" si="14"/>
        <v>-3.1021461689210782E-3</v>
      </c>
      <c r="Y130" s="138"/>
      <c r="AF130" s="37" t="s">
        <v>695</v>
      </c>
      <c r="AG130" s="37" t="s">
        <v>567</v>
      </c>
      <c r="AH130" s="41">
        <v>9</v>
      </c>
      <c r="AI130" s="41">
        <v>1</v>
      </c>
      <c r="AJ130" s="37" t="s">
        <v>1003</v>
      </c>
      <c r="AK130" s="41">
        <v>1</v>
      </c>
      <c r="AL130" s="41">
        <f t="shared" ref="AL130:AL137" si="43">AP30</f>
        <v>0.10299999999999999</v>
      </c>
      <c r="AM130" s="46">
        <f t="shared" si="15"/>
        <v>0.20388166177087705</v>
      </c>
      <c r="AN130" s="138"/>
      <c r="BA130" s="41">
        <f t="shared" ref="BA130:BA137" si="44">BE30</f>
        <v>0.107</v>
      </c>
      <c r="BB130" s="46">
        <f t="shared" si="16"/>
        <v>0.26655992680695328</v>
      </c>
      <c r="BC130" s="138"/>
    </row>
    <row r="131" spans="2:55">
      <c r="B131" s="37" t="s">
        <v>696</v>
      </c>
      <c r="C131" s="37" t="s">
        <v>566</v>
      </c>
      <c r="D131" s="41">
        <v>9</v>
      </c>
      <c r="E131" s="41">
        <v>2</v>
      </c>
      <c r="F131" s="37" t="s">
        <v>1003</v>
      </c>
      <c r="G131" s="41">
        <v>1</v>
      </c>
      <c r="H131" s="41">
        <f t="shared" si="41"/>
        <v>7.2999999999999995E-2</v>
      </c>
      <c r="I131" s="46">
        <f t="shared" si="13"/>
        <v>-4.2699872785986831E-2</v>
      </c>
      <c r="J131" s="138"/>
      <c r="W131" s="41">
        <f t="shared" si="42"/>
        <v>7.0999999999999994E-2</v>
      </c>
      <c r="X131" s="46">
        <f t="shared" si="14"/>
        <v>-6.1889967018784908E-2</v>
      </c>
      <c r="Y131" s="138"/>
      <c r="AF131" s="37" t="s">
        <v>697</v>
      </c>
      <c r="AG131" s="37" t="s">
        <v>567</v>
      </c>
      <c r="AH131" s="41">
        <v>9</v>
      </c>
      <c r="AI131" s="41">
        <v>2</v>
      </c>
      <c r="AJ131" s="37" t="s">
        <v>1003</v>
      </c>
      <c r="AK131" s="41">
        <v>1</v>
      </c>
      <c r="AL131" s="41">
        <f t="shared" si="43"/>
        <v>8.8999999999999996E-2</v>
      </c>
      <c r="AM131" s="46">
        <f t="shared" si="15"/>
        <v>8.9189630251317195E-2</v>
      </c>
      <c r="AN131" s="138"/>
      <c r="BA131" s="41">
        <f t="shared" si="44"/>
        <v>9.4E-2</v>
      </c>
      <c r="BB131" s="46">
        <f t="shared" si="16"/>
        <v>0.15297346752058552</v>
      </c>
      <c r="BC131" s="138"/>
    </row>
    <row r="132" spans="2:55">
      <c r="B132" s="37" t="s">
        <v>698</v>
      </c>
      <c r="C132" s="37" t="s">
        <v>566</v>
      </c>
      <c r="D132" s="41">
        <v>9</v>
      </c>
      <c r="E132" s="41">
        <v>3</v>
      </c>
      <c r="F132" s="37" t="s">
        <v>1003</v>
      </c>
      <c r="G132" s="41">
        <v>1</v>
      </c>
      <c r="H132" s="41">
        <f t="shared" si="41"/>
        <v>6.2E-2</v>
      </c>
      <c r="I132" s="46">
        <f t="shared" si="13"/>
        <v>-0.13726392014874245</v>
      </c>
      <c r="J132" s="138"/>
      <c r="W132" s="41">
        <f t="shared" si="42"/>
        <v>6.2E-2</v>
      </c>
      <c r="X132" s="46">
        <f t="shared" si="14"/>
        <v>-0.13747430811146685</v>
      </c>
      <c r="Y132" s="138"/>
      <c r="AF132" s="37" t="s">
        <v>699</v>
      </c>
      <c r="AG132" s="37" t="s">
        <v>567</v>
      </c>
      <c r="AH132" s="41">
        <v>9</v>
      </c>
      <c r="AI132" s="41">
        <v>3</v>
      </c>
      <c r="AJ132" s="37" t="s">
        <v>1003</v>
      </c>
      <c r="AK132" s="41">
        <v>1</v>
      </c>
      <c r="AL132" s="41">
        <f t="shared" si="43"/>
        <v>0.104</v>
      </c>
      <c r="AM132" s="46">
        <f t="shared" si="15"/>
        <v>0.21207394973655991</v>
      </c>
      <c r="AN132" s="138"/>
      <c r="BA132" s="41">
        <f t="shared" si="44"/>
        <v>0.10299999999999999</v>
      </c>
      <c r="BB132" s="46">
        <f t="shared" si="16"/>
        <v>0.23161024702653241</v>
      </c>
      <c r="BC132" s="138"/>
    </row>
    <row r="133" spans="2:55">
      <c r="B133" s="37" t="s">
        <v>700</v>
      </c>
      <c r="C133" s="37" t="s">
        <v>566</v>
      </c>
      <c r="D133" s="41">
        <v>9</v>
      </c>
      <c r="E133" s="41">
        <v>4</v>
      </c>
      <c r="F133" s="37" t="s">
        <v>1003</v>
      </c>
      <c r="G133" s="41">
        <v>1</v>
      </c>
      <c r="H133" s="41">
        <f t="shared" si="41"/>
        <v>8.6999999999999994E-2</v>
      </c>
      <c r="I133" s="46">
        <f t="shared" si="13"/>
        <v>7.7654369312065791E-2</v>
      </c>
      <c r="J133" s="138"/>
      <c r="W133" s="41">
        <f t="shared" si="42"/>
        <v>8.5999999999999993E-2</v>
      </c>
      <c r="X133" s="46">
        <f t="shared" si="14"/>
        <v>6.408393480235175E-2</v>
      </c>
      <c r="Y133" s="138"/>
      <c r="AF133" s="37" t="s">
        <v>701</v>
      </c>
      <c r="AG133" s="37" t="s">
        <v>567</v>
      </c>
      <c r="AH133" s="41">
        <v>9</v>
      </c>
      <c r="AI133" s="41">
        <v>4</v>
      </c>
      <c r="AJ133" s="37" t="s">
        <v>1003</v>
      </c>
      <c r="AK133" s="41">
        <v>1</v>
      </c>
      <c r="AL133" s="41">
        <f t="shared" si="43"/>
        <v>7.8E-2</v>
      </c>
      <c r="AM133" s="46">
        <f t="shared" si="15"/>
        <v>-9.2553737119407974E-4</v>
      </c>
      <c r="AN133" s="138"/>
      <c r="BA133" s="41">
        <f t="shared" si="44"/>
        <v>7.6999999999999999E-2</v>
      </c>
      <c r="BB133" s="46">
        <f t="shared" si="16"/>
        <v>4.4373284537968455E-3</v>
      </c>
      <c r="BC133" s="138"/>
    </row>
    <row r="134" spans="2:55">
      <c r="B134" s="37" t="s">
        <v>702</v>
      </c>
      <c r="C134" s="37" t="s">
        <v>566</v>
      </c>
      <c r="D134" s="41">
        <v>9</v>
      </c>
      <c r="E134" s="41">
        <v>5</v>
      </c>
      <c r="F134" s="37" t="s">
        <v>1003</v>
      </c>
      <c r="G134" s="41">
        <v>1</v>
      </c>
      <c r="H134" s="41">
        <f t="shared" si="41"/>
        <v>6.0999999999999999E-2</v>
      </c>
      <c r="I134" s="46">
        <f t="shared" si="13"/>
        <v>-0.14586065172717477</v>
      </c>
      <c r="J134" s="138"/>
      <c r="W134" s="41">
        <f t="shared" si="42"/>
        <v>0.06</v>
      </c>
      <c r="X134" s="46">
        <f t="shared" si="14"/>
        <v>-0.1542708283542851</v>
      </c>
      <c r="Y134" s="138"/>
      <c r="AF134" s="37" t="s">
        <v>703</v>
      </c>
      <c r="AG134" s="37" t="s">
        <v>567</v>
      </c>
      <c r="AH134" s="41">
        <v>9</v>
      </c>
      <c r="AI134" s="41">
        <v>5</v>
      </c>
      <c r="AJ134" s="37" t="s">
        <v>1003</v>
      </c>
      <c r="AK134" s="41">
        <v>1</v>
      </c>
      <c r="AL134" s="41">
        <f t="shared" si="43"/>
        <v>6.2E-2</v>
      </c>
      <c r="AM134" s="46">
        <f t="shared" si="15"/>
        <v>-0.13200214482211964</v>
      </c>
      <c r="AN134" s="138"/>
      <c r="BA134" s="41">
        <f t="shared" si="44"/>
        <v>6.0999999999999999E-2</v>
      </c>
      <c r="BB134" s="46">
        <f t="shared" si="16"/>
        <v>-0.13536139066788661</v>
      </c>
      <c r="BC134" s="138"/>
    </row>
    <row r="135" spans="2:55">
      <c r="B135" s="37" t="s">
        <v>704</v>
      </c>
      <c r="C135" s="37" t="s">
        <v>566</v>
      </c>
      <c r="D135" s="41">
        <v>9</v>
      </c>
      <c r="E135" s="41">
        <v>6</v>
      </c>
      <c r="F135" s="37" t="s">
        <v>1003</v>
      </c>
      <c r="G135" s="41">
        <v>1</v>
      </c>
      <c r="H135" s="41">
        <f t="shared" si="41"/>
        <v>7.1999999999999995E-2</v>
      </c>
      <c r="I135" s="46">
        <f t="shared" si="13"/>
        <v>-5.1296604364419171E-2</v>
      </c>
      <c r="J135" s="138"/>
      <c r="W135" s="41">
        <f t="shared" si="42"/>
        <v>7.0999999999999994E-2</v>
      </c>
      <c r="X135" s="46">
        <f t="shared" si="14"/>
        <v>-6.1889967018784908E-2</v>
      </c>
      <c r="Y135" s="138"/>
      <c r="AF135" s="37" t="s">
        <v>705</v>
      </c>
      <c r="AG135" s="37" t="s">
        <v>567</v>
      </c>
      <c r="AH135" s="41">
        <v>9</v>
      </c>
      <c r="AI135" s="41">
        <v>6</v>
      </c>
      <c r="AJ135" s="37" t="s">
        <v>1003</v>
      </c>
      <c r="AK135" s="41">
        <v>1</v>
      </c>
      <c r="AL135" s="41">
        <f t="shared" si="43"/>
        <v>6.2E-2</v>
      </c>
      <c r="AM135" s="46">
        <f t="shared" si="15"/>
        <v>-0.13200214482211964</v>
      </c>
      <c r="AN135" s="138"/>
      <c r="BA135" s="41">
        <f t="shared" si="44"/>
        <v>6.2E-2</v>
      </c>
      <c r="BB135" s="46">
        <f t="shared" si="16"/>
        <v>-0.12662397072278139</v>
      </c>
      <c r="BC135" s="138"/>
    </row>
    <row r="136" spans="2:55">
      <c r="B136" s="37" t="s">
        <v>706</v>
      </c>
      <c r="C136" s="37" t="s">
        <v>566</v>
      </c>
      <c r="D136" s="41">
        <v>9</v>
      </c>
      <c r="E136" s="41">
        <v>7</v>
      </c>
      <c r="F136" s="37" t="s">
        <v>1003</v>
      </c>
      <c r="G136" s="41">
        <v>1</v>
      </c>
      <c r="H136" s="41">
        <f t="shared" si="41"/>
        <v>7.5999999999999998E-2</v>
      </c>
      <c r="I136" s="46">
        <f t="shared" si="13"/>
        <v>-1.6909678050689814E-2</v>
      </c>
      <c r="J136" s="138"/>
      <c r="W136" s="41">
        <f t="shared" si="42"/>
        <v>7.3999999999999996E-2</v>
      </c>
      <c r="X136" s="46">
        <f t="shared" si="14"/>
        <v>-3.6695186654557552E-2</v>
      </c>
      <c r="Y136" s="138"/>
      <c r="AF136" s="37" t="s">
        <v>707</v>
      </c>
      <c r="AG136" s="37" t="s">
        <v>567</v>
      </c>
      <c r="AH136" s="41">
        <v>9</v>
      </c>
      <c r="AI136" s="41">
        <v>7</v>
      </c>
      <c r="AJ136" s="37" t="s">
        <v>1003</v>
      </c>
      <c r="AK136" s="41">
        <v>1</v>
      </c>
      <c r="AL136" s="41">
        <f t="shared" si="43"/>
        <v>7.0000000000000007E-2</v>
      </c>
      <c r="AM136" s="46">
        <f t="shared" si="15"/>
        <v>-6.6463841096656803E-2</v>
      </c>
      <c r="AN136" s="138"/>
      <c r="BA136" s="41">
        <f t="shared" si="44"/>
        <v>7.0000000000000007E-2</v>
      </c>
      <c r="BB136" s="46">
        <f t="shared" si="16"/>
        <v>-5.6724611161939602E-2</v>
      </c>
      <c r="BC136" s="138"/>
    </row>
    <row r="137" spans="2:55">
      <c r="B137" s="37" t="s">
        <v>708</v>
      </c>
      <c r="C137" s="37" t="s">
        <v>566</v>
      </c>
      <c r="D137" s="41">
        <v>9</v>
      </c>
      <c r="E137" s="41">
        <v>8</v>
      </c>
      <c r="F137" s="37" t="s">
        <v>1003</v>
      </c>
      <c r="G137" s="41">
        <v>1</v>
      </c>
      <c r="H137" s="41">
        <f t="shared" si="41"/>
        <v>5.8999999999999997E-2</v>
      </c>
      <c r="I137" s="46">
        <f t="shared" si="13"/>
        <v>-0.16305411488403945</v>
      </c>
      <c r="J137" s="138"/>
      <c r="W137" s="41">
        <f t="shared" si="42"/>
        <v>5.8999999999999997E-2</v>
      </c>
      <c r="X137" s="46">
        <f t="shared" si="14"/>
        <v>-0.1626690884756942</v>
      </c>
      <c r="Y137" s="138"/>
      <c r="AF137" s="37" t="s">
        <v>709</v>
      </c>
      <c r="AG137" s="37" t="s">
        <v>567</v>
      </c>
      <c r="AH137" s="41">
        <v>9</v>
      </c>
      <c r="AI137" s="41">
        <v>8</v>
      </c>
      <c r="AJ137" s="37" t="s">
        <v>1003</v>
      </c>
      <c r="AK137" s="41">
        <v>1</v>
      </c>
      <c r="AL137" s="41">
        <f t="shared" si="43"/>
        <v>6.7000000000000004E-2</v>
      </c>
      <c r="AM137" s="46">
        <f t="shared" si="15"/>
        <v>-9.1040704993705354E-2</v>
      </c>
      <c r="AN137" s="138"/>
      <c r="BA137" s="41">
        <f t="shared" si="44"/>
        <v>6.7000000000000004E-2</v>
      </c>
      <c r="BB137" s="46">
        <f t="shared" si="16"/>
        <v>-8.2936870997255274E-2</v>
      </c>
      <c r="BC137" s="138"/>
    </row>
    <row r="138" spans="2:55">
      <c r="B138" s="37" t="s">
        <v>710</v>
      </c>
      <c r="C138" s="37" t="s">
        <v>566</v>
      </c>
      <c r="D138" s="41">
        <v>10</v>
      </c>
      <c r="E138" s="41">
        <v>1</v>
      </c>
      <c r="F138" s="37" t="s">
        <v>1003</v>
      </c>
      <c r="G138" s="41">
        <v>1</v>
      </c>
      <c r="H138" s="41">
        <f t="shared" ref="H138:H145" si="45">M30</f>
        <v>6.2E-2</v>
      </c>
      <c r="I138" s="46">
        <f t="shared" si="13"/>
        <v>-0.13726392014874245</v>
      </c>
      <c r="J138" s="138"/>
      <c r="W138" s="41">
        <f t="shared" ref="W138:W145" si="46">AB30</f>
        <v>6.2E-2</v>
      </c>
      <c r="X138" s="46">
        <f t="shared" si="14"/>
        <v>-0.13747430811146685</v>
      </c>
      <c r="Y138" s="138"/>
      <c r="AF138" s="37" t="s">
        <v>711</v>
      </c>
      <c r="AG138" s="37" t="s">
        <v>567</v>
      </c>
      <c r="AH138" s="41">
        <v>10</v>
      </c>
      <c r="AI138" s="41">
        <v>1</v>
      </c>
      <c r="AJ138" s="37" t="s">
        <v>1003</v>
      </c>
      <c r="AK138" s="41">
        <v>1</v>
      </c>
      <c r="AL138" s="41">
        <f t="shared" ref="AL138:AL145" si="47">AQ30</f>
        <v>6.2E-2</v>
      </c>
      <c r="AM138" s="46">
        <f t="shared" si="15"/>
        <v>-0.13200214482211964</v>
      </c>
      <c r="AN138" s="138"/>
      <c r="BA138" s="41">
        <f t="shared" ref="BA138:BA145" si="48">BF30</f>
        <v>6.4000000000000001E-2</v>
      </c>
      <c r="BB138" s="46">
        <f t="shared" si="16"/>
        <v>-0.10914913083257094</v>
      </c>
      <c r="BC138" s="138"/>
    </row>
    <row r="139" spans="2:55">
      <c r="B139" s="37" t="s">
        <v>712</v>
      </c>
      <c r="C139" s="37" t="s">
        <v>566</v>
      </c>
      <c r="D139" s="41">
        <v>10</v>
      </c>
      <c r="E139" s="41">
        <v>2</v>
      </c>
      <c r="F139" s="37" t="s">
        <v>1003</v>
      </c>
      <c r="G139" s="41">
        <v>1</v>
      </c>
      <c r="H139" s="41">
        <f t="shared" si="45"/>
        <v>7.0000000000000007E-2</v>
      </c>
      <c r="I139" s="46">
        <f t="shared" ref="I139:I153" si="49">IF(H139&lt;$G$66, (H139-$I$56)/$I$55, "NA")</f>
        <v>-6.8490067521283726E-2</v>
      </c>
      <c r="J139" s="138"/>
      <c r="W139" s="41">
        <f t="shared" si="46"/>
        <v>7.0000000000000007E-2</v>
      </c>
      <c r="X139" s="46">
        <f t="shared" ref="X139:X153" si="50">IF(W139&lt;$V$60, (W139-$X$56)/$X$55, "NA")</f>
        <v>-7.0288227140193907E-2</v>
      </c>
      <c r="Y139" s="138"/>
      <c r="AF139" s="37" t="s">
        <v>713</v>
      </c>
      <c r="AG139" s="37" t="s">
        <v>567</v>
      </c>
      <c r="AH139" s="41">
        <v>10</v>
      </c>
      <c r="AI139" s="41">
        <v>2</v>
      </c>
      <c r="AJ139" s="37" t="s">
        <v>1003</v>
      </c>
      <c r="AK139" s="41">
        <v>1</v>
      </c>
      <c r="AL139" s="41">
        <f t="shared" si="47"/>
        <v>7.4999999999999997E-2</v>
      </c>
      <c r="AM139" s="46">
        <f t="shared" ref="AM139:AM153" si="51">IF(AL139&lt;$AK$66, (AL139-$AM$56)/$AM$55, "NA")</f>
        <v>-2.5502401268242641E-2</v>
      </c>
      <c r="AN139" s="138"/>
      <c r="BA139" s="41">
        <f t="shared" si="48"/>
        <v>7.3999999999999996E-2</v>
      </c>
      <c r="BB139" s="46">
        <f t="shared" ref="BB139:BB153" si="52">IF(BA139&lt;$BD$59, (BA139-$BF$56)/$BF$55, "NA")</f>
        <v>-2.1774931381518824E-2</v>
      </c>
      <c r="BC139" s="138"/>
    </row>
    <row r="140" spans="2:55">
      <c r="B140" s="37" t="s">
        <v>714</v>
      </c>
      <c r="C140" s="37" t="s">
        <v>566</v>
      </c>
      <c r="D140" s="41">
        <v>10</v>
      </c>
      <c r="E140" s="41">
        <v>3</v>
      </c>
      <c r="F140" s="37" t="s">
        <v>1003</v>
      </c>
      <c r="G140" s="41">
        <v>1</v>
      </c>
      <c r="H140" s="41">
        <f t="shared" si="45"/>
        <v>0.06</v>
      </c>
      <c r="I140" s="46">
        <f t="shared" si="49"/>
        <v>-0.15445738330560713</v>
      </c>
      <c r="J140" s="138"/>
      <c r="W140" s="41">
        <f t="shared" si="46"/>
        <v>0.06</v>
      </c>
      <c r="X140" s="46">
        <f t="shared" si="50"/>
        <v>-0.1542708283542851</v>
      </c>
      <c r="Y140" s="138"/>
      <c r="AF140" s="37" t="s">
        <v>715</v>
      </c>
      <c r="AG140" s="37" t="s">
        <v>567</v>
      </c>
      <c r="AH140" s="41">
        <v>10</v>
      </c>
      <c r="AI140" s="41">
        <v>3</v>
      </c>
      <c r="AJ140" s="37" t="s">
        <v>1003</v>
      </c>
      <c r="AK140" s="41">
        <v>1</v>
      </c>
      <c r="AL140" s="41">
        <f t="shared" si="47"/>
        <v>6.0999999999999999E-2</v>
      </c>
      <c r="AM140" s="46">
        <f t="shared" si="51"/>
        <v>-0.14019443278780247</v>
      </c>
      <c r="AN140" s="138"/>
      <c r="BA140" s="41">
        <f t="shared" si="48"/>
        <v>0.06</v>
      </c>
      <c r="BB140" s="46">
        <f t="shared" si="52"/>
        <v>-0.14409881061299185</v>
      </c>
      <c r="BC140" s="138"/>
    </row>
    <row r="141" spans="2:55">
      <c r="B141" s="37" t="s">
        <v>716</v>
      </c>
      <c r="C141" s="37" t="s">
        <v>566</v>
      </c>
      <c r="D141" s="41">
        <v>10</v>
      </c>
      <c r="E141" s="41">
        <v>4</v>
      </c>
      <c r="F141" s="37" t="s">
        <v>1003</v>
      </c>
      <c r="G141" s="41">
        <v>1</v>
      </c>
      <c r="H141" s="41">
        <f t="shared" si="45"/>
        <v>6.3E-2</v>
      </c>
      <c r="I141" s="46">
        <f t="shared" si="49"/>
        <v>-0.12866718857031009</v>
      </c>
      <c r="J141" s="138"/>
      <c r="W141" s="41">
        <f t="shared" si="46"/>
        <v>6.3E-2</v>
      </c>
      <c r="X141" s="46">
        <f t="shared" si="50"/>
        <v>-0.12907604799005773</v>
      </c>
      <c r="Y141" s="138"/>
      <c r="AF141" s="37" t="s">
        <v>717</v>
      </c>
      <c r="AG141" s="37" t="s">
        <v>567</v>
      </c>
      <c r="AH141" s="41">
        <v>10</v>
      </c>
      <c r="AI141" s="41">
        <v>4</v>
      </c>
      <c r="AJ141" s="37" t="s">
        <v>1003</v>
      </c>
      <c r="AK141" s="41">
        <v>1</v>
      </c>
      <c r="AL141" s="41">
        <f t="shared" si="47"/>
        <v>5.8000000000000003E-2</v>
      </c>
      <c r="AM141" s="46">
        <f t="shared" si="51"/>
        <v>-0.16477129668485099</v>
      </c>
      <c r="AN141" s="138"/>
      <c r="BA141" s="41">
        <f t="shared" si="48"/>
        <v>5.7000000000000002E-2</v>
      </c>
      <c r="BB141" s="46">
        <f t="shared" si="52"/>
        <v>-0.17031107044830746</v>
      </c>
      <c r="BC141" s="138"/>
    </row>
    <row r="142" spans="2:55">
      <c r="B142" s="37" t="s">
        <v>718</v>
      </c>
      <c r="C142" s="37" t="s">
        <v>566</v>
      </c>
      <c r="D142" s="41">
        <v>10</v>
      </c>
      <c r="E142" s="41">
        <v>5</v>
      </c>
      <c r="F142" s="37" t="s">
        <v>1003</v>
      </c>
      <c r="G142" s="41">
        <v>1</v>
      </c>
      <c r="H142" s="41">
        <f t="shared" si="45"/>
        <v>0.06</v>
      </c>
      <c r="I142" s="46">
        <f t="shared" si="49"/>
        <v>-0.15445738330560713</v>
      </c>
      <c r="J142" s="138"/>
      <c r="W142" s="41">
        <f t="shared" si="46"/>
        <v>0.06</v>
      </c>
      <c r="X142" s="46">
        <f t="shared" si="50"/>
        <v>-0.1542708283542851</v>
      </c>
      <c r="Y142" s="138"/>
      <c r="AF142" s="37" t="s">
        <v>719</v>
      </c>
      <c r="AG142" s="37" t="s">
        <v>567</v>
      </c>
      <c r="AH142" s="41">
        <v>10</v>
      </c>
      <c r="AI142" s="41">
        <v>5</v>
      </c>
      <c r="AJ142" s="37" t="s">
        <v>1003</v>
      </c>
      <c r="AK142" s="41">
        <v>1</v>
      </c>
      <c r="AL142" s="41">
        <f t="shared" si="47"/>
        <v>0.14000000000000001</v>
      </c>
      <c r="AM142" s="46">
        <f t="shared" si="51"/>
        <v>0.50699631650114252</v>
      </c>
      <c r="AN142" s="138"/>
      <c r="BA142" s="41">
        <f t="shared" si="48"/>
        <v>0.13600000000000001</v>
      </c>
      <c r="BB142" s="46">
        <f t="shared" si="52"/>
        <v>0.5199451052150047</v>
      </c>
      <c r="BC142" s="138"/>
    </row>
    <row r="143" spans="2:55">
      <c r="B143" s="37" t="s">
        <v>720</v>
      </c>
      <c r="C143" s="37" t="s">
        <v>566</v>
      </c>
      <c r="D143" s="41">
        <v>10</v>
      </c>
      <c r="E143" s="41">
        <v>6</v>
      </c>
      <c r="F143" s="37" t="s">
        <v>1003</v>
      </c>
      <c r="G143" s="41">
        <v>1</v>
      </c>
      <c r="H143" s="41">
        <f t="shared" si="45"/>
        <v>6.0999999999999999E-2</v>
      </c>
      <c r="I143" s="46">
        <f t="shared" si="49"/>
        <v>-0.14586065172717477</v>
      </c>
      <c r="J143" s="138"/>
      <c r="W143" s="41">
        <f t="shared" si="46"/>
        <v>6.0999999999999999E-2</v>
      </c>
      <c r="X143" s="46">
        <f t="shared" si="50"/>
        <v>-0.14587256823287598</v>
      </c>
      <c r="Y143" s="138"/>
      <c r="AF143" s="37" t="s">
        <v>721</v>
      </c>
      <c r="AG143" s="37" t="s">
        <v>567</v>
      </c>
      <c r="AH143" s="41">
        <v>10</v>
      </c>
      <c r="AI143" s="41">
        <v>6</v>
      </c>
      <c r="AJ143" s="37" t="s">
        <v>1003</v>
      </c>
      <c r="AK143" s="41">
        <v>1</v>
      </c>
      <c r="AL143" s="41">
        <f t="shared" si="47"/>
        <v>0.158</v>
      </c>
      <c r="AM143" s="46">
        <f t="shared" si="51"/>
        <v>0.65445749988343371</v>
      </c>
      <c r="AN143" s="138"/>
      <c r="BA143" s="41">
        <f t="shared" si="48"/>
        <v>0.153</v>
      </c>
      <c r="BB143" s="46">
        <f t="shared" si="52"/>
        <v>0.66848124428179323</v>
      </c>
      <c r="BC143" s="138"/>
    </row>
    <row r="144" spans="2:55">
      <c r="B144" s="37" t="s">
        <v>722</v>
      </c>
      <c r="C144" s="37" t="s">
        <v>566</v>
      </c>
      <c r="D144" s="41">
        <v>10</v>
      </c>
      <c r="E144" s="41">
        <v>7</v>
      </c>
      <c r="F144" s="37" t="s">
        <v>1003</v>
      </c>
      <c r="G144" s="41">
        <v>1</v>
      </c>
      <c r="H144" s="41">
        <f t="shared" si="45"/>
        <v>5.8000000000000003E-2</v>
      </c>
      <c r="I144" s="46">
        <f t="shared" si="49"/>
        <v>-0.17165084646247172</v>
      </c>
      <c r="J144" s="138"/>
      <c r="W144" s="41">
        <f t="shared" si="46"/>
        <v>5.8999999999999997E-2</v>
      </c>
      <c r="X144" s="46">
        <f t="shared" si="50"/>
        <v>-0.1626690884756942</v>
      </c>
      <c r="Y144" s="138"/>
      <c r="AF144" s="37" t="s">
        <v>723</v>
      </c>
      <c r="AG144" s="37" t="s">
        <v>567</v>
      </c>
      <c r="AH144" s="41">
        <v>10</v>
      </c>
      <c r="AI144" s="41">
        <v>7</v>
      </c>
      <c r="AJ144" s="37" t="s">
        <v>1003</v>
      </c>
      <c r="AK144" s="41">
        <v>1</v>
      </c>
      <c r="AL144" s="41">
        <f t="shared" si="47"/>
        <v>6.5000000000000002E-2</v>
      </c>
      <c r="AM144" s="46">
        <f t="shared" si="51"/>
        <v>-0.10742528092507107</v>
      </c>
      <c r="AN144" s="138"/>
      <c r="BA144" s="41">
        <f t="shared" si="48"/>
        <v>6.3E-2</v>
      </c>
      <c r="BB144" s="46">
        <f t="shared" si="52"/>
        <v>-0.11788655077767617</v>
      </c>
      <c r="BC144" s="138"/>
    </row>
    <row r="145" spans="1:55">
      <c r="B145" s="37" t="s">
        <v>724</v>
      </c>
      <c r="C145" s="37" t="s">
        <v>566</v>
      </c>
      <c r="D145" s="41">
        <v>10</v>
      </c>
      <c r="E145" s="41">
        <v>8</v>
      </c>
      <c r="F145" s="37" t="s">
        <v>1003</v>
      </c>
      <c r="G145" s="41">
        <v>1</v>
      </c>
      <c r="H145" s="41">
        <f t="shared" si="45"/>
        <v>6.3E-2</v>
      </c>
      <c r="I145" s="46">
        <f t="shared" si="49"/>
        <v>-0.12866718857031009</v>
      </c>
      <c r="J145" s="138"/>
      <c r="W145" s="41">
        <f t="shared" si="46"/>
        <v>6.3E-2</v>
      </c>
      <c r="X145" s="46">
        <f t="shared" si="50"/>
        <v>-0.12907604799005773</v>
      </c>
      <c r="Y145" s="138"/>
      <c r="AF145" s="37" t="s">
        <v>725</v>
      </c>
      <c r="AG145" s="37" t="s">
        <v>567</v>
      </c>
      <c r="AH145" s="41">
        <v>10</v>
      </c>
      <c r="AI145" s="41">
        <v>8</v>
      </c>
      <c r="AJ145" s="37" t="s">
        <v>1003</v>
      </c>
      <c r="AK145" s="41">
        <v>1</v>
      </c>
      <c r="AL145" s="41">
        <f t="shared" si="47"/>
        <v>7.2999999999999995E-2</v>
      </c>
      <c r="AM145" s="46">
        <f t="shared" si="51"/>
        <v>-4.188697719960835E-2</v>
      </c>
      <c r="AN145" s="138"/>
      <c r="BA145" s="41">
        <f t="shared" si="48"/>
        <v>7.1999999999999995E-2</v>
      </c>
      <c r="BB145" s="46">
        <f t="shared" si="52"/>
        <v>-3.9249771271729274E-2</v>
      </c>
      <c r="BC145" s="138"/>
    </row>
    <row r="146" spans="1:55">
      <c r="B146" s="37" t="s">
        <v>726</v>
      </c>
      <c r="C146" s="37" t="s">
        <v>566</v>
      </c>
      <c r="D146" s="41">
        <v>11</v>
      </c>
      <c r="E146" s="41">
        <v>1</v>
      </c>
      <c r="F146" s="37" t="s">
        <v>1003</v>
      </c>
      <c r="G146" s="41">
        <v>1</v>
      </c>
      <c r="H146" s="41">
        <f t="shared" ref="H146:H153" si="53">N30</f>
        <v>5.3999999999999999E-2</v>
      </c>
      <c r="I146" s="46">
        <f t="shared" si="49"/>
        <v>-0.20603777277620108</v>
      </c>
      <c r="J146" s="138"/>
      <c r="W146" s="41">
        <f t="shared" ref="W146:W153" si="54">AC30</f>
        <v>5.2999999999999999E-2</v>
      </c>
      <c r="X146" s="46">
        <f t="shared" si="50"/>
        <v>-0.21305864920414885</v>
      </c>
      <c r="Y146" s="138"/>
      <c r="AF146" s="37" t="s">
        <v>727</v>
      </c>
      <c r="AG146" s="37" t="s">
        <v>567</v>
      </c>
      <c r="AH146" s="41">
        <v>11</v>
      </c>
      <c r="AI146" s="41">
        <v>1</v>
      </c>
      <c r="AJ146" s="37" t="s">
        <v>1003</v>
      </c>
      <c r="AK146" s="41">
        <v>1</v>
      </c>
      <c r="AL146" s="41">
        <f t="shared" ref="AL146:AL153" si="55">AR30</f>
        <v>8.1000000000000003E-2</v>
      </c>
      <c r="AM146" s="46">
        <f t="shared" si="51"/>
        <v>2.3651326525854482E-2</v>
      </c>
      <c r="AN146" s="138"/>
      <c r="BA146" s="41">
        <f t="shared" ref="BA146:BA153" si="56">BG30</f>
        <v>8.2000000000000003E-2</v>
      </c>
      <c r="BB146" s="46">
        <f t="shared" si="52"/>
        <v>4.8124428179322963E-2</v>
      </c>
      <c r="BC146" s="138"/>
    </row>
    <row r="147" spans="1:55">
      <c r="B147" s="37" t="s">
        <v>728</v>
      </c>
      <c r="C147" s="37" t="s">
        <v>566</v>
      </c>
      <c r="D147" s="41">
        <v>11</v>
      </c>
      <c r="E147" s="41">
        <v>2</v>
      </c>
      <c r="F147" s="37" t="s">
        <v>1003</v>
      </c>
      <c r="G147" s="41">
        <v>1</v>
      </c>
      <c r="H147" s="41">
        <f t="shared" si="53"/>
        <v>0.06</v>
      </c>
      <c r="I147" s="46">
        <f t="shared" si="49"/>
        <v>-0.15445738330560713</v>
      </c>
      <c r="J147" s="138"/>
      <c r="W147" s="41">
        <f t="shared" si="54"/>
        <v>0.06</v>
      </c>
      <c r="X147" s="46">
        <f t="shared" si="50"/>
        <v>-0.1542708283542851</v>
      </c>
      <c r="Y147" s="138"/>
      <c r="AF147" s="37" t="s">
        <v>729</v>
      </c>
      <c r="AG147" s="37" t="s">
        <v>567</v>
      </c>
      <c r="AH147" s="41">
        <v>11</v>
      </c>
      <c r="AI147" s="41">
        <v>2</v>
      </c>
      <c r="AJ147" s="37" t="s">
        <v>1003</v>
      </c>
      <c r="AK147" s="41">
        <v>1</v>
      </c>
      <c r="AL147" s="41">
        <f t="shared" si="55"/>
        <v>6.4000000000000001E-2</v>
      </c>
      <c r="AM147" s="46">
        <f t="shared" si="51"/>
        <v>-0.11561756889075392</v>
      </c>
      <c r="AN147" s="138"/>
      <c r="BA147" s="41">
        <f t="shared" si="56"/>
        <v>6.5000000000000002E-2</v>
      </c>
      <c r="BB147" s="46">
        <f t="shared" si="52"/>
        <v>-0.10041171088746571</v>
      </c>
      <c r="BC147" s="138"/>
    </row>
    <row r="148" spans="1:55">
      <c r="B148" s="37" t="s">
        <v>730</v>
      </c>
      <c r="C148" s="37" t="s">
        <v>566</v>
      </c>
      <c r="D148" s="41">
        <v>11</v>
      </c>
      <c r="E148" s="41">
        <v>3</v>
      </c>
      <c r="F148" s="37" t="s">
        <v>1003</v>
      </c>
      <c r="G148" s="41">
        <v>1</v>
      </c>
      <c r="H148" s="41">
        <f t="shared" si="53"/>
        <v>6.2E-2</v>
      </c>
      <c r="I148" s="46">
        <f t="shared" si="49"/>
        <v>-0.13726392014874245</v>
      </c>
      <c r="J148" s="138"/>
      <c r="W148" s="41">
        <f t="shared" si="54"/>
        <v>6.3E-2</v>
      </c>
      <c r="X148" s="46">
        <f t="shared" si="50"/>
        <v>-0.12907604799005773</v>
      </c>
      <c r="Y148" s="138"/>
      <c r="AF148" s="37" t="s">
        <v>731</v>
      </c>
      <c r="AG148" s="37" t="s">
        <v>567</v>
      </c>
      <c r="AH148" s="41">
        <v>11</v>
      </c>
      <c r="AI148" s="41">
        <v>3</v>
      </c>
      <c r="AJ148" s="37" t="s">
        <v>1003</v>
      </c>
      <c r="AK148" s="41">
        <v>1</v>
      </c>
      <c r="AL148" s="41">
        <f t="shared" si="55"/>
        <v>6.8000000000000005E-2</v>
      </c>
      <c r="AM148" s="46">
        <f t="shared" si="51"/>
        <v>-8.2848417028022509E-2</v>
      </c>
      <c r="AN148" s="138"/>
      <c r="BA148" s="41">
        <f t="shared" si="56"/>
        <v>6.9000000000000006E-2</v>
      </c>
      <c r="BB148" s="46">
        <f t="shared" si="52"/>
        <v>-6.5462031107044821E-2</v>
      </c>
      <c r="BC148" s="138"/>
    </row>
    <row r="149" spans="1:55">
      <c r="B149" s="37" t="s">
        <v>732</v>
      </c>
      <c r="C149" s="37" t="s">
        <v>566</v>
      </c>
      <c r="D149" s="41">
        <v>11</v>
      </c>
      <c r="E149" s="41">
        <v>4</v>
      </c>
      <c r="F149" s="37" t="s">
        <v>1003</v>
      </c>
      <c r="G149" s="41">
        <v>1</v>
      </c>
      <c r="H149" s="41">
        <f t="shared" si="53"/>
        <v>6.8000000000000005E-2</v>
      </c>
      <c r="I149" s="46">
        <f t="shared" si="49"/>
        <v>-8.5683530678148406E-2</v>
      </c>
      <c r="J149" s="138"/>
      <c r="W149" s="41">
        <f t="shared" si="54"/>
        <v>6.8000000000000005E-2</v>
      </c>
      <c r="X149" s="46">
        <f t="shared" si="50"/>
        <v>-8.708474738301214E-2</v>
      </c>
      <c r="Y149" s="138"/>
      <c r="AF149" s="37" t="s">
        <v>733</v>
      </c>
      <c r="AG149" s="37" t="s">
        <v>567</v>
      </c>
      <c r="AH149" s="41">
        <v>11</v>
      </c>
      <c r="AI149" s="41">
        <v>4</v>
      </c>
      <c r="AJ149" s="37" t="s">
        <v>1003</v>
      </c>
      <c r="AK149" s="41">
        <v>1</v>
      </c>
      <c r="AL149" s="41">
        <f t="shared" si="55"/>
        <v>6.4000000000000001E-2</v>
      </c>
      <c r="AM149" s="46">
        <f t="shared" si="51"/>
        <v>-0.11561756889075392</v>
      </c>
      <c r="AN149" s="138"/>
      <c r="BA149" s="41">
        <f t="shared" si="56"/>
        <v>6.7000000000000004E-2</v>
      </c>
      <c r="BB149" s="46">
        <f t="shared" si="52"/>
        <v>-8.2936870997255274E-2</v>
      </c>
      <c r="BC149" s="138"/>
    </row>
    <row r="150" spans="1:55">
      <c r="B150" s="37" t="s">
        <v>734</v>
      </c>
      <c r="C150" s="37" t="s">
        <v>566</v>
      </c>
      <c r="D150" s="41">
        <v>11</v>
      </c>
      <c r="E150" s="41">
        <v>5</v>
      </c>
      <c r="F150" s="37" t="s">
        <v>1003</v>
      </c>
      <c r="G150" s="41">
        <v>1</v>
      </c>
      <c r="H150" s="41">
        <f t="shared" si="53"/>
        <v>7.0000000000000007E-2</v>
      </c>
      <c r="I150" s="46">
        <f t="shared" si="49"/>
        <v>-6.8490067521283726E-2</v>
      </c>
      <c r="J150" s="138"/>
      <c r="W150" s="41">
        <f t="shared" si="54"/>
        <v>7.0000000000000007E-2</v>
      </c>
      <c r="X150" s="46">
        <f t="shared" si="50"/>
        <v>-7.0288227140193907E-2</v>
      </c>
      <c r="Y150" s="138"/>
      <c r="AF150" s="37" t="s">
        <v>735</v>
      </c>
      <c r="AG150" s="37" t="s">
        <v>567</v>
      </c>
      <c r="AH150" s="41">
        <v>11</v>
      </c>
      <c r="AI150" s="41">
        <v>5</v>
      </c>
      <c r="AJ150" s="37" t="s">
        <v>1003</v>
      </c>
      <c r="AK150" s="41">
        <v>1</v>
      </c>
      <c r="AL150" s="41">
        <f t="shared" si="55"/>
        <v>6.0999999999999999E-2</v>
      </c>
      <c r="AM150" s="46">
        <f t="shared" si="51"/>
        <v>-0.14019443278780247</v>
      </c>
      <c r="AN150" s="138"/>
      <c r="BA150" s="41">
        <f t="shared" si="56"/>
        <v>6.0999999999999999E-2</v>
      </c>
      <c r="BB150" s="46">
        <f t="shared" si="52"/>
        <v>-0.13536139066788661</v>
      </c>
      <c r="BC150" s="138"/>
    </row>
    <row r="151" spans="1:55">
      <c r="B151" s="37" t="s">
        <v>736</v>
      </c>
      <c r="C151" s="37" t="s">
        <v>566</v>
      </c>
      <c r="D151" s="41">
        <v>11</v>
      </c>
      <c r="E151" s="41">
        <v>6</v>
      </c>
      <c r="F151" s="37" t="s">
        <v>1003</v>
      </c>
      <c r="G151" s="41">
        <v>1</v>
      </c>
      <c r="H151" s="41">
        <f t="shared" si="53"/>
        <v>5.6000000000000001E-2</v>
      </c>
      <c r="I151" s="46">
        <f t="shared" si="49"/>
        <v>-0.1888443096193364</v>
      </c>
      <c r="J151" s="138"/>
      <c r="W151" s="41">
        <f t="shared" si="54"/>
        <v>5.7000000000000002E-2</v>
      </c>
      <c r="X151" s="46">
        <f t="shared" si="50"/>
        <v>-0.17946560871851239</v>
      </c>
      <c r="Y151" s="138"/>
      <c r="AF151" s="37" t="s">
        <v>737</v>
      </c>
      <c r="AG151" s="37" t="s">
        <v>567</v>
      </c>
      <c r="AH151" s="41">
        <v>11</v>
      </c>
      <c r="AI151" s="41">
        <v>6</v>
      </c>
      <c r="AJ151" s="37" t="s">
        <v>1003</v>
      </c>
      <c r="AK151" s="41">
        <v>1</v>
      </c>
      <c r="AL151" s="41">
        <f t="shared" si="55"/>
        <v>0.10100000000000001</v>
      </c>
      <c r="AM151" s="46">
        <f t="shared" si="51"/>
        <v>0.18749708583951144</v>
      </c>
      <c r="AN151" s="138"/>
      <c r="BA151" s="41">
        <f t="shared" si="56"/>
        <v>0.106</v>
      </c>
      <c r="BB151" s="46">
        <f t="shared" si="52"/>
        <v>0.2578225068618481</v>
      </c>
      <c r="BC151" s="138"/>
    </row>
    <row r="152" spans="1:55">
      <c r="B152" s="37" t="s">
        <v>738</v>
      </c>
      <c r="C152" s="37" t="s">
        <v>566</v>
      </c>
      <c r="D152" s="41">
        <v>11</v>
      </c>
      <c r="E152" s="41">
        <v>7</v>
      </c>
      <c r="F152" s="37" t="s">
        <v>1003</v>
      </c>
      <c r="G152" s="41">
        <v>1</v>
      </c>
      <c r="H152" s="41">
        <f t="shared" si="53"/>
        <v>5.6000000000000001E-2</v>
      </c>
      <c r="I152" s="46">
        <f t="shared" si="49"/>
        <v>-0.1888443096193364</v>
      </c>
      <c r="J152" s="138"/>
      <c r="W152" s="41">
        <f t="shared" si="54"/>
        <v>5.6000000000000001E-2</v>
      </c>
      <c r="X152" s="46">
        <f t="shared" si="50"/>
        <v>-0.18786386883992151</v>
      </c>
      <c r="Y152" s="138"/>
      <c r="AF152" s="37" t="s">
        <v>739</v>
      </c>
      <c r="AG152" s="37" t="s">
        <v>567</v>
      </c>
      <c r="AH152" s="41">
        <v>11</v>
      </c>
      <c r="AI152" s="41">
        <v>7</v>
      </c>
      <c r="AJ152" s="37" t="s">
        <v>1003</v>
      </c>
      <c r="AK152" s="41">
        <v>1</v>
      </c>
      <c r="AL152" s="41">
        <f t="shared" si="55"/>
        <v>0.11600000000000001</v>
      </c>
      <c r="AM152" s="46">
        <f t="shared" si="51"/>
        <v>0.31038140532475417</v>
      </c>
      <c r="AN152" s="138"/>
      <c r="BA152" s="41">
        <f t="shared" si="56"/>
        <v>0.11600000000000001</v>
      </c>
      <c r="BB152" s="46">
        <f t="shared" si="52"/>
        <v>0.34519670631290034</v>
      </c>
      <c r="BC152" s="138"/>
    </row>
    <row r="153" spans="1:55">
      <c r="B153" s="37" t="s">
        <v>740</v>
      </c>
      <c r="C153" s="37" t="s">
        <v>566</v>
      </c>
      <c r="D153" s="41">
        <v>11</v>
      </c>
      <c r="E153" s="41">
        <v>8</v>
      </c>
      <c r="F153" s="37" t="s">
        <v>1003</v>
      </c>
      <c r="G153" s="41">
        <v>1</v>
      </c>
      <c r="H153" s="41">
        <f t="shared" si="53"/>
        <v>6.0999999999999999E-2</v>
      </c>
      <c r="I153" s="46">
        <f t="shared" si="49"/>
        <v>-0.14586065172717477</v>
      </c>
      <c r="J153" s="138"/>
      <c r="W153" s="41">
        <f t="shared" si="54"/>
        <v>6.0999999999999999E-2</v>
      </c>
      <c r="X153" s="46">
        <f t="shared" si="50"/>
        <v>-0.14587256823287598</v>
      </c>
      <c r="Y153" s="138"/>
      <c r="AF153" s="37" t="s">
        <v>741</v>
      </c>
      <c r="AG153" s="37" t="s">
        <v>567</v>
      </c>
      <c r="AH153" s="41">
        <v>11</v>
      </c>
      <c r="AI153" s="41">
        <v>8</v>
      </c>
      <c r="AJ153" s="37" t="s">
        <v>1003</v>
      </c>
      <c r="AK153" s="41">
        <v>1</v>
      </c>
      <c r="AL153" s="41">
        <f t="shared" si="55"/>
        <v>0.10100000000000001</v>
      </c>
      <c r="AM153" s="46">
        <f t="shared" si="51"/>
        <v>0.18749708583951144</v>
      </c>
      <c r="AN153" s="138"/>
      <c r="BA153" s="41">
        <f t="shared" si="56"/>
        <v>0.11</v>
      </c>
      <c r="BB153" s="46">
        <f t="shared" si="52"/>
        <v>0.29277218664226901</v>
      </c>
      <c r="BC153" s="138"/>
    </row>
    <row r="154" spans="1:55">
      <c r="I154" s="137"/>
      <c r="J154" s="138"/>
      <c r="X154" s="137"/>
      <c r="Y154" s="138"/>
      <c r="AF154" s="158"/>
      <c r="AG154" s="158"/>
      <c r="AH154" s="158"/>
      <c r="AI154" s="158"/>
      <c r="AJ154" s="158"/>
      <c r="AK154" s="137"/>
      <c r="AL154" s="137"/>
      <c r="AM154" s="137"/>
      <c r="AN154" s="138"/>
      <c r="BB154" s="137"/>
      <c r="BC154" s="138"/>
    </row>
    <row r="155" spans="1:55">
      <c r="I155" s="137"/>
      <c r="J155" s="138"/>
      <c r="X155" s="137"/>
      <c r="Y155" s="138"/>
      <c r="AF155" s="94"/>
      <c r="AG155" s="94"/>
      <c r="AM155" s="137"/>
      <c r="AN155" s="138"/>
      <c r="BB155" s="137"/>
      <c r="BC155" s="138"/>
    </row>
    <row r="156" spans="1:55">
      <c r="M156" s="41" t="s">
        <v>996</v>
      </c>
    </row>
    <row r="157" spans="1:55">
      <c r="D157" s="41" t="s">
        <v>577</v>
      </c>
      <c r="E157" s="41" t="s">
        <v>579</v>
      </c>
      <c r="F157" s="137"/>
      <c r="G157" s="137"/>
      <c r="H157" s="137"/>
      <c r="I157" s="137"/>
      <c r="J157" s="137"/>
      <c r="K157" s="137"/>
      <c r="M157" s="41" t="s">
        <v>577</v>
      </c>
      <c r="N157" s="41" t="s">
        <v>579</v>
      </c>
      <c r="P157" s="41" t="s">
        <v>577</v>
      </c>
      <c r="Q157" s="41" t="s">
        <v>579</v>
      </c>
      <c r="R157" s="41" t="s">
        <v>992</v>
      </c>
      <c r="S157" s="41" t="s">
        <v>993</v>
      </c>
    </row>
    <row r="158" spans="1:55" ht="75">
      <c r="A158" s="95" t="s">
        <v>757</v>
      </c>
      <c r="B158" s="41" t="s">
        <v>214</v>
      </c>
      <c r="C158" s="41" t="s">
        <v>581</v>
      </c>
      <c r="D158" s="191" t="s">
        <v>929</v>
      </c>
      <c r="E158" s="191" t="s">
        <v>929</v>
      </c>
      <c r="F158" s="137" t="s">
        <v>28</v>
      </c>
      <c r="G158" s="159"/>
      <c r="H158" s="159"/>
      <c r="I158" s="159"/>
      <c r="J158" s="159"/>
      <c r="K158" s="159"/>
      <c r="M158" s="191" t="s">
        <v>929</v>
      </c>
      <c r="N158" s="191" t="s">
        <v>929</v>
      </c>
      <c r="O158" s="41" t="s">
        <v>981</v>
      </c>
      <c r="P158" s="41" t="s">
        <v>997</v>
      </c>
      <c r="Q158" s="41" t="s">
        <v>997</v>
      </c>
      <c r="R158" s="189" t="s">
        <v>743</v>
      </c>
      <c r="S158" s="189" t="s">
        <v>744</v>
      </c>
      <c r="T158" s="189" t="s">
        <v>746</v>
      </c>
      <c r="U158" s="189" t="s">
        <v>933</v>
      </c>
      <c r="V158" s="189" t="s">
        <v>745</v>
      </c>
      <c r="W158" s="189" t="s">
        <v>747</v>
      </c>
      <c r="X158" s="15" t="s">
        <v>1087</v>
      </c>
    </row>
    <row r="159" spans="1:55">
      <c r="B159" s="41" t="str">
        <f>B74</f>
        <v>BRF-ONE-COM-1</v>
      </c>
      <c r="C159" s="41" t="str">
        <f>C74</f>
        <v>A</v>
      </c>
      <c r="D159" s="41">
        <f>I74</f>
        <v>0.12063802720422749</v>
      </c>
      <c r="E159" s="41">
        <f t="shared" ref="E159:E190" si="57">X74</f>
        <v>8.9278715166579106E-2</v>
      </c>
      <c r="F159" s="138"/>
      <c r="G159" s="137"/>
      <c r="H159" s="137"/>
      <c r="I159" s="137"/>
      <c r="J159" s="137"/>
      <c r="K159" s="137"/>
      <c r="M159" s="137">
        <f>D159</f>
        <v>0.12063802720422749</v>
      </c>
      <c r="N159" s="138">
        <f>E159</f>
        <v>8.9278715166579106E-2</v>
      </c>
      <c r="O159" s="137">
        <v>1</v>
      </c>
      <c r="P159" s="41">
        <f xml:space="preserve"> M159*O159</f>
        <v>0.12063802720422749</v>
      </c>
      <c r="Q159" s="41">
        <f xml:space="preserve"> N159*O159</f>
        <v>8.9278715166579106E-2</v>
      </c>
      <c r="R159" s="189">
        <f>AVERAGE(P159:Q159)</f>
        <v>0.1049583711854033</v>
      </c>
      <c r="S159" s="189">
        <f>STDEV(P159:Q159)</f>
        <v>2.2174382195166115E-2</v>
      </c>
      <c r="T159" s="189"/>
      <c r="U159" s="189"/>
      <c r="V159" s="189">
        <f>R159-$U$175</f>
        <v>0.1049583711854033</v>
      </c>
      <c r="W159" s="190">
        <f>IF(V159 &gt; 0, V159, 0)</f>
        <v>0.1049583711854033</v>
      </c>
      <c r="X159" s="45">
        <v>0.1049583711854033</v>
      </c>
    </row>
    <row r="160" spans="1:55">
      <c r="B160" s="41" t="str">
        <f t="shared" ref="B160:C178" si="58">B75</f>
        <v>BRF-ONE-COM-2</v>
      </c>
      <c r="C160" s="41" t="str">
        <f t="shared" si="58"/>
        <v>A</v>
      </c>
      <c r="D160" s="41">
        <f t="shared" ref="D160:D190" si="59">I75</f>
        <v>-0.10287699383501309</v>
      </c>
      <c r="E160" s="41">
        <f t="shared" si="57"/>
        <v>-0.10388126762583037</v>
      </c>
      <c r="F160" s="137"/>
      <c r="G160" s="137"/>
      <c r="H160" s="137"/>
      <c r="I160" s="137"/>
      <c r="J160" s="137"/>
      <c r="K160" s="137"/>
      <c r="L160" s="137"/>
      <c r="M160" s="137">
        <f t="shared" ref="M160:N223" si="60">D160</f>
        <v>-0.10287699383501309</v>
      </c>
      <c r="N160" s="138">
        <f t="shared" si="60"/>
        <v>-0.10388126762583037</v>
      </c>
      <c r="O160" s="137">
        <v>1</v>
      </c>
      <c r="P160" s="41">
        <f xml:space="preserve"> M160*O160</f>
        <v>-0.10287699383501309</v>
      </c>
      <c r="Q160" s="41">
        <f t="shared" ref="Q160:Q223" si="61" xml:space="preserve"> N160*O160</f>
        <v>-0.10388126762583037</v>
      </c>
      <c r="R160" s="189">
        <f t="shared" ref="R160:R223" si="62">AVERAGE(P160:Q160)</f>
        <v>-0.10337913073042174</v>
      </c>
      <c r="S160" s="189">
        <f t="shared" ref="S160:S223" si="63">STDEV(P160:Q160)</f>
        <v>7.1012880765482364E-4</v>
      </c>
      <c r="T160" s="189"/>
      <c r="U160" s="189"/>
      <c r="V160" s="189">
        <f t="shared" ref="V160:V174" si="64">R160-$U$175</f>
        <v>-0.10337913073042174</v>
      </c>
      <c r="W160" s="190">
        <f t="shared" ref="W160:W174" si="65">IF(V160 &gt; 0, V160, 0)</f>
        <v>0</v>
      </c>
      <c r="X160" s="45">
        <v>0</v>
      </c>
    </row>
    <row r="161" spans="2:24">
      <c r="B161" s="41" t="str">
        <f t="shared" si="58"/>
        <v>BRF-ONE-COM-3</v>
      </c>
      <c r="C161" s="41" t="str">
        <f t="shared" si="58"/>
        <v>A</v>
      </c>
      <c r="D161" s="41">
        <f t="shared" si="59"/>
        <v>-8.3129464722574743E-3</v>
      </c>
      <c r="E161" s="41">
        <f t="shared" si="57"/>
        <v>-1.1500406290330197E-2</v>
      </c>
      <c r="F161" s="137"/>
      <c r="G161" s="137"/>
      <c r="H161" s="137"/>
      <c r="I161" s="137"/>
      <c r="J161" s="137"/>
      <c r="K161" s="137"/>
      <c r="L161" s="137"/>
      <c r="M161" s="137">
        <f t="shared" si="60"/>
        <v>-8.3129464722574743E-3</v>
      </c>
      <c r="N161" s="138">
        <f t="shared" si="60"/>
        <v>-1.1500406290330197E-2</v>
      </c>
      <c r="O161" s="137">
        <v>1</v>
      </c>
      <c r="P161" s="41">
        <f t="shared" ref="P161:P223" si="66" xml:space="preserve"> M161*O161</f>
        <v>-8.3129464722574743E-3</v>
      </c>
      <c r="Q161" s="41">
        <f t="shared" si="61"/>
        <v>-1.1500406290330197E-2</v>
      </c>
      <c r="R161" s="189">
        <f t="shared" si="62"/>
        <v>-9.9066763812938365E-3</v>
      </c>
      <c r="S161" s="189">
        <f t="shared" si="63"/>
        <v>2.2538744521188613E-3</v>
      </c>
      <c r="T161" s="189"/>
      <c r="U161" s="189"/>
      <c r="V161" s="189">
        <f t="shared" si="64"/>
        <v>-9.9066763812938365E-3</v>
      </c>
      <c r="W161" s="190">
        <f t="shared" si="65"/>
        <v>0</v>
      </c>
      <c r="X161" s="45">
        <v>0</v>
      </c>
    </row>
    <row r="162" spans="2:24">
      <c r="B162" s="41" t="str">
        <f t="shared" si="58"/>
        <v>BRF-ONE-COM-4</v>
      </c>
      <c r="C162" s="41" t="str">
        <f t="shared" si="58"/>
        <v>A</v>
      </c>
      <c r="D162" s="41">
        <f t="shared" si="59"/>
        <v>0.29257265877287414</v>
      </c>
      <c r="E162" s="41">
        <f t="shared" si="57"/>
        <v>0.28243869795898868</v>
      </c>
      <c r="F162" s="137"/>
      <c r="G162" s="137"/>
      <c r="H162" s="137"/>
      <c r="I162" s="137"/>
      <c r="J162" s="137"/>
      <c r="K162" s="137"/>
      <c r="L162" s="137"/>
      <c r="M162" s="137">
        <f t="shared" si="60"/>
        <v>0.29257265877287414</v>
      </c>
      <c r="N162" s="138">
        <f t="shared" si="60"/>
        <v>0.28243869795898868</v>
      </c>
      <c r="O162" s="137">
        <v>1</v>
      </c>
      <c r="P162" s="41">
        <f t="shared" si="66"/>
        <v>0.29257265877287414</v>
      </c>
      <c r="Q162" s="41">
        <f t="shared" si="61"/>
        <v>0.28243869795898868</v>
      </c>
      <c r="R162" s="189">
        <f t="shared" si="62"/>
        <v>0.28750567836593144</v>
      </c>
      <c r="S162" s="189">
        <f t="shared" si="63"/>
        <v>7.1657924117771504E-3</v>
      </c>
      <c r="T162" s="189"/>
      <c r="U162" s="189"/>
      <c r="V162" s="189">
        <f t="shared" si="64"/>
        <v>0.28750567836593144</v>
      </c>
      <c r="W162" s="190">
        <f t="shared" si="65"/>
        <v>0.28750567836593144</v>
      </c>
      <c r="X162" s="45">
        <v>0.28750567836593144</v>
      </c>
    </row>
    <row r="163" spans="2:24">
      <c r="B163" s="41" t="str">
        <f t="shared" si="58"/>
        <v>BRF-ONE-COM-5</v>
      </c>
      <c r="C163" s="41" t="str">
        <f t="shared" si="58"/>
        <v>A</v>
      </c>
      <c r="D163" s="41">
        <f t="shared" si="59"/>
        <v>0.12923475878265983</v>
      </c>
      <c r="E163" s="41">
        <f t="shared" si="57"/>
        <v>0.12287175565221557</v>
      </c>
      <c r="F163" s="137"/>
      <c r="G163" s="137"/>
      <c r="H163" s="137"/>
      <c r="I163" s="137"/>
      <c r="J163" s="137"/>
      <c r="K163" s="137"/>
      <c r="L163" s="137"/>
      <c r="M163" s="137">
        <f t="shared" si="60"/>
        <v>0.12923475878265983</v>
      </c>
      <c r="N163" s="138">
        <f t="shared" si="60"/>
        <v>0.12287175565221557</v>
      </c>
      <c r="O163" s="137">
        <v>1</v>
      </c>
      <c r="P163" s="41">
        <f t="shared" si="66"/>
        <v>0.12923475878265983</v>
      </c>
      <c r="Q163" s="41">
        <f t="shared" si="61"/>
        <v>0.12287175565221557</v>
      </c>
      <c r="R163" s="189">
        <f t="shared" si="62"/>
        <v>0.12605325721743771</v>
      </c>
      <c r="S163" s="189">
        <f t="shared" si="63"/>
        <v>4.4993226622483656E-3</v>
      </c>
      <c r="T163" s="189"/>
      <c r="U163" s="189"/>
      <c r="V163" s="189">
        <f t="shared" si="64"/>
        <v>0.12605325721743771</v>
      </c>
      <c r="W163" s="190">
        <f t="shared" si="65"/>
        <v>0.12605325721743771</v>
      </c>
      <c r="X163" s="45">
        <v>0.12605325721743771</v>
      </c>
    </row>
    <row r="164" spans="2:24">
      <c r="B164" s="41" t="str">
        <f t="shared" si="58"/>
        <v>BRF-ONE-COM-6</v>
      </c>
      <c r="C164" s="41" t="str">
        <f t="shared" si="58"/>
        <v>A</v>
      </c>
      <c r="D164" s="41">
        <f t="shared" si="59"/>
        <v>0.12063802720422749</v>
      </c>
      <c r="E164" s="41">
        <f t="shared" si="57"/>
        <v>0.10607523540939734</v>
      </c>
      <c r="F164" s="137"/>
      <c r="G164" s="137"/>
      <c r="H164" s="137"/>
      <c r="I164" s="137"/>
      <c r="J164" s="137"/>
      <c r="K164" s="137"/>
      <c r="L164" s="137"/>
      <c r="M164" s="137">
        <f t="shared" si="60"/>
        <v>0.12063802720422749</v>
      </c>
      <c r="N164" s="138">
        <f t="shared" si="60"/>
        <v>0.10607523540939734</v>
      </c>
      <c r="O164" s="137">
        <v>1</v>
      </c>
      <c r="P164" s="41">
        <f t="shared" si="66"/>
        <v>0.12063802720422749</v>
      </c>
      <c r="Q164" s="41">
        <f t="shared" si="61"/>
        <v>0.10607523540939734</v>
      </c>
      <c r="R164" s="189">
        <f t="shared" si="62"/>
        <v>0.11335663130681242</v>
      </c>
      <c r="S164" s="189">
        <f t="shared" si="63"/>
        <v>1.0297448831132214E-2</v>
      </c>
      <c r="T164" s="189"/>
      <c r="U164" s="189"/>
      <c r="V164" s="189">
        <f t="shared" si="64"/>
        <v>0.11335663130681242</v>
      </c>
      <c r="W164" s="190">
        <f t="shared" si="65"/>
        <v>0.11335663130681242</v>
      </c>
      <c r="X164" s="45">
        <v>0.11335663130681242</v>
      </c>
    </row>
    <row r="165" spans="2:24">
      <c r="B165" s="41" t="str">
        <f t="shared" si="58"/>
        <v>BRF-ONE-COM-7</v>
      </c>
      <c r="C165" s="41" t="str">
        <f t="shared" si="58"/>
        <v>A</v>
      </c>
      <c r="D165" s="41">
        <f t="shared" si="59"/>
        <v>-6.8490067521283726E-2</v>
      </c>
      <c r="E165" s="41">
        <f t="shared" si="57"/>
        <v>-6.1889967018784908E-2</v>
      </c>
      <c r="F165" s="137"/>
      <c r="G165" s="137"/>
      <c r="H165" s="137"/>
      <c r="I165" s="137"/>
      <c r="J165" s="137"/>
      <c r="K165" s="137"/>
      <c r="L165" s="137"/>
      <c r="M165" s="137">
        <f t="shared" si="60"/>
        <v>-6.8490067521283726E-2</v>
      </c>
      <c r="N165" s="138">
        <f t="shared" si="60"/>
        <v>-6.1889967018784908E-2</v>
      </c>
      <c r="O165" s="137">
        <v>1</v>
      </c>
      <c r="P165" s="41">
        <f t="shared" si="66"/>
        <v>-6.8490067521283726E-2</v>
      </c>
      <c r="Q165" s="41">
        <f t="shared" si="61"/>
        <v>-6.1889967018784908E-2</v>
      </c>
      <c r="R165" s="189">
        <f t="shared" si="62"/>
        <v>-6.5190017270034317E-2</v>
      </c>
      <c r="S165" s="189">
        <f t="shared" si="63"/>
        <v>4.6669758218296541E-3</v>
      </c>
      <c r="T165" s="189"/>
      <c r="U165" s="189"/>
      <c r="V165" s="189">
        <f t="shared" si="64"/>
        <v>-6.5190017270034317E-2</v>
      </c>
      <c r="W165" s="190">
        <f t="shared" si="65"/>
        <v>0</v>
      </c>
      <c r="X165" s="45">
        <v>0</v>
      </c>
    </row>
    <row r="166" spans="2:24">
      <c r="B166" s="41" t="str">
        <f t="shared" si="58"/>
        <v>BRF-ONE-COM-8</v>
      </c>
      <c r="C166" s="41" t="str">
        <f t="shared" si="58"/>
        <v>A</v>
      </c>
      <c r="D166" s="41">
        <f t="shared" si="59"/>
        <v>5.1864174576768896E-2</v>
      </c>
      <c r="E166" s="41">
        <f t="shared" si="57"/>
        <v>4.7287414559533628E-2</v>
      </c>
      <c r="F166" s="137"/>
      <c r="G166" s="137"/>
      <c r="H166" s="137"/>
      <c r="I166" s="137"/>
      <c r="J166" s="137"/>
      <c r="K166" s="137"/>
      <c r="L166" s="137"/>
      <c r="M166" s="137">
        <f t="shared" si="60"/>
        <v>5.1864174576768896E-2</v>
      </c>
      <c r="N166" s="138">
        <f t="shared" si="60"/>
        <v>4.7287414559533628E-2</v>
      </c>
      <c r="O166" s="137">
        <v>1</v>
      </c>
      <c r="P166" s="41">
        <f t="shared" si="66"/>
        <v>5.1864174576768896E-2</v>
      </c>
      <c r="Q166" s="41">
        <f t="shared" si="61"/>
        <v>4.7287414559533628E-2</v>
      </c>
      <c r="R166" s="189">
        <f t="shared" si="62"/>
        <v>4.9575794568151262E-2</v>
      </c>
      <c r="S166" s="189">
        <f t="shared" si="63"/>
        <v>3.2362580440505181E-3</v>
      </c>
      <c r="T166" s="189"/>
      <c r="U166" s="189"/>
      <c r="V166" s="189">
        <f t="shared" si="64"/>
        <v>4.9575794568151262E-2</v>
      </c>
      <c r="W166" s="190">
        <f t="shared" si="65"/>
        <v>4.9575794568151262E-2</v>
      </c>
      <c r="X166" s="45">
        <v>4.9575794568151262E-2</v>
      </c>
    </row>
    <row r="167" spans="2:24">
      <c r="B167" s="41" t="str">
        <f t="shared" si="58"/>
        <v>LWR-BHO-NCS-1</v>
      </c>
      <c r="C167" s="41" t="str">
        <f t="shared" si="58"/>
        <v>A</v>
      </c>
      <c r="D167" s="41">
        <f t="shared" si="59"/>
        <v>-8.5683530678148406E-2</v>
      </c>
      <c r="E167" s="41">
        <f t="shared" si="57"/>
        <v>-8.708474738301214E-2</v>
      </c>
      <c r="F167" s="137"/>
      <c r="G167" s="137"/>
      <c r="H167" s="137"/>
      <c r="I167" s="137"/>
      <c r="J167" s="137"/>
      <c r="K167" s="137"/>
      <c r="L167" s="137"/>
      <c r="M167" s="137">
        <f t="shared" si="60"/>
        <v>-8.5683530678148406E-2</v>
      </c>
      <c r="N167" s="138">
        <f t="shared" si="60"/>
        <v>-8.708474738301214E-2</v>
      </c>
      <c r="O167" s="137">
        <v>1</v>
      </c>
      <c r="P167" s="41">
        <f t="shared" si="66"/>
        <v>-8.5683530678148406E-2</v>
      </c>
      <c r="Q167" s="41">
        <f t="shared" si="61"/>
        <v>-8.708474738301214E-2</v>
      </c>
      <c r="R167" s="189">
        <f t="shared" si="62"/>
        <v>-8.6384139030580273E-2</v>
      </c>
      <c r="S167" s="189">
        <f t="shared" si="63"/>
        <v>9.9080983392101519E-4</v>
      </c>
      <c r="T167" s="189"/>
      <c r="U167" s="189"/>
      <c r="V167" s="189">
        <f t="shared" si="64"/>
        <v>-8.6384139030580273E-2</v>
      </c>
      <c r="W167" s="190">
        <f t="shared" si="65"/>
        <v>0</v>
      </c>
      <c r="X167" s="45">
        <v>0</v>
      </c>
    </row>
    <row r="168" spans="2:24">
      <c r="B168" s="41" t="str">
        <f t="shared" si="58"/>
        <v>LWR-BHO-NCS-2</v>
      </c>
      <c r="C168" s="41" t="str">
        <f t="shared" si="58"/>
        <v>A</v>
      </c>
      <c r="D168" s="41">
        <f t="shared" si="59"/>
        <v>-8.3129464722574743E-3</v>
      </c>
      <c r="E168" s="41">
        <f t="shared" si="57"/>
        <v>-1.1500406290330197E-2</v>
      </c>
      <c r="F168" s="137"/>
      <c r="G168" s="137"/>
      <c r="H168" s="137"/>
      <c r="I168" s="137"/>
      <c r="J168" s="137"/>
      <c r="K168" s="137"/>
      <c r="L168" s="137"/>
      <c r="M168" s="137">
        <f t="shared" si="60"/>
        <v>-8.3129464722574743E-3</v>
      </c>
      <c r="N168" s="138">
        <f t="shared" si="60"/>
        <v>-1.1500406290330197E-2</v>
      </c>
      <c r="O168" s="137">
        <v>1</v>
      </c>
      <c r="P168" s="41">
        <f t="shared" si="66"/>
        <v>-8.3129464722574743E-3</v>
      </c>
      <c r="Q168" s="41">
        <f t="shared" si="61"/>
        <v>-1.1500406290330197E-2</v>
      </c>
      <c r="R168" s="189">
        <f t="shared" si="62"/>
        <v>-9.9066763812938365E-3</v>
      </c>
      <c r="S168" s="189">
        <f t="shared" si="63"/>
        <v>2.2538744521188613E-3</v>
      </c>
      <c r="T168" s="189"/>
      <c r="U168" s="189"/>
      <c r="V168" s="189">
        <f t="shared" si="64"/>
        <v>-9.9066763812938365E-3</v>
      </c>
      <c r="W168" s="190">
        <f t="shared" si="65"/>
        <v>0</v>
      </c>
      <c r="X168" s="45">
        <v>0</v>
      </c>
    </row>
    <row r="169" spans="2:24">
      <c r="B169" s="41" t="str">
        <f t="shared" si="58"/>
        <v>LWR-BHO-NCS-3</v>
      </c>
      <c r="C169" s="41" t="str">
        <f t="shared" si="58"/>
        <v>A</v>
      </c>
      <c r="D169" s="41">
        <f t="shared" si="59"/>
        <v>-4.2699872785986831E-2</v>
      </c>
      <c r="E169" s="41">
        <f t="shared" si="57"/>
        <v>-4.5093446775966668E-2</v>
      </c>
      <c r="F169" s="137"/>
      <c r="G169" s="137"/>
      <c r="H169" s="137"/>
      <c r="I169" s="137"/>
      <c r="J169" s="137"/>
      <c r="K169" s="137"/>
      <c r="L169" s="137"/>
      <c r="M169" s="137">
        <f t="shared" si="60"/>
        <v>-4.2699872785986831E-2</v>
      </c>
      <c r="N169" s="138">
        <f t="shared" si="60"/>
        <v>-4.5093446775966668E-2</v>
      </c>
      <c r="O169" s="137">
        <v>1</v>
      </c>
      <c r="P169" s="41">
        <f t="shared" si="66"/>
        <v>-4.2699872785986831E-2</v>
      </c>
      <c r="Q169" s="41">
        <f t="shared" si="61"/>
        <v>-4.5093446775966668E-2</v>
      </c>
      <c r="R169" s="189">
        <f t="shared" si="62"/>
        <v>-4.3896659780976746E-2</v>
      </c>
      <c r="S169" s="189">
        <f t="shared" si="63"/>
        <v>1.6925123995864843E-3</v>
      </c>
      <c r="T169" s="189"/>
      <c r="U169" s="189"/>
      <c r="V169" s="189">
        <f t="shared" si="64"/>
        <v>-4.3896659780976746E-2</v>
      </c>
      <c r="W169" s="190">
        <f t="shared" si="65"/>
        <v>0</v>
      </c>
      <c r="X169" s="45">
        <v>0</v>
      </c>
    </row>
    <row r="170" spans="2:24">
      <c r="B170" s="41" t="str">
        <f t="shared" si="58"/>
        <v>LWR-BHO-NCS-4</v>
      </c>
      <c r="C170" s="41" t="str">
        <f t="shared" si="58"/>
        <v>A</v>
      </c>
      <c r="D170" s="41">
        <f t="shared" si="59"/>
        <v>0.26678246403757711</v>
      </c>
      <c r="E170" s="41">
        <f t="shared" si="57"/>
        <v>0.28243869795898868</v>
      </c>
      <c r="F170" s="137"/>
      <c r="G170" s="137"/>
      <c r="H170" s="137"/>
      <c r="I170" s="137"/>
      <c r="J170" s="137"/>
      <c r="K170" s="137"/>
      <c r="L170" s="137"/>
      <c r="M170" s="137">
        <f t="shared" si="60"/>
        <v>0.26678246403757711</v>
      </c>
      <c r="N170" s="138">
        <f t="shared" si="60"/>
        <v>0.28243869795898868</v>
      </c>
      <c r="O170" s="137">
        <v>1</v>
      </c>
      <c r="P170" s="41">
        <f t="shared" si="66"/>
        <v>0.26678246403757711</v>
      </c>
      <c r="Q170" s="41">
        <f t="shared" si="61"/>
        <v>0.28243869795898868</v>
      </c>
      <c r="R170" s="189">
        <f t="shared" si="62"/>
        <v>0.27461058099828289</v>
      </c>
      <c r="S170" s="189">
        <f t="shared" si="63"/>
        <v>1.1070629173672979E-2</v>
      </c>
      <c r="T170" s="189"/>
      <c r="U170" s="189"/>
      <c r="V170" s="189">
        <f t="shared" si="64"/>
        <v>0.27461058099828289</v>
      </c>
      <c r="W170" s="190">
        <f t="shared" si="65"/>
        <v>0.27461058099828289</v>
      </c>
      <c r="X170" s="45">
        <v>0.27461058099828289</v>
      </c>
    </row>
    <row r="171" spans="2:24">
      <c r="B171" s="41" t="str">
        <f t="shared" si="58"/>
        <v>LWR-BHO-NCS-5</v>
      </c>
      <c r="C171" s="41" t="str">
        <f t="shared" si="58"/>
        <v>A</v>
      </c>
      <c r="D171" s="41">
        <f t="shared" si="59"/>
        <v>-0.14586065172717477</v>
      </c>
      <c r="E171" s="41">
        <f t="shared" si="57"/>
        <v>-0.14587256823287598</v>
      </c>
      <c r="F171" s="137"/>
      <c r="G171" s="137"/>
      <c r="H171" s="137"/>
      <c r="I171" s="137"/>
      <c r="J171" s="137"/>
      <c r="K171" s="137"/>
      <c r="L171" s="137"/>
      <c r="M171" s="137">
        <f t="shared" si="60"/>
        <v>-0.14586065172717477</v>
      </c>
      <c r="N171" s="138">
        <f t="shared" si="60"/>
        <v>-0.14587256823287598</v>
      </c>
      <c r="O171" s="137">
        <v>1</v>
      </c>
      <c r="P171" s="41">
        <f t="shared" si="66"/>
        <v>-0.14586065172717477</v>
      </c>
      <c r="Q171" s="41">
        <f t="shared" si="61"/>
        <v>-0.14587256823287598</v>
      </c>
      <c r="R171" s="189">
        <f t="shared" si="62"/>
        <v>-0.14586660998002537</v>
      </c>
      <c r="S171" s="189">
        <f t="shared" si="63"/>
        <v>8.4262419893693899E-6</v>
      </c>
      <c r="T171" s="189"/>
      <c r="U171" s="189"/>
      <c r="V171" s="189">
        <f t="shared" si="64"/>
        <v>-0.14586660998002537</v>
      </c>
      <c r="W171" s="190">
        <f t="shared" si="65"/>
        <v>0</v>
      </c>
      <c r="X171" s="45">
        <v>0</v>
      </c>
    </row>
    <row r="172" spans="2:24">
      <c r="B172" s="41" t="str">
        <f t="shared" si="58"/>
        <v>LWR-BHO-NCS-6</v>
      </c>
      <c r="C172" s="41" t="str">
        <f t="shared" si="58"/>
        <v>A</v>
      </c>
      <c r="D172" s="41">
        <f t="shared" si="59"/>
        <v>-0.17165084646247172</v>
      </c>
      <c r="E172" s="41">
        <f t="shared" si="57"/>
        <v>-0.17106734859710326</v>
      </c>
      <c r="F172" s="137"/>
      <c r="G172" s="137"/>
      <c r="H172" s="137"/>
      <c r="I172" s="137"/>
      <c r="J172" s="137"/>
      <c r="K172" s="137"/>
      <c r="L172" s="137"/>
      <c r="M172" s="137">
        <f t="shared" si="60"/>
        <v>-0.17165084646247172</v>
      </c>
      <c r="N172" s="138">
        <f t="shared" si="60"/>
        <v>-0.17106734859710326</v>
      </c>
      <c r="O172" s="137">
        <v>1</v>
      </c>
      <c r="P172" s="41">
        <f t="shared" si="66"/>
        <v>-0.17165084646247172</v>
      </c>
      <c r="Q172" s="41">
        <f t="shared" si="61"/>
        <v>-0.17106734859710326</v>
      </c>
      <c r="R172" s="189">
        <f t="shared" si="62"/>
        <v>-0.17135909752978751</v>
      </c>
      <c r="S172" s="189">
        <f t="shared" si="63"/>
        <v>4.1259529740991302E-4</v>
      </c>
      <c r="T172" s="189"/>
      <c r="U172" s="189"/>
      <c r="V172" s="189">
        <f t="shared" si="64"/>
        <v>-0.17135909752978751</v>
      </c>
      <c r="W172" s="190">
        <f t="shared" si="65"/>
        <v>0</v>
      </c>
      <c r="X172" s="45">
        <v>0</v>
      </c>
    </row>
    <row r="173" spans="2:24">
      <c r="B173" s="41" t="str">
        <f t="shared" si="58"/>
        <v>LWR-BHO-NCS-7</v>
      </c>
      <c r="C173" s="41" t="str">
        <f t="shared" si="58"/>
        <v>A</v>
      </c>
      <c r="D173" s="41">
        <f t="shared" si="59"/>
        <v>-0.11147372541344543</v>
      </c>
      <c r="E173" s="41">
        <f t="shared" si="57"/>
        <v>-0.12067778786864862</v>
      </c>
      <c r="F173" s="137"/>
      <c r="G173" s="137"/>
      <c r="H173" s="137"/>
      <c r="I173" s="137"/>
      <c r="J173" s="137"/>
      <c r="K173" s="137"/>
      <c r="L173" s="137"/>
      <c r="M173" s="137">
        <f t="shared" si="60"/>
        <v>-0.11147372541344543</v>
      </c>
      <c r="N173" s="138">
        <f t="shared" si="60"/>
        <v>-0.12067778786864862</v>
      </c>
      <c r="O173" s="137">
        <v>1</v>
      </c>
      <c r="P173" s="41">
        <f t="shared" si="66"/>
        <v>-0.11147372541344543</v>
      </c>
      <c r="Q173" s="41">
        <f t="shared" si="61"/>
        <v>-0.12067778786864862</v>
      </c>
      <c r="R173" s="189">
        <f t="shared" si="62"/>
        <v>-0.11607575664104702</v>
      </c>
      <c r="S173" s="189">
        <f t="shared" si="63"/>
        <v>6.5082549765386822E-3</v>
      </c>
      <c r="T173" s="189"/>
      <c r="U173" s="189"/>
      <c r="V173" s="189">
        <f t="shared" si="64"/>
        <v>-0.11607575664104702</v>
      </c>
      <c r="W173" s="190">
        <f t="shared" si="65"/>
        <v>0</v>
      </c>
      <c r="X173" s="45">
        <v>0</v>
      </c>
    </row>
    <row r="174" spans="2:24">
      <c r="B174" s="41" t="str">
        <f t="shared" si="58"/>
        <v>LWR-BHO-NCS-8</v>
      </c>
      <c r="C174" s="41" t="str">
        <f t="shared" si="58"/>
        <v>A</v>
      </c>
      <c r="D174" s="41">
        <f t="shared" si="59"/>
        <v>-0.11147372541344543</v>
      </c>
      <c r="E174" s="41">
        <f t="shared" si="57"/>
        <v>-0.12067778786864862</v>
      </c>
      <c r="F174" s="137"/>
      <c r="G174" s="137"/>
      <c r="H174" s="137"/>
      <c r="I174" s="137"/>
      <c r="J174" s="137"/>
      <c r="K174" s="137"/>
      <c r="L174" s="137"/>
      <c r="M174" s="137">
        <f t="shared" si="60"/>
        <v>-0.11147372541344543</v>
      </c>
      <c r="N174" s="138">
        <f t="shared" si="60"/>
        <v>-0.12067778786864862</v>
      </c>
      <c r="O174" s="137">
        <v>1</v>
      </c>
      <c r="P174" s="41">
        <f t="shared" si="66"/>
        <v>-0.11147372541344543</v>
      </c>
      <c r="Q174" s="41">
        <f t="shared" si="61"/>
        <v>-0.12067778786864862</v>
      </c>
      <c r="R174" s="189">
        <f t="shared" si="62"/>
        <v>-0.11607575664104702</v>
      </c>
      <c r="S174" s="189">
        <f t="shared" si="63"/>
        <v>6.5082549765386822E-3</v>
      </c>
      <c r="T174" s="189"/>
      <c r="U174" s="189"/>
      <c r="V174" s="189">
        <f t="shared" si="64"/>
        <v>-0.11607575664104702</v>
      </c>
      <c r="W174" s="190">
        <f t="shared" si="65"/>
        <v>0</v>
      </c>
      <c r="X174" s="45">
        <v>0</v>
      </c>
    </row>
    <row r="175" spans="2:24" s="139" customFormat="1">
      <c r="B175" s="139" t="str">
        <f t="shared" si="58"/>
        <v>Blank-1</v>
      </c>
      <c r="C175" s="139" t="str">
        <f t="shared" si="58"/>
        <v>A</v>
      </c>
      <c r="D175" s="139">
        <f t="shared" si="59"/>
        <v>-0.16305411488403945</v>
      </c>
      <c r="E175" s="139">
        <f t="shared" si="57"/>
        <v>-0.1626690884756942</v>
      </c>
      <c r="M175" s="139">
        <f t="shared" si="60"/>
        <v>-0.16305411488403945</v>
      </c>
      <c r="N175" s="160">
        <f t="shared" si="60"/>
        <v>-0.1626690884756942</v>
      </c>
      <c r="O175" s="139">
        <v>1</v>
      </c>
      <c r="P175" s="41">
        <f t="shared" si="66"/>
        <v>-0.16305411488403945</v>
      </c>
      <c r="Q175" s="41">
        <f t="shared" si="61"/>
        <v>-0.1626690884756942</v>
      </c>
      <c r="R175" s="189">
        <f t="shared" si="62"/>
        <v>-0.16286160167986682</v>
      </c>
      <c r="S175" s="189">
        <f t="shared" si="63"/>
        <v>2.7225478427683199E-4</v>
      </c>
      <c r="T175" s="189">
        <f>AVERAGE(R175:R179)</f>
        <v>-2.6022147777589693E-2</v>
      </c>
      <c r="U175" s="190">
        <f>IF(T175 &gt; 0, T175, 0)</f>
        <v>0</v>
      </c>
      <c r="V175" s="189"/>
      <c r="W175" s="190"/>
      <c r="X175" s="45" t="s">
        <v>86</v>
      </c>
    </row>
    <row r="176" spans="2:24" s="139" customFormat="1">
      <c r="B176" s="139" t="str">
        <f t="shared" si="58"/>
        <v>Blank-2</v>
      </c>
      <c r="C176" s="139" t="str">
        <f t="shared" si="58"/>
        <v>A</v>
      </c>
      <c r="D176" s="139">
        <f t="shared" si="59"/>
        <v>-0.11147372541344543</v>
      </c>
      <c r="E176" s="139">
        <f t="shared" si="57"/>
        <v>-0.12067778786864862</v>
      </c>
      <c r="M176" s="139">
        <f t="shared" si="60"/>
        <v>-0.11147372541344543</v>
      </c>
      <c r="N176" s="160">
        <f t="shared" si="60"/>
        <v>-0.12067778786864862</v>
      </c>
      <c r="O176" s="139">
        <v>1</v>
      </c>
      <c r="P176" s="41">
        <f t="shared" si="66"/>
        <v>-0.11147372541344543</v>
      </c>
      <c r="Q176" s="41">
        <f t="shared" si="61"/>
        <v>-0.12067778786864862</v>
      </c>
      <c r="R176" s="189">
        <f t="shared" si="62"/>
        <v>-0.11607575664104702</v>
      </c>
      <c r="S176" s="189">
        <f t="shared" si="63"/>
        <v>6.5082549765386822E-3</v>
      </c>
      <c r="T176" s="189"/>
      <c r="U176" s="189"/>
      <c r="V176" s="189"/>
      <c r="W176" s="190"/>
      <c r="X176" s="45" t="s">
        <v>86</v>
      </c>
    </row>
    <row r="177" spans="2:24" s="139" customFormat="1">
      <c r="B177" s="139" t="str">
        <f t="shared" si="58"/>
        <v>Blank-3</v>
      </c>
      <c r="C177" s="139" t="str">
        <f t="shared" si="58"/>
        <v>A</v>
      </c>
      <c r="D177" s="139">
        <f t="shared" si="59"/>
        <v>7.7654369312065791E-2</v>
      </c>
      <c r="E177" s="139">
        <f t="shared" si="57"/>
        <v>5.5685674680942751E-2</v>
      </c>
      <c r="M177" s="139">
        <f t="shared" si="60"/>
        <v>7.7654369312065791E-2</v>
      </c>
      <c r="N177" s="160">
        <f t="shared" si="60"/>
        <v>5.5685674680942751E-2</v>
      </c>
      <c r="O177" s="139">
        <v>1</v>
      </c>
      <c r="P177" s="41">
        <f t="shared" si="66"/>
        <v>7.7654369312065791E-2</v>
      </c>
      <c r="Q177" s="41">
        <f t="shared" si="61"/>
        <v>5.5685674680942751E-2</v>
      </c>
      <c r="R177" s="189">
        <f t="shared" si="62"/>
        <v>6.6670021996504264E-2</v>
      </c>
      <c r="S177" s="189">
        <f t="shared" si="63"/>
        <v>1.5534212947483658E-2</v>
      </c>
      <c r="T177" s="189"/>
      <c r="U177" s="189"/>
      <c r="V177" s="189"/>
      <c r="W177" s="190"/>
      <c r="X177" s="45" t="s">
        <v>86</v>
      </c>
    </row>
    <row r="178" spans="2:24" s="139" customFormat="1">
      <c r="B178" s="139" t="str">
        <f t="shared" si="58"/>
        <v>Blank-4</v>
      </c>
      <c r="C178" s="139" t="str">
        <f t="shared" si="58"/>
        <v>A</v>
      </c>
      <c r="D178" s="139">
        <f t="shared" si="59"/>
        <v>2.6073979841471882E-2</v>
      </c>
      <c r="E178" s="139">
        <f t="shared" si="57"/>
        <v>2.2092634195306275E-2</v>
      </c>
      <c r="M178" s="139">
        <f t="shared" si="60"/>
        <v>2.6073979841471882E-2</v>
      </c>
      <c r="N178" s="160">
        <f t="shared" si="60"/>
        <v>2.2092634195306275E-2</v>
      </c>
      <c r="O178" s="139">
        <v>1</v>
      </c>
      <c r="P178" s="41">
        <f t="shared" si="66"/>
        <v>2.6073979841471882E-2</v>
      </c>
      <c r="Q178" s="41">
        <f t="shared" si="61"/>
        <v>2.2092634195306275E-2</v>
      </c>
      <c r="R178" s="189">
        <f t="shared" si="62"/>
        <v>2.408330701838908E-2</v>
      </c>
      <c r="S178" s="189">
        <f t="shared" si="63"/>
        <v>2.8152365046512379E-3</v>
      </c>
      <c r="T178" s="189"/>
      <c r="U178" s="189"/>
      <c r="V178" s="189"/>
      <c r="W178" s="190"/>
      <c r="X178" s="45" t="s">
        <v>86</v>
      </c>
    </row>
    <row r="179" spans="2:24" s="139" customFormat="1">
      <c r="B179" s="139" t="str">
        <f t="shared" ref="B179:C198" si="67">B94</f>
        <v>Blank-5</v>
      </c>
      <c r="C179" s="139" t="str">
        <f t="shared" si="67"/>
        <v>A</v>
      </c>
      <c r="D179" s="139">
        <f t="shared" si="59"/>
        <v>6.0460906155201236E-2</v>
      </c>
      <c r="E179" s="139">
        <f t="shared" si="57"/>
        <v>5.5685674680942751E-2</v>
      </c>
      <c r="M179" s="139">
        <f t="shared" si="60"/>
        <v>6.0460906155201236E-2</v>
      </c>
      <c r="N179" s="160">
        <f t="shared" si="60"/>
        <v>5.5685674680942751E-2</v>
      </c>
      <c r="O179" s="139">
        <v>1</v>
      </c>
      <c r="P179" s="41">
        <f t="shared" si="66"/>
        <v>6.0460906155201236E-2</v>
      </c>
      <c r="Q179" s="41">
        <f t="shared" si="61"/>
        <v>5.5685674680942751E-2</v>
      </c>
      <c r="R179" s="189">
        <f t="shared" si="62"/>
        <v>5.8073290418071993E-2</v>
      </c>
      <c r="S179" s="189">
        <f t="shared" si="63"/>
        <v>3.3765985571836089E-3</v>
      </c>
      <c r="T179" s="189"/>
      <c r="U179" s="189"/>
      <c r="V179" s="189"/>
      <c r="W179" s="190"/>
      <c r="X179" s="45" t="s">
        <v>86</v>
      </c>
    </row>
    <row r="180" spans="2:24">
      <c r="B180" s="41" t="str">
        <f t="shared" si="67"/>
        <v>MHC-ONE-NCD-1</v>
      </c>
      <c r="C180" s="41" t="str">
        <f t="shared" si="67"/>
        <v>A</v>
      </c>
      <c r="D180" s="41">
        <f t="shared" si="59"/>
        <v>-8.5683530678148406E-2</v>
      </c>
      <c r="E180" s="41">
        <f t="shared" si="57"/>
        <v>-7.868648726160303E-2</v>
      </c>
      <c r="F180" s="137"/>
      <c r="G180" s="137"/>
      <c r="H180" s="137"/>
      <c r="I180" s="137"/>
      <c r="J180" s="137"/>
      <c r="K180" s="137"/>
      <c r="L180" s="137"/>
      <c r="M180" s="137">
        <f t="shared" si="60"/>
        <v>-8.5683530678148406E-2</v>
      </c>
      <c r="N180" s="138">
        <f t="shared" si="60"/>
        <v>-7.868648726160303E-2</v>
      </c>
      <c r="O180" s="137">
        <v>1</v>
      </c>
      <c r="P180" s="41">
        <f t="shared" si="66"/>
        <v>-8.5683530678148406E-2</v>
      </c>
      <c r="Q180" s="41">
        <f t="shared" si="61"/>
        <v>-7.868648726160303E-2</v>
      </c>
      <c r="R180" s="189">
        <f t="shared" si="62"/>
        <v>-8.2185008969875711E-2</v>
      </c>
      <c r="S180" s="189">
        <f t="shared" si="63"/>
        <v>4.9476568480959241E-3</v>
      </c>
      <c r="T180" s="189"/>
      <c r="U180" s="189"/>
      <c r="V180" s="189">
        <f>R180-$U$196</f>
        <v>-8.2185008969875711E-2</v>
      </c>
      <c r="W180" s="190">
        <f t="shared" ref="W180:W193" si="68">IF(V180 &gt; 0, V180, 0)</f>
        <v>0</v>
      </c>
      <c r="X180" s="45">
        <v>0</v>
      </c>
    </row>
    <row r="181" spans="2:24">
      <c r="B181" s="41" t="str">
        <f t="shared" si="67"/>
        <v>MHC-ONE-NCD-2</v>
      </c>
      <c r="C181" s="41" t="str">
        <f t="shared" si="67"/>
        <v>A</v>
      </c>
      <c r="D181" s="41">
        <f t="shared" si="59"/>
        <v>6.9057637733633451E-2</v>
      </c>
      <c r="E181" s="41">
        <f t="shared" si="57"/>
        <v>-2.8296926533148432E-2</v>
      </c>
      <c r="F181" s="137"/>
      <c r="G181" s="137"/>
      <c r="H181" s="137"/>
      <c r="I181" s="137"/>
      <c r="J181" s="137"/>
      <c r="K181" s="137"/>
      <c r="L181" s="137"/>
      <c r="M181" s="137">
        <f t="shared" si="60"/>
        <v>6.9057637733633451E-2</v>
      </c>
      <c r="N181" s="138">
        <f t="shared" si="60"/>
        <v>-2.8296926533148432E-2</v>
      </c>
      <c r="O181" s="137">
        <v>1</v>
      </c>
      <c r="P181" s="41">
        <f t="shared" si="66"/>
        <v>6.9057637733633451E-2</v>
      </c>
      <c r="Q181" s="41">
        <f t="shared" si="61"/>
        <v>-2.8296926533148432E-2</v>
      </c>
      <c r="R181" s="189">
        <f t="shared" si="62"/>
        <v>2.0380355600242511E-2</v>
      </c>
      <c r="S181" s="189">
        <f t="shared" si="63"/>
        <v>6.8840072572503005E-2</v>
      </c>
      <c r="T181" s="189"/>
      <c r="U181" s="189"/>
      <c r="V181" s="189">
        <f t="shared" ref="V181:V195" si="69">R181-$U$196</f>
        <v>2.0380355600242511E-2</v>
      </c>
      <c r="W181" s="190">
        <f t="shared" si="68"/>
        <v>2.0380355600242511E-2</v>
      </c>
      <c r="X181" s="45">
        <v>2.0380355600242511E-2</v>
      </c>
    </row>
    <row r="182" spans="2:24">
      <c r="B182" s="41" t="str">
        <f t="shared" si="67"/>
        <v>MHC-ONE-NCD-3</v>
      </c>
      <c r="C182" s="41" t="str">
        <f t="shared" si="67"/>
        <v>A</v>
      </c>
      <c r="D182" s="41">
        <f t="shared" si="59"/>
        <v>-0.12866718857031009</v>
      </c>
      <c r="E182" s="41">
        <f t="shared" si="57"/>
        <v>-0.12907604799005773</v>
      </c>
      <c r="F182" s="137"/>
      <c r="G182" s="137"/>
      <c r="H182" s="137"/>
      <c r="I182" s="137"/>
      <c r="J182" s="137"/>
      <c r="K182" s="137"/>
      <c r="L182" s="137"/>
      <c r="M182" s="137">
        <f t="shared" si="60"/>
        <v>-0.12866718857031009</v>
      </c>
      <c r="N182" s="138">
        <f t="shared" si="60"/>
        <v>-0.12907604799005773</v>
      </c>
      <c r="O182" s="137">
        <v>1</v>
      </c>
      <c r="P182" s="41">
        <f t="shared" si="66"/>
        <v>-0.12866718857031009</v>
      </c>
      <c r="Q182" s="41">
        <f t="shared" si="61"/>
        <v>-0.12907604799005773</v>
      </c>
      <c r="R182" s="189">
        <f t="shared" si="62"/>
        <v>-0.1288716182801839</v>
      </c>
      <c r="S182" s="189">
        <f t="shared" si="63"/>
        <v>2.8910726825555111E-4</v>
      </c>
      <c r="T182" s="189"/>
      <c r="U182" s="189"/>
      <c r="V182" s="189">
        <f t="shared" si="69"/>
        <v>-0.1288716182801839</v>
      </c>
      <c r="W182" s="190">
        <f t="shared" si="68"/>
        <v>0</v>
      </c>
      <c r="X182" s="45">
        <v>0</v>
      </c>
    </row>
    <row r="183" spans="2:24">
      <c r="B183" s="41" t="str">
        <f t="shared" si="67"/>
        <v>MHC-ONE-NCD-4</v>
      </c>
      <c r="C183" s="41" t="str">
        <f t="shared" si="67"/>
        <v>A</v>
      </c>
      <c r="D183" s="41">
        <f t="shared" si="59"/>
        <v>0.19800861141011855</v>
      </c>
      <c r="E183" s="41">
        <f t="shared" si="57"/>
        <v>0.19005783662348852</v>
      </c>
      <c r="F183" s="137"/>
      <c r="G183" s="137"/>
      <c r="H183" s="137"/>
      <c r="I183" s="137"/>
      <c r="J183" s="137"/>
      <c r="K183" s="137"/>
      <c r="L183" s="137"/>
      <c r="M183" s="137">
        <f t="shared" si="60"/>
        <v>0.19800861141011855</v>
      </c>
      <c r="N183" s="138">
        <f t="shared" si="60"/>
        <v>0.19005783662348852</v>
      </c>
      <c r="O183" s="137">
        <v>1</v>
      </c>
      <c r="P183" s="41">
        <f t="shared" si="66"/>
        <v>0.19800861141011855</v>
      </c>
      <c r="Q183" s="41">
        <f t="shared" si="61"/>
        <v>0.19005783662348852</v>
      </c>
      <c r="R183" s="189">
        <f t="shared" si="62"/>
        <v>0.19403322401680353</v>
      </c>
      <c r="S183" s="189">
        <f t="shared" si="63"/>
        <v>5.6220467673131214E-3</v>
      </c>
      <c r="T183" s="189"/>
      <c r="U183" s="189"/>
      <c r="V183" s="189">
        <f t="shared" si="69"/>
        <v>0.19403322401680353</v>
      </c>
      <c r="W183" s="190">
        <f t="shared" si="68"/>
        <v>0.19403322401680353</v>
      </c>
      <c r="X183" s="45">
        <v>0.19403322401680353</v>
      </c>
    </row>
    <row r="184" spans="2:24">
      <c r="B184" s="41" t="str">
        <f t="shared" si="67"/>
        <v>MHC-ONE-NCD-5</v>
      </c>
      <c r="C184" s="41" t="str">
        <f t="shared" si="67"/>
        <v>A</v>
      </c>
      <c r="D184" s="41">
        <f t="shared" si="59"/>
        <v>-5.9893335942851511E-2</v>
      </c>
      <c r="E184" s="41">
        <f t="shared" si="57"/>
        <v>-1.1500406290330197E-2</v>
      </c>
      <c r="F184" s="137"/>
      <c r="G184" s="137"/>
      <c r="H184" s="137"/>
      <c r="I184" s="137"/>
      <c r="J184" s="137"/>
      <c r="K184" s="137"/>
      <c r="L184" s="137"/>
      <c r="M184" s="137">
        <f t="shared" si="60"/>
        <v>-5.9893335942851511E-2</v>
      </c>
      <c r="N184" s="138">
        <f t="shared" si="60"/>
        <v>-1.1500406290330197E-2</v>
      </c>
      <c r="O184" s="137">
        <v>1</v>
      </c>
      <c r="P184" s="41">
        <f t="shared" si="66"/>
        <v>-5.9893335942851511E-2</v>
      </c>
      <c r="Q184" s="41">
        <f t="shared" si="61"/>
        <v>-1.1500406290330197E-2</v>
      </c>
      <c r="R184" s="189">
        <f t="shared" si="62"/>
        <v>-3.5696871116590853E-2</v>
      </c>
      <c r="S184" s="189">
        <f t="shared" si="63"/>
        <v>3.421896871878137E-2</v>
      </c>
      <c r="T184" s="189"/>
      <c r="U184" s="189"/>
      <c r="V184" s="189">
        <f t="shared" si="69"/>
        <v>-3.5696871116590853E-2</v>
      </c>
      <c r="W184" s="190">
        <f t="shared" si="68"/>
        <v>0</v>
      </c>
      <c r="X184" s="45">
        <v>0</v>
      </c>
    </row>
    <row r="185" spans="2:24">
      <c r="B185" s="41" t="str">
        <f t="shared" si="67"/>
        <v>MHC-ONE-NCD-6</v>
      </c>
      <c r="C185" s="41" t="str">
        <f t="shared" si="67"/>
        <v>A</v>
      </c>
      <c r="D185" s="41">
        <f t="shared" si="59"/>
        <v>3.4670711419904222E-2</v>
      </c>
      <c r="E185" s="41">
        <f t="shared" si="57"/>
        <v>-1.9898666411739315E-2</v>
      </c>
      <c r="F185" s="137"/>
      <c r="G185" s="137"/>
      <c r="H185" s="137"/>
      <c r="I185" s="137"/>
      <c r="J185" s="137"/>
      <c r="K185" s="137"/>
      <c r="L185" s="137"/>
      <c r="M185" s="137">
        <f t="shared" si="60"/>
        <v>3.4670711419904222E-2</v>
      </c>
      <c r="N185" s="138">
        <f t="shared" si="60"/>
        <v>-1.9898666411739315E-2</v>
      </c>
      <c r="O185" s="137">
        <v>1</v>
      </c>
      <c r="P185" s="41">
        <f t="shared" si="66"/>
        <v>3.4670711419904222E-2</v>
      </c>
      <c r="Q185" s="41">
        <f t="shared" si="61"/>
        <v>-1.9898666411739315E-2</v>
      </c>
      <c r="R185" s="189">
        <f t="shared" si="62"/>
        <v>7.3860225040824536E-3</v>
      </c>
      <c r="S185" s="189">
        <f t="shared" si="63"/>
        <v>3.8586377109886001E-2</v>
      </c>
      <c r="T185" s="189"/>
      <c r="U185" s="189"/>
      <c r="V185" s="189">
        <f t="shared" si="69"/>
        <v>7.3860225040824536E-3</v>
      </c>
      <c r="W185" s="190">
        <f t="shared" si="68"/>
        <v>7.3860225040824536E-3</v>
      </c>
      <c r="X185" s="45">
        <v>7.3860225040824536E-3</v>
      </c>
    </row>
    <row r="186" spans="2:24">
      <c r="B186" s="41" t="str">
        <f t="shared" si="67"/>
        <v>MHC-ONE-NCD-7</v>
      </c>
      <c r="C186" s="41" t="str">
        <f t="shared" si="67"/>
        <v>A</v>
      </c>
      <c r="D186" s="41">
        <f t="shared" si="59"/>
        <v>-7.7086799099716066E-2</v>
      </c>
      <c r="E186" s="41">
        <f t="shared" si="57"/>
        <v>-7.868648726160303E-2</v>
      </c>
      <c r="F186" s="137"/>
      <c r="G186" s="137"/>
      <c r="H186" s="137"/>
      <c r="I186" s="137"/>
      <c r="J186" s="137"/>
      <c r="K186" s="137"/>
      <c r="L186" s="137"/>
      <c r="M186" s="137">
        <f t="shared" si="60"/>
        <v>-7.7086799099716066E-2</v>
      </c>
      <c r="N186" s="138">
        <f t="shared" si="60"/>
        <v>-7.868648726160303E-2</v>
      </c>
      <c r="O186" s="137">
        <v>1</v>
      </c>
      <c r="P186" s="41">
        <f t="shared" si="66"/>
        <v>-7.7086799099716066E-2</v>
      </c>
      <c r="Q186" s="41">
        <f t="shared" si="61"/>
        <v>-7.868648726160303E-2</v>
      </c>
      <c r="R186" s="189">
        <f t="shared" si="62"/>
        <v>-7.7886643180659548E-2</v>
      </c>
      <c r="S186" s="189">
        <f t="shared" si="63"/>
        <v>1.131150347054116E-3</v>
      </c>
      <c r="T186" s="189"/>
      <c r="U186" s="189"/>
      <c r="V186" s="189">
        <f t="shared" si="69"/>
        <v>-7.7886643180659548E-2</v>
      </c>
      <c r="W186" s="190">
        <f t="shared" si="68"/>
        <v>0</v>
      </c>
      <c r="X186" s="45">
        <v>0</v>
      </c>
    </row>
    <row r="187" spans="2:24">
      <c r="B187" s="41" t="str">
        <f t="shared" si="67"/>
        <v>MHC-ONE-NCD-8</v>
      </c>
      <c r="C187" s="41" t="str">
        <f t="shared" si="67"/>
        <v>A</v>
      </c>
      <c r="D187" s="41">
        <f t="shared" si="59"/>
        <v>0.21520207456698309</v>
      </c>
      <c r="E187" s="41">
        <f t="shared" si="57"/>
        <v>0.20685435686630665</v>
      </c>
      <c r="F187" s="137"/>
      <c r="G187" s="137"/>
      <c r="H187" s="137"/>
      <c r="I187" s="137"/>
      <c r="J187" s="137"/>
      <c r="K187" s="137"/>
      <c r="L187" s="137"/>
      <c r="M187" s="137">
        <f t="shared" si="60"/>
        <v>0.21520207456698309</v>
      </c>
      <c r="N187" s="138">
        <f t="shared" si="60"/>
        <v>0.20685435686630665</v>
      </c>
      <c r="O187" s="137">
        <v>1</v>
      </c>
      <c r="P187" s="41">
        <f t="shared" si="66"/>
        <v>0.21520207456698309</v>
      </c>
      <c r="Q187" s="41">
        <f t="shared" si="61"/>
        <v>0.20685435686630665</v>
      </c>
      <c r="R187" s="189">
        <f t="shared" si="62"/>
        <v>0.21102821571664487</v>
      </c>
      <c r="S187" s="189">
        <f t="shared" si="63"/>
        <v>5.9027277935792839E-3</v>
      </c>
      <c r="T187" s="189"/>
      <c r="U187" s="189"/>
      <c r="V187" s="189">
        <f t="shared" si="69"/>
        <v>0.21102821571664487</v>
      </c>
      <c r="W187" s="190">
        <f t="shared" si="68"/>
        <v>0.21102821571664487</v>
      </c>
      <c r="X187" s="45">
        <v>0.21102821571664487</v>
      </c>
    </row>
    <row r="188" spans="2:24">
      <c r="B188" s="41" t="str">
        <f t="shared" si="67"/>
        <v>SFA-ONE-PRO-1</v>
      </c>
      <c r="C188" s="41" t="str">
        <f t="shared" si="67"/>
        <v>A</v>
      </c>
      <c r="D188" s="41">
        <f t="shared" si="59"/>
        <v>0.12063802720422749</v>
      </c>
      <c r="E188" s="41">
        <f t="shared" si="57"/>
        <v>0.11447349553080646</v>
      </c>
      <c r="F188" s="137"/>
      <c r="G188" s="137"/>
      <c r="H188" s="137"/>
      <c r="I188" s="137"/>
      <c r="J188" s="137"/>
      <c r="K188" s="137"/>
      <c r="L188" s="137"/>
      <c r="M188" s="137">
        <f t="shared" si="60"/>
        <v>0.12063802720422749</v>
      </c>
      <c r="N188" s="138">
        <f t="shared" si="60"/>
        <v>0.11447349553080646</v>
      </c>
      <c r="O188" s="137">
        <v>1</v>
      </c>
      <c r="P188" s="41">
        <f t="shared" si="66"/>
        <v>0.12063802720422749</v>
      </c>
      <c r="Q188" s="41">
        <f t="shared" si="61"/>
        <v>0.11447349553080646</v>
      </c>
      <c r="R188" s="189">
        <f t="shared" si="62"/>
        <v>0.11755576136751697</v>
      </c>
      <c r="S188" s="189">
        <f t="shared" si="63"/>
        <v>4.3589821491152644E-3</v>
      </c>
      <c r="T188" s="189"/>
      <c r="U188" s="189"/>
      <c r="V188" s="189">
        <f t="shared" si="69"/>
        <v>0.11755576136751697</v>
      </c>
      <c r="W188" s="190">
        <f t="shared" si="68"/>
        <v>0.11755576136751697</v>
      </c>
      <c r="X188" s="45">
        <v>0.11755576136751697</v>
      </c>
    </row>
    <row r="189" spans="2:24">
      <c r="B189" s="41" t="str">
        <f t="shared" si="67"/>
        <v>SFA-ONE-PRO-2</v>
      </c>
      <c r="C189" s="41" t="str">
        <f t="shared" si="67"/>
        <v>A</v>
      </c>
      <c r="D189" s="41">
        <f t="shared" si="59"/>
        <v>0.14642822193952451</v>
      </c>
      <c r="E189" s="41">
        <f t="shared" si="57"/>
        <v>0.14806653601644293</v>
      </c>
      <c r="F189" s="137"/>
      <c r="G189" s="137"/>
      <c r="H189" s="137"/>
      <c r="I189" s="137"/>
      <c r="J189" s="137"/>
      <c r="K189" s="137"/>
      <c r="L189" s="137"/>
      <c r="M189" s="137">
        <f t="shared" si="60"/>
        <v>0.14642822193952451</v>
      </c>
      <c r="N189" s="138">
        <f t="shared" si="60"/>
        <v>0.14806653601644293</v>
      </c>
      <c r="O189" s="137">
        <v>1</v>
      </c>
      <c r="P189" s="41">
        <f t="shared" si="66"/>
        <v>0.14642822193952451</v>
      </c>
      <c r="Q189" s="41">
        <f t="shared" si="61"/>
        <v>0.14806653601644293</v>
      </c>
      <c r="R189" s="189">
        <f t="shared" si="62"/>
        <v>0.14724737897798373</v>
      </c>
      <c r="S189" s="189">
        <f t="shared" si="63"/>
        <v>1.1584629935023924E-3</v>
      </c>
      <c r="T189" s="189"/>
      <c r="U189" s="189"/>
      <c r="V189" s="189">
        <f t="shared" si="69"/>
        <v>0.14724737897798373</v>
      </c>
      <c r="W189" s="190">
        <f t="shared" si="68"/>
        <v>0.14724737897798373</v>
      </c>
      <c r="X189" s="45">
        <v>0.14724737897798373</v>
      </c>
    </row>
    <row r="190" spans="2:24">
      <c r="B190" s="41" t="str">
        <f t="shared" si="67"/>
        <v>SFA-ONE-PRO-3</v>
      </c>
      <c r="C190" s="41" t="str">
        <f t="shared" si="67"/>
        <v>A</v>
      </c>
      <c r="D190" s="41">
        <f t="shared" si="59"/>
        <v>0.10344456404736281</v>
      </c>
      <c r="E190" s="41">
        <f t="shared" si="57"/>
        <v>9.7676975287988216E-2</v>
      </c>
      <c r="F190" s="137"/>
      <c r="G190" s="137"/>
      <c r="H190" s="137"/>
      <c r="I190" s="137"/>
      <c r="J190" s="137"/>
      <c r="K190" s="137"/>
      <c r="L190" s="137"/>
      <c r="M190" s="137">
        <f t="shared" si="60"/>
        <v>0.10344456404736281</v>
      </c>
      <c r="N190" s="138">
        <f t="shared" si="60"/>
        <v>9.7676975287988216E-2</v>
      </c>
      <c r="O190" s="137">
        <v>1</v>
      </c>
      <c r="P190" s="41">
        <f t="shared" si="66"/>
        <v>0.10344456404736281</v>
      </c>
      <c r="Q190" s="41">
        <f t="shared" si="61"/>
        <v>9.7676975287988216E-2</v>
      </c>
      <c r="R190" s="189">
        <f t="shared" si="62"/>
        <v>0.10056076966767552</v>
      </c>
      <c r="S190" s="189">
        <f t="shared" si="63"/>
        <v>4.0783011228490828E-3</v>
      </c>
      <c r="T190" s="189"/>
      <c r="U190" s="189"/>
      <c r="V190" s="189">
        <f t="shared" si="69"/>
        <v>0.10056076966767552</v>
      </c>
      <c r="W190" s="190">
        <f t="shared" si="68"/>
        <v>0.10056076966767552</v>
      </c>
      <c r="X190" s="45">
        <v>0.10056076966767552</v>
      </c>
    </row>
    <row r="191" spans="2:24">
      <c r="B191" s="41" t="str">
        <f t="shared" si="67"/>
        <v>SFA-ONE-PRO-4</v>
      </c>
      <c r="C191" s="41" t="str">
        <f t="shared" si="67"/>
        <v>A</v>
      </c>
      <c r="D191" s="41">
        <f t="shared" ref="D191:D222" si="70">I106</f>
        <v>6.9057637733633451E-2</v>
      </c>
      <c r="E191" s="41">
        <f t="shared" ref="E191:E222" si="71">X106</f>
        <v>6.408393480235175E-2</v>
      </c>
      <c r="F191" s="137"/>
      <c r="G191" s="137"/>
      <c r="H191" s="137"/>
      <c r="I191" s="137"/>
      <c r="J191" s="137"/>
      <c r="K191" s="137"/>
      <c r="L191" s="137"/>
      <c r="M191" s="137">
        <f t="shared" si="60"/>
        <v>6.9057637733633451E-2</v>
      </c>
      <c r="N191" s="138">
        <f t="shared" si="60"/>
        <v>6.408393480235175E-2</v>
      </c>
      <c r="O191" s="137">
        <v>1</v>
      </c>
      <c r="P191" s="41">
        <f t="shared" si="66"/>
        <v>6.9057637733633451E-2</v>
      </c>
      <c r="Q191" s="41">
        <f t="shared" si="61"/>
        <v>6.408393480235175E-2</v>
      </c>
      <c r="R191" s="189">
        <f t="shared" si="62"/>
        <v>6.6570786267992593E-2</v>
      </c>
      <c r="S191" s="189">
        <f t="shared" si="63"/>
        <v>3.5169390703166997E-3</v>
      </c>
      <c r="T191" s="189"/>
      <c r="U191" s="189"/>
      <c r="V191" s="189">
        <f t="shared" si="69"/>
        <v>6.6570786267992593E-2</v>
      </c>
      <c r="W191" s="190">
        <f t="shared" si="68"/>
        <v>6.6570786267992593E-2</v>
      </c>
      <c r="X191" s="45">
        <v>6.6570786267992593E-2</v>
      </c>
    </row>
    <row r="192" spans="2:24">
      <c r="B192" s="41" t="str">
        <f t="shared" si="67"/>
        <v>SFA-ONE-PRO-5</v>
      </c>
      <c r="C192" s="41" t="str">
        <f t="shared" si="67"/>
        <v>A</v>
      </c>
      <c r="D192" s="41">
        <f t="shared" si="70"/>
        <v>1.7477248263039542E-2</v>
      </c>
      <c r="E192" s="41">
        <f t="shared" si="71"/>
        <v>2.2092634195306275E-2</v>
      </c>
      <c r="F192" s="137"/>
      <c r="G192" s="137"/>
      <c r="H192" s="137"/>
      <c r="I192" s="137"/>
      <c r="J192" s="137"/>
      <c r="K192" s="137"/>
      <c r="L192" s="137"/>
      <c r="M192" s="137">
        <f t="shared" si="60"/>
        <v>1.7477248263039542E-2</v>
      </c>
      <c r="N192" s="138">
        <f t="shared" si="60"/>
        <v>2.2092634195306275E-2</v>
      </c>
      <c r="O192" s="137">
        <v>1</v>
      </c>
      <c r="P192" s="41">
        <f t="shared" si="66"/>
        <v>1.7477248263039542E-2</v>
      </c>
      <c r="Q192" s="41">
        <f t="shared" si="61"/>
        <v>2.2092634195306275E-2</v>
      </c>
      <c r="R192" s="189">
        <f t="shared" si="62"/>
        <v>1.978494122917291E-2</v>
      </c>
      <c r="S192" s="189">
        <f t="shared" si="63"/>
        <v>3.2635706904988017E-3</v>
      </c>
      <c r="T192" s="189"/>
      <c r="U192" s="189"/>
      <c r="V192" s="189">
        <f t="shared" si="69"/>
        <v>1.978494122917291E-2</v>
      </c>
      <c r="W192" s="190">
        <f t="shared" si="68"/>
        <v>1.978494122917291E-2</v>
      </c>
      <c r="X192" s="45">
        <v>1.978494122917291E-2</v>
      </c>
    </row>
    <row r="193" spans="2:24">
      <c r="B193" s="41" t="str">
        <f t="shared" si="67"/>
        <v>SFA-ONE-PRO-6</v>
      </c>
      <c r="C193" s="41" t="str">
        <f t="shared" si="67"/>
        <v>A</v>
      </c>
      <c r="D193" s="41">
        <f t="shared" si="70"/>
        <v>0.38713670613562978</v>
      </c>
      <c r="E193" s="41">
        <f t="shared" si="71"/>
        <v>0.383217819415898</v>
      </c>
      <c r="F193" s="137"/>
      <c r="G193" s="137"/>
      <c r="H193" s="137"/>
      <c r="I193" s="137"/>
      <c r="J193" s="137"/>
      <c r="K193" s="137"/>
      <c r="L193" s="137"/>
      <c r="M193" s="137">
        <f t="shared" si="60"/>
        <v>0.38713670613562978</v>
      </c>
      <c r="N193" s="138">
        <f t="shared" si="60"/>
        <v>0.383217819415898</v>
      </c>
      <c r="O193" s="137">
        <v>1</v>
      </c>
      <c r="P193" s="41">
        <f t="shared" si="66"/>
        <v>0.38713670613562978</v>
      </c>
      <c r="Q193" s="41">
        <f t="shared" si="61"/>
        <v>0.383217819415898</v>
      </c>
      <c r="R193" s="189">
        <f t="shared" si="62"/>
        <v>0.38517726277576392</v>
      </c>
      <c r="S193" s="189">
        <f t="shared" si="63"/>
        <v>2.7710713742242501E-3</v>
      </c>
      <c r="T193" s="189"/>
      <c r="U193" s="189"/>
      <c r="V193" s="189">
        <f t="shared" si="69"/>
        <v>0.38517726277576392</v>
      </c>
      <c r="W193" s="190">
        <f t="shared" si="68"/>
        <v>0.38517726277576392</v>
      </c>
      <c r="X193" s="45">
        <v>0.38517726277576392</v>
      </c>
    </row>
    <row r="194" spans="2:24">
      <c r="B194" s="41" t="str">
        <f t="shared" si="67"/>
        <v>SFA-ONE-PRO-7</v>
      </c>
      <c r="C194" s="41" t="str">
        <f t="shared" si="67"/>
        <v>A</v>
      </c>
      <c r="D194" s="41">
        <f t="shared" si="70"/>
        <v>8.6251100890498131E-2</v>
      </c>
      <c r="E194" s="41">
        <f t="shared" si="71"/>
        <v>8.0880455045169983E-2</v>
      </c>
      <c r="F194" s="137"/>
      <c r="G194" s="137"/>
      <c r="H194" s="137"/>
      <c r="I194" s="137"/>
      <c r="J194" s="137"/>
      <c r="K194" s="137"/>
      <c r="L194" s="137"/>
      <c r="M194" s="137">
        <f t="shared" si="60"/>
        <v>8.6251100890498131E-2</v>
      </c>
      <c r="N194" s="138">
        <f t="shared" si="60"/>
        <v>8.0880455045169983E-2</v>
      </c>
      <c r="O194" s="137">
        <v>1</v>
      </c>
      <c r="P194" s="41">
        <f t="shared" si="66"/>
        <v>8.6251100890498131E-2</v>
      </c>
      <c r="Q194" s="41">
        <f t="shared" si="61"/>
        <v>8.0880455045169983E-2</v>
      </c>
      <c r="R194" s="189">
        <f t="shared" si="62"/>
        <v>8.3565777967834057E-2</v>
      </c>
      <c r="S194" s="189">
        <f t="shared" si="63"/>
        <v>3.7976200965828912E-3</v>
      </c>
      <c r="T194" s="189"/>
      <c r="U194" s="189"/>
      <c r="V194" s="189">
        <f>R194-$U$196</f>
        <v>8.3565777967834057E-2</v>
      </c>
      <c r="W194" s="190">
        <f t="shared" ref="W194:W195" si="72">IF(V194 &gt; 0, V194, 0)</f>
        <v>8.3565777967834057E-2</v>
      </c>
      <c r="X194" s="45">
        <v>8.3565777967834057E-2</v>
      </c>
    </row>
    <row r="195" spans="2:24">
      <c r="B195" s="41" t="str">
        <f t="shared" si="67"/>
        <v>SFA-ONE-PRO-8</v>
      </c>
      <c r="C195" s="41" t="str">
        <f t="shared" si="67"/>
        <v>A</v>
      </c>
      <c r="D195" s="41">
        <f t="shared" si="70"/>
        <v>0.21520207456698309</v>
      </c>
      <c r="E195" s="41">
        <f t="shared" si="71"/>
        <v>0.22365087710912487</v>
      </c>
      <c r="F195" s="137"/>
      <c r="G195" s="137"/>
      <c r="H195" s="137"/>
      <c r="I195" s="137"/>
      <c r="J195" s="137"/>
      <c r="K195" s="137"/>
      <c r="L195" s="137"/>
      <c r="M195" s="137">
        <f t="shared" si="60"/>
        <v>0.21520207456698309</v>
      </c>
      <c r="N195" s="138">
        <f t="shared" si="60"/>
        <v>0.22365087710912487</v>
      </c>
      <c r="O195" s="137">
        <v>1</v>
      </c>
      <c r="P195" s="41">
        <f t="shared" si="66"/>
        <v>0.21520207456698309</v>
      </c>
      <c r="Q195" s="41">
        <f t="shared" si="61"/>
        <v>0.22365087710912487</v>
      </c>
      <c r="R195" s="189">
        <f t="shared" si="62"/>
        <v>0.21942647583805397</v>
      </c>
      <c r="S195" s="189">
        <f t="shared" si="63"/>
        <v>5.9742055704545948E-3</v>
      </c>
      <c r="T195" s="189"/>
      <c r="U195" s="189"/>
      <c r="V195" s="189">
        <f t="shared" si="69"/>
        <v>0.21942647583805397</v>
      </c>
      <c r="W195" s="190">
        <f t="shared" si="72"/>
        <v>0.21942647583805397</v>
      </c>
      <c r="X195" s="45">
        <v>0.21942647583805397</v>
      </c>
    </row>
    <row r="196" spans="2:24" s="139" customFormat="1">
      <c r="B196" s="139" t="str">
        <f t="shared" si="67"/>
        <v>Blank-6</v>
      </c>
      <c r="C196" s="139" t="str">
        <f t="shared" si="67"/>
        <v>A</v>
      </c>
      <c r="D196" s="139">
        <f t="shared" si="70"/>
        <v>-3.4103141207554491E-2</v>
      </c>
      <c r="E196" s="139">
        <f t="shared" si="71"/>
        <v>-3.6695186654557552E-2</v>
      </c>
      <c r="M196" s="139">
        <f t="shared" si="60"/>
        <v>-3.4103141207554491E-2</v>
      </c>
      <c r="N196" s="160">
        <f t="shared" si="60"/>
        <v>-3.6695186654557552E-2</v>
      </c>
      <c r="O196" s="139">
        <v>1</v>
      </c>
      <c r="P196" s="41">
        <f t="shared" si="66"/>
        <v>-3.4103141207554491E-2</v>
      </c>
      <c r="Q196" s="41">
        <f t="shared" si="61"/>
        <v>-3.6695186654557552E-2</v>
      </c>
      <c r="R196" s="189">
        <f t="shared" si="62"/>
        <v>-3.5399163931056021E-2</v>
      </c>
      <c r="S196" s="189">
        <f t="shared" si="63"/>
        <v>1.8328529127195801E-3</v>
      </c>
      <c r="T196" s="189">
        <f>AVERAGE(R196:R200)</f>
        <v>-4.8135484133085896E-2</v>
      </c>
      <c r="U196" s="190">
        <f>IF(T196 &gt; 0, T196, 0)</f>
        <v>0</v>
      </c>
      <c r="V196" s="189"/>
      <c r="W196" s="190"/>
      <c r="X196" s="45" t="s">
        <v>86</v>
      </c>
    </row>
    <row r="197" spans="2:24" s="139" customFormat="1">
      <c r="B197" s="139" t="str">
        <f t="shared" si="67"/>
        <v>Blank-7</v>
      </c>
      <c r="C197" s="139" t="str">
        <f t="shared" si="67"/>
        <v>A</v>
      </c>
      <c r="D197" s="139">
        <f t="shared" si="70"/>
        <v>-0.16305411488403945</v>
      </c>
      <c r="E197" s="139">
        <f t="shared" si="71"/>
        <v>-0.17106734859710326</v>
      </c>
      <c r="M197" s="139">
        <f t="shared" si="60"/>
        <v>-0.16305411488403945</v>
      </c>
      <c r="N197" s="160">
        <f t="shared" si="60"/>
        <v>-0.17106734859710326</v>
      </c>
      <c r="O197" s="139">
        <v>1</v>
      </c>
      <c r="P197" s="41">
        <f t="shared" si="66"/>
        <v>-0.16305411488403945</v>
      </c>
      <c r="Q197" s="41">
        <f t="shared" si="61"/>
        <v>-0.17106734859710326</v>
      </c>
      <c r="R197" s="189">
        <f t="shared" si="62"/>
        <v>-0.16706073174057134</v>
      </c>
      <c r="S197" s="189">
        <f t="shared" si="63"/>
        <v>5.6662118977400784E-3</v>
      </c>
      <c r="T197" s="189"/>
      <c r="U197" s="189"/>
      <c r="V197" s="189"/>
      <c r="W197" s="190"/>
      <c r="X197" s="45" t="s">
        <v>86</v>
      </c>
    </row>
    <row r="198" spans="2:24" s="139" customFormat="1">
      <c r="B198" s="139" t="str">
        <f t="shared" si="67"/>
        <v>Blank-8</v>
      </c>
      <c r="C198" s="139" t="str">
        <f t="shared" si="67"/>
        <v>A</v>
      </c>
      <c r="D198" s="139">
        <f t="shared" si="70"/>
        <v>2.6073979841471882E-2</v>
      </c>
      <c r="E198" s="139">
        <f t="shared" si="71"/>
        <v>1.3694374073897158E-2</v>
      </c>
      <c r="M198" s="139">
        <f t="shared" si="60"/>
        <v>2.6073979841471882E-2</v>
      </c>
      <c r="N198" s="160">
        <f t="shared" si="60"/>
        <v>1.3694374073897158E-2</v>
      </c>
      <c r="O198" s="139">
        <v>1</v>
      </c>
      <c r="P198" s="41">
        <f t="shared" si="66"/>
        <v>2.6073979841471882E-2</v>
      </c>
      <c r="Q198" s="41">
        <f t="shared" si="61"/>
        <v>1.3694374073897158E-2</v>
      </c>
      <c r="R198" s="189">
        <f t="shared" si="62"/>
        <v>1.9884176957684518E-2</v>
      </c>
      <c r="S198" s="189">
        <f t="shared" si="63"/>
        <v>8.7537031866681877E-3</v>
      </c>
      <c r="T198" s="189"/>
      <c r="U198" s="189"/>
      <c r="V198" s="189"/>
      <c r="W198" s="190"/>
      <c r="X198" s="45" t="s">
        <v>86</v>
      </c>
    </row>
    <row r="199" spans="2:24" s="139" customFormat="1">
      <c r="B199" s="139" t="str">
        <f t="shared" ref="B199:C218" si="73">B114</f>
        <v>Blank-9</v>
      </c>
      <c r="C199" s="139" t="str">
        <f t="shared" si="73"/>
        <v>A</v>
      </c>
      <c r="D199" s="139">
        <f t="shared" si="70"/>
        <v>-8.5683530678148406E-2</v>
      </c>
      <c r="E199" s="139">
        <f t="shared" si="71"/>
        <v>-7.868648726160303E-2</v>
      </c>
      <c r="M199" s="139">
        <f t="shared" si="60"/>
        <v>-8.5683530678148406E-2</v>
      </c>
      <c r="N199" s="160">
        <f t="shared" si="60"/>
        <v>-7.868648726160303E-2</v>
      </c>
      <c r="O199" s="139">
        <v>1</v>
      </c>
      <c r="P199" s="41">
        <f t="shared" si="66"/>
        <v>-8.5683530678148406E-2</v>
      </c>
      <c r="Q199" s="41">
        <f t="shared" si="61"/>
        <v>-7.868648726160303E-2</v>
      </c>
      <c r="R199" s="189">
        <f t="shared" si="62"/>
        <v>-8.2185008969875711E-2</v>
      </c>
      <c r="S199" s="189">
        <f t="shared" si="63"/>
        <v>4.9476568480959241E-3</v>
      </c>
      <c r="T199" s="189"/>
      <c r="U199" s="189"/>
      <c r="V199" s="189"/>
      <c r="W199" s="190"/>
      <c r="X199" s="45" t="s">
        <v>86</v>
      </c>
    </row>
    <row r="200" spans="2:24" s="139" customFormat="1">
      <c r="B200" s="139" t="str">
        <f t="shared" si="73"/>
        <v>Blank-10</v>
      </c>
      <c r="C200" s="139" t="str">
        <f t="shared" si="73"/>
        <v>A</v>
      </c>
      <c r="D200" s="139">
        <f t="shared" si="70"/>
        <v>2.6073979841471882E-2</v>
      </c>
      <c r="E200" s="139">
        <f t="shared" si="71"/>
        <v>2.2092634195306275E-2</v>
      </c>
      <c r="M200" s="139">
        <f t="shared" si="60"/>
        <v>2.6073979841471882E-2</v>
      </c>
      <c r="N200" s="160">
        <f t="shared" si="60"/>
        <v>2.2092634195306275E-2</v>
      </c>
      <c r="O200" s="139">
        <v>1</v>
      </c>
      <c r="P200" s="41">
        <f t="shared" si="66"/>
        <v>2.6073979841471882E-2</v>
      </c>
      <c r="Q200" s="41">
        <f t="shared" si="61"/>
        <v>2.2092634195306275E-2</v>
      </c>
      <c r="R200" s="189">
        <f t="shared" si="62"/>
        <v>2.408330701838908E-2</v>
      </c>
      <c r="S200" s="189">
        <f t="shared" si="63"/>
        <v>2.8152365046512379E-3</v>
      </c>
      <c r="T200" s="189"/>
      <c r="U200" s="189"/>
      <c r="V200" s="189"/>
      <c r="W200" s="190"/>
      <c r="X200" s="45" t="s">
        <v>86</v>
      </c>
    </row>
    <row r="201" spans="2:24">
      <c r="B201" s="41" t="str">
        <f t="shared" si="73"/>
        <v>CGF-MON-PRO-1</v>
      </c>
      <c r="C201" s="41" t="str">
        <f t="shared" si="73"/>
        <v>A</v>
      </c>
      <c r="D201" s="41">
        <f t="shared" si="70"/>
        <v>1.7477248263039542E-2</v>
      </c>
      <c r="E201" s="41">
        <f t="shared" si="71"/>
        <v>2.2092634195306275E-2</v>
      </c>
      <c r="F201" s="137"/>
      <c r="G201" s="137"/>
      <c r="H201" s="137"/>
      <c r="I201" s="137"/>
      <c r="J201" s="137"/>
      <c r="K201" s="137"/>
      <c r="L201" s="137"/>
      <c r="M201" s="137">
        <f t="shared" si="60"/>
        <v>1.7477248263039542E-2</v>
      </c>
      <c r="N201" s="138">
        <f t="shared" si="60"/>
        <v>2.2092634195306275E-2</v>
      </c>
      <c r="O201" s="137">
        <v>1</v>
      </c>
      <c r="P201" s="41">
        <f t="shared" si="66"/>
        <v>1.7477248263039542E-2</v>
      </c>
      <c r="Q201" s="41">
        <f t="shared" si="61"/>
        <v>2.2092634195306275E-2</v>
      </c>
      <c r="R201" s="189">
        <f t="shared" si="62"/>
        <v>1.978494122917291E-2</v>
      </c>
      <c r="S201" s="189">
        <f t="shared" si="63"/>
        <v>3.2635706904988017E-3</v>
      </c>
      <c r="T201" s="189"/>
      <c r="U201" s="189"/>
      <c r="V201" s="189">
        <f>R201-$U$217</f>
        <v>1.978494122917291E-2</v>
      </c>
      <c r="W201" s="190">
        <f>IF(V201 &gt; 0, V201, 0)</f>
        <v>1.978494122917291E-2</v>
      </c>
      <c r="X201" s="45">
        <v>1.978494122917291E-2</v>
      </c>
    </row>
    <row r="202" spans="2:24">
      <c r="B202" s="41" t="str">
        <f t="shared" si="73"/>
        <v>CGF-MON-PRO-2</v>
      </c>
      <c r="C202" s="41" t="str">
        <f t="shared" si="73"/>
        <v>A</v>
      </c>
      <c r="D202" s="41">
        <f t="shared" si="70"/>
        <v>0.14642822193952451</v>
      </c>
      <c r="E202" s="41">
        <f t="shared" si="71"/>
        <v>0.13966827589503381</v>
      </c>
      <c r="F202" s="137"/>
      <c r="G202" s="137"/>
      <c r="H202" s="137"/>
      <c r="I202" s="137"/>
      <c r="J202" s="137"/>
      <c r="K202" s="137"/>
      <c r="L202" s="137"/>
      <c r="M202" s="137">
        <f t="shared" si="60"/>
        <v>0.14642822193952451</v>
      </c>
      <c r="N202" s="138">
        <f t="shared" si="60"/>
        <v>0.13966827589503381</v>
      </c>
      <c r="O202" s="137">
        <v>1</v>
      </c>
      <c r="P202" s="41">
        <f t="shared" si="66"/>
        <v>0.14642822193952451</v>
      </c>
      <c r="Q202" s="41">
        <f t="shared" si="61"/>
        <v>0.13966827589503381</v>
      </c>
      <c r="R202" s="189">
        <f t="shared" si="62"/>
        <v>0.14304824891727916</v>
      </c>
      <c r="S202" s="189">
        <f t="shared" si="63"/>
        <v>4.7800036885145567E-3</v>
      </c>
      <c r="T202" s="189"/>
      <c r="U202" s="189"/>
      <c r="V202" s="189">
        <f t="shared" ref="V202:V216" si="74">R202-$U$217</f>
        <v>0.14304824891727916</v>
      </c>
      <c r="W202" s="190">
        <f t="shared" ref="W202:W216" si="75">IF(V202 &gt; 0, V202, 0)</f>
        <v>0.14304824891727916</v>
      </c>
      <c r="X202" s="45">
        <v>0.14304824891727916</v>
      </c>
    </row>
    <row r="203" spans="2:24">
      <c r="B203" s="41" t="str">
        <f t="shared" si="73"/>
        <v>CGF-MON-PRO-3</v>
      </c>
      <c r="C203" s="41" t="str">
        <f t="shared" si="73"/>
        <v>A</v>
      </c>
      <c r="D203" s="41">
        <f t="shared" si="70"/>
        <v>8.6251100890498131E-2</v>
      </c>
      <c r="E203" s="41">
        <f t="shared" si="71"/>
        <v>8.0880455045169983E-2</v>
      </c>
      <c r="F203" s="137"/>
      <c r="G203" s="137"/>
      <c r="H203" s="137"/>
      <c r="I203" s="137"/>
      <c r="J203" s="137"/>
      <c r="K203" s="137"/>
      <c r="L203" s="137"/>
      <c r="M203" s="137">
        <f t="shared" si="60"/>
        <v>8.6251100890498131E-2</v>
      </c>
      <c r="N203" s="138">
        <f t="shared" si="60"/>
        <v>8.0880455045169983E-2</v>
      </c>
      <c r="O203" s="137">
        <v>1</v>
      </c>
      <c r="P203" s="41">
        <f t="shared" si="66"/>
        <v>8.6251100890498131E-2</v>
      </c>
      <c r="Q203" s="41">
        <f t="shared" si="61"/>
        <v>8.0880455045169983E-2</v>
      </c>
      <c r="R203" s="189">
        <f t="shared" si="62"/>
        <v>8.3565777967834057E-2</v>
      </c>
      <c r="S203" s="189">
        <f t="shared" si="63"/>
        <v>3.7976200965828912E-3</v>
      </c>
      <c r="T203" s="189"/>
      <c r="U203" s="189"/>
      <c r="V203" s="189">
        <f t="shared" si="74"/>
        <v>8.3565777967834057E-2</v>
      </c>
      <c r="W203" s="190">
        <f t="shared" si="75"/>
        <v>8.3565777967834057E-2</v>
      </c>
      <c r="X203" s="45">
        <v>8.3565777967834057E-2</v>
      </c>
    </row>
    <row r="204" spans="2:24">
      <c r="B204" s="41" t="str">
        <f t="shared" si="73"/>
        <v>CGF-MON-PRO-4</v>
      </c>
      <c r="C204" s="41" t="str">
        <f t="shared" si="73"/>
        <v>A</v>
      </c>
      <c r="D204" s="41">
        <f t="shared" si="70"/>
        <v>0.13783149036109216</v>
      </c>
      <c r="E204" s="41">
        <f t="shared" si="71"/>
        <v>0.12287175565221557</v>
      </c>
      <c r="F204" s="137"/>
      <c r="G204" s="137"/>
      <c r="H204" s="137"/>
      <c r="I204" s="137"/>
      <c r="J204" s="137"/>
      <c r="K204" s="137"/>
      <c r="L204" s="137"/>
      <c r="M204" s="137">
        <f t="shared" si="60"/>
        <v>0.13783149036109216</v>
      </c>
      <c r="N204" s="138">
        <f t="shared" si="60"/>
        <v>0.12287175565221557</v>
      </c>
      <c r="O204" s="137">
        <v>1</v>
      </c>
      <c r="P204" s="41">
        <f t="shared" si="66"/>
        <v>0.13783149036109216</v>
      </c>
      <c r="Q204" s="41">
        <f t="shared" si="61"/>
        <v>0.12287175565221557</v>
      </c>
      <c r="R204" s="189">
        <f t="shared" si="62"/>
        <v>0.13035162300665387</v>
      </c>
      <c r="S204" s="189">
        <f t="shared" si="63"/>
        <v>1.0578129857398396E-2</v>
      </c>
      <c r="T204" s="189"/>
      <c r="U204" s="189"/>
      <c r="V204" s="189">
        <f t="shared" si="74"/>
        <v>0.13035162300665387</v>
      </c>
      <c r="W204" s="190">
        <f t="shared" si="75"/>
        <v>0.13035162300665387</v>
      </c>
      <c r="X204" s="45">
        <v>0.13035162300665387</v>
      </c>
    </row>
    <row r="205" spans="2:24">
      <c r="B205" s="41" t="str">
        <f t="shared" si="73"/>
        <v>CGF-MON-PRO-5</v>
      </c>
      <c r="C205" s="41" t="str">
        <f t="shared" si="73"/>
        <v>A</v>
      </c>
      <c r="D205" s="41">
        <f t="shared" si="70"/>
        <v>7.7654369312065791E-2</v>
      </c>
      <c r="E205" s="41">
        <f t="shared" si="71"/>
        <v>6.408393480235175E-2</v>
      </c>
      <c r="F205" s="137"/>
      <c r="G205" s="137"/>
      <c r="H205" s="137"/>
      <c r="I205" s="137"/>
      <c r="J205" s="137"/>
      <c r="K205" s="137"/>
      <c r="L205" s="137"/>
      <c r="M205" s="137">
        <f t="shared" si="60"/>
        <v>7.7654369312065791E-2</v>
      </c>
      <c r="N205" s="138">
        <f t="shared" si="60"/>
        <v>6.408393480235175E-2</v>
      </c>
      <c r="O205" s="137">
        <v>1</v>
      </c>
      <c r="P205" s="41">
        <f t="shared" si="66"/>
        <v>7.7654369312065791E-2</v>
      </c>
      <c r="Q205" s="41">
        <f t="shared" si="61"/>
        <v>6.408393480235175E-2</v>
      </c>
      <c r="R205" s="189">
        <f t="shared" si="62"/>
        <v>7.086915205720877E-2</v>
      </c>
      <c r="S205" s="189">
        <f t="shared" si="63"/>
        <v>9.5957462654667394E-3</v>
      </c>
      <c r="T205" s="189"/>
      <c r="U205" s="189"/>
      <c r="V205" s="189">
        <f t="shared" si="74"/>
        <v>7.086915205720877E-2</v>
      </c>
      <c r="W205" s="190">
        <f t="shared" si="75"/>
        <v>7.086915205720877E-2</v>
      </c>
      <c r="X205" s="45">
        <v>7.086915205720877E-2</v>
      </c>
    </row>
    <row r="206" spans="2:24">
      <c r="B206" s="41" t="str">
        <f t="shared" si="73"/>
        <v>CGF-MON-PRO-6</v>
      </c>
      <c r="C206" s="41" t="str">
        <f t="shared" si="73"/>
        <v>A</v>
      </c>
      <c r="D206" s="41">
        <f t="shared" si="70"/>
        <v>6.0460906155201236E-2</v>
      </c>
      <c r="E206" s="41">
        <f t="shared" si="71"/>
        <v>3.0490894316715395E-2</v>
      </c>
      <c r="F206" s="137"/>
      <c r="G206" s="137"/>
      <c r="H206" s="137"/>
      <c r="I206" s="137"/>
      <c r="J206" s="137"/>
      <c r="K206" s="137"/>
      <c r="L206" s="137"/>
      <c r="M206" s="137">
        <f t="shared" si="60"/>
        <v>6.0460906155201236E-2</v>
      </c>
      <c r="N206" s="138">
        <f t="shared" si="60"/>
        <v>3.0490894316715395E-2</v>
      </c>
      <c r="O206" s="137">
        <v>1</v>
      </c>
      <c r="P206" s="41">
        <f t="shared" si="66"/>
        <v>6.0460906155201236E-2</v>
      </c>
      <c r="Q206" s="41">
        <f t="shared" si="61"/>
        <v>3.0490894316715395E-2</v>
      </c>
      <c r="R206" s="189">
        <f t="shared" si="62"/>
        <v>4.5475900235958315E-2</v>
      </c>
      <c r="S206" s="189">
        <f t="shared" si="63"/>
        <v>2.1191998603234431E-2</v>
      </c>
      <c r="T206" s="189"/>
      <c r="U206" s="189"/>
      <c r="V206" s="189">
        <f t="shared" si="74"/>
        <v>4.5475900235958315E-2</v>
      </c>
      <c r="W206" s="190">
        <f t="shared" si="75"/>
        <v>4.5475900235958315E-2</v>
      </c>
      <c r="X206" s="45">
        <v>4.5475900235958315E-2</v>
      </c>
    </row>
    <row r="207" spans="2:24">
      <c r="B207" s="41" t="str">
        <f t="shared" si="73"/>
        <v>CGF-MON-PRO-7</v>
      </c>
      <c r="C207" s="41" t="str">
        <f t="shared" si="73"/>
        <v>A</v>
      </c>
      <c r="D207" s="41">
        <f t="shared" si="70"/>
        <v>-0.14586065172717477</v>
      </c>
      <c r="E207" s="41">
        <f t="shared" si="71"/>
        <v>-0.13747430811146685</v>
      </c>
      <c r="F207" s="137"/>
      <c r="G207" s="137"/>
      <c r="H207" s="137"/>
      <c r="I207" s="137"/>
      <c r="J207" s="137"/>
      <c r="K207" s="137"/>
      <c r="L207" s="137"/>
      <c r="M207" s="137">
        <f t="shared" si="60"/>
        <v>-0.14586065172717477</v>
      </c>
      <c r="N207" s="138">
        <f t="shared" si="60"/>
        <v>-0.13747430811146685</v>
      </c>
      <c r="O207" s="137">
        <v>1</v>
      </c>
      <c r="P207" s="41">
        <f t="shared" si="66"/>
        <v>-0.14586065172717477</v>
      </c>
      <c r="Q207" s="41">
        <f t="shared" si="61"/>
        <v>-0.13747430811146685</v>
      </c>
      <c r="R207" s="189">
        <f t="shared" si="62"/>
        <v>-0.14166747991932083</v>
      </c>
      <c r="S207" s="189">
        <f t="shared" si="63"/>
        <v>5.9300404400275796E-3</v>
      </c>
      <c r="T207" s="189"/>
      <c r="U207" s="189"/>
      <c r="V207" s="189">
        <f t="shared" si="74"/>
        <v>-0.14166747991932083</v>
      </c>
      <c r="W207" s="190">
        <f t="shared" si="75"/>
        <v>0</v>
      </c>
      <c r="X207" s="45">
        <v>0</v>
      </c>
    </row>
    <row r="208" spans="2:24">
      <c r="B208" s="41" t="str">
        <f t="shared" si="73"/>
        <v>CGF-MON-PRO-8</v>
      </c>
      <c r="C208" s="41" t="str">
        <f t="shared" si="73"/>
        <v>A</v>
      </c>
      <c r="D208" s="41">
        <f t="shared" si="70"/>
        <v>0.14642822193952451</v>
      </c>
      <c r="E208" s="41">
        <f t="shared" si="71"/>
        <v>0.12287175565221557</v>
      </c>
      <c r="F208" s="137"/>
      <c r="G208" s="137"/>
      <c r="H208" s="137"/>
      <c r="I208" s="137"/>
      <c r="J208" s="137"/>
      <c r="K208" s="137"/>
      <c r="L208" s="137"/>
      <c r="M208" s="137">
        <f t="shared" si="60"/>
        <v>0.14642822193952451</v>
      </c>
      <c r="N208" s="138">
        <f t="shared" si="60"/>
        <v>0.12287175565221557</v>
      </c>
      <c r="O208" s="137">
        <v>1</v>
      </c>
      <c r="P208" s="41">
        <f t="shared" si="66"/>
        <v>0.14642822193952451</v>
      </c>
      <c r="Q208" s="41">
        <f t="shared" si="61"/>
        <v>0.12287175565221557</v>
      </c>
      <c r="R208" s="189">
        <f t="shared" si="62"/>
        <v>0.13464998879587003</v>
      </c>
      <c r="S208" s="189">
        <f t="shared" si="63"/>
        <v>1.6656937052548445E-2</v>
      </c>
      <c r="T208" s="189"/>
      <c r="U208" s="189"/>
      <c r="V208" s="189">
        <f t="shared" si="74"/>
        <v>0.13464998879587003</v>
      </c>
      <c r="W208" s="190">
        <f t="shared" si="75"/>
        <v>0.13464998879587003</v>
      </c>
      <c r="X208" s="45">
        <v>0.13464998879587003</v>
      </c>
    </row>
    <row r="209" spans="2:24">
      <c r="B209" s="41" t="str">
        <f t="shared" si="73"/>
        <v>CGF-MXG-PRO-1</v>
      </c>
      <c r="C209" s="41" t="str">
        <f t="shared" si="73"/>
        <v>A</v>
      </c>
      <c r="D209" s="41">
        <f t="shared" si="70"/>
        <v>2.8378510617486463E-4</v>
      </c>
      <c r="E209" s="41">
        <f t="shared" si="71"/>
        <v>5.2961139524880397E-3</v>
      </c>
      <c r="F209" s="137"/>
      <c r="G209" s="137"/>
      <c r="H209" s="137"/>
      <c r="I209" s="137"/>
      <c r="J209" s="137"/>
      <c r="K209" s="137"/>
      <c r="L209" s="137"/>
      <c r="M209" s="137">
        <f t="shared" si="60"/>
        <v>2.8378510617486463E-4</v>
      </c>
      <c r="N209" s="138">
        <f t="shared" si="60"/>
        <v>5.2961139524880397E-3</v>
      </c>
      <c r="O209" s="137">
        <v>1</v>
      </c>
      <c r="P209" s="41">
        <f t="shared" si="66"/>
        <v>2.8378510617486463E-4</v>
      </c>
      <c r="Q209" s="41">
        <f t="shared" si="61"/>
        <v>5.2961139524880397E-3</v>
      </c>
      <c r="R209" s="189">
        <f t="shared" si="62"/>
        <v>2.7899495293314523E-3</v>
      </c>
      <c r="S209" s="189">
        <f t="shared" si="63"/>
        <v>3.5442517167649907E-3</v>
      </c>
      <c r="T209" s="189"/>
      <c r="U209" s="189"/>
      <c r="V209" s="189">
        <f t="shared" si="74"/>
        <v>2.7899495293314523E-3</v>
      </c>
      <c r="W209" s="190">
        <f t="shared" si="75"/>
        <v>2.7899495293314523E-3</v>
      </c>
      <c r="X209" s="45">
        <v>2.7899495293314523E-3</v>
      </c>
    </row>
    <row r="210" spans="2:24">
      <c r="B210" s="41" t="str">
        <f t="shared" si="73"/>
        <v>CGF-MXG-PRO-2</v>
      </c>
      <c r="C210" s="41" t="str">
        <f t="shared" si="73"/>
        <v>A</v>
      </c>
      <c r="D210" s="41">
        <f t="shared" si="70"/>
        <v>-1.6909678050689814E-2</v>
      </c>
      <c r="E210" s="41">
        <f t="shared" si="71"/>
        <v>-1.1500406290330197E-2</v>
      </c>
      <c r="F210" s="137"/>
      <c r="G210" s="137"/>
      <c r="H210" s="137"/>
      <c r="I210" s="137"/>
      <c r="J210" s="137"/>
      <c r="K210" s="137"/>
      <c r="L210" s="137"/>
      <c r="M210" s="137">
        <f t="shared" si="60"/>
        <v>-1.6909678050689814E-2</v>
      </c>
      <c r="N210" s="138">
        <f t="shared" si="60"/>
        <v>-1.1500406290330197E-2</v>
      </c>
      <c r="O210" s="137">
        <v>1</v>
      </c>
      <c r="P210" s="41">
        <f t="shared" si="66"/>
        <v>-1.6909678050689814E-2</v>
      </c>
      <c r="Q210" s="41">
        <f t="shared" si="61"/>
        <v>-1.1500406290330197E-2</v>
      </c>
      <c r="R210" s="189">
        <f t="shared" si="62"/>
        <v>-1.4205042170510006E-2</v>
      </c>
      <c r="S210" s="189">
        <f t="shared" si="63"/>
        <v>3.8249327430311762E-3</v>
      </c>
      <c r="T210" s="189"/>
      <c r="U210" s="189"/>
      <c r="V210" s="189">
        <f t="shared" si="74"/>
        <v>-1.4205042170510006E-2</v>
      </c>
      <c r="W210" s="190">
        <f t="shared" si="75"/>
        <v>0</v>
      </c>
      <c r="X210" s="45">
        <v>0</v>
      </c>
    </row>
    <row r="211" spans="2:24">
      <c r="B211" s="41" t="str">
        <f t="shared" si="73"/>
        <v>CGF-MXG-PRO-3</v>
      </c>
      <c r="C211" s="41" t="str">
        <f t="shared" si="73"/>
        <v>A</v>
      </c>
      <c r="D211" s="41">
        <f t="shared" si="70"/>
        <v>-7.7086799099716066E-2</v>
      </c>
      <c r="E211" s="41">
        <f t="shared" si="71"/>
        <v>-7.868648726160303E-2</v>
      </c>
      <c r="F211" s="137"/>
      <c r="G211" s="137"/>
      <c r="H211" s="137"/>
      <c r="I211" s="137"/>
      <c r="J211" s="137"/>
      <c r="K211" s="137"/>
      <c r="L211" s="137"/>
      <c r="M211" s="137">
        <f t="shared" si="60"/>
        <v>-7.7086799099716066E-2</v>
      </c>
      <c r="N211" s="138">
        <f t="shared" si="60"/>
        <v>-7.868648726160303E-2</v>
      </c>
      <c r="O211" s="137">
        <v>1</v>
      </c>
      <c r="P211" s="41">
        <f t="shared" si="66"/>
        <v>-7.7086799099716066E-2</v>
      </c>
      <c r="Q211" s="41">
        <f t="shared" si="61"/>
        <v>-7.868648726160303E-2</v>
      </c>
      <c r="R211" s="189">
        <f t="shared" si="62"/>
        <v>-7.7886643180659548E-2</v>
      </c>
      <c r="S211" s="189">
        <f t="shared" si="63"/>
        <v>1.131150347054116E-3</v>
      </c>
      <c r="T211" s="189"/>
      <c r="U211" s="189"/>
      <c r="V211" s="189">
        <f t="shared" si="74"/>
        <v>-7.7886643180659548E-2</v>
      </c>
      <c r="W211" s="190">
        <f t="shared" si="75"/>
        <v>0</v>
      </c>
      <c r="X211" s="45">
        <v>0</v>
      </c>
    </row>
    <row r="212" spans="2:24">
      <c r="B212" s="41" t="str">
        <f t="shared" si="73"/>
        <v>CGF-MXG-PRO-4</v>
      </c>
      <c r="C212" s="41" t="str">
        <f t="shared" si="73"/>
        <v>A</v>
      </c>
      <c r="D212" s="41">
        <f t="shared" si="70"/>
        <v>-4.2699872785986831E-2</v>
      </c>
      <c r="E212" s="41">
        <f t="shared" si="71"/>
        <v>-4.5093446775966668E-2</v>
      </c>
      <c r="F212" s="137"/>
      <c r="G212" s="137"/>
      <c r="H212" s="137"/>
      <c r="I212" s="137"/>
      <c r="J212" s="137"/>
      <c r="K212" s="137"/>
      <c r="L212" s="137"/>
      <c r="M212" s="137">
        <f t="shared" si="60"/>
        <v>-4.2699872785986831E-2</v>
      </c>
      <c r="N212" s="138">
        <f t="shared" si="60"/>
        <v>-4.5093446775966668E-2</v>
      </c>
      <c r="O212" s="137">
        <v>1</v>
      </c>
      <c r="P212" s="41">
        <f t="shared" si="66"/>
        <v>-4.2699872785986831E-2</v>
      </c>
      <c r="Q212" s="41">
        <f t="shared" si="61"/>
        <v>-4.5093446775966668E-2</v>
      </c>
      <c r="R212" s="189">
        <f t="shared" si="62"/>
        <v>-4.3896659780976746E-2</v>
      </c>
      <c r="S212" s="189">
        <f t="shared" si="63"/>
        <v>1.6925123995864843E-3</v>
      </c>
      <c r="T212" s="189"/>
      <c r="U212" s="189"/>
      <c r="V212" s="189">
        <f t="shared" si="74"/>
        <v>-4.3896659780976746E-2</v>
      </c>
      <c r="W212" s="190">
        <f t="shared" si="75"/>
        <v>0</v>
      </c>
      <c r="X212" s="45">
        <v>0</v>
      </c>
    </row>
    <row r="213" spans="2:24">
      <c r="B213" s="41" t="str">
        <f t="shared" si="73"/>
        <v>CGF-MXG-PRO-5</v>
      </c>
      <c r="C213" s="41" t="str">
        <f t="shared" si="73"/>
        <v>A</v>
      </c>
      <c r="D213" s="41">
        <f t="shared" si="70"/>
        <v>0.15502495351795684</v>
      </c>
      <c r="E213" s="41">
        <f t="shared" si="71"/>
        <v>0.16486305625926118</v>
      </c>
      <c r="F213" s="137"/>
      <c r="G213" s="137"/>
      <c r="H213" s="137"/>
      <c r="I213" s="137"/>
      <c r="J213" s="137"/>
      <c r="K213" s="137"/>
      <c r="L213" s="137"/>
      <c r="M213" s="137">
        <f t="shared" si="60"/>
        <v>0.15502495351795684</v>
      </c>
      <c r="N213" s="138">
        <f t="shared" si="60"/>
        <v>0.16486305625926118</v>
      </c>
      <c r="O213" s="137">
        <v>1</v>
      </c>
      <c r="P213" s="41">
        <f t="shared" si="66"/>
        <v>0.15502495351795684</v>
      </c>
      <c r="Q213" s="41">
        <f t="shared" si="61"/>
        <v>0.16486305625926118</v>
      </c>
      <c r="R213" s="189">
        <f t="shared" si="62"/>
        <v>0.15994400488860899</v>
      </c>
      <c r="S213" s="189">
        <f t="shared" si="63"/>
        <v>6.9565891623862607E-3</v>
      </c>
      <c r="T213" s="189"/>
      <c r="U213" s="189"/>
      <c r="V213" s="189">
        <f t="shared" si="74"/>
        <v>0.15994400488860899</v>
      </c>
      <c r="W213" s="190">
        <f t="shared" si="75"/>
        <v>0.15994400488860899</v>
      </c>
      <c r="X213" s="45">
        <v>0.15994400488860899</v>
      </c>
    </row>
    <row r="214" spans="2:24">
      <c r="B214" s="41" t="str">
        <f t="shared" si="73"/>
        <v>CGF-MXG-PRO-6</v>
      </c>
      <c r="C214" s="41" t="str">
        <f t="shared" si="73"/>
        <v>A</v>
      </c>
      <c r="D214" s="41">
        <f t="shared" si="70"/>
        <v>-0.1888443096193364</v>
      </c>
      <c r="E214" s="41">
        <f t="shared" si="71"/>
        <v>-0.18786386883992151</v>
      </c>
      <c r="F214" s="137"/>
      <c r="G214" s="137"/>
      <c r="H214" s="137"/>
      <c r="I214" s="137"/>
      <c r="J214" s="137"/>
      <c r="K214" s="137"/>
      <c r="L214" s="137"/>
      <c r="M214" s="137">
        <f t="shared" si="60"/>
        <v>-0.1888443096193364</v>
      </c>
      <c r="N214" s="138">
        <f t="shared" si="60"/>
        <v>-0.18786386883992151</v>
      </c>
      <c r="O214" s="137">
        <v>1</v>
      </c>
      <c r="P214" s="41">
        <f t="shared" si="66"/>
        <v>-0.1888443096193364</v>
      </c>
      <c r="Q214" s="41">
        <f t="shared" si="61"/>
        <v>-0.18786386883992151</v>
      </c>
      <c r="R214" s="189">
        <f t="shared" si="62"/>
        <v>-0.18835408922962896</v>
      </c>
      <c r="S214" s="189">
        <f t="shared" si="63"/>
        <v>6.9327632367609466E-4</v>
      </c>
      <c r="T214" s="189"/>
      <c r="U214" s="189"/>
      <c r="V214" s="189">
        <f t="shared" si="74"/>
        <v>-0.18835408922962896</v>
      </c>
      <c r="W214" s="190">
        <f t="shared" si="75"/>
        <v>0</v>
      </c>
      <c r="X214" s="45">
        <v>0</v>
      </c>
    </row>
    <row r="215" spans="2:24">
      <c r="B215" s="41" t="str">
        <f t="shared" si="73"/>
        <v>CGF-MXG-PRO-7</v>
      </c>
      <c r="C215" s="41" t="str">
        <f t="shared" si="73"/>
        <v>A</v>
      </c>
      <c r="D215" s="41">
        <f t="shared" si="70"/>
        <v>2.8378510617486463E-4</v>
      </c>
      <c r="E215" s="41">
        <f t="shared" si="71"/>
        <v>-3.1021461689210782E-3</v>
      </c>
      <c r="F215" s="137"/>
      <c r="G215" s="137"/>
      <c r="H215" s="137"/>
      <c r="I215" s="137"/>
      <c r="J215" s="137"/>
      <c r="K215" s="137"/>
      <c r="L215" s="137"/>
      <c r="M215" s="137">
        <f t="shared" si="60"/>
        <v>2.8378510617486463E-4</v>
      </c>
      <c r="N215" s="138">
        <f t="shared" si="60"/>
        <v>-3.1021461689210782E-3</v>
      </c>
      <c r="O215" s="137">
        <v>1</v>
      </c>
      <c r="P215" s="41">
        <f t="shared" si="66"/>
        <v>2.8378510617486463E-4</v>
      </c>
      <c r="Q215" s="41">
        <f t="shared" si="61"/>
        <v>-3.1021461689210782E-3</v>
      </c>
      <c r="R215" s="189">
        <f t="shared" si="62"/>
        <v>-1.4091805313731069E-3</v>
      </c>
      <c r="S215" s="189">
        <f t="shared" si="63"/>
        <v>2.3942149652519543E-3</v>
      </c>
      <c r="T215" s="189"/>
      <c r="U215" s="189"/>
      <c r="V215" s="189">
        <f t="shared" si="74"/>
        <v>-1.4091805313731069E-3</v>
      </c>
      <c r="W215" s="190">
        <f t="shared" si="75"/>
        <v>0</v>
      </c>
      <c r="X215" s="45">
        <v>0</v>
      </c>
    </row>
    <row r="216" spans="2:24">
      <c r="B216" s="41" t="str">
        <f t="shared" si="73"/>
        <v>CGF-MXG-PRO-8</v>
      </c>
      <c r="C216" s="41" t="str">
        <f t="shared" si="73"/>
        <v>A</v>
      </c>
      <c r="D216" s="41">
        <f t="shared" si="70"/>
        <v>-4.2699872785986831E-2</v>
      </c>
      <c r="E216" s="41">
        <f t="shared" si="71"/>
        <v>-6.1889967018784908E-2</v>
      </c>
      <c r="F216" s="137"/>
      <c r="G216" s="137"/>
      <c r="H216" s="137"/>
      <c r="I216" s="137"/>
      <c r="J216" s="137"/>
      <c r="K216" s="137"/>
      <c r="L216" s="137"/>
      <c r="M216" s="137">
        <f t="shared" si="60"/>
        <v>-4.2699872785986831E-2</v>
      </c>
      <c r="N216" s="138">
        <f t="shared" si="60"/>
        <v>-6.1889967018784908E-2</v>
      </c>
      <c r="O216" s="137">
        <v>1</v>
      </c>
      <c r="P216" s="41">
        <f t="shared" si="66"/>
        <v>-4.2699872785986831E-2</v>
      </c>
      <c r="Q216" s="41">
        <f t="shared" si="61"/>
        <v>-6.1889967018784908E-2</v>
      </c>
      <c r="R216" s="189">
        <f t="shared" si="62"/>
        <v>-5.229491990238587E-2</v>
      </c>
      <c r="S216" s="189">
        <f t="shared" si="63"/>
        <v>1.3569445763620383E-2</v>
      </c>
      <c r="T216" s="189"/>
      <c r="U216" s="189"/>
      <c r="V216" s="189">
        <f t="shared" si="74"/>
        <v>-5.229491990238587E-2</v>
      </c>
      <c r="W216" s="190">
        <f t="shared" si="75"/>
        <v>0</v>
      </c>
      <c r="X216" s="45">
        <v>0</v>
      </c>
    </row>
    <row r="217" spans="2:24" s="139" customFormat="1">
      <c r="B217" s="139" t="str">
        <f t="shared" si="73"/>
        <v>Blank-11</v>
      </c>
      <c r="C217" s="139" t="str">
        <f t="shared" si="73"/>
        <v>A</v>
      </c>
      <c r="D217" s="139">
        <f t="shared" si="70"/>
        <v>-0.13726392014874245</v>
      </c>
      <c r="E217" s="139">
        <f t="shared" si="71"/>
        <v>-0.13747430811146685</v>
      </c>
      <c r="M217" s="139">
        <f t="shared" si="60"/>
        <v>-0.13726392014874245</v>
      </c>
      <c r="N217" s="160">
        <f t="shared" si="60"/>
        <v>-0.13747430811146685</v>
      </c>
      <c r="O217" s="139">
        <v>1</v>
      </c>
      <c r="P217" s="41">
        <f t="shared" si="66"/>
        <v>-0.13726392014874245</v>
      </c>
      <c r="Q217" s="41">
        <f t="shared" si="61"/>
        <v>-0.13747430811146685</v>
      </c>
      <c r="R217" s="189">
        <f t="shared" si="62"/>
        <v>-0.13736911413010466</v>
      </c>
      <c r="S217" s="189">
        <f t="shared" si="63"/>
        <v>1.4876675512245043E-4</v>
      </c>
      <c r="T217" s="189">
        <f>AVERAGE(R217:R221)</f>
        <v>-5.9992284031570309E-2</v>
      </c>
      <c r="U217" s="190">
        <f>IF(T217 &gt; 0, T217, 0)</f>
        <v>0</v>
      </c>
      <c r="V217" s="189"/>
      <c r="W217" s="190"/>
      <c r="X217" s="45" t="s">
        <v>86</v>
      </c>
    </row>
    <row r="218" spans="2:24" s="139" customFormat="1">
      <c r="B218" s="139" t="str">
        <f t="shared" si="73"/>
        <v>Blank-12</v>
      </c>
      <c r="C218" s="139" t="str">
        <f t="shared" si="73"/>
        <v>A</v>
      </c>
      <c r="D218" s="139">
        <f t="shared" si="70"/>
        <v>7.7654369312065791E-2</v>
      </c>
      <c r="E218" s="139">
        <f t="shared" si="71"/>
        <v>6.408393480235175E-2</v>
      </c>
      <c r="M218" s="139">
        <f t="shared" si="60"/>
        <v>7.7654369312065791E-2</v>
      </c>
      <c r="N218" s="160">
        <f t="shared" si="60"/>
        <v>6.408393480235175E-2</v>
      </c>
      <c r="O218" s="139">
        <v>1</v>
      </c>
      <c r="P218" s="41">
        <f t="shared" si="66"/>
        <v>7.7654369312065791E-2</v>
      </c>
      <c r="Q218" s="41">
        <f t="shared" si="61"/>
        <v>6.408393480235175E-2</v>
      </c>
      <c r="R218" s="189">
        <f t="shared" si="62"/>
        <v>7.086915205720877E-2</v>
      </c>
      <c r="S218" s="189">
        <f t="shared" si="63"/>
        <v>9.5957462654667394E-3</v>
      </c>
      <c r="T218" s="189"/>
      <c r="U218" s="189"/>
      <c r="V218" s="189"/>
      <c r="W218" s="190"/>
      <c r="X218" s="45" t="s">
        <v>86</v>
      </c>
    </row>
    <row r="219" spans="2:24" s="139" customFormat="1">
      <c r="B219" s="139" t="str">
        <f t="shared" ref="B219:C238" si="76">B134</f>
        <v>Blank-13</v>
      </c>
      <c r="C219" s="139" t="str">
        <f t="shared" si="76"/>
        <v>A</v>
      </c>
      <c r="D219" s="139">
        <f t="shared" si="70"/>
        <v>-0.14586065172717477</v>
      </c>
      <c r="E219" s="139">
        <f t="shared" si="71"/>
        <v>-0.1542708283542851</v>
      </c>
      <c r="M219" s="139">
        <f t="shared" si="60"/>
        <v>-0.14586065172717477</v>
      </c>
      <c r="N219" s="160">
        <f t="shared" si="60"/>
        <v>-0.1542708283542851</v>
      </c>
      <c r="O219" s="139">
        <v>1</v>
      </c>
      <c r="P219" s="41">
        <f t="shared" si="66"/>
        <v>-0.14586065172717477</v>
      </c>
      <c r="Q219" s="41">
        <f t="shared" si="61"/>
        <v>-0.1542708283542851</v>
      </c>
      <c r="R219" s="189">
        <f t="shared" si="62"/>
        <v>-0.15006574004072992</v>
      </c>
      <c r="S219" s="189">
        <f t="shared" si="63"/>
        <v>5.9468929240063181E-3</v>
      </c>
      <c r="T219" s="189"/>
      <c r="U219" s="189"/>
      <c r="V219" s="189"/>
      <c r="W219" s="190"/>
      <c r="X219" s="45" t="s">
        <v>86</v>
      </c>
    </row>
    <row r="220" spans="2:24" s="139" customFormat="1">
      <c r="B220" s="139" t="str">
        <f t="shared" si="76"/>
        <v>Blank-14</v>
      </c>
      <c r="C220" s="139" t="str">
        <f t="shared" si="76"/>
        <v>A</v>
      </c>
      <c r="D220" s="139">
        <f t="shared" si="70"/>
        <v>-5.1296604364419171E-2</v>
      </c>
      <c r="E220" s="139">
        <f t="shared" si="71"/>
        <v>-6.1889967018784908E-2</v>
      </c>
      <c r="M220" s="139">
        <f t="shared" si="60"/>
        <v>-5.1296604364419171E-2</v>
      </c>
      <c r="N220" s="160">
        <f t="shared" si="60"/>
        <v>-6.1889967018784908E-2</v>
      </c>
      <c r="O220" s="139">
        <v>1</v>
      </c>
      <c r="P220" s="41">
        <f t="shared" si="66"/>
        <v>-5.1296604364419171E-2</v>
      </c>
      <c r="Q220" s="41">
        <f t="shared" si="61"/>
        <v>-6.1889967018784908E-2</v>
      </c>
      <c r="R220" s="189">
        <f t="shared" si="62"/>
        <v>-5.659328569160204E-2</v>
      </c>
      <c r="S220" s="189">
        <f t="shared" si="63"/>
        <v>7.4906385684703376E-3</v>
      </c>
      <c r="T220" s="189"/>
      <c r="U220" s="189"/>
      <c r="V220" s="189"/>
      <c r="W220" s="190"/>
      <c r="X220" s="45" t="s">
        <v>86</v>
      </c>
    </row>
    <row r="221" spans="2:24" s="139" customFormat="1">
      <c r="B221" s="139" t="str">
        <f t="shared" si="76"/>
        <v>Blank-15</v>
      </c>
      <c r="C221" s="139" t="str">
        <f t="shared" si="76"/>
        <v>A</v>
      </c>
      <c r="D221" s="139">
        <f t="shared" si="70"/>
        <v>-1.6909678050689814E-2</v>
      </c>
      <c r="E221" s="139">
        <f t="shared" si="71"/>
        <v>-3.6695186654557552E-2</v>
      </c>
      <c r="M221" s="139">
        <f t="shared" si="60"/>
        <v>-1.6909678050689814E-2</v>
      </c>
      <c r="N221" s="160">
        <f t="shared" si="60"/>
        <v>-3.6695186654557552E-2</v>
      </c>
      <c r="O221" s="139">
        <v>1</v>
      </c>
      <c r="P221" s="41">
        <f t="shared" si="66"/>
        <v>-1.6909678050689814E-2</v>
      </c>
      <c r="Q221" s="41">
        <f t="shared" si="61"/>
        <v>-3.6695186654557552E-2</v>
      </c>
      <c r="R221" s="189">
        <f t="shared" si="62"/>
        <v>-2.6802432352623681E-2</v>
      </c>
      <c r="S221" s="189">
        <f t="shared" si="63"/>
        <v>1.3990467303019671E-2</v>
      </c>
      <c r="T221" s="189"/>
      <c r="U221" s="189"/>
      <c r="V221" s="189"/>
      <c r="W221" s="190"/>
      <c r="X221" s="45" t="s">
        <v>86</v>
      </c>
    </row>
    <row r="222" spans="2:24">
      <c r="B222" s="41" t="str">
        <f t="shared" si="76"/>
        <v>OTO-MON-NCD-1</v>
      </c>
      <c r="C222" s="41" t="str">
        <f t="shared" si="76"/>
        <v>A</v>
      </c>
      <c r="D222" s="41">
        <f t="shared" si="70"/>
        <v>-0.16305411488403945</v>
      </c>
      <c r="E222" s="41">
        <f t="shared" si="71"/>
        <v>-0.1626690884756942</v>
      </c>
      <c r="F222" s="137"/>
      <c r="G222" s="137"/>
      <c r="H222" s="137"/>
      <c r="I222" s="137"/>
      <c r="J222" s="137"/>
      <c r="K222" s="137"/>
      <c r="L222" s="137"/>
      <c r="M222" s="137">
        <f t="shared" si="60"/>
        <v>-0.16305411488403945</v>
      </c>
      <c r="N222" s="138">
        <f t="shared" si="60"/>
        <v>-0.1626690884756942</v>
      </c>
      <c r="O222" s="137">
        <v>1</v>
      </c>
      <c r="P222" s="41">
        <f t="shared" si="66"/>
        <v>-0.16305411488403945</v>
      </c>
      <c r="Q222" s="41">
        <f t="shared" si="61"/>
        <v>-0.1626690884756942</v>
      </c>
      <c r="R222" s="189">
        <f t="shared" si="62"/>
        <v>-0.16286160167986682</v>
      </c>
      <c r="S222" s="189">
        <f t="shared" si="63"/>
        <v>2.7225478427683199E-4</v>
      </c>
      <c r="T222" s="189"/>
      <c r="U222" s="189"/>
      <c r="V222" s="189">
        <f>R222-$U$238</f>
        <v>-0.16286160167986682</v>
      </c>
      <c r="W222" s="190">
        <f>IF(V222 &gt; 0, V222, 0)</f>
        <v>0</v>
      </c>
      <c r="X222" s="45">
        <v>0</v>
      </c>
    </row>
    <row r="223" spans="2:24">
      <c r="B223" s="41" t="str">
        <f t="shared" si="76"/>
        <v>OTO-MON-NCD-2</v>
      </c>
      <c r="C223" s="41" t="str">
        <f t="shared" si="76"/>
        <v>A</v>
      </c>
      <c r="D223" s="41">
        <f t="shared" ref="D223:D238" si="77">I138</f>
        <v>-0.13726392014874245</v>
      </c>
      <c r="E223" s="41">
        <f t="shared" ref="E223:E238" si="78">X138</f>
        <v>-0.13747430811146685</v>
      </c>
      <c r="F223" s="137"/>
      <c r="G223" s="137"/>
      <c r="H223" s="137"/>
      <c r="I223" s="137"/>
      <c r="J223" s="137"/>
      <c r="K223" s="137"/>
      <c r="L223" s="137"/>
      <c r="M223" s="137">
        <f t="shared" si="60"/>
        <v>-0.13726392014874245</v>
      </c>
      <c r="N223" s="138">
        <f t="shared" si="60"/>
        <v>-0.13747430811146685</v>
      </c>
      <c r="O223" s="137">
        <v>1</v>
      </c>
      <c r="P223" s="41">
        <f t="shared" si="66"/>
        <v>-0.13726392014874245</v>
      </c>
      <c r="Q223" s="41">
        <f t="shared" si="61"/>
        <v>-0.13747430811146685</v>
      </c>
      <c r="R223" s="189">
        <f t="shared" si="62"/>
        <v>-0.13736911413010466</v>
      </c>
      <c r="S223" s="189">
        <f t="shared" si="63"/>
        <v>1.4876675512245043E-4</v>
      </c>
      <c r="T223" s="189"/>
      <c r="U223" s="189"/>
      <c r="V223" s="189">
        <f t="shared" ref="V223:V237" si="79">R223-$U$238</f>
        <v>-0.13736911413010466</v>
      </c>
      <c r="W223" s="190">
        <f t="shared" ref="W223:W237" si="80">IF(V223 &gt; 0, V223, 0)</f>
        <v>0</v>
      </c>
      <c r="X223" s="45">
        <v>0</v>
      </c>
    </row>
    <row r="224" spans="2:24">
      <c r="B224" s="41" t="str">
        <f t="shared" si="76"/>
        <v>OTO-MON-NCD-3</v>
      </c>
      <c r="C224" s="41" t="str">
        <f t="shared" si="76"/>
        <v>A</v>
      </c>
      <c r="D224" s="41">
        <f t="shared" si="77"/>
        <v>-6.8490067521283726E-2</v>
      </c>
      <c r="E224" s="41">
        <f t="shared" si="78"/>
        <v>-7.0288227140193907E-2</v>
      </c>
      <c r="F224" s="137"/>
      <c r="G224" s="137"/>
      <c r="H224" s="137"/>
      <c r="I224" s="137"/>
      <c r="J224" s="137"/>
      <c r="K224" s="137"/>
      <c r="L224" s="137"/>
      <c r="M224" s="137">
        <f t="shared" ref="M224:N287" si="81">D224</f>
        <v>-6.8490067521283726E-2</v>
      </c>
      <c r="N224" s="138">
        <f t="shared" si="81"/>
        <v>-7.0288227140193907E-2</v>
      </c>
      <c r="O224" s="137">
        <v>1</v>
      </c>
      <c r="P224" s="41">
        <f t="shared" ref="P224:P287" si="82" xml:space="preserve"> M224*O224</f>
        <v>-6.8490067521283726E-2</v>
      </c>
      <c r="Q224" s="41">
        <f t="shared" ref="Q224:Q287" si="83" xml:space="preserve"> N224*O224</f>
        <v>-7.0288227140193907E-2</v>
      </c>
      <c r="R224" s="189">
        <f t="shared" ref="R224:R287" si="84">AVERAGE(P224:Q224)</f>
        <v>-6.938914733073881E-2</v>
      </c>
      <c r="S224" s="189">
        <f t="shared" ref="S224:S287" si="85">STDEV(P224:Q224)</f>
        <v>1.2714908601872067E-3</v>
      </c>
      <c r="T224" s="189"/>
      <c r="U224" s="189"/>
      <c r="V224" s="189">
        <f t="shared" si="79"/>
        <v>-6.938914733073881E-2</v>
      </c>
      <c r="W224" s="190">
        <f t="shared" si="80"/>
        <v>0</v>
      </c>
      <c r="X224" s="45">
        <v>0</v>
      </c>
    </row>
    <row r="225" spans="2:24">
      <c r="B225" s="41" t="str">
        <f t="shared" si="76"/>
        <v>OTO-MON-NCD-4</v>
      </c>
      <c r="C225" s="41" t="str">
        <f t="shared" si="76"/>
        <v>A</v>
      </c>
      <c r="D225" s="41">
        <f t="shared" si="77"/>
        <v>-0.15445738330560713</v>
      </c>
      <c r="E225" s="41">
        <f t="shared" si="78"/>
        <v>-0.1542708283542851</v>
      </c>
      <c r="F225" s="137"/>
      <c r="G225" s="137"/>
      <c r="H225" s="137"/>
      <c r="I225" s="137"/>
      <c r="J225" s="137"/>
      <c r="K225" s="137"/>
      <c r="L225" s="137"/>
      <c r="M225" s="137">
        <f t="shared" si="81"/>
        <v>-0.15445738330560713</v>
      </c>
      <c r="N225" s="138">
        <f t="shared" si="81"/>
        <v>-0.1542708283542851</v>
      </c>
      <c r="O225" s="137">
        <v>1</v>
      </c>
      <c r="P225" s="41">
        <f t="shared" si="82"/>
        <v>-0.15445738330560713</v>
      </c>
      <c r="Q225" s="41">
        <f t="shared" si="83"/>
        <v>-0.1542708283542851</v>
      </c>
      <c r="R225" s="189">
        <f t="shared" si="84"/>
        <v>-0.15436410582994611</v>
      </c>
      <c r="S225" s="189">
        <f t="shared" si="85"/>
        <v>1.3191427114373129E-4</v>
      </c>
      <c r="T225" s="189"/>
      <c r="U225" s="189"/>
      <c r="V225" s="189">
        <f t="shared" si="79"/>
        <v>-0.15436410582994611</v>
      </c>
      <c r="W225" s="190">
        <f t="shared" si="80"/>
        <v>0</v>
      </c>
      <c r="X225" s="45">
        <v>0</v>
      </c>
    </row>
    <row r="226" spans="2:24">
      <c r="B226" s="41" t="str">
        <f t="shared" si="76"/>
        <v>OTO-MON-NCD-5</v>
      </c>
      <c r="C226" s="41" t="str">
        <f t="shared" si="76"/>
        <v>A</v>
      </c>
      <c r="D226" s="41">
        <f t="shared" si="77"/>
        <v>-0.12866718857031009</v>
      </c>
      <c r="E226" s="41">
        <f t="shared" si="78"/>
        <v>-0.12907604799005773</v>
      </c>
      <c r="F226" s="137"/>
      <c r="G226" s="137"/>
      <c r="H226" s="137"/>
      <c r="I226" s="137"/>
      <c r="J226" s="137"/>
      <c r="K226" s="137"/>
      <c r="L226" s="137"/>
      <c r="M226" s="137">
        <f t="shared" si="81"/>
        <v>-0.12866718857031009</v>
      </c>
      <c r="N226" s="138">
        <f t="shared" si="81"/>
        <v>-0.12907604799005773</v>
      </c>
      <c r="O226" s="137">
        <v>1</v>
      </c>
      <c r="P226" s="41">
        <f t="shared" si="82"/>
        <v>-0.12866718857031009</v>
      </c>
      <c r="Q226" s="41">
        <f t="shared" si="83"/>
        <v>-0.12907604799005773</v>
      </c>
      <c r="R226" s="189">
        <f t="shared" si="84"/>
        <v>-0.1288716182801839</v>
      </c>
      <c r="S226" s="189">
        <f t="shared" si="85"/>
        <v>2.8910726825555111E-4</v>
      </c>
      <c r="T226" s="189"/>
      <c r="U226" s="189"/>
      <c r="V226" s="189">
        <f t="shared" si="79"/>
        <v>-0.1288716182801839</v>
      </c>
      <c r="W226" s="190">
        <f t="shared" si="80"/>
        <v>0</v>
      </c>
      <c r="X226" s="45">
        <v>0</v>
      </c>
    </row>
    <row r="227" spans="2:24">
      <c r="B227" s="41" t="str">
        <f t="shared" si="76"/>
        <v>OTO-MON-NCD-6</v>
      </c>
      <c r="C227" s="41" t="str">
        <f t="shared" si="76"/>
        <v>A</v>
      </c>
      <c r="D227" s="41">
        <f t="shared" si="77"/>
        <v>-0.15445738330560713</v>
      </c>
      <c r="E227" s="41">
        <f t="shared" si="78"/>
        <v>-0.1542708283542851</v>
      </c>
      <c r="F227" s="137"/>
      <c r="G227" s="137"/>
      <c r="H227" s="137"/>
      <c r="I227" s="137"/>
      <c r="J227" s="137"/>
      <c r="K227" s="137"/>
      <c r="L227" s="137"/>
      <c r="M227" s="137">
        <f t="shared" si="81"/>
        <v>-0.15445738330560713</v>
      </c>
      <c r="N227" s="138">
        <f t="shared" si="81"/>
        <v>-0.1542708283542851</v>
      </c>
      <c r="O227" s="137">
        <v>1</v>
      </c>
      <c r="P227" s="41">
        <f t="shared" si="82"/>
        <v>-0.15445738330560713</v>
      </c>
      <c r="Q227" s="41">
        <f t="shared" si="83"/>
        <v>-0.1542708283542851</v>
      </c>
      <c r="R227" s="189">
        <f t="shared" si="84"/>
        <v>-0.15436410582994611</v>
      </c>
      <c r="S227" s="189">
        <f t="shared" si="85"/>
        <v>1.3191427114373129E-4</v>
      </c>
      <c r="T227" s="189"/>
      <c r="U227" s="189"/>
      <c r="V227" s="189">
        <f t="shared" si="79"/>
        <v>-0.15436410582994611</v>
      </c>
      <c r="W227" s="190">
        <f t="shared" si="80"/>
        <v>0</v>
      </c>
      <c r="X227" s="45">
        <v>0</v>
      </c>
    </row>
    <row r="228" spans="2:24">
      <c r="B228" s="41" t="str">
        <f t="shared" si="76"/>
        <v>OTO-MON-NCD-7</v>
      </c>
      <c r="C228" s="41" t="str">
        <f t="shared" si="76"/>
        <v>A</v>
      </c>
      <c r="D228" s="41">
        <f t="shared" si="77"/>
        <v>-0.14586065172717477</v>
      </c>
      <c r="E228" s="41">
        <f t="shared" si="78"/>
        <v>-0.14587256823287598</v>
      </c>
      <c r="F228" s="137"/>
      <c r="G228" s="137"/>
      <c r="H228" s="137"/>
      <c r="I228" s="137"/>
      <c r="J228" s="137"/>
      <c r="K228" s="137"/>
      <c r="L228" s="137"/>
      <c r="M228" s="137">
        <f t="shared" si="81"/>
        <v>-0.14586065172717477</v>
      </c>
      <c r="N228" s="138">
        <f t="shared" si="81"/>
        <v>-0.14587256823287598</v>
      </c>
      <c r="O228" s="137">
        <v>1</v>
      </c>
      <c r="P228" s="41">
        <f t="shared" si="82"/>
        <v>-0.14586065172717477</v>
      </c>
      <c r="Q228" s="41">
        <f t="shared" si="83"/>
        <v>-0.14587256823287598</v>
      </c>
      <c r="R228" s="189">
        <f t="shared" si="84"/>
        <v>-0.14586660998002537</v>
      </c>
      <c r="S228" s="189">
        <f t="shared" si="85"/>
        <v>8.4262419893693899E-6</v>
      </c>
      <c r="T228" s="189"/>
      <c r="U228" s="189"/>
      <c r="V228" s="189">
        <f t="shared" si="79"/>
        <v>-0.14586660998002537</v>
      </c>
      <c r="W228" s="190">
        <f t="shared" si="80"/>
        <v>0</v>
      </c>
      <c r="X228" s="45">
        <v>0</v>
      </c>
    </row>
    <row r="229" spans="2:24">
      <c r="B229" s="41" t="str">
        <f t="shared" si="76"/>
        <v>OTO-MON-NCD-8</v>
      </c>
      <c r="C229" s="41" t="str">
        <f t="shared" si="76"/>
        <v>A</v>
      </c>
      <c r="D229" s="41">
        <f t="shared" si="77"/>
        <v>-0.17165084646247172</v>
      </c>
      <c r="E229" s="41">
        <f t="shared" si="78"/>
        <v>-0.1626690884756942</v>
      </c>
      <c r="F229" s="137"/>
      <c r="G229" s="137"/>
      <c r="H229" s="137"/>
      <c r="I229" s="137"/>
      <c r="J229" s="137"/>
      <c r="K229" s="137"/>
      <c r="L229" s="137"/>
      <c r="M229" s="137">
        <f t="shared" si="81"/>
        <v>-0.17165084646247172</v>
      </c>
      <c r="N229" s="138">
        <f t="shared" si="81"/>
        <v>-0.1626690884756942</v>
      </c>
      <c r="O229" s="137">
        <v>1</v>
      </c>
      <c r="P229" s="41">
        <f t="shared" si="82"/>
        <v>-0.17165084646247172</v>
      </c>
      <c r="Q229" s="41">
        <f t="shared" si="83"/>
        <v>-0.1626690884756942</v>
      </c>
      <c r="R229" s="189">
        <f t="shared" si="84"/>
        <v>-0.16715996746908296</v>
      </c>
      <c r="S229" s="189">
        <f t="shared" si="85"/>
        <v>6.3510619794268225E-3</v>
      </c>
      <c r="T229" s="189"/>
      <c r="U229" s="189"/>
      <c r="V229" s="189">
        <f t="shared" si="79"/>
        <v>-0.16715996746908296</v>
      </c>
      <c r="W229" s="190">
        <f t="shared" si="80"/>
        <v>0</v>
      </c>
      <c r="X229" s="45">
        <v>0</v>
      </c>
    </row>
    <row r="230" spans="2:24">
      <c r="B230" s="41" t="str">
        <f t="shared" si="76"/>
        <v>OTO-MXT-NCD-1</v>
      </c>
      <c r="C230" s="41" t="str">
        <f t="shared" si="76"/>
        <v>A</v>
      </c>
      <c r="D230" s="41">
        <f t="shared" si="77"/>
        <v>-0.12866718857031009</v>
      </c>
      <c r="E230" s="41">
        <f t="shared" si="78"/>
        <v>-0.12907604799005773</v>
      </c>
      <c r="F230" s="137"/>
      <c r="G230" s="137"/>
      <c r="H230" s="137"/>
      <c r="I230" s="137"/>
      <c r="J230" s="137"/>
      <c r="K230" s="137"/>
      <c r="L230" s="137"/>
      <c r="M230" s="137">
        <f t="shared" si="81"/>
        <v>-0.12866718857031009</v>
      </c>
      <c r="N230" s="138">
        <f t="shared" si="81"/>
        <v>-0.12907604799005773</v>
      </c>
      <c r="O230" s="137">
        <v>1</v>
      </c>
      <c r="P230" s="41">
        <f t="shared" si="82"/>
        <v>-0.12866718857031009</v>
      </c>
      <c r="Q230" s="41">
        <f t="shared" si="83"/>
        <v>-0.12907604799005773</v>
      </c>
      <c r="R230" s="189">
        <f t="shared" si="84"/>
        <v>-0.1288716182801839</v>
      </c>
      <c r="S230" s="189">
        <f t="shared" si="85"/>
        <v>2.8910726825555111E-4</v>
      </c>
      <c r="T230" s="189"/>
      <c r="U230" s="189"/>
      <c r="V230" s="189">
        <f t="shared" si="79"/>
        <v>-0.1288716182801839</v>
      </c>
      <c r="W230" s="190">
        <f t="shared" si="80"/>
        <v>0</v>
      </c>
      <c r="X230" s="45">
        <v>0</v>
      </c>
    </row>
    <row r="231" spans="2:24">
      <c r="B231" s="41" t="str">
        <f t="shared" si="76"/>
        <v>OTO-MXT-NCD-2</v>
      </c>
      <c r="C231" s="41" t="str">
        <f t="shared" si="76"/>
        <v>A</v>
      </c>
      <c r="D231" s="41">
        <f t="shared" si="77"/>
        <v>-0.20603777277620108</v>
      </c>
      <c r="E231" s="41">
        <f t="shared" si="78"/>
        <v>-0.21305864920414885</v>
      </c>
      <c r="F231" s="137"/>
      <c r="G231" s="137"/>
      <c r="H231" s="137"/>
      <c r="I231" s="137"/>
      <c r="J231" s="137"/>
      <c r="K231" s="137"/>
      <c r="L231" s="137"/>
      <c r="M231" s="137">
        <f t="shared" si="81"/>
        <v>-0.20603777277620108</v>
      </c>
      <c r="N231" s="138">
        <f t="shared" si="81"/>
        <v>-0.21305864920414885</v>
      </c>
      <c r="O231" s="137">
        <v>1</v>
      </c>
      <c r="P231" s="41">
        <f t="shared" si="82"/>
        <v>-0.20603777277620108</v>
      </c>
      <c r="Q231" s="41">
        <f t="shared" si="83"/>
        <v>-0.21305864920414885</v>
      </c>
      <c r="R231" s="189">
        <f t="shared" si="84"/>
        <v>-0.20954821099017495</v>
      </c>
      <c r="S231" s="189">
        <f t="shared" si="85"/>
        <v>4.9645093320746531E-3</v>
      </c>
      <c r="T231" s="189"/>
      <c r="U231" s="189"/>
      <c r="V231" s="189">
        <f t="shared" si="79"/>
        <v>-0.20954821099017495</v>
      </c>
      <c r="W231" s="190">
        <f t="shared" si="80"/>
        <v>0</v>
      </c>
      <c r="X231" s="45">
        <v>0</v>
      </c>
    </row>
    <row r="232" spans="2:24">
      <c r="B232" s="41" t="str">
        <f t="shared" si="76"/>
        <v>OTO-MXT-NCD-3</v>
      </c>
      <c r="C232" s="41" t="str">
        <f t="shared" si="76"/>
        <v>A</v>
      </c>
      <c r="D232" s="41">
        <f t="shared" si="77"/>
        <v>-0.15445738330560713</v>
      </c>
      <c r="E232" s="41">
        <f t="shared" si="78"/>
        <v>-0.1542708283542851</v>
      </c>
      <c r="F232" s="137"/>
      <c r="G232" s="137"/>
      <c r="H232" s="137"/>
      <c r="I232" s="137"/>
      <c r="J232" s="137"/>
      <c r="K232" s="137"/>
      <c r="L232" s="137"/>
      <c r="M232" s="137">
        <f t="shared" si="81"/>
        <v>-0.15445738330560713</v>
      </c>
      <c r="N232" s="138">
        <f t="shared" si="81"/>
        <v>-0.1542708283542851</v>
      </c>
      <c r="O232" s="137">
        <v>1</v>
      </c>
      <c r="P232" s="41">
        <f t="shared" si="82"/>
        <v>-0.15445738330560713</v>
      </c>
      <c r="Q232" s="41">
        <f t="shared" si="83"/>
        <v>-0.1542708283542851</v>
      </c>
      <c r="R232" s="189">
        <f t="shared" si="84"/>
        <v>-0.15436410582994611</v>
      </c>
      <c r="S232" s="189">
        <f t="shared" si="85"/>
        <v>1.3191427114373129E-4</v>
      </c>
      <c r="T232" s="189"/>
      <c r="U232" s="189"/>
      <c r="V232" s="189">
        <f t="shared" si="79"/>
        <v>-0.15436410582994611</v>
      </c>
      <c r="W232" s="190">
        <f t="shared" si="80"/>
        <v>0</v>
      </c>
      <c r="X232" s="45">
        <v>0</v>
      </c>
    </row>
    <row r="233" spans="2:24">
      <c r="B233" s="41" t="str">
        <f t="shared" si="76"/>
        <v>OTO-MXT-NCD-4</v>
      </c>
      <c r="C233" s="41" t="str">
        <f t="shared" si="76"/>
        <v>A</v>
      </c>
      <c r="D233" s="41">
        <f t="shared" si="77"/>
        <v>-0.13726392014874245</v>
      </c>
      <c r="E233" s="41">
        <f t="shared" si="78"/>
        <v>-0.12907604799005773</v>
      </c>
      <c r="F233" s="137"/>
      <c r="G233" s="137"/>
      <c r="H233" s="137"/>
      <c r="I233" s="137"/>
      <c r="J233" s="137"/>
      <c r="K233" s="137"/>
      <c r="L233" s="137"/>
      <c r="M233" s="137">
        <f t="shared" si="81"/>
        <v>-0.13726392014874245</v>
      </c>
      <c r="N233" s="138">
        <f t="shared" si="81"/>
        <v>-0.12907604799005773</v>
      </c>
      <c r="O233" s="137">
        <v>1</v>
      </c>
      <c r="P233" s="41">
        <f t="shared" si="82"/>
        <v>-0.13726392014874245</v>
      </c>
      <c r="Q233" s="41">
        <f t="shared" si="83"/>
        <v>-0.12907604799005773</v>
      </c>
      <c r="R233" s="189">
        <f t="shared" si="84"/>
        <v>-0.13316998406940009</v>
      </c>
      <c r="S233" s="189">
        <f t="shared" si="85"/>
        <v>5.7896999268944984E-3</v>
      </c>
      <c r="T233" s="189"/>
      <c r="U233" s="189"/>
      <c r="V233" s="189">
        <f t="shared" si="79"/>
        <v>-0.13316998406940009</v>
      </c>
      <c r="W233" s="190">
        <f t="shared" si="80"/>
        <v>0</v>
      </c>
      <c r="X233" s="45">
        <v>0</v>
      </c>
    </row>
    <row r="234" spans="2:24">
      <c r="B234" s="41" t="str">
        <f t="shared" si="76"/>
        <v>OTO-MXT-NCD-5</v>
      </c>
      <c r="C234" s="41" t="str">
        <f t="shared" si="76"/>
        <v>A</v>
      </c>
      <c r="D234" s="41">
        <f t="shared" si="77"/>
        <v>-8.5683530678148406E-2</v>
      </c>
      <c r="E234" s="41">
        <f t="shared" si="78"/>
        <v>-8.708474738301214E-2</v>
      </c>
      <c r="F234" s="137"/>
      <c r="G234" s="137"/>
      <c r="H234" s="137"/>
      <c r="I234" s="137"/>
      <c r="J234" s="137"/>
      <c r="K234" s="137"/>
      <c r="L234" s="137"/>
      <c r="M234" s="137">
        <f t="shared" si="81"/>
        <v>-8.5683530678148406E-2</v>
      </c>
      <c r="N234" s="138">
        <f t="shared" si="81"/>
        <v>-8.708474738301214E-2</v>
      </c>
      <c r="O234" s="137">
        <v>1</v>
      </c>
      <c r="P234" s="41">
        <f t="shared" si="82"/>
        <v>-8.5683530678148406E-2</v>
      </c>
      <c r="Q234" s="41">
        <f t="shared" si="83"/>
        <v>-8.708474738301214E-2</v>
      </c>
      <c r="R234" s="189">
        <f t="shared" si="84"/>
        <v>-8.6384139030580273E-2</v>
      </c>
      <c r="S234" s="189">
        <f t="shared" si="85"/>
        <v>9.9080983392101519E-4</v>
      </c>
      <c r="T234" s="189"/>
      <c r="U234" s="189"/>
      <c r="V234" s="189">
        <f t="shared" si="79"/>
        <v>-8.6384139030580273E-2</v>
      </c>
      <c r="W234" s="190">
        <f t="shared" si="80"/>
        <v>0</v>
      </c>
      <c r="X234" s="45">
        <v>0</v>
      </c>
    </row>
    <row r="235" spans="2:24">
      <c r="B235" s="41" t="str">
        <f t="shared" si="76"/>
        <v>OTO-MXT-NCD-6</v>
      </c>
      <c r="C235" s="41" t="str">
        <f t="shared" si="76"/>
        <v>A</v>
      </c>
      <c r="D235" s="41">
        <f t="shared" si="77"/>
        <v>-6.8490067521283726E-2</v>
      </c>
      <c r="E235" s="41">
        <f t="shared" si="78"/>
        <v>-7.0288227140193907E-2</v>
      </c>
      <c r="F235" s="137"/>
      <c r="G235" s="137"/>
      <c r="H235" s="137"/>
      <c r="I235" s="137"/>
      <c r="J235" s="137"/>
      <c r="K235" s="137"/>
      <c r="L235" s="137"/>
      <c r="M235" s="137">
        <f t="shared" si="81"/>
        <v>-6.8490067521283726E-2</v>
      </c>
      <c r="N235" s="138">
        <f t="shared" si="81"/>
        <v>-7.0288227140193907E-2</v>
      </c>
      <c r="O235" s="137">
        <v>1</v>
      </c>
      <c r="P235" s="41">
        <f t="shared" si="82"/>
        <v>-6.8490067521283726E-2</v>
      </c>
      <c r="Q235" s="41">
        <f t="shared" si="83"/>
        <v>-7.0288227140193907E-2</v>
      </c>
      <c r="R235" s="189">
        <f t="shared" si="84"/>
        <v>-6.938914733073881E-2</v>
      </c>
      <c r="S235" s="189">
        <f t="shared" si="85"/>
        <v>1.2714908601872067E-3</v>
      </c>
      <c r="T235" s="189"/>
      <c r="U235" s="189"/>
      <c r="V235" s="189">
        <f t="shared" si="79"/>
        <v>-6.938914733073881E-2</v>
      </c>
      <c r="W235" s="190">
        <f t="shared" si="80"/>
        <v>0</v>
      </c>
      <c r="X235" s="45">
        <v>0</v>
      </c>
    </row>
    <row r="236" spans="2:24">
      <c r="B236" s="41" t="str">
        <f t="shared" si="76"/>
        <v>OTO-MXT-NCD-7</v>
      </c>
      <c r="C236" s="41" t="str">
        <f t="shared" si="76"/>
        <v>A</v>
      </c>
      <c r="D236" s="41">
        <f t="shared" si="77"/>
        <v>-0.1888443096193364</v>
      </c>
      <c r="E236" s="41">
        <f t="shared" si="78"/>
        <v>-0.17946560871851239</v>
      </c>
      <c r="F236" s="137"/>
      <c r="G236" s="137"/>
      <c r="H236" s="137"/>
      <c r="I236" s="137"/>
      <c r="J236" s="137"/>
      <c r="K236" s="137"/>
      <c r="L236" s="137"/>
      <c r="M236" s="137">
        <f t="shared" si="81"/>
        <v>-0.1888443096193364</v>
      </c>
      <c r="N236" s="138">
        <f t="shared" si="81"/>
        <v>-0.17946560871851239</v>
      </c>
      <c r="O236" s="137">
        <v>1</v>
      </c>
      <c r="P236" s="41">
        <f t="shared" si="82"/>
        <v>-0.1888443096193364</v>
      </c>
      <c r="Q236" s="41">
        <f t="shared" si="83"/>
        <v>-0.17946560871851239</v>
      </c>
      <c r="R236" s="189">
        <f t="shared" si="84"/>
        <v>-0.18415495916892438</v>
      </c>
      <c r="S236" s="189">
        <f t="shared" si="85"/>
        <v>6.631743005693044E-3</v>
      </c>
      <c r="T236" s="189"/>
      <c r="U236" s="189"/>
      <c r="V236" s="189">
        <f t="shared" si="79"/>
        <v>-0.18415495916892438</v>
      </c>
      <c r="W236" s="190">
        <f t="shared" si="80"/>
        <v>0</v>
      </c>
      <c r="X236" s="45">
        <v>0</v>
      </c>
    </row>
    <row r="237" spans="2:24">
      <c r="B237" s="41" t="str">
        <f t="shared" si="76"/>
        <v>OTO-MXT-NCD-8</v>
      </c>
      <c r="C237" s="41" t="str">
        <f t="shared" si="76"/>
        <v>A</v>
      </c>
      <c r="D237" s="41">
        <f t="shared" si="77"/>
        <v>-0.1888443096193364</v>
      </c>
      <c r="E237" s="41">
        <f t="shared" si="78"/>
        <v>-0.18786386883992151</v>
      </c>
      <c r="F237" s="137"/>
      <c r="G237" s="137"/>
      <c r="H237" s="137"/>
      <c r="I237" s="137"/>
      <c r="J237" s="137"/>
      <c r="K237" s="137"/>
      <c r="L237" s="137"/>
      <c r="M237" s="137">
        <f t="shared" si="81"/>
        <v>-0.1888443096193364</v>
      </c>
      <c r="N237" s="138">
        <f t="shared" si="81"/>
        <v>-0.18786386883992151</v>
      </c>
      <c r="O237" s="137">
        <v>1</v>
      </c>
      <c r="P237" s="41">
        <f t="shared" si="82"/>
        <v>-0.1888443096193364</v>
      </c>
      <c r="Q237" s="41">
        <f t="shared" si="83"/>
        <v>-0.18786386883992151</v>
      </c>
      <c r="R237" s="189">
        <f t="shared" si="84"/>
        <v>-0.18835408922962896</v>
      </c>
      <c r="S237" s="189">
        <f t="shared" si="85"/>
        <v>6.9327632367609466E-4</v>
      </c>
      <c r="T237" s="189"/>
      <c r="U237" s="189"/>
      <c r="V237" s="189">
        <f t="shared" si="79"/>
        <v>-0.18835408922962896</v>
      </c>
      <c r="W237" s="190">
        <f t="shared" si="80"/>
        <v>0</v>
      </c>
      <c r="X237" s="45">
        <v>0</v>
      </c>
    </row>
    <row r="238" spans="2:24" s="139" customFormat="1">
      <c r="B238" s="139" t="str">
        <f t="shared" si="76"/>
        <v>Blank-16</v>
      </c>
      <c r="C238" s="139" t="str">
        <f t="shared" si="76"/>
        <v>A</v>
      </c>
      <c r="D238" s="139">
        <f t="shared" si="77"/>
        <v>-0.14586065172717477</v>
      </c>
      <c r="E238" s="139">
        <f t="shared" si="78"/>
        <v>-0.14587256823287598</v>
      </c>
      <c r="M238" s="139">
        <f t="shared" si="81"/>
        <v>-0.14586065172717477</v>
      </c>
      <c r="N238" s="160">
        <f t="shared" si="81"/>
        <v>-0.14587256823287598</v>
      </c>
      <c r="O238" s="139">
        <v>1</v>
      </c>
      <c r="P238" s="41">
        <f t="shared" si="82"/>
        <v>-0.14586065172717477</v>
      </c>
      <c r="Q238" s="41">
        <f t="shared" si="83"/>
        <v>-0.14587256823287598</v>
      </c>
      <c r="R238" s="189">
        <f t="shared" si="84"/>
        <v>-0.14586660998002537</v>
      </c>
      <c r="S238" s="189">
        <f t="shared" si="85"/>
        <v>8.4262419893693899E-6</v>
      </c>
      <c r="T238" s="189">
        <f>AVERAGE(R238:R242)</f>
        <v>-0.10389777796356799</v>
      </c>
      <c r="U238" s="190">
        <f>IF(T238 &gt; 0, T238, 0)</f>
        <v>0</v>
      </c>
      <c r="V238" s="189"/>
      <c r="W238" s="190"/>
      <c r="X238" s="45" t="s">
        <v>86</v>
      </c>
    </row>
    <row r="239" spans="2:24" s="139" customFormat="1">
      <c r="B239" s="139" t="str">
        <f t="shared" ref="B239:B257" si="86">AF74</f>
        <v>Blank-17</v>
      </c>
      <c r="C239" s="139" t="str">
        <f t="shared" ref="C239:C257" si="87">AG74</f>
        <v>B</v>
      </c>
      <c r="D239" s="139">
        <f t="shared" ref="D239:D270" si="88">AM74</f>
        <v>-0.10742528092507107</v>
      </c>
      <c r="E239" s="139">
        <f t="shared" ref="E239:E270" si="89">BB74</f>
        <v>-0.10914913083257094</v>
      </c>
      <c r="M239" s="139">
        <f t="shared" si="81"/>
        <v>-0.10742528092507107</v>
      </c>
      <c r="N239" s="160">
        <f t="shared" si="81"/>
        <v>-0.10914913083257094</v>
      </c>
      <c r="O239" s="139">
        <v>1</v>
      </c>
      <c r="P239" s="41">
        <f t="shared" si="82"/>
        <v>-0.10742528092507107</v>
      </c>
      <c r="Q239" s="41">
        <f t="shared" si="83"/>
        <v>-0.10914913083257094</v>
      </c>
      <c r="R239" s="189">
        <f t="shared" si="84"/>
        <v>-0.10828720587882101</v>
      </c>
      <c r="S239" s="189">
        <f t="shared" si="85"/>
        <v>1.2189459593409582E-3</v>
      </c>
      <c r="T239" s="189"/>
      <c r="U239" s="189"/>
      <c r="V239" s="189"/>
      <c r="W239" s="190"/>
      <c r="X239" s="45" t="s">
        <v>86</v>
      </c>
    </row>
    <row r="240" spans="2:24" s="139" customFormat="1">
      <c r="B240" s="139" t="str">
        <f t="shared" si="86"/>
        <v>Blank-18</v>
      </c>
      <c r="C240" s="139" t="str">
        <f t="shared" si="87"/>
        <v>B</v>
      </c>
      <c r="D240" s="139">
        <f t="shared" si="88"/>
        <v>-9.1040704993705354E-2</v>
      </c>
      <c r="E240" s="139">
        <f t="shared" si="89"/>
        <v>-9.1674290942360487E-2</v>
      </c>
      <c r="M240" s="139">
        <f t="shared" si="81"/>
        <v>-9.1040704993705354E-2</v>
      </c>
      <c r="N240" s="160">
        <f t="shared" si="81"/>
        <v>-9.1674290942360487E-2</v>
      </c>
      <c r="O240" s="139">
        <v>1</v>
      </c>
      <c r="P240" s="41">
        <f t="shared" si="82"/>
        <v>-9.1040704993705354E-2</v>
      </c>
      <c r="Q240" s="41">
        <f t="shared" si="83"/>
        <v>-9.1674290942360487E-2</v>
      </c>
      <c r="R240" s="189">
        <f t="shared" si="84"/>
        <v>-9.1357497968032914E-2</v>
      </c>
      <c r="S240" s="189">
        <f t="shared" si="85"/>
        <v>4.4801292075855601E-4</v>
      </c>
      <c r="T240" s="189"/>
      <c r="U240" s="189"/>
      <c r="V240" s="189"/>
      <c r="W240" s="190"/>
      <c r="X240" s="45" t="s">
        <v>86</v>
      </c>
    </row>
    <row r="241" spans="2:24" s="139" customFormat="1">
      <c r="B241" s="139" t="str">
        <f t="shared" si="86"/>
        <v>Blank-19</v>
      </c>
      <c r="C241" s="139" t="str">
        <f t="shared" si="87"/>
        <v>B</v>
      </c>
      <c r="D241" s="139">
        <f t="shared" si="88"/>
        <v>-9.9232992959388214E-2</v>
      </c>
      <c r="E241" s="139">
        <f t="shared" si="89"/>
        <v>-9.1674290942360487E-2</v>
      </c>
      <c r="M241" s="139">
        <f t="shared" si="81"/>
        <v>-9.9232992959388214E-2</v>
      </c>
      <c r="N241" s="160">
        <f t="shared" si="81"/>
        <v>-9.1674290942360487E-2</v>
      </c>
      <c r="O241" s="139">
        <v>1</v>
      </c>
      <c r="P241" s="41">
        <f t="shared" si="82"/>
        <v>-9.9232992959388214E-2</v>
      </c>
      <c r="Q241" s="41">
        <f t="shared" si="83"/>
        <v>-9.1674290942360487E-2</v>
      </c>
      <c r="R241" s="189">
        <f t="shared" si="84"/>
        <v>-9.5453641950874357E-2</v>
      </c>
      <c r="S241" s="189">
        <f t="shared" si="85"/>
        <v>5.3448094532087403E-3</v>
      </c>
      <c r="T241" s="189"/>
      <c r="U241" s="189"/>
      <c r="V241" s="189"/>
      <c r="W241" s="190"/>
      <c r="X241" s="45" t="s">
        <v>86</v>
      </c>
    </row>
    <row r="242" spans="2:24" s="139" customFormat="1">
      <c r="B242" s="139" t="str">
        <f t="shared" si="86"/>
        <v>Blank-20</v>
      </c>
      <c r="C242" s="139" t="str">
        <f t="shared" si="87"/>
        <v>B</v>
      </c>
      <c r="D242" s="139">
        <f t="shared" si="88"/>
        <v>-8.2848417028022509E-2</v>
      </c>
      <c r="E242" s="139">
        <f t="shared" si="89"/>
        <v>-7.4199451052150048E-2</v>
      </c>
      <c r="M242" s="139">
        <f t="shared" si="81"/>
        <v>-8.2848417028022509E-2</v>
      </c>
      <c r="N242" s="160">
        <f t="shared" si="81"/>
        <v>-7.4199451052150048E-2</v>
      </c>
      <c r="O242" s="139">
        <v>1</v>
      </c>
      <c r="P242" s="41">
        <f t="shared" si="82"/>
        <v>-8.2848417028022509E-2</v>
      </c>
      <c r="Q242" s="41">
        <f t="shared" si="83"/>
        <v>-7.4199451052150048E-2</v>
      </c>
      <c r="R242" s="189">
        <f t="shared" si="84"/>
        <v>-7.8523934040086285E-2</v>
      </c>
      <c r="S242" s="189">
        <f t="shared" si="85"/>
        <v>6.1157424917911421E-3</v>
      </c>
      <c r="T242" s="189"/>
      <c r="U242" s="189"/>
      <c r="V242" s="189"/>
      <c r="W242" s="190"/>
      <c r="X242" s="45" t="s">
        <v>86</v>
      </c>
    </row>
    <row r="243" spans="2:24">
      <c r="B243" s="41" t="str">
        <f t="shared" si="86"/>
        <v>CCR-ONE-NCD-1</v>
      </c>
      <c r="C243" s="41" t="str">
        <f t="shared" si="87"/>
        <v>B</v>
      </c>
      <c r="D243" s="139">
        <f t="shared" si="88"/>
        <v>0.21207394973655991</v>
      </c>
      <c r="E243" s="139">
        <f t="shared" si="89"/>
        <v>0.24034766697163765</v>
      </c>
      <c r="F243" s="137"/>
      <c r="G243" s="137"/>
      <c r="H243" s="137"/>
      <c r="I243" s="137"/>
      <c r="J243" s="137"/>
      <c r="K243" s="137"/>
      <c r="L243" s="137"/>
      <c r="M243" s="137">
        <f t="shared" si="81"/>
        <v>0.21207394973655991</v>
      </c>
      <c r="N243" s="138">
        <f t="shared" si="81"/>
        <v>0.24034766697163765</v>
      </c>
      <c r="O243" s="137">
        <v>1</v>
      </c>
      <c r="P243" s="41">
        <f t="shared" si="82"/>
        <v>0.21207394973655991</v>
      </c>
      <c r="Q243" s="41">
        <f t="shared" si="83"/>
        <v>0.24034766697163765</v>
      </c>
      <c r="R243" s="189">
        <f t="shared" si="84"/>
        <v>0.22621080835409879</v>
      </c>
      <c r="S243" s="189">
        <f t="shared" si="85"/>
        <v>1.9992537186274435E-2</v>
      </c>
      <c r="T243" s="189"/>
      <c r="U243" s="189"/>
      <c r="V243" s="189">
        <f>R243-$U$251</f>
        <v>0.22621080835409879</v>
      </c>
      <c r="W243" s="190">
        <f>IF(V243 &gt; 0, V243, 0)</f>
        <v>0.22621080835409879</v>
      </c>
      <c r="X243" s="45">
        <v>0.22621080835409879</v>
      </c>
    </row>
    <row r="244" spans="2:24">
      <c r="B244" s="41" t="str">
        <f t="shared" si="86"/>
        <v>CCR-ONE-NCD-2</v>
      </c>
      <c r="C244" s="41" t="str">
        <f t="shared" si="87"/>
        <v>B</v>
      </c>
      <c r="D244" s="139">
        <f t="shared" si="88"/>
        <v>0.63807292395206794</v>
      </c>
      <c r="E244" s="139">
        <f t="shared" si="89"/>
        <v>0.65974382433668799</v>
      </c>
      <c r="F244" s="137"/>
      <c r="G244" s="137"/>
      <c r="H244" s="137"/>
      <c r="I244" s="137"/>
      <c r="J244" s="137"/>
      <c r="K244" s="137"/>
      <c r="L244" s="137"/>
      <c r="M244" s="137">
        <f t="shared" si="81"/>
        <v>0.63807292395206794</v>
      </c>
      <c r="N244" s="138">
        <f t="shared" si="81"/>
        <v>0.65974382433668799</v>
      </c>
      <c r="O244" s="137">
        <v>1</v>
      </c>
      <c r="P244" s="41">
        <f t="shared" si="82"/>
        <v>0.63807292395206794</v>
      </c>
      <c r="Q244" s="41">
        <f t="shared" si="83"/>
        <v>0.65974382433668799</v>
      </c>
      <c r="R244" s="189">
        <f t="shared" si="84"/>
        <v>0.64890837414437796</v>
      </c>
      <c r="S244" s="189">
        <f t="shared" si="85"/>
        <v>1.5323640616382998E-2</v>
      </c>
      <c r="T244" s="189"/>
      <c r="U244" s="189"/>
      <c r="V244" s="189">
        <f t="shared" ref="V244:V245" si="90">R244-$U$251</f>
        <v>0.64890837414437796</v>
      </c>
      <c r="W244" s="190">
        <f t="shared" ref="W244:W245" si="91">IF(V244 &gt; 0, V244, 0)</f>
        <v>0.64890837414437796</v>
      </c>
      <c r="X244" s="45">
        <v>0.64890837414437796</v>
      </c>
    </row>
    <row r="245" spans="2:24">
      <c r="B245" s="41" t="str">
        <f t="shared" si="86"/>
        <v>CCR-ONE-NCD-3</v>
      </c>
      <c r="C245" s="41" t="str">
        <f t="shared" si="87"/>
        <v>B</v>
      </c>
      <c r="D245" s="139">
        <f t="shared" si="88"/>
        <v>0.20388166177087705</v>
      </c>
      <c r="E245" s="139">
        <f t="shared" si="89"/>
        <v>0.20539798719121688</v>
      </c>
      <c r="F245" s="137"/>
      <c r="G245" s="137"/>
      <c r="H245" s="137"/>
      <c r="I245" s="137"/>
      <c r="J245" s="137"/>
      <c r="K245" s="137"/>
      <c r="L245" s="137"/>
      <c r="M245" s="137">
        <f t="shared" si="81"/>
        <v>0.20388166177087705</v>
      </c>
      <c r="N245" s="138">
        <f t="shared" si="81"/>
        <v>0.20539798719121688</v>
      </c>
      <c r="O245" s="137">
        <v>1</v>
      </c>
      <c r="P245" s="41">
        <f t="shared" si="82"/>
        <v>0.20388166177087705</v>
      </c>
      <c r="Q245" s="41">
        <f t="shared" si="83"/>
        <v>0.20539798719121688</v>
      </c>
      <c r="R245" s="189">
        <f t="shared" si="84"/>
        <v>0.20463982448104695</v>
      </c>
      <c r="S245" s="189">
        <f t="shared" si="85"/>
        <v>1.0722039872078368E-3</v>
      </c>
      <c r="T245" s="189"/>
      <c r="U245" s="189"/>
      <c r="V245" s="189">
        <f t="shared" si="90"/>
        <v>0.20463982448104695</v>
      </c>
      <c r="W245" s="190">
        <f t="shared" si="91"/>
        <v>0.20463982448104695</v>
      </c>
      <c r="X245" s="45">
        <v>0.20463982448104695</v>
      </c>
    </row>
    <row r="246" spans="2:24">
      <c r="B246" s="41" t="str">
        <f t="shared" si="86"/>
        <v>CCR-ONE-NCD-4</v>
      </c>
      <c r="C246" s="41" t="str">
        <f t="shared" si="87"/>
        <v>B</v>
      </c>
      <c r="D246" s="139">
        <f t="shared" si="88"/>
        <v>0.10557420618268291</v>
      </c>
      <c r="E246" s="139">
        <f t="shared" si="89"/>
        <v>0.1092863677950594</v>
      </c>
      <c r="F246" s="137"/>
      <c r="G246" s="137"/>
      <c r="H246" s="137"/>
      <c r="I246" s="137"/>
      <c r="J246" s="137"/>
      <c r="K246" s="137"/>
      <c r="L246" s="137"/>
      <c r="M246" s="137">
        <f t="shared" si="81"/>
        <v>0.10557420618268291</v>
      </c>
      <c r="N246" s="138">
        <f t="shared" si="81"/>
        <v>0.1092863677950594</v>
      </c>
      <c r="O246" s="137">
        <v>1</v>
      </c>
      <c r="P246" s="41">
        <f t="shared" si="82"/>
        <v>0.10557420618268291</v>
      </c>
      <c r="Q246" s="41">
        <f t="shared" si="83"/>
        <v>0.1092863677950594</v>
      </c>
      <c r="R246" s="189">
        <f t="shared" si="84"/>
        <v>0.10743028698887117</v>
      </c>
      <c r="S246" s="189">
        <f t="shared" si="85"/>
        <v>2.624894648971803E-3</v>
      </c>
      <c r="T246" s="189"/>
      <c r="U246" s="189"/>
      <c r="V246" s="189">
        <f>R246-$U$251</f>
        <v>0.10743028698887117</v>
      </c>
      <c r="W246" s="190">
        <f>IF(V246 &gt; 0, V246, 0)</f>
        <v>0.10743028698887117</v>
      </c>
      <c r="X246" s="45">
        <v>0.10743028698887117</v>
      </c>
    </row>
    <row r="247" spans="2:24">
      <c r="B247" s="41" t="str">
        <f t="shared" si="86"/>
        <v>CCR-ONE-NCD-5</v>
      </c>
      <c r="C247" s="41" t="str">
        <f t="shared" si="87"/>
        <v>B</v>
      </c>
      <c r="D247" s="139">
        <f t="shared" si="88"/>
        <v>5.6420478388585896E-2</v>
      </c>
      <c r="E247" s="139">
        <f t="shared" si="89"/>
        <v>4.8124428179322963E-2</v>
      </c>
      <c r="F247" s="137"/>
      <c r="G247" s="137"/>
      <c r="H247" s="137"/>
      <c r="I247" s="137"/>
      <c r="J247" s="137"/>
      <c r="K247" s="137"/>
      <c r="L247" s="137"/>
      <c r="M247" s="137">
        <f t="shared" si="81"/>
        <v>5.6420478388585896E-2</v>
      </c>
      <c r="N247" s="138">
        <f t="shared" si="81"/>
        <v>4.8124428179322963E-2</v>
      </c>
      <c r="O247" s="137">
        <v>1</v>
      </c>
      <c r="P247" s="41">
        <f t="shared" si="82"/>
        <v>5.6420478388585896E-2</v>
      </c>
      <c r="Q247" s="41">
        <f t="shared" si="83"/>
        <v>4.8124428179322963E-2</v>
      </c>
      <c r="R247" s="189">
        <f t="shared" si="84"/>
        <v>5.2272453283954426E-2</v>
      </c>
      <c r="S247" s="189">
        <f t="shared" si="85"/>
        <v>5.8661933600338964E-3</v>
      </c>
      <c r="T247" s="189"/>
      <c r="U247" s="189"/>
      <c r="V247" s="189">
        <f>R247-$U$272</f>
        <v>5.2272453283954426E-2</v>
      </c>
      <c r="W247" s="190">
        <f>IF(V247 &gt; 0, V247, 0)</f>
        <v>5.2272453283954426E-2</v>
      </c>
      <c r="X247" s="45">
        <v>5.2272453283954426E-2</v>
      </c>
    </row>
    <row r="248" spans="2:24">
      <c r="B248" s="41" t="str">
        <f t="shared" si="86"/>
        <v>CCR-ONE-NCD-6</v>
      </c>
      <c r="C248" s="41" t="str">
        <f t="shared" si="87"/>
        <v>B</v>
      </c>
      <c r="D248" s="139">
        <f t="shared" si="88"/>
        <v>0.26122767753065701</v>
      </c>
      <c r="E248" s="139">
        <f t="shared" si="89"/>
        <v>0.26655992680695328</v>
      </c>
      <c r="F248" s="137"/>
      <c r="G248" s="137"/>
      <c r="H248" s="137"/>
      <c r="I248" s="137"/>
      <c r="J248" s="137"/>
      <c r="K248" s="137"/>
      <c r="L248" s="137"/>
      <c r="M248" s="137">
        <f t="shared" si="81"/>
        <v>0.26122767753065701</v>
      </c>
      <c r="N248" s="138">
        <f t="shared" si="81"/>
        <v>0.26655992680695328</v>
      </c>
      <c r="O248" s="137">
        <v>1</v>
      </c>
      <c r="P248" s="41">
        <f t="shared" si="82"/>
        <v>0.26122767753065701</v>
      </c>
      <c r="Q248" s="41">
        <f t="shared" si="83"/>
        <v>0.26655992680695328</v>
      </c>
      <c r="R248" s="189">
        <f t="shared" si="84"/>
        <v>0.26389380216880515</v>
      </c>
      <c r="S248" s="189">
        <f t="shared" si="85"/>
        <v>3.7704696222461563E-3</v>
      </c>
      <c r="T248" s="189"/>
      <c r="U248" s="189"/>
      <c r="V248" s="189">
        <f>R248-$U$272</f>
        <v>0.26389380216880515</v>
      </c>
      <c r="W248" s="190">
        <f>IF(V248 &gt; 0, V248, 0)</f>
        <v>0.26389380216880515</v>
      </c>
      <c r="X248" s="45">
        <v>0.26389380216880515</v>
      </c>
    </row>
    <row r="249" spans="2:24">
      <c r="B249" s="41" t="str">
        <f t="shared" si="86"/>
        <v>CCR-ONE-NCD-7</v>
      </c>
      <c r="C249" s="41" t="str">
        <f t="shared" si="87"/>
        <v>B</v>
      </c>
      <c r="D249" s="139">
        <f t="shared" si="88"/>
        <v>0.44965030074136253</v>
      </c>
      <c r="E249" s="139">
        <f t="shared" si="89"/>
        <v>0.48499542543458379</v>
      </c>
      <c r="F249" s="137"/>
      <c r="G249" s="137"/>
      <c r="H249" s="137"/>
      <c r="I249" s="137"/>
      <c r="J249" s="137"/>
      <c r="K249" s="137"/>
      <c r="L249" s="137"/>
      <c r="M249" s="137">
        <f t="shared" si="81"/>
        <v>0.44965030074136253</v>
      </c>
      <c r="N249" s="138">
        <f t="shared" si="81"/>
        <v>0.48499542543458379</v>
      </c>
      <c r="O249" s="137">
        <v>1</v>
      </c>
      <c r="P249" s="41">
        <f t="shared" si="82"/>
        <v>0.44965030074136253</v>
      </c>
      <c r="Q249" s="41">
        <f t="shared" si="83"/>
        <v>0.48499542543458379</v>
      </c>
      <c r="R249" s="189">
        <f t="shared" si="84"/>
        <v>0.46732286308797316</v>
      </c>
      <c r="S249" s="189">
        <f t="shared" si="85"/>
        <v>2.4992777352460846E-2</v>
      </c>
      <c r="T249" s="189"/>
      <c r="U249" s="189"/>
      <c r="V249" s="189">
        <f>R249-$U$272</f>
        <v>0.46732286308797316</v>
      </c>
      <c r="W249" s="190">
        <f>IF(V249 &gt; 0, V249, 0)</f>
        <v>0.46732286308797316</v>
      </c>
      <c r="X249" s="45">
        <v>0.46732286308797316</v>
      </c>
    </row>
    <row r="250" spans="2:24">
      <c r="B250" s="41" t="str">
        <f t="shared" si="86"/>
        <v>CCR-ONE-NCD-8</v>
      </c>
      <c r="C250" s="41" t="str">
        <f t="shared" si="87"/>
        <v>B</v>
      </c>
      <c r="D250" s="139">
        <f t="shared" si="88"/>
        <v>0.29399682939338845</v>
      </c>
      <c r="E250" s="139">
        <f t="shared" si="89"/>
        <v>0.31024702653247943</v>
      </c>
      <c r="F250" s="137"/>
      <c r="G250" s="137"/>
      <c r="H250" s="137"/>
      <c r="I250" s="137"/>
      <c r="J250" s="137"/>
      <c r="K250" s="137"/>
      <c r="L250" s="137"/>
      <c r="M250" s="137">
        <f t="shared" si="81"/>
        <v>0.29399682939338845</v>
      </c>
      <c r="N250" s="138">
        <f t="shared" si="81"/>
        <v>0.31024702653247943</v>
      </c>
      <c r="O250" s="137">
        <v>1</v>
      </c>
      <c r="P250" s="41">
        <f t="shared" si="82"/>
        <v>0.29399682939338845</v>
      </c>
      <c r="Q250" s="41">
        <f t="shared" si="83"/>
        <v>0.31024702653247943</v>
      </c>
      <c r="R250" s="189">
        <f t="shared" si="84"/>
        <v>0.30212192796293391</v>
      </c>
      <c r="S250" s="189">
        <f t="shared" si="85"/>
        <v>1.1490624592669469E-2</v>
      </c>
      <c r="T250" s="189"/>
      <c r="U250" s="189"/>
      <c r="V250" s="189">
        <f>R250-$U$272</f>
        <v>0.30212192796293391</v>
      </c>
      <c r="W250" s="190">
        <f>IF(V250 &gt; 0, V250, 0)</f>
        <v>0.30212192796293391</v>
      </c>
      <c r="X250" s="45">
        <v>0.30212192796293391</v>
      </c>
    </row>
    <row r="251" spans="2:24" s="139" customFormat="1">
      <c r="B251" s="139" t="str">
        <f t="shared" si="86"/>
        <v>Blank-21</v>
      </c>
      <c r="C251" s="139" t="str">
        <f t="shared" si="87"/>
        <v>B</v>
      </c>
      <c r="D251" s="139">
        <f t="shared" si="88"/>
        <v>-9.9232992959388214E-2</v>
      </c>
      <c r="E251" s="139">
        <f t="shared" si="89"/>
        <v>-0.10041171088746571</v>
      </c>
      <c r="M251" s="139">
        <f t="shared" si="81"/>
        <v>-9.9232992959388214E-2</v>
      </c>
      <c r="N251" s="160">
        <f t="shared" si="81"/>
        <v>-0.10041171088746571</v>
      </c>
      <c r="O251" s="139">
        <v>1</v>
      </c>
      <c r="P251" s="41">
        <f t="shared" si="82"/>
        <v>-9.9232992959388214E-2</v>
      </c>
      <c r="Q251" s="41">
        <f t="shared" si="83"/>
        <v>-0.10041171088746571</v>
      </c>
      <c r="R251" s="189">
        <f t="shared" si="84"/>
        <v>-9.9822351923426964E-2</v>
      </c>
      <c r="S251" s="189">
        <f t="shared" si="85"/>
        <v>8.3347944004975708E-4</v>
      </c>
      <c r="T251" s="189">
        <f>AVERAGE(R251:R255)</f>
        <v>-0.10992566347195758</v>
      </c>
      <c r="U251" s="190">
        <f>IF(T251 &gt; 0, T251, 0)</f>
        <v>0</v>
      </c>
      <c r="V251" s="189"/>
      <c r="W251" s="190"/>
      <c r="X251" s="45" t="s">
        <v>86</v>
      </c>
    </row>
    <row r="252" spans="2:24" s="139" customFormat="1">
      <c r="B252" s="139" t="str">
        <f t="shared" si="86"/>
        <v>Blank-22</v>
      </c>
      <c r="C252" s="139" t="str">
        <f t="shared" si="87"/>
        <v>B</v>
      </c>
      <c r="D252" s="139">
        <f t="shared" si="88"/>
        <v>-0.11561756889075392</v>
      </c>
      <c r="E252" s="139">
        <f t="shared" si="89"/>
        <v>-0.11788655077767617</v>
      </c>
      <c r="M252" s="139">
        <f t="shared" si="81"/>
        <v>-0.11561756889075392</v>
      </c>
      <c r="N252" s="160">
        <f t="shared" si="81"/>
        <v>-0.11788655077767617</v>
      </c>
      <c r="O252" s="139">
        <v>1</v>
      </c>
      <c r="P252" s="41">
        <f t="shared" si="82"/>
        <v>-0.11561756889075392</v>
      </c>
      <c r="Q252" s="41">
        <f t="shared" si="83"/>
        <v>-0.11788655077767617</v>
      </c>
      <c r="R252" s="189">
        <f t="shared" si="84"/>
        <v>-0.11675205983421505</v>
      </c>
      <c r="S252" s="189">
        <f t="shared" si="85"/>
        <v>1.6044124786321692E-3</v>
      </c>
      <c r="T252" s="189"/>
      <c r="U252" s="189"/>
      <c r="V252" s="189"/>
      <c r="W252" s="190"/>
      <c r="X252" s="45" t="s">
        <v>86</v>
      </c>
    </row>
    <row r="253" spans="2:24" s="139" customFormat="1">
      <c r="B253" s="139" t="str">
        <f t="shared" si="86"/>
        <v>Blank-23</v>
      </c>
      <c r="C253" s="139" t="str">
        <f t="shared" si="87"/>
        <v>B</v>
      </c>
      <c r="D253" s="139">
        <f t="shared" si="88"/>
        <v>-0.11561756889075392</v>
      </c>
      <c r="E253" s="139">
        <f t="shared" si="89"/>
        <v>-0.10914913083257094</v>
      </c>
      <c r="M253" s="139">
        <f t="shared" si="81"/>
        <v>-0.11561756889075392</v>
      </c>
      <c r="N253" s="160">
        <f t="shared" si="81"/>
        <v>-0.10914913083257094</v>
      </c>
      <c r="O253" s="139">
        <v>1</v>
      </c>
      <c r="P253" s="41">
        <f t="shared" si="82"/>
        <v>-0.11561756889075392</v>
      </c>
      <c r="Q253" s="41">
        <f t="shared" si="83"/>
        <v>-0.10914913083257094</v>
      </c>
      <c r="R253" s="189">
        <f t="shared" si="84"/>
        <v>-0.11238334986166243</v>
      </c>
      <c r="S253" s="189">
        <f t="shared" si="85"/>
        <v>4.5738764146263282E-3</v>
      </c>
      <c r="T253" s="189"/>
      <c r="U253" s="189"/>
      <c r="V253" s="189"/>
      <c r="W253" s="190"/>
      <c r="X253" s="45" t="s">
        <v>86</v>
      </c>
    </row>
    <row r="254" spans="2:24" s="139" customFormat="1">
      <c r="B254" s="139" t="str">
        <f t="shared" si="86"/>
        <v>Blank-24</v>
      </c>
      <c r="C254" s="139" t="str">
        <f t="shared" si="87"/>
        <v>B</v>
      </c>
      <c r="D254" s="139">
        <f t="shared" si="88"/>
        <v>-0.12380985685643678</v>
      </c>
      <c r="E254" s="139">
        <f t="shared" si="89"/>
        <v>-0.12662397072278139</v>
      </c>
      <c r="M254" s="139">
        <f t="shared" si="81"/>
        <v>-0.12380985685643678</v>
      </c>
      <c r="N254" s="160">
        <f t="shared" si="81"/>
        <v>-0.12662397072278139</v>
      </c>
      <c r="O254" s="139">
        <v>1</v>
      </c>
      <c r="P254" s="41">
        <f t="shared" si="82"/>
        <v>-0.12380985685643678</v>
      </c>
      <c r="Q254" s="41">
        <f t="shared" si="83"/>
        <v>-0.12662397072278139</v>
      </c>
      <c r="R254" s="189">
        <f t="shared" si="84"/>
        <v>-0.12521691378960909</v>
      </c>
      <c r="S254" s="189">
        <f t="shared" si="85"/>
        <v>1.9898789979233703E-3</v>
      </c>
      <c r="T254" s="189"/>
      <c r="U254" s="189"/>
      <c r="V254" s="189"/>
      <c r="W254" s="190"/>
      <c r="X254" s="45" t="s">
        <v>86</v>
      </c>
    </row>
    <row r="255" spans="2:24" s="139" customFormat="1">
      <c r="B255" s="139" t="str">
        <f t="shared" si="86"/>
        <v>Blank-25</v>
      </c>
      <c r="C255" s="139" t="str">
        <f t="shared" si="87"/>
        <v>B</v>
      </c>
      <c r="D255" s="139">
        <f t="shared" si="88"/>
        <v>-9.9232992959388214E-2</v>
      </c>
      <c r="E255" s="139">
        <f t="shared" si="89"/>
        <v>-9.1674290942360487E-2</v>
      </c>
      <c r="M255" s="139">
        <f t="shared" si="81"/>
        <v>-9.9232992959388214E-2</v>
      </c>
      <c r="N255" s="160">
        <f t="shared" si="81"/>
        <v>-9.1674290942360487E-2</v>
      </c>
      <c r="O255" s="139">
        <v>1</v>
      </c>
      <c r="P255" s="41">
        <f t="shared" si="82"/>
        <v>-9.9232992959388214E-2</v>
      </c>
      <c r="Q255" s="41">
        <f t="shared" si="83"/>
        <v>-9.1674290942360487E-2</v>
      </c>
      <c r="R255" s="189">
        <f t="shared" si="84"/>
        <v>-9.5453641950874357E-2</v>
      </c>
      <c r="S255" s="189">
        <f t="shared" si="85"/>
        <v>5.3448094532087403E-3</v>
      </c>
      <c r="T255" s="189"/>
      <c r="U255" s="189"/>
      <c r="V255" s="189"/>
      <c r="W255" s="190"/>
      <c r="X255" s="45" t="s">
        <v>86</v>
      </c>
    </row>
    <row r="256" spans="2:24">
      <c r="B256" s="41" t="str">
        <f t="shared" si="86"/>
        <v>CRE-MXG-NCD-1</v>
      </c>
      <c r="C256" s="41" t="str">
        <f t="shared" si="87"/>
        <v>B</v>
      </c>
      <c r="D256" s="139">
        <f t="shared" si="88"/>
        <v>-4.188697719960835E-2</v>
      </c>
      <c r="E256" s="139">
        <f t="shared" si="89"/>
        <v>-3.9249771271729274E-2</v>
      </c>
      <c r="F256" s="137"/>
      <c r="G256" s="137"/>
      <c r="H256" s="137"/>
      <c r="I256" s="137"/>
      <c r="J256" s="137"/>
      <c r="K256" s="137"/>
      <c r="L256" s="137"/>
      <c r="M256" s="137">
        <f t="shared" si="81"/>
        <v>-4.188697719960835E-2</v>
      </c>
      <c r="N256" s="138">
        <f t="shared" si="81"/>
        <v>-3.9249771271729274E-2</v>
      </c>
      <c r="O256" s="137">
        <v>1</v>
      </c>
      <c r="P256" s="41">
        <f t="shared" si="82"/>
        <v>-4.188697719960835E-2</v>
      </c>
      <c r="Q256" s="41">
        <f t="shared" si="83"/>
        <v>-3.9249771271729274E-2</v>
      </c>
      <c r="R256" s="189">
        <f t="shared" si="84"/>
        <v>-4.0568374235668808E-2</v>
      </c>
      <c r="S256" s="189">
        <f t="shared" si="85"/>
        <v>1.8647861949886557E-3</v>
      </c>
      <c r="T256" s="189"/>
      <c r="U256" s="189"/>
      <c r="V256" s="189">
        <f>R256-$U$272</f>
        <v>-4.0568374235668808E-2</v>
      </c>
      <c r="W256" s="190">
        <f>IF(V256 &gt; 0, V256, 0)</f>
        <v>0</v>
      </c>
      <c r="X256" s="45">
        <v>0</v>
      </c>
    </row>
    <row r="257" spans="2:24">
      <c r="B257" s="41" t="str">
        <f t="shared" si="86"/>
        <v>CRE-MXG-NCD-2</v>
      </c>
      <c r="C257" s="41" t="str">
        <f t="shared" si="87"/>
        <v>B</v>
      </c>
      <c r="D257" s="139">
        <f t="shared" si="88"/>
        <v>-9.1178253368769339E-3</v>
      </c>
      <c r="E257" s="139">
        <f t="shared" si="89"/>
        <v>-4.3000914913083783E-3</v>
      </c>
      <c r="F257" s="137"/>
      <c r="G257" s="137"/>
      <c r="H257" s="137"/>
      <c r="I257" s="137"/>
      <c r="J257" s="137"/>
      <c r="K257" s="137"/>
      <c r="L257" s="137"/>
      <c r="M257" s="137">
        <f t="shared" si="81"/>
        <v>-9.1178253368769339E-3</v>
      </c>
      <c r="N257" s="138">
        <f t="shared" si="81"/>
        <v>-4.3000914913083783E-3</v>
      </c>
      <c r="O257" s="137">
        <v>1</v>
      </c>
      <c r="P257" s="41">
        <f t="shared" si="82"/>
        <v>-9.1178253368769339E-3</v>
      </c>
      <c r="Q257" s="41">
        <f t="shared" si="83"/>
        <v>-4.3000914913083783E-3</v>
      </c>
      <c r="R257" s="189">
        <f t="shared" si="84"/>
        <v>-6.7089584140926561E-3</v>
      </c>
      <c r="S257" s="189">
        <f t="shared" si="85"/>
        <v>3.4066522721534699E-3</v>
      </c>
      <c r="T257" s="189"/>
      <c r="U257" s="189"/>
      <c r="V257" s="189">
        <f t="shared" ref="V257:V271" si="92">R257-$U$272</f>
        <v>-6.7089584140926561E-3</v>
      </c>
      <c r="W257" s="190">
        <f t="shared" ref="W257:W271" si="93">IF(V257 &gt; 0, V257, 0)</f>
        <v>0</v>
      </c>
      <c r="X257" s="45">
        <v>0</v>
      </c>
    </row>
    <row r="258" spans="2:24">
      <c r="B258" s="41" t="str">
        <f t="shared" ref="B258:C271" si="94">AF93</f>
        <v>CRE-MXG-NCD-3</v>
      </c>
      <c r="C258" s="41" t="str">
        <f t="shared" si="94"/>
        <v>B</v>
      </c>
      <c r="D258" s="139">
        <f t="shared" si="88"/>
        <v>-4.188697719960835E-2</v>
      </c>
      <c r="E258" s="139">
        <f t="shared" si="89"/>
        <v>-3.9249771271729274E-2</v>
      </c>
      <c r="F258" s="137"/>
      <c r="G258" s="137"/>
      <c r="H258" s="137"/>
      <c r="I258" s="137"/>
      <c r="J258" s="137"/>
      <c r="K258" s="137"/>
      <c r="L258" s="137"/>
      <c r="M258" s="137">
        <f t="shared" si="81"/>
        <v>-4.188697719960835E-2</v>
      </c>
      <c r="N258" s="138">
        <f t="shared" si="81"/>
        <v>-3.9249771271729274E-2</v>
      </c>
      <c r="O258" s="137">
        <v>1</v>
      </c>
      <c r="P258" s="41">
        <f t="shared" si="82"/>
        <v>-4.188697719960835E-2</v>
      </c>
      <c r="Q258" s="41">
        <f t="shared" si="83"/>
        <v>-3.9249771271729274E-2</v>
      </c>
      <c r="R258" s="189">
        <f t="shared" si="84"/>
        <v>-4.0568374235668808E-2</v>
      </c>
      <c r="S258" s="189">
        <f t="shared" si="85"/>
        <v>1.8647861949886557E-3</v>
      </c>
      <c r="T258" s="189"/>
      <c r="U258" s="189"/>
      <c r="V258" s="189">
        <f t="shared" si="92"/>
        <v>-4.0568374235668808E-2</v>
      </c>
      <c r="W258" s="190">
        <f t="shared" si="93"/>
        <v>0</v>
      </c>
      <c r="X258" s="45">
        <v>0</v>
      </c>
    </row>
    <row r="259" spans="2:24">
      <c r="B259" s="41" t="str">
        <f t="shared" si="94"/>
        <v>CRE-MXG-NCD-4</v>
      </c>
      <c r="C259" s="41" t="str">
        <f t="shared" si="94"/>
        <v>B</v>
      </c>
      <c r="D259" s="139">
        <f t="shared" si="88"/>
        <v>-2.5502401268242641E-2</v>
      </c>
      <c r="E259" s="139">
        <f t="shared" si="89"/>
        <v>-1.3037511436413601E-2</v>
      </c>
      <c r="F259" s="137"/>
      <c r="G259" s="137"/>
      <c r="H259" s="137"/>
      <c r="I259" s="137"/>
      <c r="J259" s="137"/>
      <c r="K259" s="137"/>
      <c r="L259" s="137"/>
      <c r="M259" s="137">
        <f t="shared" si="81"/>
        <v>-2.5502401268242641E-2</v>
      </c>
      <c r="N259" s="138">
        <f t="shared" si="81"/>
        <v>-1.3037511436413601E-2</v>
      </c>
      <c r="O259" s="137">
        <v>1</v>
      </c>
      <c r="P259" s="41">
        <f t="shared" si="82"/>
        <v>-2.5502401268242641E-2</v>
      </c>
      <c r="Q259" s="41">
        <f t="shared" si="83"/>
        <v>-1.3037511436413601E-2</v>
      </c>
      <c r="R259" s="189">
        <f t="shared" si="84"/>
        <v>-1.9269956352328123E-2</v>
      </c>
      <c r="S259" s="189">
        <f t="shared" si="85"/>
        <v>8.8140081268295537E-3</v>
      </c>
      <c r="T259" s="189"/>
      <c r="U259" s="189"/>
      <c r="V259" s="189">
        <f t="shared" si="92"/>
        <v>-1.9269956352328123E-2</v>
      </c>
      <c r="W259" s="190">
        <f t="shared" si="93"/>
        <v>0</v>
      </c>
      <c r="X259" s="45">
        <v>0</v>
      </c>
    </row>
    <row r="260" spans="2:24">
      <c r="B260" s="41" t="str">
        <f t="shared" si="94"/>
        <v>CRE-MXG-NCD-5</v>
      </c>
      <c r="C260" s="41" t="str">
        <f t="shared" si="94"/>
        <v>B</v>
      </c>
      <c r="D260" s="139">
        <f t="shared" si="88"/>
        <v>0.10557420618268291</v>
      </c>
      <c r="E260" s="139">
        <f t="shared" si="89"/>
        <v>0.1092863677950594</v>
      </c>
      <c r="F260" s="137"/>
      <c r="G260" s="137"/>
      <c r="H260" s="137"/>
      <c r="I260" s="137"/>
      <c r="J260" s="137"/>
      <c r="K260" s="137"/>
      <c r="L260" s="137"/>
      <c r="M260" s="137">
        <f t="shared" si="81"/>
        <v>0.10557420618268291</v>
      </c>
      <c r="N260" s="138">
        <f t="shared" si="81"/>
        <v>0.1092863677950594</v>
      </c>
      <c r="O260" s="137">
        <v>1</v>
      </c>
      <c r="P260" s="41">
        <f t="shared" si="82"/>
        <v>0.10557420618268291</v>
      </c>
      <c r="Q260" s="41">
        <f t="shared" si="83"/>
        <v>0.1092863677950594</v>
      </c>
      <c r="R260" s="189">
        <f t="shared" si="84"/>
        <v>0.10743028698887117</v>
      </c>
      <c r="S260" s="189">
        <f t="shared" si="85"/>
        <v>2.624894648971803E-3</v>
      </c>
      <c r="T260" s="189"/>
      <c r="U260" s="189"/>
      <c r="V260" s="189">
        <f t="shared" si="92"/>
        <v>0.10743028698887117</v>
      </c>
      <c r="W260" s="190">
        <f t="shared" si="93"/>
        <v>0.10743028698887117</v>
      </c>
      <c r="X260" s="45">
        <v>0.10743028698887117</v>
      </c>
    </row>
    <row r="261" spans="2:24">
      <c r="B261" s="41" t="str">
        <f t="shared" si="94"/>
        <v>CRE-MXG-NCD-6</v>
      </c>
      <c r="C261" s="41" t="str">
        <f t="shared" si="94"/>
        <v>B</v>
      </c>
      <c r="D261" s="139">
        <f t="shared" si="88"/>
        <v>-0.12380985685643678</v>
      </c>
      <c r="E261" s="139">
        <f t="shared" si="89"/>
        <v>-0.11788655077767617</v>
      </c>
      <c r="F261" s="137"/>
      <c r="G261" s="137"/>
      <c r="H261" s="137"/>
      <c r="I261" s="137"/>
      <c r="J261" s="137"/>
      <c r="K261" s="137"/>
      <c r="L261" s="137"/>
      <c r="M261" s="137">
        <f t="shared" si="81"/>
        <v>-0.12380985685643678</v>
      </c>
      <c r="N261" s="138">
        <f t="shared" si="81"/>
        <v>-0.11788655077767617</v>
      </c>
      <c r="O261" s="137">
        <v>1</v>
      </c>
      <c r="P261" s="41">
        <f t="shared" si="82"/>
        <v>-0.12380985685643678</v>
      </c>
      <c r="Q261" s="41">
        <f t="shared" si="83"/>
        <v>-0.11788655077767617</v>
      </c>
      <c r="R261" s="189">
        <f t="shared" si="84"/>
        <v>-0.12084820381705647</v>
      </c>
      <c r="S261" s="189">
        <f t="shared" si="85"/>
        <v>4.1884098953351269E-3</v>
      </c>
      <c r="T261" s="189"/>
      <c r="U261" s="189"/>
      <c r="V261" s="189">
        <f t="shared" si="92"/>
        <v>-0.12084820381705647</v>
      </c>
      <c r="W261" s="190">
        <f t="shared" si="93"/>
        <v>0</v>
      </c>
      <c r="X261" s="45">
        <v>0</v>
      </c>
    </row>
    <row r="262" spans="2:24">
      <c r="B262" s="41" t="str">
        <f t="shared" si="94"/>
        <v>CRE-MXG-NCD-7</v>
      </c>
      <c r="C262" s="41" t="str">
        <f t="shared" si="94"/>
        <v>B</v>
      </c>
      <c r="D262" s="139">
        <f t="shared" si="88"/>
        <v>-9.1040704993705354E-2</v>
      </c>
      <c r="E262" s="139">
        <f t="shared" si="89"/>
        <v>-8.2936870997255274E-2</v>
      </c>
      <c r="F262" s="137"/>
      <c r="G262" s="137"/>
      <c r="H262" s="137"/>
      <c r="I262" s="137"/>
      <c r="J262" s="137"/>
      <c r="K262" s="137"/>
      <c r="L262" s="137"/>
      <c r="M262" s="137">
        <f t="shared" si="81"/>
        <v>-9.1040704993705354E-2</v>
      </c>
      <c r="N262" s="138">
        <f t="shared" si="81"/>
        <v>-8.2936870997255274E-2</v>
      </c>
      <c r="O262" s="137">
        <v>1</v>
      </c>
      <c r="P262" s="41">
        <f t="shared" si="82"/>
        <v>-9.1040704993705354E-2</v>
      </c>
      <c r="Q262" s="41">
        <f t="shared" si="83"/>
        <v>-8.2936870997255274E-2</v>
      </c>
      <c r="R262" s="189">
        <f t="shared" si="84"/>
        <v>-8.6988787995480321E-2</v>
      </c>
      <c r="S262" s="189">
        <f t="shared" si="85"/>
        <v>5.7302759724999312E-3</v>
      </c>
      <c r="T262" s="189"/>
      <c r="U262" s="189"/>
      <c r="V262" s="189">
        <f t="shared" si="92"/>
        <v>-8.6988787995480321E-2</v>
      </c>
      <c r="W262" s="190">
        <f t="shared" si="93"/>
        <v>0</v>
      </c>
      <c r="X262" s="45">
        <v>0</v>
      </c>
    </row>
    <row r="263" spans="2:24">
      <c r="B263" s="41" t="str">
        <f t="shared" si="94"/>
        <v>CRE-MXG-NCD-8</v>
      </c>
      <c r="C263" s="41" t="str">
        <f t="shared" si="94"/>
        <v>B</v>
      </c>
      <c r="D263" s="139">
        <f t="shared" si="88"/>
        <v>-9.1040704993705354E-2</v>
      </c>
      <c r="E263" s="139">
        <f t="shared" si="89"/>
        <v>-9.1674290942360487E-2</v>
      </c>
      <c r="F263" s="137"/>
      <c r="G263" s="137"/>
      <c r="H263" s="137"/>
      <c r="I263" s="137"/>
      <c r="J263" s="137"/>
      <c r="K263" s="137"/>
      <c r="L263" s="137"/>
      <c r="M263" s="137">
        <f t="shared" si="81"/>
        <v>-9.1040704993705354E-2</v>
      </c>
      <c r="N263" s="138">
        <f t="shared" si="81"/>
        <v>-9.1674290942360487E-2</v>
      </c>
      <c r="O263" s="137">
        <v>1</v>
      </c>
      <c r="P263" s="41">
        <f t="shared" si="82"/>
        <v>-9.1040704993705354E-2</v>
      </c>
      <c r="Q263" s="41">
        <f t="shared" si="83"/>
        <v>-9.1674290942360487E-2</v>
      </c>
      <c r="R263" s="189">
        <f t="shared" si="84"/>
        <v>-9.1357497968032914E-2</v>
      </c>
      <c r="S263" s="189">
        <f t="shared" si="85"/>
        <v>4.4801292075855601E-4</v>
      </c>
      <c r="T263" s="189"/>
      <c r="U263" s="189"/>
      <c r="V263" s="189">
        <f t="shared" si="92"/>
        <v>-9.1357497968032914E-2</v>
      </c>
      <c r="W263" s="190">
        <f t="shared" si="93"/>
        <v>0</v>
      </c>
      <c r="X263" s="45">
        <v>0</v>
      </c>
    </row>
    <row r="264" spans="2:24">
      <c r="B264" s="41" t="str">
        <f t="shared" si="94"/>
        <v>CRE-MXT-NCD-1</v>
      </c>
      <c r="C264" s="41" t="str">
        <f t="shared" si="94"/>
        <v>B</v>
      </c>
      <c r="D264" s="139">
        <f t="shared" si="88"/>
        <v>-9.1040704993705354E-2</v>
      </c>
      <c r="E264" s="139">
        <f t="shared" si="89"/>
        <v>-9.1674290942360487E-2</v>
      </c>
      <c r="F264" s="137"/>
      <c r="G264" s="137"/>
      <c r="H264" s="137"/>
      <c r="I264" s="137"/>
      <c r="J264" s="137"/>
      <c r="K264" s="137"/>
      <c r="L264" s="137"/>
      <c r="M264" s="137">
        <f t="shared" si="81"/>
        <v>-9.1040704993705354E-2</v>
      </c>
      <c r="N264" s="138">
        <f t="shared" si="81"/>
        <v>-9.1674290942360487E-2</v>
      </c>
      <c r="O264" s="137">
        <v>1</v>
      </c>
      <c r="P264" s="41">
        <f t="shared" si="82"/>
        <v>-9.1040704993705354E-2</v>
      </c>
      <c r="Q264" s="41">
        <f t="shared" si="83"/>
        <v>-9.1674290942360487E-2</v>
      </c>
      <c r="R264" s="189">
        <f t="shared" si="84"/>
        <v>-9.1357497968032914E-2</v>
      </c>
      <c r="S264" s="189">
        <f t="shared" si="85"/>
        <v>4.4801292075855601E-4</v>
      </c>
      <c r="T264" s="189"/>
      <c r="U264" s="189"/>
      <c r="V264" s="189">
        <f t="shared" si="92"/>
        <v>-9.1357497968032914E-2</v>
      </c>
      <c r="W264" s="190">
        <f t="shared" si="93"/>
        <v>0</v>
      </c>
      <c r="X264" s="45">
        <v>0</v>
      </c>
    </row>
    <row r="265" spans="2:24">
      <c r="B265" s="41" t="str">
        <f t="shared" si="94"/>
        <v>CRE-MXT-NCD-2</v>
      </c>
      <c r="C265" s="41" t="str">
        <f t="shared" si="94"/>
        <v>B</v>
      </c>
      <c r="D265" s="139">
        <f t="shared" si="88"/>
        <v>-0.11561756889075392</v>
      </c>
      <c r="E265" s="139">
        <f t="shared" si="89"/>
        <v>-0.10914913083257094</v>
      </c>
      <c r="F265" s="137"/>
      <c r="G265" s="137"/>
      <c r="H265" s="137"/>
      <c r="I265" s="137"/>
      <c r="J265" s="137"/>
      <c r="K265" s="137"/>
      <c r="L265" s="137"/>
      <c r="M265" s="137">
        <f t="shared" si="81"/>
        <v>-0.11561756889075392</v>
      </c>
      <c r="N265" s="138">
        <f t="shared" si="81"/>
        <v>-0.10914913083257094</v>
      </c>
      <c r="O265" s="137">
        <v>1</v>
      </c>
      <c r="P265" s="41">
        <f t="shared" si="82"/>
        <v>-0.11561756889075392</v>
      </c>
      <c r="Q265" s="41">
        <f t="shared" si="83"/>
        <v>-0.10914913083257094</v>
      </c>
      <c r="R265" s="189">
        <f t="shared" si="84"/>
        <v>-0.11238334986166243</v>
      </c>
      <c r="S265" s="189">
        <f t="shared" si="85"/>
        <v>4.5738764146263282E-3</v>
      </c>
      <c r="T265" s="189"/>
      <c r="U265" s="189"/>
      <c r="V265" s="189">
        <f t="shared" si="92"/>
        <v>-0.11238334986166243</v>
      </c>
      <c r="W265" s="190">
        <f t="shared" si="93"/>
        <v>0</v>
      </c>
      <c r="X265" s="45">
        <v>0</v>
      </c>
    </row>
    <row r="266" spans="2:24">
      <c r="B266" s="41" t="str">
        <f t="shared" si="94"/>
        <v>CRE-MXT-NCD-3</v>
      </c>
      <c r="C266" s="41" t="str">
        <f t="shared" si="94"/>
        <v>B</v>
      </c>
      <c r="D266" s="139">
        <f t="shared" si="88"/>
        <v>7.266750594488774E-3</v>
      </c>
      <c r="E266" s="139">
        <f t="shared" si="89"/>
        <v>-4.3000914913083783E-3</v>
      </c>
      <c r="F266" s="137"/>
      <c r="G266" s="137"/>
      <c r="H266" s="137"/>
      <c r="I266" s="137"/>
      <c r="J266" s="137"/>
      <c r="K266" s="137"/>
      <c r="L266" s="137"/>
      <c r="M266" s="137">
        <f t="shared" si="81"/>
        <v>7.266750594488774E-3</v>
      </c>
      <c r="N266" s="138">
        <f t="shared" si="81"/>
        <v>-4.3000914913083783E-3</v>
      </c>
      <c r="O266" s="137">
        <v>1</v>
      </c>
      <c r="P266" s="41">
        <f t="shared" si="82"/>
        <v>7.266750594488774E-3</v>
      </c>
      <c r="Q266" s="41">
        <f t="shared" si="83"/>
        <v>-4.3000914913083783E-3</v>
      </c>
      <c r="R266" s="189">
        <f t="shared" si="84"/>
        <v>1.4833295515901978E-3</v>
      </c>
      <c r="S266" s="189">
        <f t="shared" si="85"/>
        <v>8.1789924757811154E-3</v>
      </c>
      <c r="T266" s="189"/>
      <c r="U266" s="189"/>
      <c r="V266" s="189">
        <f t="shared" si="92"/>
        <v>1.4833295515901978E-3</v>
      </c>
      <c r="W266" s="190">
        <f t="shared" si="93"/>
        <v>1.4833295515901978E-3</v>
      </c>
      <c r="X266" s="45">
        <v>1.4833295515901978E-3</v>
      </c>
    </row>
    <row r="267" spans="2:24">
      <c r="B267" s="41" t="str">
        <f t="shared" si="94"/>
        <v>CRE-MXT-NCD-4</v>
      </c>
      <c r="C267" s="41" t="str">
        <f t="shared" si="94"/>
        <v>B</v>
      </c>
      <c r="D267" s="139">
        <f t="shared" si="88"/>
        <v>-8.2848417028022509E-2</v>
      </c>
      <c r="E267" s="139">
        <f t="shared" si="89"/>
        <v>-9.1674290942360487E-2</v>
      </c>
      <c r="F267" s="137"/>
      <c r="G267" s="137"/>
      <c r="H267" s="137"/>
      <c r="I267" s="137"/>
      <c r="J267" s="137"/>
      <c r="K267" s="137"/>
      <c r="L267" s="137"/>
      <c r="M267" s="137">
        <f t="shared" si="81"/>
        <v>-8.2848417028022509E-2</v>
      </c>
      <c r="N267" s="138">
        <f t="shared" si="81"/>
        <v>-9.1674290942360487E-2</v>
      </c>
      <c r="O267" s="137">
        <v>1</v>
      </c>
      <c r="P267" s="41">
        <f t="shared" si="82"/>
        <v>-8.2848417028022509E-2</v>
      </c>
      <c r="Q267" s="41">
        <f t="shared" si="83"/>
        <v>-9.1674290942360487E-2</v>
      </c>
      <c r="R267" s="189">
        <f t="shared" si="84"/>
        <v>-8.7261353985191498E-2</v>
      </c>
      <c r="S267" s="189">
        <f t="shared" si="85"/>
        <v>6.2408352947258428E-3</v>
      </c>
      <c r="T267" s="189"/>
      <c r="U267" s="189"/>
      <c r="V267" s="189">
        <f t="shared" si="92"/>
        <v>-8.7261353985191498E-2</v>
      </c>
      <c r="W267" s="190">
        <f t="shared" si="93"/>
        <v>0</v>
      </c>
      <c r="X267" s="45">
        <v>0</v>
      </c>
    </row>
    <row r="268" spans="2:24">
      <c r="B268" s="41" t="str">
        <f t="shared" si="94"/>
        <v>CRE-MXT-NCD-5</v>
      </c>
      <c r="C268" s="41" t="str">
        <f t="shared" si="94"/>
        <v>B</v>
      </c>
      <c r="D268" s="139">
        <f t="shared" si="88"/>
        <v>-6.6463841096656803E-2</v>
      </c>
      <c r="E268" s="139">
        <f t="shared" si="89"/>
        <v>-7.4199451052150048E-2</v>
      </c>
      <c r="F268" s="137"/>
      <c r="G268" s="137"/>
      <c r="H268" s="137"/>
      <c r="I268" s="137"/>
      <c r="J268" s="137"/>
      <c r="K268" s="137"/>
      <c r="L268" s="137"/>
      <c r="M268" s="137">
        <f t="shared" si="81"/>
        <v>-6.6463841096656803E-2</v>
      </c>
      <c r="N268" s="138">
        <f t="shared" si="81"/>
        <v>-7.4199451052150048E-2</v>
      </c>
      <c r="O268" s="137">
        <v>1</v>
      </c>
      <c r="P268" s="41">
        <f t="shared" si="82"/>
        <v>-6.6463841096656803E-2</v>
      </c>
      <c r="Q268" s="41">
        <f t="shared" si="83"/>
        <v>-7.4199451052150048E-2</v>
      </c>
      <c r="R268" s="189">
        <f t="shared" si="84"/>
        <v>-7.0331646074403426E-2</v>
      </c>
      <c r="S268" s="189">
        <f t="shared" si="85"/>
        <v>5.4699022561434402E-3</v>
      </c>
      <c r="T268" s="189"/>
      <c r="U268" s="189"/>
      <c r="V268" s="189">
        <f t="shared" si="92"/>
        <v>-7.0331646074403426E-2</v>
      </c>
      <c r="W268" s="190">
        <f t="shared" si="93"/>
        <v>0</v>
      </c>
      <c r="X268" s="45">
        <v>0</v>
      </c>
    </row>
    <row r="269" spans="2:24">
      <c r="B269" s="41" t="str">
        <f t="shared" si="94"/>
        <v>CRE-MXT-NCD-6</v>
      </c>
      <c r="C269" s="41" t="str">
        <f t="shared" si="94"/>
        <v>B</v>
      </c>
      <c r="D269" s="139">
        <f t="shared" si="88"/>
        <v>-9.1040704993705354E-2</v>
      </c>
      <c r="E269" s="139">
        <f t="shared" si="89"/>
        <v>-9.1674290942360487E-2</v>
      </c>
      <c r="F269" s="137"/>
      <c r="G269" s="137"/>
      <c r="H269" s="137"/>
      <c r="I269" s="137"/>
      <c r="J269" s="137"/>
      <c r="K269" s="137"/>
      <c r="L269" s="137"/>
      <c r="M269" s="137">
        <f t="shared" si="81"/>
        <v>-9.1040704993705354E-2</v>
      </c>
      <c r="N269" s="138">
        <f t="shared" si="81"/>
        <v>-9.1674290942360487E-2</v>
      </c>
      <c r="O269" s="137">
        <v>1</v>
      </c>
      <c r="P269" s="41">
        <f t="shared" si="82"/>
        <v>-9.1040704993705354E-2</v>
      </c>
      <c r="Q269" s="41">
        <f t="shared" si="83"/>
        <v>-9.1674290942360487E-2</v>
      </c>
      <c r="R269" s="189">
        <f t="shared" si="84"/>
        <v>-9.1357497968032914E-2</v>
      </c>
      <c r="S269" s="189">
        <f t="shared" si="85"/>
        <v>4.4801292075855601E-4</v>
      </c>
      <c r="T269" s="189"/>
      <c r="U269" s="189"/>
      <c r="V269" s="189">
        <f t="shared" si="92"/>
        <v>-9.1357497968032914E-2</v>
      </c>
      <c r="W269" s="190">
        <f t="shared" si="93"/>
        <v>0</v>
      </c>
      <c r="X269" s="45">
        <v>0</v>
      </c>
    </row>
    <row r="270" spans="2:24">
      <c r="B270" s="41" t="str">
        <f t="shared" si="94"/>
        <v>CRE-MXT-NCD-7</v>
      </c>
      <c r="C270" s="41" t="str">
        <f t="shared" si="94"/>
        <v>B</v>
      </c>
      <c r="D270" s="139">
        <f t="shared" si="88"/>
        <v>0.13834335804541431</v>
      </c>
      <c r="E270" s="139">
        <f t="shared" si="89"/>
        <v>0.16171088746569076</v>
      </c>
      <c r="F270" s="137"/>
      <c r="G270" s="137"/>
      <c r="H270" s="137"/>
      <c r="I270" s="137"/>
      <c r="J270" s="137"/>
      <c r="K270" s="137"/>
      <c r="L270" s="137"/>
      <c r="M270" s="137">
        <f t="shared" si="81"/>
        <v>0.13834335804541431</v>
      </c>
      <c r="N270" s="138">
        <f t="shared" si="81"/>
        <v>0.16171088746569076</v>
      </c>
      <c r="O270" s="137">
        <v>1</v>
      </c>
      <c r="P270" s="41">
        <f t="shared" si="82"/>
        <v>0.13834335804541431</v>
      </c>
      <c r="Q270" s="41">
        <f t="shared" si="83"/>
        <v>0.16171088746569076</v>
      </c>
      <c r="R270" s="189">
        <f t="shared" si="84"/>
        <v>0.15002712275555252</v>
      </c>
      <c r="S270" s="189">
        <f t="shared" si="85"/>
        <v>1.652333851265363E-2</v>
      </c>
      <c r="T270" s="189"/>
      <c r="U270" s="189"/>
      <c r="V270" s="189">
        <f t="shared" si="92"/>
        <v>0.15002712275555252</v>
      </c>
      <c r="W270" s="190">
        <f t="shared" si="93"/>
        <v>0.15002712275555252</v>
      </c>
      <c r="X270" s="45">
        <v>0.15002712275555252</v>
      </c>
    </row>
    <row r="271" spans="2:24">
      <c r="B271" s="41" t="str">
        <f t="shared" si="94"/>
        <v>CRE-MXT-NCD-8</v>
      </c>
      <c r="C271" s="41" t="str">
        <f t="shared" si="94"/>
        <v>B</v>
      </c>
      <c r="D271" s="139">
        <f t="shared" ref="D271:D302" si="95">AM106</f>
        <v>-9.1040704993705354E-2</v>
      </c>
      <c r="E271" s="139">
        <f t="shared" ref="E271:E302" si="96">BB106</f>
        <v>-8.2936870997255274E-2</v>
      </c>
      <c r="F271" s="137"/>
      <c r="G271" s="137"/>
      <c r="H271" s="137"/>
      <c r="I271" s="137"/>
      <c r="J271" s="137"/>
      <c r="K271" s="137"/>
      <c r="L271" s="137"/>
      <c r="M271" s="137">
        <f t="shared" si="81"/>
        <v>-9.1040704993705354E-2</v>
      </c>
      <c r="N271" s="138">
        <f t="shared" si="81"/>
        <v>-8.2936870997255274E-2</v>
      </c>
      <c r="O271" s="137">
        <v>1</v>
      </c>
      <c r="P271" s="41">
        <f t="shared" si="82"/>
        <v>-9.1040704993705354E-2</v>
      </c>
      <c r="Q271" s="41">
        <f t="shared" si="83"/>
        <v>-8.2936870997255274E-2</v>
      </c>
      <c r="R271" s="189">
        <f t="shared" si="84"/>
        <v>-8.6988787995480321E-2</v>
      </c>
      <c r="S271" s="189">
        <f t="shared" si="85"/>
        <v>5.7302759724999312E-3</v>
      </c>
      <c r="T271" s="189"/>
      <c r="U271" s="189"/>
      <c r="V271" s="189">
        <f t="shared" si="92"/>
        <v>-8.6988787995480321E-2</v>
      </c>
      <c r="W271" s="190">
        <f t="shared" si="93"/>
        <v>0</v>
      </c>
      <c r="X271" s="45">
        <v>0</v>
      </c>
    </row>
    <row r="272" spans="2:24" s="139" customFormat="1">
      <c r="B272" s="139" t="str">
        <f t="shared" ref="B272:C287" si="97">AF107</f>
        <v>Blank-26</v>
      </c>
      <c r="C272" s="139" t="str">
        <f t="shared" si="97"/>
        <v>B</v>
      </c>
      <c r="D272" s="139">
        <f t="shared" si="95"/>
        <v>-0.14019443278780247</v>
      </c>
      <c r="E272" s="139">
        <f t="shared" si="96"/>
        <v>-0.13536139066788661</v>
      </c>
      <c r="M272" s="139">
        <f t="shared" si="81"/>
        <v>-0.14019443278780247</v>
      </c>
      <c r="N272" s="160">
        <f t="shared" si="81"/>
        <v>-0.13536139066788661</v>
      </c>
      <c r="O272" s="139">
        <v>1</v>
      </c>
      <c r="P272" s="41">
        <f t="shared" si="82"/>
        <v>-0.14019443278780247</v>
      </c>
      <c r="Q272" s="41">
        <f t="shared" si="83"/>
        <v>-0.13536139066788661</v>
      </c>
      <c r="R272" s="189">
        <f t="shared" si="84"/>
        <v>-0.13777791172784454</v>
      </c>
      <c r="S272" s="189">
        <f t="shared" si="85"/>
        <v>3.4174768567527148E-3</v>
      </c>
      <c r="T272" s="189">
        <f>AVERAGE(R272:R276)</f>
        <v>-0.13187977055803982</v>
      </c>
      <c r="U272" s="190">
        <f>IF(T272 &gt; 0, T272, 0)</f>
        <v>0</v>
      </c>
      <c r="V272" s="189"/>
      <c r="W272" s="190"/>
      <c r="X272" s="45" t="s">
        <v>86</v>
      </c>
    </row>
    <row r="273" spans="2:24" s="139" customFormat="1">
      <c r="B273" s="139" t="str">
        <f t="shared" si="97"/>
        <v>Blank-27</v>
      </c>
      <c r="C273" s="139" t="str">
        <f t="shared" si="97"/>
        <v>B</v>
      </c>
      <c r="D273" s="139">
        <f t="shared" si="95"/>
        <v>-9.9232992959388214E-2</v>
      </c>
      <c r="E273" s="139">
        <f t="shared" si="96"/>
        <v>-9.1674290942360487E-2</v>
      </c>
      <c r="M273" s="139">
        <f t="shared" si="81"/>
        <v>-9.9232992959388214E-2</v>
      </c>
      <c r="N273" s="160">
        <f t="shared" si="81"/>
        <v>-9.1674290942360487E-2</v>
      </c>
      <c r="O273" s="139">
        <v>1</v>
      </c>
      <c r="P273" s="41">
        <f t="shared" si="82"/>
        <v>-9.9232992959388214E-2</v>
      </c>
      <c r="Q273" s="41">
        <f t="shared" si="83"/>
        <v>-9.1674290942360487E-2</v>
      </c>
      <c r="R273" s="189">
        <f t="shared" si="84"/>
        <v>-9.5453641950874357E-2</v>
      </c>
      <c r="S273" s="189">
        <f t="shared" si="85"/>
        <v>5.3448094532087403E-3</v>
      </c>
      <c r="T273" s="189"/>
      <c r="U273" s="190"/>
      <c r="V273" s="189"/>
      <c r="W273" s="190"/>
      <c r="X273" s="45" t="s">
        <v>86</v>
      </c>
    </row>
    <row r="274" spans="2:24" s="139" customFormat="1">
      <c r="B274" s="139" t="str">
        <f t="shared" si="97"/>
        <v>Blank-28</v>
      </c>
      <c r="C274" s="139" t="str">
        <f t="shared" si="97"/>
        <v>B</v>
      </c>
      <c r="D274" s="139">
        <f t="shared" si="95"/>
        <v>-0.12380985685643678</v>
      </c>
      <c r="E274" s="139">
        <f t="shared" si="96"/>
        <v>-0.11788655077767617</v>
      </c>
      <c r="M274" s="139">
        <f t="shared" si="81"/>
        <v>-0.12380985685643678</v>
      </c>
      <c r="N274" s="160">
        <f t="shared" si="81"/>
        <v>-0.11788655077767617</v>
      </c>
      <c r="O274" s="139">
        <v>1</v>
      </c>
      <c r="P274" s="41">
        <f t="shared" si="82"/>
        <v>-0.12380985685643678</v>
      </c>
      <c r="Q274" s="41">
        <f t="shared" si="83"/>
        <v>-0.11788655077767617</v>
      </c>
      <c r="R274" s="189">
        <f t="shared" si="84"/>
        <v>-0.12084820381705647</v>
      </c>
      <c r="S274" s="189">
        <f t="shared" si="85"/>
        <v>4.1884098953351269E-3</v>
      </c>
      <c r="T274" s="189"/>
      <c r="U274" s="189"/>
      <c r="V274" s="189"/>
      <c r="W274" s="190"/>
      <c r="X274" s="45" t="s">
        <v>86</v>
      </c>
    </row>
    <row r="275" spans="2:24" s="139" customFormat="1">
      <c r="B275" s="139" t="str">
        <f t="shared" si="97"/>
        <v>Blank-29</v>
      </c>
      <c r="C275" s="139" t="str">
        <f t="shared" si="97"/>
        <v>B</v>
      </c>
      <c r="D275" s="139">
        <f t="shared" si="95"/>
        <v>-0.14838672075348533</v>
      </c>
      <c r="E275" s="139">
        <f t="shared" si="96"/>
        <v>-0.15283623055809706</v>
      </c>
      <c r="M275" s="139">
        <f t="shared" si="81"/>
        <v>-0.14838672075348533</v>
      </c>
      <c r="N275" s="160">
        <f t="shared" si="81"/>
        <v>-0.15283623055809706</v>
      </c>
      <c r="O275" s="139">
        <v>1</v>
      </c>
      <c r="P275" s="41">
        <f t="shared" si="82"/>
        <v>-0.14838672075348533</v>
      </c>
      <c r="Q275" s="41">
        <f t="shared" si="83"/>
        <v>-0.15283623055809706</v>
      </c>
      <c r="R275" s="189">
        <f t="shared" si="84"/>
        <v>-0.15061147565579119</v>
      </c>
      <c r="S275" s="189">
        <f t="shared" si="85"/>
        <v>3.1462785557969837E-3</v>
      </c>
      <c r="T275" s="189"/>
      <c r="U275" s="189"/>
      <c r="V275" s="189"/>
      <c r="W275" s="190"/>
      <c r="X275" s="45" t="s">
        <v>86</v>
      </c>
    </row>
    <row r="276" spans="2:24" s="139" customFormat="1">
      <c r="B276" s="139" t="str">
        <f t="shared" si="97"/>
        <v>Blank-30</v>
      </c>
      <c r="C276" s="139" t="str">
        <f t="shared" si="97"/>
        <v>B</v>
      </c>
      <c r="D276" s="139">
        <f t="shared" si="95"/>
        <v>-0.15657900871916819</v>
      </c>
      <c r="E276" s="139">
        <f t="shared" si="96"/>
        <v>-0.15283623055809706</v>
      </c>
      <c r="M276" s="139">
        <f t="shared" si="81"/>
        <v>-0.15657900871916819</v>
      </c>
      <c r="N276" s="160">
        <f t="shared" si="81"/>
        <v>-0.15283623055809706</v>
      </c>
      <c r="O276" s="139">
        <v>1</v>
      </c>
      <c r="P276" s="41">
        <f t="shared" si="82"/>
        <v>-0.15657900871916819</v>
      </c>
      <c r="Q276" s="41">
        <f t="shared" si="83"/>
        <v>-0.15283623055809706</v>
      </c>
      <c r="R276" s="189">
        <f t="shared" si="84"/>
        <v>-0.15470761963863261</v>
      </c>
      <c r="S276" s="189">
        <f t="shared" si="85"/>
        <v>2.6465438181703126E-3</v>
      </c>
      <c r="T276" s="189"/>
      <c r="U276" s="189"/>
      <c r="V276" s="189"/>
      <c r="W276" s="190"/>
      <c r="X276" s="45" t="s">
        <v>86</v>
      </c>
    </row>
    <row r="277" spans="2:24">
      <c r="B277" s="41" t="str">
        <f t="shared" si="97"/>
        <v>UCP-MXG-NCD-1</v>
      </c>
      <c r="C277" s="41" t="str">
        <f t="shared" si="97"/>
        <v>B</v>
      </c>
      <c r="D277" s="139">
        <f t="shared" si="95"/>
        <v>-0.16477129668485099</v>
      </c>
      <c r="E277" s="139">
        <f t="shared" si="96"/>
        <v>-0.12662397072278139</v>
      </c>
      <c r="F277" s="137"/>
      <c r="G277" s="137"/>
      <c r="H277" s="137"/>
      <c r="I277" s="137"/>
      <c r="J277" s="137"/>
      <c r="K277" s="137"/>
      <c r="L277" s="137"/>
      <c r="M277" s="137">
        <f t="shared" si="81"/>
        <v>-0.16477129668485099</v>
      </c>
      <c r="N277" s="138">
        <f t="shared" si="81"/>
        <v>-0.12662397072278139</v>
      </c>
      <c r="O277" s="137">
        <v>1</v>
      </c>
      <c r="P277" s="41">
        <f t="shared" si="82"/>
        <v>-0.16477129668485099</v>
      </c>
      <c r="Q277" s="41">
        <f t="shared" si="83"/>
        <v>-0.12662397072278139</v>
      </c>
      <c r="R277" s="189">
        <f t="shared" si="84"/>
        <v>-0.14569763370381619</v>
      </c>
      <c r="S277" s="189">
        <f t="shared" si="85"/>
        <v>2.6974232871913098E-2</v>
      </c>
      <c r="T277" s="189"/>
      <c r="U277" s="189"/>
      <c r="V277" s="189">
        <f>R277-$U$285</f>
        <v>-0.14569763370381619</v>
      </c>
      <c r="W277" s="190">
        <f>IF(V277 &gt; 0, V277, 0)</f>
        <v>0</v>
      </c>
      <c r="X277" s="45">
        <v>0</v>
      </c>
    </row>
    <row r="278" spans="2:24">
      <c r="B278" s="41" t="str">
        <f t="shared" si="97"/>
        <v>UCP-MXG-NCD-2</v>
      </c>
      <c r="C278" s="41" t="str">
        <f t="shared" si="97"/>
        <v>B</v>
      </c>
      <c r="D278" s="139">
        <f t="shared" si="95"/>
        <v>-0.18115587261621668</v>
      </c>
      <c r="E278" s="139">
        <f t="shared" si="96"/>
        <v>-0.18778591033851788</v>
      </c>
      <c r="F278" s="137"/>
      <c r="G278" s="137"/>
      <c r="H278" s="137"/>
      <c r="I278" s="137"/>
      <c r="J278" s="137"/>
      <c r="K278" s="137"/>
      <c r="L278" s="137"/>
      <c r="M278" s="137">
        <f t="shared" si="81"/>
        <v>-0.18115587261621668</v>
      </c>
      <c r="N278" s="138">
        <f t="shared" si="81"/>
        <v>-0.18778591033851788</v>
      </c>
      <c r="O278" s="137">
        <v>1</v>
      </c>
      <c r="P278" s="41">
        <f t="shared" si="82"/>
        <v>-0.18115587261621668</v>
      </c>
      <c r="Q278" s="41">
        <f t="shared" si="83"/>
        <v>-0.18778591033851788</v>
      </c>
      <c r="R278" s="189">
        <f t="shared" si="84"/>
        <v>-0.18447089147736728</v>
      </c>
      <c r="S278" s="189">
        <f t="shared" si="85"/>
        <v>4.688144632961788E-3</v>
      </c>
      <c r="T278" s="189"/>
      <c r="U278" s="189"/>
      <c r="V278" s="189">
        <f t="shared" ref="V278:V284" si="98">R278-$U$285</f>
        <v>-0.18447089147736728</v>
      </c>
      <c r="W278" s="190">
        <f t="shared" ref="W278:W284" si="99">IF(V278 &gt; 0, V278, 0)</f>
        <v>0</v>
      </c>
      <c r="X278" s="45">
        <v>0</v>
      </c>
    </row>
    <row r="279" spans="2:24">
      <c r="B279" s="41" t="str">
        <f t="shared" si="97"/>
        <v>UCP-MXG-NCD-3</v>
      </c>
      <c r="C279" s="41" t="str">
        <f t="shared" si="97"/>
        <v>B</v>
      </c>
      <c r="D279" s="139">
        <f t="shared" si="95"/>
        <v>-0.18934816058189954</v>
      </c>
      <c r="E279" s="139">
        <f t="shared" si="96"/>
        <v>-0.18778591033851788</v>
      </c>
      <c r="F279" s="137"/>
      <c r="G279" s="137"/>
      <c r="H279" s="137"/>
      <c r="I279" s="137"/>
      <c r="J279" s="137"/>
      <c r="K279" s="137"/>
      <c r="L279" s="137"/>
      <c r="M279" s="137">
        <f t="shared" si="81"/>
        <v>-0.18934816058189954</v>
      </c>
      <c r="N279" s="138">
        <f t="shared" si="81"/>
        <v>-0.18778591033851788</v>
      </c>
      <c r="O279" s="137">
        <v>1</v>
      </c>
      <c r="P279" s="41">
        <f t="shared" si="82"/>
        <v>-0.18934816058189954</v>
      </c>
      <c r="Q279" s="41">
        <f t="shared" si="83"/>
        <v>-0.18778591033851788</v>
      </c>
      <c r="R279" s="189">
        <f t="shared" si="84"/>
        <v>-0.1885670354602087</v>
      </c>
      <c r="S279" s="189">
        <f t="shared" si="85"/>
        <v>1.1046777410055083E-3</v>
      </c>
      <c r="T279" s="189"/>
      <c r="U279" s="189"/>
      <c r="V279" s="189">
        <f t="shared" si="98"/>
        <v>-0.1885670354602087</v>
      </c>
      <c r="W279" s="190">
        <f t="shared" si="99"/>
        <v>0</v>
      </c>
      <c r="X279" s="45">
        <v>0</v>
      </c>
    </row>
    <row r="280" spans="2:24">
      <c r="B280" s="41" t="str">
        <f t="shared" si="97"/>
        <v>UCP-MXG-NCD-4</v>
      </c>
      <c r="C280" s="41" t="str">
        <f t="shared" si="97"/>
        <v>B</v>
      </c>
      <c r="D280" s="139">
        <f t="shared" si="95"/>
        <v>-0.15657900871916819</v>
      </c>
      <c r="E280" s="139">
        <f t="shared" si="96"/>
        <v>-0.14409881061299185</v>
      </c>
      <c r="F280" s="137"/>
      <c r="G280" s="137"/>
      <c r="H280" s="137"/>
      <c r="I280" s="137"/>
      <c r="J280" s="137"/>
      <c r="K280" s="137"/>
      <c r="L280" s="137"/>
      <c r="M280" s="137">
        <f t="shared" si="81"/>
        <v>-0.15657900871916819</v>
      </c>
      <c r="N280" s="138">
        <f t="shared" si="81"/>
        <v>-0.14409881061299185</v>
      </c>
      <c r="O280" s="137">
        <v>1</v>
      </c>
      <c r="P280" s="41">
        <f t="shared" si="82"/>
        <v>-0.15657900871916819</v>
      </c>
      <c r="Q280" s="41">
        <f t="shared" si="83"/>
        <v>-0.14409881061299185</v>
      </c>
      <c r="R280" s="189">
        <f t="shared" si="84"/>
        <v>-0.15033890966608002</v>
      </c>
      <c r="S280" s="189">
        <f t="shared" si="85"/>
        <v>8.8248327114288008E-3</v>
      </c>
      <c r="T280" s="189"/>
      <c r="U280" s="189"/>
      <c r="V280" s="189">
        <f t="shared" si="98"/>
        <v>-0.15033890966608002</v>
      </c>
      <c r="W280" s="190">
        <f t="shared" si="99"/>
        <v>0</v>
      </c>
      <c r="X280" s="45">
        <v>0</v>
      </c>
    </row>
    <row r="281" spans="2:24">
      <c r="B281" s="41" t="str">
        <f t="shared" si="97"/>
        <v>UCP-MXG-NCD-5</v>
      </c>
      <c r="C281" s="41" t="str">
        <f t="shared" si="97"/>
        <v>B</v>
      </c>
      <c r="D281" s="139">
        <f t="shared" si="95"/>
        <v>8.0997342285634349E-2</v>
      </c>
      <c r="E281" s="139">
        <f t="shared" si="96"/>
        <v>0.10054894784995419</v>
      </c>
      <c r="F281" s="137"/>
      <c r="G281" s="137"/>
      <c r="H281" s="137"/>
      <c r="I281" s="137"/>
      <c r="J281" s="137"/>
      <c r="K281" s="137"/>
      <c r="L281" s="137"/>
      <c r="M281" s="137">
        <f t="shared" si="81"/>
        <v>8.0997342285634349E-2</v>
      </c>
      <c r="N281" s="138">
        <f t="shared" si="81"/>
        <v>0.10054894784995419</v>
      </c>
      <c r="O281" s="137">
        <v>1</v>
      </c>
      <c r="P281" s="41">
        <f t="shared" si="82"/>
        <v>8.0997342285634349E-2</v>
      </c>
      <c r="Q281" s="41">
        <f t="shared" si="83"/>
        <v>0.10054894784995419</v>
      </c>
      <c r="R281" s="189">
        <f t="shared" si="84"/>
        <v>9.077314506779427E-2</v>
      </c>
      <c r="S281" s="189">
        <f t="shared" si="85"/>
        <v>1.3825072877615184E-2</v>
      </c>
      <c r="T281" s="189"/>
      <c r="U281" s="189"/>
      <c r="V281" s="189">
        <f t="shared" si="98"/>
        <v>9.077314506779427E-2</v>
      </c>
      <c r="W281" s="190">
        <f t="shared" si="99"/>
        <v>9.077314506779427E-2</v>
      </c>
      <c r="X281" s="45">
        <v>9.077314506779427E-2</v>
      </c>
    </row>
    <row r="282" spans="2:24">
      <c r="B282" s="41" t="str">
        <f t="shared" si="97"/>
        <v>UCP-MXG-NCD-6</v>
      </c>
      <c r="C282" s="41" t="str">
        <f t="shared" si="97"/>
        <v>B</v>
      </c>
      <c r="D282" s="139">
        <f t="shared" si="95"/>
        <v>-9.1178253368769339E-3</v>
      </c>
      <c r="E282" s="139">
        <f t="shared" si="96"/>
        <v>-4.3000914913083783E-3</v>
      </c>
      <c r="F282" s="137"/>
      <c r="G282" s="137"/>
      <c r="H282" s="137"/>
      <c r="I282" s="137"/>
      <c r="J282" s="137"/>
      <c r="K282" s="137"/>
      <c r="L282" s="137"/>
      <c r="M282" s="137">
        <f t="shared" si="81"/>
        <v>-9.1178253368769339E-3</v>
      </c>
      <c r="N282" s="138">
        <f t="shared" si="81"/>
        <v>-4.3000914913083783E-3</v>
      </c>
      <c r="O282" s="137">
        <v>1</v>
      </c>
      <c r="P282" s="41">
        <f t="shared" si="82"/>
        <v>-9.1178253368769339E-3</v>
      </c>
      <c r="Q282" s="41">
        <f t="shared" si="83"/>
        <v>-4.3000914913083783E-3</v>
      </c>
      <c r="R282" s="189">
        <f t="shared" si="84"/>
        <v>-6.7089584140926561E-3</v>
      </c>
      <c r="S282" s="189">
        <f t="shared" si="85"/>
        <v>3.4066522721534699E-3</v>
      </c>
      <c r="T282" s="189"/>
      <c r="U282" s="189"/>
      <c r="V282" s="189">
        <f t="shared" si="98"/>
        <v>-6.7089584140926561E-3</v>
      </c>
      <c r="W282" s="190">
        <f t="shared" si="99"/>
        <v>0</v>
      </c>
      <c r="X282" s="45">
        <v>0</v>
      </c>
    </row>
    <row r="283" spans="2:24">
      <c r="B283" s="41" t="str">
        <f t="shared" si="97"/>
        <v>UCP-MXG-NCD-7</v>
      </c>
      <c r="C283" s="41" t="str">
        <f t="shared" si="97"/>
        <v>B</v>
      </c>
      <c r="D283" s="139">
        <f t="shared" si="95"/>
        <v>-0.15657900871916819</v>
      </c>
      <c r="E283" s="139">
        <f t="shared" si="96"/>
        <v>-0.15283623055809706</v>
      </c>
      <c r="F283" s="137"/>
      <c r="G283" s="137"/>
      <c r="H283" s="137"/>
      <c r="I283" s="137"/>
      <c r="J283" s="137"/>
      <c r="K283" s="137"/>
      <c r="L283" s="137"/>
      <c r="M283" s="137">
        <f t="shared" si="81"/>
        <v>-0.15657900871916819</v>
      </c>
      <c r="N283" s="138">
        <f t="shared" si="81"/>
        <v>-0.15283623055809706</v>
      </c>
      <c r="O283" s="137">
        <v>1</v>
      </c>
      <c r="P283" s="41">
        <f t="shared" si="82"/>
        <v>-0.15657900871916819</v>
      </c>
      <c r="Q283" s="41">
        <f t="shared" si="83"/>
        <v>-0.15283623055809706</v>
      </c>
      <c r="R283" s="189">
        <f t="shared" si="84"/>
        <v>-0.15470761963863261</v>
      </c>
      <c r="S283" s="189">
        <f t="shared" si="85"/>
        <v>2.6465438181703126E-3</v>
      </c>
      <c r="T283" s="189"/>
      <c r="U283" s="189"/>
      <c r="V283" s="189">
        <f t="shared" si="98"/>
        <v>-0.15470761963863261</v>
      </c>
      <c r="W283" s="190">
        <f t="shared" si="99"/>
        <v>0</v>
      </c>
      <c r="X283" s="45">
        <v>0</v>
      </c>
    </row>
    <row r="284" spans="2:24">
      <c r="B284" s="41" t="str">
        <f t="shared" si="97"/>
        <v>UCP-MXG-NCD-8</v>
      </c>
      <c r="C284" s="41" t="str">
        <f t="shared" si="97"/>
        <v>B</v>
      </c>
      <c r="D284" s="139">
        <f t="shared" si="95"/>
        <v>-0.16477129668485099</v>
      </c>
      <c r="E284" s="139">
        <f t="shared" si="96"/>
        <v>-0.15283623055809706</v>
      </c>
      <c r="F284" s="137"/>
      <c r="G284" s="137"/>
      <c r="H284" s="137"/>
      <c r="I284" s="137"/>
      <c r="J284" s="137"/>
      <c r="K284" s="137"/>
      <c r="L284" s="137"/>
      <c r="M284" s="137">
        <f t="shared" si="81"/>
        <v>-0.16477129668485099</v>
      </c>
      <c r="N284" s="138">
        <f t="shared" si="81"/>
        <v>-0.15283623055809706</v>
      </c>
      <c r="O284" s="137">
        <v>1</v>
      </c>
      <c r="P284" s="41">
        <f t="shared" si="82"/>
        <v>-0.16477129668485099</v>
      </c>
      <c r="Q284" s="41">
        <f t="shared" si="83"/>
        <v>-0.15283623055809706</v>
      </c>
      <c r="R284" s="189">
        <f t="shared" si="84"/>
        <v>-0.15880376362147403</v>
      </c>
      <c r="S284" s="189">
        <f t="shared" si="85"/>
        <v>8.43936619213757E-3</v>
      </c>
      <c r="T284" s="189"/>
      <c r="U284" s="189"/>
      <c r="V284" s="189">
        <f t="shared" si="98"/>
        <v>-0.15880376362147403</v>
      </c>
      <c r="W284" s="190">
        <f t="shared" si="99"/>
        <v>0</v>
      </c>
      <c r="X284" s="45">
        <v>0</v>
      </c>
    </row>
    <row r="285" spans="2:24" s="139" customFormat="1">
      <c r="B285" s="139" t="str">
        <f t="shared" si="97"/>
        <v>Blank-31</v>
      </c>
      <c r="C285" s="139" t="str">
        <f t="shared" si="97"/>
        <v>B</v>
      </c>
      <c r="D285" s="139">
        <f t="shared" si="95"/>
        <v>-0.23030960041031376</v>
      </c>
      <c r="E285" s="139">
        <f t="shared" si="96"/>
        <v>-0.19652333028362312</v>
      </c>
      <c r="M285" s="139">
        <f t="shared" si="81"/>
        <v>-0.23030960041031376</v>
      </c>
      <c r="N285" s="160">
        <f t="shared" si="81"/>
        <v>-0.19652333028362312</v>
      </c>
      <c r="O285" s="139">
        <v>1</v>
      </c>
      <c r="P285" s="41">
        <f t="shared" si="82"/>
        <v>-0.23030960041031376</v>
      </c>
      <c r="Q285" s="41">
        <f t="shared" si="83"/>
        <v>-0.19652333028362312</v>
      </c>
      <c r="R285" s="189">
        <f t="shared" si="84"/>
        <v>-0.21341646534696845</v>
      </c>
      <c r="S285" s="189">
        <f t="shared" si="85"/>
        <v>2.3890500717583422E-2</v>
      </c>
      <c r="T285" s="189">
        <f>AVERAGE(R285:R289)</f>
        <v>-0.15885827681941628</v>
      </c>
      <c r="U285" s="190">
        <f>IF(T285 &gt; 0, T285, 0)</f>
        <v>0</v>
      </c>
      <c r="V285" s="189"/>
      <c r="W285" s="190"/>
      <c r="X285" s="45" t="s">
        <v>86</v>
      </c>
    </row>
    <row r="286" spans="2:24" s="139" customFormat="1">
      <c r="B286" s="139" t="str">
        <f t="shared" si="97"/>
        <v>Blank-32</v>
      </c>
      <c r="C286" s="139" t="str">
        <f t="shared" si="97"/>
        <v>B</v>
      </c>
      <c r="D286" s="139">
        <f t="shared" si="95"/>
        <v>-0.14019443278780247</v>
      </c>
      <c r="E286" s="139">
        <f t="shared" si="96"/>
        <v>-0.14409881061299185</v>
      </c>
      <c r="M286" s="139">
        <f t="shared" si="81"/>
        <v>-0.14019443278780247</v>
      </c>
      <c r="N286" s="160">
        <f t="shared" si="81"/>
        <v>-0.14409881061299185</v>
      </c>
      <c r="O286" s="139">
        <v>1</v>
      </c>
      <c r="P286" s="41">
        <f t="shared" si="82"/>
        <v>-0.14019443278780247</v>
      </c>
      <c r="Q286" s="41">
        <f t="shared" si="83"/>
        <v>-0.14409881061299185</v>
      </c>
      <c r="R286" s="189">
        <f t="shared" si="84"/>
        <v>-0.14214662170039716</v>
      </c>
      <c r="S286" s="189">
        <f t="shared" si="85"/>
        <v>2.760812036505792E-3</v>
      </c>
      <c r="T286" s="189"/>
      <c r="U286" s="189"/>
      <c r="V286" s="189"/>
      <c r="W286" s="190"/>
      <c r="X286" s="45" t="s">
        <v>86</v>
      </c>
    </row>
    <row r="287" spans="2:24" s="139" customFormat="1">
      <c r="B287" s="139" t="str">
        <f t="shared" si="97"/>
        <v>Blank-33</v>
      </c>
      <c r="C287" s="139" t="str">
        <f t="shared" si="97"/>
        <v>B</v>
      </c>
      <c r="D287" s="139">
        <f t="shared" si="95"/>
        <v>-0.14838672075348533</v>
      </c>
      <c r="E287" s="139">
        <f t="shared" si="96"/>
        <v>-0.14409881061299185</v>
      </c>
      <c r="M287" s="139">
        <f t="shared" si="81"/>
        <v>-0.14838672075348533</v>
      </c>
      <c r="N287" s="160">
        <f t="shared" si="81"/>
        <v>-0.14409881061299185</v>
      </c>
      <c r="O287" s="139">
        <v>1</v>
      </c>
      <c r="P287" s="41">
        <f t="shared" si="82"/>
        <v>-0.14838672075348533</v>
      </c>
      <c r="Q287" s="41">
        <f t="shared" si="83"/>
        <v>-0.14409881061299185</v>
      </c>
      <c r="R287" s="189">
        <f t="shared" si="84"/>
        <v>-0.14624276568323857</v>
      </c>
      <c r="S287" s="189">
        <f t="shared" si="85"/>
        <v>3.032010337461504E-3</v>
      </c>
      <c r="T287" s="189"/>
      <c r="U287" s="189"/>
      <c r="V287" s="189"/>
      <c r="W287" s="190"/>
      <c r="X287" s="45" t="s">
        <v>86</v>
      </c>
    </row>
    <row r="288" spans="2:24" s="139" customFormat="1">
      <c r="B288" s="139" t="str">
        <f t="shared" ref="B288:C303" si="100">AF123</f>
        <v>Blank-34</v>
      </c>
      <c r="C288" s="139" t="str">
        <f t="shared" si="100"/>
        <v>B</v>
      </c>
      <c r="D288" s="139">
        <f t="shared" si="95"/>
        <v>-0.14838672075348533</v>
      </c>
      <c r="E288" s="139">
        <f t="shared" si="96"/>
        <v>-0.14409881061299185</v>
      </c>
      <c r="M288" s="139">
        <f t="shared" ref="M288:N318" si="101">D288</f>
        <v>-0.14838672075348533</v>
      </c>
      <c r="N288" s="160">
        <f t="shared" si="101"/>
        <v>-0.14409881061299185</v>
      </c>
      <c r="O288" s="139">
        <v>1</v>
      </c>
      <c r="P288" s="41">
        <f t="shared" ref="P288:P318" si="102" xml:space="preserve"> M288*O288</f>
        <v>-0.14838672075348533</v>
      </c>
      <c r="Q288" s="41">
        <f t="shared" ref="Q288:Q318" si="103" xml:space="preserve"> N288*O288</f>
        <v>-0.14409881061299185</v>
      </c>
      <c r="R288" s="189">
        <f t="shared" ref="R288:R318" si="104">AVERAGE(P288:Q288)</f>
        <v>-0.14624276568323857</v>
      </c>
      <c r="S288" s="189">
        <f t="shared" ref="S288:S318" si="105">STDEV(P288:Q288)</f>
        <v>3.032010337461504E-3</v>
      </c>
      <c r="T288" s="189"/>
      <c r="U288" s="189"/>
      <c r="V288" s="189"/>
      <c r="W288" s="190"/>
      <c r="X288" s="45" t="s">
        <v>86</v>
      </c>
    </row>
    <row r="289" spans="2:24" s="139" customFormat="1">
      <c r="B289" s="139" t="str">
        <f t="shared" si="100"/>
        <v>Blank-35</v>
      </c>
      <c r="C289" s="139" t="str">
        <f t="shared" si="100"/>
        <v>B</v>
      </c>
      <c r="D289" s="139">
        <f t="shared" si="95"/>
        <v>-0.14838672075348533</v>
      </c>
      <c r="E289" s="139">
        <f t="shared" si="96"/>
        <v>-0.14409881061299185</v>
      </c>
      <c r="M289" s="139">
        <f t="shared" si="101"/>
        <v>-0.14838672075348533</v>
      </c>
      <c r="N289" s="160">
        <f t="shared" si="101"/>
        <v>-0.14409881061299185</v>
      </c>
      <c r="O289" s="139">
        <v>1</v>
      </c>
      <c r="P289" s="41">
        <f t="shared" si="102"/>
        <v>-0.14838672075348533</v>
      </c>
      <c r="Q289" s="41">
        <f t="shared" si="103"/>
        <v>-0.14409881061299185</v>
      </c>
      <c r="R289" s="189">
        <f t="shared" si="104"/>
        <v>-0.14624276568323857</v>
      </c>
      <c r="S289" s="189">
        <f t="shared" si="105"/>
        <v>3.032010337461504E-3</v>
      </c>
      <c r="T289" s="189"/>
      <c r="U289" s="189"/>
      <c r="V289" s="189"/>
      <c r="W289" s="190"/>
      <c r="X289" s="45" t="s">
        <v>86</v>
      </c>
    </row>
    <row r="290" spans="2:24">
      <c r="B290" s="41" t="str">
        <f t="shared" si="100"/>
        <v>WBI-NRT-NCS-1</v>
      </c>
      <c r="C290" s="41" t="str">
        <f t="shared" si="100"/>
        <v>B</v>
      </c>
      <c r="D290" s="139">
        <f t="shared" si="95"/>
        <v>0.32676598125611972</v>
      </c>
      <c r="E290" s="139">
        <f t="shared" si="96"/>
        <v>0.35393412625800552</v>
      </c>
      <c r="F290" s="137"/>
      <c r="G290" s="137"/>
      <c r="H290" s="137"/>
      <c r="I290" s="137"/>
      <c r="J290" s="137"/>
      <c r="K290" s="137"/>
      <c r="L290" s="137"/>
      <c r="M290" s="137">
        <f t="shared" si="101"/>
        <v>0.32676598125611972</v>
      </c>
      <c r="N290" s="138">
        <f t="shared" si="101"/>
        <v>0.35393412625800552</v>
      </c>
      <c r="O290" s="137">
        <v>1</v>
      </c>
      <c r="P290" s="41">
        <f t="shared" si="102"/>
        <v>0.32676598125611972</v>
      </c>
      <c r="Q290" s="41">
        <f t="shared" si="103"/>
        <v>0.35393412625800552</v>
      </c>
      <c r="R290" s="189">
        <f t="shared" si="104"/>
        <v>0.34035005375706262</v>
      </c>
      <c r="S290" s="189">
        <f t="shared" si="105"/>
        <v>1.9210779563092858E-2</v>
      </c>
      <c r="T290" s="189"/>
      <c r="U290" s="189"/>
      <c r="V290" s="189">
        <f>R290-$U$298</f>
        <v>0.34035005375706262</v>
      </c>
      <c r="W290" s="190">
        <f>IF(V290 &gt; 0, V290, 0)</f>
        <v>0.34035005375706262</v>
      </c>
      <c r="X290" s="45">
        <v>0.34035005375706262</v>
      </c>
    </row>
    <row r="291" spans="2:24">
      <c r="B291" s="41" t="str">
        <f t="shared" si="100"/>
        <v>WBI-NRT-NCS-2</v>
      </c>
      <c r="C291" s="41" t="str">
        <f t="shared" si="100"/>
        <v>B</v>
      </c>
      <c r="D291" s="139">
        <f t="shared" si="95"/>
        <v>0.28580454142770556</v>
      </c>
      <c r="E291" s="139">
        <f t="shared" si="96"/>
        <v>0.31898444647758467</v>
      </c>
      <c r="F291" s="137"/>
      <c r="G291" s="137"/>
      <c r="H291" s="137"/>
      <c r="I291" s="137"/>
      <c r="J291" s="137"/>
      <c r="K291" s="137"/>
      <c r="L291" s="137"/>
      <c r="M291" s="137">
        <f t="shared" si="101"/>
        <v>0.28580454142770556</v>
      </c>
      <c r="N291" s="138">
        <f t="shared" si="101"/>
        <v>0.31898444647758467</v>
      </c>
      <c r="O291" s="137">
        <v>1</v>
      </c>
      <c r="P291" s="41">
        <f t="shared" si="102"/>
        <v>0.28580454142770556</v>
      </c>
      <c r="Q291" s="41">
        <f t="shared" si="103"/>
        <v>0.31898444647758467</v>
      </c>
      <c r="R291" s="189">
        <f t="shared" si="104"/>
        <v>0.30239449395264512</v>
      </c>
      <c r="S291" s="189">
        <f t="shared" si="105"/>
        <v>2.3461735859895291E-2</v>
      </c>
      <c r="T291" s="189"/>
      <c r="U291" s="189"/>
      <c r="V291" s="189">
        <f t="shared" ref="V291:V297" si="106">R291-$U$298</f>
        <v>0.30239449395264512</v>
      </c>
      <c r="W291" s="190">
        <f t="shared" ref="W291:W297" si="107">IF(V291 &gt; 0, V291, 0)</f>
        <v>0.30239449395264512</v>
      </c>
      <c r="X291" s="45">
        <v>0.30239449395264512</v>
      </c>
    </row>
    <row r="292" spans="2:24">
      <c r="B292" s="41" t="str">
        <f t="shared" si="100"/>
        <v>WBI-NRT-NCS-3</v>
      </c>
      <c r="C292" s="41" t="str">
        <f t="shared" si="100"/>
        <v>B</v>
      </c>
      <c r="D292" s="139">
        <f t="shared" si="95"/>
        <v>0.32676598125611972</v>
      </c>
      <c r="E292" s="139">
        <f t="shared" si="96"/>
        <v>0.35393412625800552</v>
      </c>
      <c r="F292" s="137"/>
      <c r="G292" s="137"/>
      <c r="H292" s="137"/>
      <c r="I292" s="137"/>
      <c r="J292" s="137"/>
      <c r="K292" s="137"/>
      <c r="L292" s="137"/>
      <c r="M292" s="137">
        <f t="shared" si="101"/>
        <v>0.32676598125611972</v>
      </c>
      <c r="N292" s="138">
        <f t="shared" si="101"/>
        <v>0.35393412625800552</v>
      </c>
      <c r="O292" s="137">
        <v>1</v>
      </c>
      <c r="P292" s="41">
        <f t="shared" si="102"/>
        <v>0.32676598125611972</v>
      </c>
      <c r="Q292" s="41">
        <f t="shared" si="103"/>
        <v>0.35393412625800552</v>
      </c>
      <c r="R292" s="189">
        <f t="shared" si="104"/>
        <v>0.34035005375706262</v>
      </c>
      <c r="S292" s="189">
        <f t="shared" si="105"/>
        <v>1.9210779563092858E-2</v>
      </c>
      <c r="T292" s="189"/>
      <c r="U292" s="189"/>
      <c r="V292" s="189">
        <f t="shared" si="106"/>
        <v>0.34035005375706262</v>
      </c>
      <c r="W292" s="190">
        <f t="shared" si="107"/>
        <v>0.34035005375706262</v>
      </c>
      <c r="X292" s="45">
        <v>0.34035005375706262</v>
      </c>
    </row>
    <row r="293" spans="2:24">
      <c r="B293" s="41" t="str">
        <f t="shared" si="100"/>
        <v>WBI-NRT-NCS-4</v>
      </c>
      <c r="C293" s="41" t="str">
        <f t="shared" si="100"/>
        <v>B</v>
      </c>
      <c r="D293" s="139">
        <f t="shared" si="95"/>
        <v>0.28580454142770556</v>
      </c>
      <c r="E293" s="139">
        <f t="shared" si="96"/>
        <v>0.31898444647758467</v>
      </c>
      <c r="F293" s="137"/>
      <c r="G293" s="137"/>
      <c r="H293" s="137"/>
      <c r="I293" s="137"/>
      <c r="J293" s="137"/>
      <c r="K293" s="137"/>
      <c r="L293" s="137"/>
      <c r="M293" s="137">
        <f t="shared" si="101"/>
        <v>0.28580454142770556</v>
      </c>
      <c r="N293" s="138">
        <f t="shared" si="101"/>
        <v>0.31898444647758467</v>
      </c>
      <c r="O293" s="137">
        <v>1</v>
      </c>
      <c r="P293" s="41">
        <f t="shared" si="102"/>
        <v>0.28580454142770556</v>
      </c>
      <c r="Q293" s="41">
        <f t="shared" si="103"/>
        <v>0.31898444647758467</v>
      </c>
      <c r="R293" s="189">
        <f t="shared" si="104"/>
        <v>0.30239449395264512</v>
      </c>
      <c r="S293" s="189">
        <f t="shared" si="105"/>
        <v>2.3461735859895291E-2</v>
      </c>
      <c r="T293" s="189"/>
      <c r="U293" s="189"/>
      <c r="V293" s="189">
        <f t="shared" si="106"/>
        <v>0.30239449395264512</v>
      </c>
      <c r="W293" s="190">
        <f t="shared" si="107"/>
        <v>0.30239449395264512</v>
      </c>
      <c r="X293" s="45">
        <v>0.30239449395264512</v>
      </c>
    </row>
    <row r="294" spans="2:24">
      <c r="B294" s="41" t="str">
        <f t="shared" si="100"/>
        <v>WBI-NRT-NCS-5</v>
      </c>
      <c r="C294" s="41" t="str">
        <f t="shared" si="100"/>
        <v>B</v>
      </c>
      <c r="D294" s="139">
        <f t="shared" si="95"/>
        <v>0.27761225346202273</v>
      </c>
      <c r="E294" s="139">
        <f t="shared" si="96"/>
        <v>0.30150960658737419</v>
      </c>
      <c r="F294" s="137"/>
      <c r="G294" s="137"/>
      <c r="H294" s="137"/>
      <c r="I294" s="137"/>
      <c r="J294" s="137"/>
      <c r="K294" s="137"/>
      <c r="L294" s="137"/>
      <c r="M294" s="137">
        <f t="shared" si="101"/>
        <v>0.27761225346202273</v>
      </c>
      <c r="N294" s="138">
        <f t="shared" si="101"/>
        <v>0.30150960658737419</v>
      </c>
      <c r="O294" s="137">
        <v>1</v>
      </c>
      <c r="P294" s="41">
        <f t="shared" si="102"/>
        <v>0.27761225346202273</v>
      </c>
      <c r="Q294" s="41">
        <f t="shared" si="103"/>
        <v>0.30150960658737419</v>
      </c>
      <c r="R294" s="189">
        <f t="shared" si="104"/>
        <v>0.28956093002469846</v>
      </c>
      <c r="S294" s="189">
        <f t="shared" si="105"/>
        <v>1.6897980447345553E-2</v>
      </c>
      <c r="T294" s="189"/>
      <c r="U294" s="189"/>
      <c r="V294" s="189">
        <f t="shared" si="106"/>
        <v>0.28956093002469846</v>
      </c>
      <c r="W294" s="190">
        <f t="shared" si="107"/>
        <v>0.28956093002469846</v>
      </c>
      <c r="X294" s="45">
        <v>0.28956093002469846</v>
      </c>
    </row>
    <row r="295" spans="2:24">
      <c r="B295" s="41" t="str">
        <f t="shared" si="100"/>
        <v>WBI-NRT-NCS-6</v>
      </c>
      <c r="C295" s="41" t="str">
        <f t="shared" si="100"/>
        <v>B</v>
      </c>
      <c r="D295" s="139">
        <f t="shared" si="95"/>
        <v>0.20388166177087705</v>
      </c>
      <c r="E295" s="139">
        <f t="shared" si="96"/>
        <v>0.26655992680695328</v>
      </c>
      <c r="F295" s="137"/>
      <c r="G295" s="137"/>
      <c r="H295" s="137"/>
      <c r="I295" s="137"/>
      <c r="J295" s="137"/>
      <c r="K295" s="137"/>
      <c r="L295" s="137"/>
      <c r="M295" s="137">
        <f t="shared" si="101"/>
        <v>0.20388166177087705</v>
      </c>
      <c r="N295" s="138">
        <f t="shared" si="101"/>
        <v>0.26655992680695328</v>
      </c>
      <c r="O295" s="137">
        <v>1</v>
      </c>
      <c r="P295" s="41">
        <f t="shared" si="102"/>
        <v>0.20388166177087705</v>
      </c>
      <c r="Q295" s="41">
        <f t="shared" si="103"/>
        <v>0.26655992680695328</v>
      </c>
      <c r="R295" s="189">
        <f t="shared" si="104"/>
        <v>0.23522079428891518</v>
      </c>
      <c r="S295" s="189">
        <f t="shared" si="105"/>
        <v>4.4320226240017017E-2</v>
      </c>
      <c r="T295" s="189"/>
      <c r="U295" s="189"/>
      <c r="V295" s="189">
        <f t="shared" si="106"/>
        <v>0.23522079428891518</v>
      </c>
      <c r="W295" s="190">
        <f t="shared" si="107"/>
        <v>0.23522079428891518</v>
      </c>
      <c r="X295" s="45">
        <v>0.23522079428891518</v>
      </c>
    </row>
    <row r="296" spans="2:24">
      <c r="B296" s="41" t="str">
        <f t="shared" si="100"/>
        <v>WBI-NRT-NCS-7</v>
      </c>
      <c r="C296" s="41" t="str">
        <f t="shared" si="100"/>
        <v>B</v>
      </c>
      <c r="D296" s="139">
        <f t="shared" si="95"/>
        <v>8.9189630251317195E-2</v>
      </c>
      <c r="E296" s="139">
        <f t="shared" si="96"/>
        <v>0.15297346752058552</v>
      </c>
      <c r="F296" s="137"/>
      <c r="G296" s="137"/>
      <c r="H296" s="137"/>
      <c r="I296" s="137"/>
      <c r="J296" s="137"/>
      <c r="K296" s="137"/>
      <c r="L296" s="137"/>
      <c r="M296" s="137">
        <f t="shared" si="101"/>
        <v>8.9189630251317195E-2</v>
      </c>
      <c r="N296" s="138">
        <f t="shared" si="101"/>
        <v>0.15297346752058552</v>
      </c>
      <c r="O296" s="137">
        <v>1</v>
      </c>
      <c r="P296" s="41">
        <f t="shared" si="102"/>
        <v>8.9189630251317195E-2</v>
      </c>
      <c r="Q296" s="41">
        <f t="shared" si="103"/>
        <v>0.15297346752058552</v>
      </c>
      <c r="R296" s="189">
        <f t="shared" si="104"/>
        <v>0.12108154888595135</v>
      </c>
      <c r="S296" s="189">
        <f t="shared" si="105"/>
        <v>4.5101983863198927E-2</v>
      </c>
      <c r="T296" s="189"/>
      <c r="U296" s="189"/>
      <c r="V296" s="189">
        <f t="shared" si="106"/>
        <v>0.12108154888595135</v>
      </c>
      <c r="W296" s="190">
        <f t="shared" si="107"/>
        <v>0.12108154888595135</v>
      </c>
      <c r="X296" s="45">
        <v>0.12108154888595135</v>
      </c>
    </row>
    <row r="297" spans="2:24">
      <c r="B297" s="41" t="str">
        <f t="shared" si="100"/>
        <v>WBI-NRT-NCS-8</v>
      </c>
      <c r="C297" s="41" t="str">
        <f t="shared" si="100"/>
        <v>B</v>
      </c>
      <c r="D297" s="139">
        <f t="shared" si="95"/>
        <v>0.21207394973655991</v>
      </c>
      <c r="E297" s="139">
        <f t="shared" si="96"/>
        <v>0.23161024702653241</v>
      </c>
      <c r="F297" s="137"/>
      <c r="G297" s="137"/>
      <c r="H297" s="137"/>
      <c r="I297" s="137"/>
      <c r="J297" s="137"/>
      <c r="K297" s="137"/>
      <c r="L297" s="137"/>
      <c r="M297" s="137">
        <f t="shared" si="101"/>
        <v>0.21207394973655991</v>
      </c>
      <c r="N297" s="138">
        <f t="shared" si="101"/>
        <v>0.23161024702653241</v>
      </c>
      <c r="O297" s="137">
        <v>1</v>
      </c>
      <c r="P297" s="41">
        <f t="shared" si="102"/>
        <v>0.21207394973655991</v>
      </c>
      <c r="Q297" s="41">
        <f t="shared" si="103"/>
        <v>0.23161024702653241</v>
      </c>
      <c r="R297" s="189">
        <f t="shared" si="104"/>
        <v>0.22184209838154617</v>
      </c>
      <c r="S297" s="189">
        <f t="shared" si="105"/>
        <v>1.3814248293015925E-2</v>
      </c>
      <c r="T297" s="189"/>
      <c r="U297" s="189"/>
      <c r="V297" s="189">
        <f t="shared" si="106"/>
        <v>0.22184209838154617</v>
      </c>
      <c r="W297" s="190">
        <f t="shared" si="107"/>
        <v>0.22184209838154617</v>
      </c>
      <c r="X297" s="45">
        <v>0.22184209838154617</v>
      </c>
    </row>
    <row r="298" spans="2:24" s="139" customFormat="1">
      <c r="B298" s="139" t="str">
        <f t="shared" si="100"/>
        <v>Blank-36</v>
      </c>
      <c r="C298" s="139" t="str">
        <f t="shared" si="100"/>
        <v>B</v>
      </c>
      <c r="D298" s="139">
        <f t="shared" si="95"/>
        <v>-9.2553737119407974E-4</v>
      </c>
      <c r="E298" s="139">
        <f t="shared" si="96"/>
        <v>4.4373284537968455E-3</v>
      </c>
      <c r="M298" s="139">
        <f t="shared" si="101"/>
        <v>-9.2553737119407974E-4</v>
      </c>
      <c r="N298" s="160">
        <f t="shared" si="101"/>
        <v>4.4373284537968455E-3</v>
      </c>
      <c r="O298" s="139">
        <v>1</v>
      </c>
      <c r="P298" s="41">
        <f t="shared" si="102"/>
        <v>-9.2553737119407974E-4</v>
      </c>
      <c r="Q298" s="41">
        <f t="shared" si="103"/>
        <v>4.4373284537968455E-3</v>
      </c>
      <c r="R298" s="189">
        <f t="shared" si="104"/>
        <v>1.755895541301383E-3</v>
      </c>
      <c r="S298" s="189">
        <f t="shared" si="105"/>
        <v>3.7921187914446717E-3</v>
      </c>
      <c r="T298" s="189">
        <f>AVERAGE(R298:R302)</f>
        <v>-8.1964388820186168E-2</v>
      </c>
      <c r="U298" s="190">
        <f>IF(T298 &gt; 0, T298, 0)</f>
        <v>0</v>
      </c>
      <c r="V298" s="189"/>
      <c r="W298" s="190"/>
      <c r="X298" s="45" t="s">
        <v>86</v>
      </c>
    </row>
    <row r="299" spans="2:24" s="139" customFormat="1">
      <c r="B299" s="139" t="str">
        <f t="shared" si="100"/>
        <v>Blank-37</v>
      </c>
      <c r="C299" s="139" t="str">
        <f t="shared" si="100"/>
        <v>B</v>
      </c>
      <c r="D299" s="139">
        <f t="shared" si="95"/>
        <v>-0.13200214482211964</v>
      </c>
      <c r="E299" s="139">
        <f t="shared" si="96"/>
        <v>-0.13536139066788661</v>
      </c>
      <c r="M299" s="139">
        <f t="shared" si="101"/>
        <v>-0.13200214482211964</v>
      </c>
      <c r="N299" s="160">
        <f t="shared" si="101"/>
        <v>-0.13536139066788661</v>
      </c>
      <c r="O299" s="139">
        <v>1</v>
      </c>
      <c r="P299" s="41">
        <f t="shared" si="102"/>
        <v>-0.13200214482211964</v>
      </c>
      <c r="Q299" s="41">
        <f t="shared" si="103"/>
        <v>-0.13536139066788661</v>
      </c>
      <c r="R299" s="189">
        <f t="shared" si="104"/>
        <v>-0.13368176774500312</v>
      </c>
      <c r="S299" s="189">
        <f t="shared" si="105"/>
        <v>2.3753455172145616E-3</v>
      </c>
      <c r="T299" s="189"/>
      <c r="U299" s="189"/>
      <c r="V299" s="189"/>
      <c r="W299" s="190"/>
      <c r="X299" s="45" t="s">
        <v>86</v>
      </c>
    </row>
    <row r="300" spans="2:24" s="139" customFormat="1">
      <c r="B300" s="139" t="str">
        <f t="shared" si="100"/>
        <v>Blank-38</v>
      </c>
      <c r="C300" s="139" t="str">
        <f t="shared" si="100"/>
        <v>B</v>
      </c>
      <c r="D300" s="139">
        <f t="shared" si="95"/>
        <v>-0.13200214482211964</v>
      </c>
      <c r="E300" s="139">
        <f t="shared" si="96"/>
        <v>-0.12662397072278139</v>
      </c>
      <c r="M300" s="139">
        <f t="shared" si="101"/>
        <v>-0.13200214482211964</v>
      </c>
      <c r="N300" s="160">
        <f t="shared" si="101"/>
        <v>-0.12662397072278139</v>
      </c>
      <c r="O300" s="139">
        <v>1</v>
      </c>
      <c r="P300" s="41">
        <f t="shared" si="102"/>
        <v>-0.13200214482211964</v>
      </c>
      <c r="Q300" s="41">
        <f t="shared" si="103"/>
        <v>-0.12662397072278139</v>
      </c>
      <c r="R300" s="189">
        <f t="shared" si="104"/>
        <v>-0.1293130577724505</v>
      </c>
      <c r="S300" s="189">
        <f t="shared" si="105"/>
        <v>3.8029433760439261E-3</v>
      </c>
      <c r="T300" s="189"/>
      <c r="U300" s="189"/>
      <c r="V300" s="189"/>
      <c r="W300" s="190"/>
      <c r="X300" s="45" t="s">
        <v>86</v>
      </c>
    </row>
    <row r="301" spans="2:24" s="139" customFormat="1">
      <c r="B301" s="139" t="str">
        <f t="shared" si="100"/>
        <v>Blank-39</v>
      </c>
      <c r="C301" s="139" t="str">
        <f t="shared" si="100"/>
        <v>B</v>
      </c>
      <c r="D301" s="139">
        <f t="shared" si="95"/>
        <v>-6.6463841096656803E-2</v>
      </c>
      <c r="E301" s="139">
        <f t="shared" si="96"/>
        <v>-5.6724611161939602E-2</v>
      </c>
      <c r="M301" s="139">
        <f t="shared" si="101"/>
        <v>-6.6463841096656803E-2</v>
      </c>
      <c r="N301" s="160">
        <f t="shared" si="101"/>
        <v>-5.6724611161939602E-2</v>
      </c>
      <c r="O301" s="139">
        <v>1</v>
      </c>
      <c r="P301" s="41">
        <f t="shared" si="102"/>
        <v>-6.6463841096656803E-2</v>
      </c>
      <c r="Q301" s="41">
        <f t="shared" si="103"/>
        <v>-5.6724611161939602E-2</v>
      </c>
      <c r="R301" s="189">
        <f t="shared" si="104"/>
        <v>-6.1594226129298199E-2</v>
      </c>
      <c r="S301" s="189">
        <f t="shared" si="105"/>
        <v>6.8866755303735499E-3</v>
      </c>
      <c r="T301" s="189"/>
      <c r="U301" s="189"/>
      <c r="V301" s="189"/>
      <c r="W301" s="190"/>
      <c r="X301" s="45" t="s">
        <v>86</v>
      </c>
    </row>
    <row r="302" spans="2:24" s="139" customFormat="1">
      <c r="B302" s="139" t="str">
        <f t="shared" si="100"/>
        <v>Blank-40</v>
      </c>
      <c r="C302" s="139" t="str">
        <f t="shared" si="100"/>
        <v>B</v>
      </c>
      <c r="D302" s="139">
        <f t="shared" si="95"/>
        <v>-9.1040704993705354E-2</v>
      </c>
      <c r="E302" s="139">
        <f t="shared" si="96"/>
        <v>-8.2936870997255274E-2</v>
      </c>
      <c r="M302" s="139">
        <f t="shared" si="101"/>
        <v>-9.1040704993705354E-2</v>
      </c>
      <c r="N302" s="160">
        <f t="shared" si="101"/>
        <v>-8.2936870997255274E-2</v>
      </c>
      <c r="O302" s="139">
        <v>1</v>
      </c>
      <c r="P302" s="41">
        <f t="shared" si="102"/>
        <v>-9.1040704993705354E-2</v>
      </c>
      <c r="Q302" s="41">
        <f t="shared" si="103"/>
        <v>-8.2936870997255274E-2</v>
      </c>
      <c r="R302" s="189">
        <f t="shared" si="104"/>
        <v>-8.6988787995480321E-2</v>
      </c>
      <c r="S302" s="189">
        <f t="shared" si="105"/>
        <v>5.7302759724999312E-3</v>
      </c>
      <c r="T302" s="189"/>
      <c r="U302" s="189"/>
      <c r="V302" s="189"/>
      <c r="W302" s="190"/>
      <c r="X302" s="45" t="s">
        <v>86</v>
      </c>
    </row>
    <row r="303" spans="2:24">
      <c r="B303" s="41" t="str">
        <f t="shared" si="100"/>
        <v>LCO-MXT-COM-1</v>
      </c>
      <c r="C303" s="41" t="str">
        <f t="shared" si="100"/>
        <v>B</v>
      </c>
      <c r="D303" s="139">
        <f t="shared" ref="D303:D318" si="108">AM138</f>
        <v>-0.13200214482211964</v>
      </c>
      <c r="E303" s="139">
        <f t="shared" ref="E303:E318" si="109">BB138</f>
        <v>-0.10914913083257094</v>
      </c>
      <c r="F303" s="137"/>
      <c r="G303" s="137"/>
      <c r="H303" s="137"/>
      <c r="I303" s="137"/>
      <c r="J303" s="137"/>
      <c r="K303" s="137"/>
      <c r="L303" s="137"/>
      <c r="M303" s="137">
        <f t="shared" si="101"/>
        <v>-0.13200214482211964</v>
      </c>
      <c r="N303" s="138">
        <f t="shared" si="101"/>
        <v>-0.10914913083257094</v>
      </c>
      <c r="O303" s="137">
        <v>1</v>
      </c>
      <c r="P303" s="41">
        <f t="shared" si="102"/>
        <v>-0.13200214482211964</v>
      </c>
      <c r="Q303" s="41">
        <f t="shared" si="103"/>
        <v>-0.10914913083257094</v>
      </c>
      <c r="R303" s="189">
        <f t="shared" si="104"/>
        <v>-0.12057563782734529</v>
      </c>
      <c r="S303" s="189">
        <f t="shared" si="105"/>
        <v>1.6159521162560923E-2</v>
      </c>
      <c r="T303" s="189"/>
      <c r="U303" s="189"/>
      <c r="V303" s="189">
        <f>R303-$U$311</f>
        <v>-0.12057563782734529</v>
      </c>
      <c r="W303" s="190">
        <f>IF(V303 &gt; 0, V303, 0)</f>
        <v>0</v>
      </c>
      <c r="X303" s="45">
        <v>0</v>
      </c>
    </row>
    <row r="304" spans="2:24">
      <c r="B304" s="41" t="str">
        <f t="shared" ref="B304:C318" si="110">AF139</f>
        <v>LCO-MXT-COM-2</v>
      </c>
      <c r="C304" s="41" t="str">
        <f t="shared" si="110"/>
        <v>B</v>
      </c>
      <c r="D304" s="139">
        <f t="shared" si="108"/>
        <v>-2.5502401268242641E-2</v>
      </c>
      <c r="E304" s="139">
        <f t="shared" si="109"/>
        <v>-2.1774931381518824E-2</v>
      </c>
      <c r="F304" s="137"/>
      <c r="G304" s="137"/>
      <c r="H304" s="137"/>
      <c r="I304" s="137"/>
      <c r="J304" s="137"/>
      <c r="K304" s="137"/>
      <c r="L304" s="137"/>
      <c r="M304" s="137">
        <f t="shared" si="101"/>
        <v>-2.5502401268242641E-2</v>
      </c>
      <c r="N304" s="138">
        <f t="shared" si="101"/>
        <v>-2.1774931381518824E-2</v>
      </c>
      <c r="O304" s="137">
        <v>1</v>
      </c>
      <c r="P304" s="41">
        <f t="shared" si="102"/>
        <v>-2.5502401268242641E-2</v>
      </c>
      <c r="Q304" s="41">
        <f t="shared" si="103"/>
        <v>-2.1774931381518824E-2</v>
      </c>
      <c r="R304" s="189">
        <f t="shared" si="104"/>
        <v>-2.3638666324880733E-2</v>
      </c>
      <c r="S304" s="189">
        <f t="shared" si="105"/>
        <v>2.6357192335710626E-3</v>
      </c>
      <c r="T304" s="189"/>
      <c r="U304" s="189"/>
      <c r="V304" s="189">
        <f t="shared" ref="V304:V310" si="111">R304-$U$311</f>
        <v>-2.3638666324880733E-2</v>
      </c>
      <c r="W304" s="190">
        <f t="shared" ref="W304:W310" si="112">IF(V304 &gt; 0, V304, 0)</f>
        <v>0</v>
      </c>
      <c r="X304" s="45">
        <v>0</v>
      </c>
    </row>
    <row r="305" spans="2:24">
      <c r="B305" s="41" t="str">
        <f t="shared" si="110"/>
        <v>LCO-MXT-COM-3</v>
      </c>
      <c r="C305" s="41" t="str">
        <f t="shared" si="110"/>
        <v>B</v>
      </c>
      <c r="D305" s="139">
        <f t="shared" si="108"/>
        <v>-0.14019443278780247</v>
      </c>
      <c r="E305" s="139">
        <f t="shared" si="109"/>
        <v>-0.14409881061299185</v>
      </c>
      <c r="F305" s="137"/>
      <c r="G305" s="137"/>
      <c r="H305" s="137"/>
      <c r="I305" s="137"/>
      <c r="J305" s="137"/>
      <c r="K305" s="137"/>
      <c r="L305" s="137"/>
      <c r="M305" s="137">
        <f t="shared" si="101"/>
        <v>-0.14019443278780247</v>
      </c>
      <c r="N305" s="138">
        <f t="shared" si="101"/>
        <v>-0.14409881061299185</v>
      </c>
      <c r="O305" s="137">
        <v>1</v>
      </c>
      <c r="P305" s="41">
        <f t="shared" si="102"/>
        <v>-0.14019443278780247</v>
      </c>
      <c r="Q305" s="41">
        <f t="shared" si="103"/>
        <v>-0.14409881061299185</v>
      </c>
      <c r="R305" s="189">
        <f t="shared" si="104"/>
        <v>-0.14214662170039716</v>
      </c>
      <c r="S305" s="189">
        <f t="shared" si="105"/>
        <v>2.760812036505792E-3</v>
      </c>
      <c r="T305" s="189"/>
      <c r="U305" s="189"/>
      <c r="V305" s="189">
        <f t="shared" si="111"/>
        <v>-0.14214662170039716</v>
      </c>
      <c r="W305" s="190">
        <f t="shared" si="112"/>
        <v>0</v>
      </c>
      <c r="X305" s="45">
        <v>0</v>
      </c>
    </row>
    <row r="306" spans="2:24">
      <c r="B306" s="41" t="str">
        <f t="shared" si="110"/>
        <v>LCO-MXT-COM-4</v>
      </c>
      <c r="C306" s="41" t="str">
        <f t="shared" si="110"/>
        <v>B</v>
      </c>
      <c r="D306" s="139">
        <f t="shared" si="108"/>
        <v>-0.16477129668485099</v>
      </c>
      <c r="E306" s="139">
        <f t="shared" si="109"/>
        <v>-0.17031107044830746</v>
      </c>
      <c r="F306" s="137"/>
      <c r="G306" s="137"/>
      <c r="H306" s="137"/>
      <c r="I306" s="137"/>
      <c r="J306" s="137"/>
      <c r="K306" s="137"/>
      <c r="L306" s="137"/>
      <c r="M306" s="137">
        <f t="shared" si="101"/>
        <v>-0.16477129668485099</v>
      </c>
      <c r="N306" s="138">
        <f t="shared" si="101"/>
        <v>-0.17031107044830746</v>
      </c>
      <c r="O306" s="137">
        <v>1</v>
      </c>
      <c r="P306" s="41">
        <f t="shared" si="102"/>
        <v>-0.16477129668485099</v>
      </c>
      <c r="Q306" s="41">
        <f t="shared" si="103"/>
        <v>-0.17031107044830746</v>
      </c>
      <c r="R306" s="189">
        <f t="shared" si="104"/>
        <v>-0.16754118356657921</v>
      </c>
      <c r="S306" s="189">
        <f t="shared" si="105"/>
        <v>3.9172115943793854E-3</v>
      </c>
      <c r="T306" s="189"/>
      <c r="U306" s="189"/>
      <c r="V306" s="189">
        <f t="shared" si="111"/>
        <v>-0.16754118356657921</v>
      </c>
      <c r="W306" s="190">
        <f t="shared" si="112"/>
        <v>0</v>
      </c>
      <c r="X306" s="45">
        <v>0</v>
      </c>
    </row>
    <row r="307" spans="2:24">
      <c r="B307" s="41" t="str">
        <f t="shared" si="110"/>
        <v>LCO-MXT-COM-5</v>
      </c>
      <c r="C307" s="41" t="str">
        <f t="shared" si="110"/>
        <v>B</v>
      </c>
      <c r="D307" s="139">
        <f t="shared" si="108"/>
        <v>0.50699631650114252</v>
      </c>
      <c r="E307" s="139">
        <f t="shared" si="109"/>
        <v>0.5199451052150047</v>
      </c>
      <c r="F307" s="137"/>
      <c r="G307" s="137"/>
      <c r="H307" s="137"/>
      <c r="I307" s="137"/>
      <c r="J307" s="137"/>
      <c r="K307" s="137"/>
      <c r="L307" s="137"/>
      <c r="M307" s="137">
        <f t="shared" si="101"/>
        <v>0.50699631650114252</v>
      </c>
      <c r="N307" s="138">
        <f t="shared" si="101"/>
        <v>0.5199451052150047</v>
      </c>
      <c r="O307" s="137">
        <v>1</v>
      </c>
      <c r="P307" s="41">
        <f t="shared" si="102"/>
        <v>0.50699631650114252</v>
      </c>
      <c r="Q307" s="41">
        <f t="shared" si="103"/>
        <v>0.5199451052150047</v>
      </c>
      <c r="R307" s="189">
        <f t="shared" si="104"/>
        <v>0.51347071085807361</v>
      </c>
      <c r="S307" s="189">
        <f t="shared" si="105"/>
        <v>9.1561763077237807E-3</v>
      </c>
      <c r="T307" s="189"/>
      <c r="U307" s="189"/>
      <c r="V307" s="189">
        <f t="shared" si="111"/>
        <v>0.51347071085807361</v>
      </c>
      <c r="W307" s="190">
        <f t="shared" si="112"/>
        <v>0.51347071085807361</v>
      </c>
      <c r="X307" s="45">
        <v>0.51347071085807361</v>
      </c>
    </row>
    <row r="308" spans="2:24">
      <c r="B308" s="41" t="str">
        <f t="shared" si="110"/>
        <v>LCO-MXT-COM-6</v>
      </c>
      <c r="C308" s="41" t="str">
        <f t="shared" si="110"/>
        <v>B</v>
      </c>
      <c r="D308" s="139">
        <f t="shared" si="108"/>
        <v>0.65445749988343371</v>
      </c>
      <c r="E308" s="139">
        <f t="shared" si="109"/>
        <v>0.66848124428179323</v>
      </c>
      <c r="F308" s="137"/>
      <c r="G308" s="137"/>
      <c r="H308" s="137"/>
      <c r="I308" s="137"/>
      <c r="J308" s="137"/>
      <c r="K308" s="137"/>
      <c r="L308" s="137"/>
      <c r="M308" s="137">
        <f t="shared" si="101"/>
        <v>0.65445749988343371</v>
      </c>
      <c r="N308" s="138">
        <f t="shared" si="101"/>
        <v>0.66848124428179323</v>
      </c>
      <c r="O308" s="137">
        <v>1</v>
      </c>
      <c r="P308" s="41">
        <f t="shared" si="102"/>
        <v>0.65445749988343371</v>
      </c>
      <c r="Q308" s="41">
        <f t="shared" si="103"/>
        <v>0.66848124428179323</v>
      </c>
      <c r="R308" s="189">
        <f t="shared" si="104"/>
        <v>0.66146937208261347</v>
      </c>
      <c r="S308" s="189">
        <f t="shared" si="105"/>
        <v>9.9162847617068738E-3</v>
      </c>
      <c r="T308" s="189"/>
      <c r="U308" s="189"/>
      <c r="V308" s="189">
        <f t="shared" si="111"/>
        <v>0.66146937208261347</v>
      </c>
      <c r="W308" s="190">
        <f t="shared" si="112"/>
        <v>0.66146937208261347</v>
      </c>
      <c r="X308" s="45">
        <v>0.66146937208261347</v>
      </c>
    </row>
    <row r="309" spans="2:24">
      <c r="B309" s="41" t="str">
        <f t="shared" si="110"/>
        <v>LCO-MXT-COM-7</v>
      </c>
      <c r="C309" s="41" t="str">
        <f t="shared" si="110"/>
        <v>B</v>
      </c>
      <c r="D309" s="139">
        <f t="shared" si="108"/>
        <v>-0.10742528092507107</v>
      </c>
      <c r="E309" s="139">
        <f t="shared" si="109"/>
        <v>-0.11788655077767617</v>
      </c>
      <c r="F309" s="137"/>
      <c r="G309" s="137"/>
      <c r="H309" s="137"/>
      <c r="I309" s="137"/>
      <c r="J309" s="137"/>
      <c r="K309" s="137"/>
      <c r="L309" s="137"/>
      <c r="M309" s="137">
        <f t="shared" si="101"/>
        <v>-0.10742528092507107</v>
      </c>
      <c r="N309" s="138">
        <f t="shared" si="101"/>
        <v>-0.11788655077767617</v>
      </c>
      <c r="O309" s="137">
        <v>1</v>
      </c>
      <c r="P309" s="41">
        <f t="shared" si="102"/>
        <v>-0.10742528092507107</v>
      </c>
      <c r="Q309" s="41">
        <f t="shared" si="103"/>
        <v>-0.11788655077767617</v>
      </c>
      <c r="R309" s="189">
        <f t="shared" si="104"/>
        <v>-0.11265591585137362</v>
      </c>
      <c r="S309" s="189">
        <f t="shared" si="105"/>
        <v>7.3972348525994554E-3</v>
      </c>
      <c r="T309" s="189"/>
      <c r="U309" s="189"/>
      <c r="V309" s="189">
        <f t="shared" si="111"/>
        <v>-0.11265591585137362</v>
      </c>
      <c r="W309" s="190">
        <f t="shared" si="112"/>
        <v>0</v>
      </c>
      <c r="X309" s="45">
        <v>0</v>
      </c>
    </row>
    <row r="310" spans="2:24">
      <c r="B310" s="41" t="str">
        <f t="shared" si="110"/>
        <v>LCO-MXT-COM-8</v>
      </c>
      <c r="C310" s="41" t="str">
        <f t="shared" si="110"/>
        <v>B</v>
      </c>
      <c r="D310" s="139">
        <f t="shared" si="108"/>
        <v>-4.188697719960835E-2</v>
      </c>
      <c r="E310" s="139">
        <f t="shared" si="109"/>
        <v>-3.9249771271729274E-2</v>
      </c>
      <c r="F310" s="137"/>
      <c r="G310" s="137"/>
      <c r="H310" s="137"/>
      <c r="I310" s="137"/>
      <c r="J310" s="137"/>
      <c r="K310" s="137"/>
      <c r="L310" s="137"/>
      <c r="M310" s="137">
        <f t="shared" si="101"/>
        <v>-4.188697719960835E-2</v>
      </c>
      <c r="N310" s="138">
        <f t="shared" si="101"/>
        <v>-3.9249771271729274E-2</v>
      </c>
      <c r="O310" s="137">
        <v>1</v>
      </c>
      <c r="P310" s="41">
        <f t="shared" si="102"/>
        <v>-4.188697719960835E-2</v>
      </c>
      <c r="Q310" s="41">
        <f t="shared" si="103"/>
        <v>-3.9249771271729274E-2</v>
      </c>
      <c r="R310" s="189">
        <f t="shared" si="104"/>
        <v>-4.0568374235668808E-2</v>
      </c>
      <c r="S310" s="189">
        <f t="shared" si="105"/>
        <v>1.8647861949886557E-3</v>
      </c>
      <c r="T310" s="189"/>
      <c r="U310" s="189"/>
      <c r="V310" s="189">
        <f t="shared" si="111"/>
        <v>-4.0568374235668808E-2</v>
      </c>
      <c r="W310" s="190">
        <f t="shared" si="112"/>
        <v>0</v>
      </c>
      <c r="X310" s="45">
        <v>0</v>
      </c>
    </row>
    <row r="311" spans="2:24" s="139" customFormat="1">
      <c r="B311" s="139" t="str">
        <f t="shared" si="110"/>
        <v>Blank-41</v>
      </c>
      <c r="C311" s="139" t="str">
        <f t="shared" si="110"/>
        <v>B</v>
      </c>
      <c r="D311" s="139">
        <f t="shared" si="108"/>
        <v>2.3651326525854482E-2</v>
      </c>
      <c r="E311" s="139">
        <f t="shared" si="109"/>
        <v>4.8124428179322963E-2</v>
      </c>
      <c r="M311" s="139">
        <f t="shared" si="101"/>
        <v>2.3651326525854482E-2</v>
      </c>
      <c r="N311" s="160">
        <f t="shared" si="101"/>
        <v>4.8124428179322963E-2</v>
      </c>
      <c r="O311" s="139">
        <v>1</v>
      </c>
      <c r="P311" s="41">
        <f t="shared" si="102"/>
        <v>2.3651326525854482E-2</v>
      </c>
      <c r="Q311" s="41">
        <f t="shared" si="103"/>
        <v>4.8124428179322963E-2</v>
      </c>
      <c r="R311" s="189">
        <f t="shared" si="104"/>
        <v>3.5887877352588721E-2</v>
      </c>
      <c r="S311" s="189">
        <f t="shared" si="105"/>
        <v>1.7305096135835273E-2</v>
      </c>
      <c r="T311" s="189">
        <f>AVERAGE(R311:R315)</f>
        <v>-7.6667423655180783E-2</v>
      </c>
      <c r="U311" s="190">
        <f>IF(T311 &gt; 0, T311, 0)</f>
        <v>0</v>
      </c>
      <c r="V311" s="189"/>
      <c r="W311" s="190"/>
      <c r="X311" s="45" t="s">
        <v>86</v>
      </c>
    </row>
    <row r="312" spans="2:24" s="139" customFormat="1">
      <c r="B312" s="139" t="str">
        <f t="shared" si="110"/>
        <v>Blank-42</v>
      </c>
      <c r="C312" s="139" t="str">
        <f t="shared" si="110"/>
        <v>B</v>
      </c>
      <c r="D312" s="139">
        <f t="shared" si="108"/>
        <v>-0.11561756889075392</v>
      </c>
      <c r="E312" s="139">
        <f t="shared" si="109"/>
        <v>-0.10041171088746571</v>
      </c>
      <c r="M312" s="139">
        <f t="shared" si="101"/>
        <v>-0.11561756889075392</v>
      </c>
      <c r="N312" s="160">
        <f t="shared" si="101"/>
        <v>-0.10041171088746571</v>
      </c>
      <c r="O312" s="139">
        <v>1</v>
      </c>
      <c r="P312" s="41">
        <f t="shared" si="102"/>
        <v>-0.11561756889075392</v>
      </c>
      <c r="Q312" s="41">
        <f t="shared" si="103"/>
        <v>-0.10041171088746571</v>
      </c>
      <c r="R312" s="189">
        <f t="shared" si="104"/>
        <v>-0.10801463988910981</v>
      </c>
      <c r="S312" s="189">
        <f t="shared" si="105"/>
        <v>1.0752165307884826E-2</v>
      </c>
      <c r="T312" s="189"/>
      <c r="U312" s="189"/>
      <c r="V312" s="189"/>
      <c r="W312" s="190"/>
      <c r="X312" s="45" t="s">
        <v>86</v>
      </c>
    </row>
    <row r="313" spans="2:24" s="139" customFormat="1">
      <c r="B313" s="139" t="str">
        <f t="shared" si="110"/>
        <v>Blank-43</v>
      </c>
      <c r="C313" s="139" t="str">
        <f t="shared" si="110"/>
        <v>B</v>
      </c>
      <c r="D313" s="139">
        <f t="shared" si="108"/>
        <v>-8.2848417028022509E-2</v>
      </c>
      <c r="E313" s="139">
        <f t="shared" si="109"/>
        <v>-6.5462031107044821E-2</v>
      </c>
      <c r="M313" s="139">
        <f t="shared" si="101"/>
        <v>-8.2848417028022509E-2</v>
      </c>
      <c r="N313" s="160">
        <f t="shared" si="101"/>
        <v>-6.5462031107044821E-2</v>
      </c>
      <c r="O313" s="139">
        <v>1</v>
      </c>
      <c r="P313" s="41">
        <f t="shared" si="102"/>
        <v>-8.2848417028022509E-2</v>
      </c>
      <c r="Q313" s="41">
        <f t="shared" si="103"/>
        <v>-6.5462031107044821E-2</v>
      </c>
      <c r="R313" s="189">
        <f t="shared" si="104"/>
        <v>-7.4155224067533665E-2</v>
      </c>
      <c r="S313" s="189">
        <f t="shared" si="105"/>
        <v>1.2294031385049689E-2</v>
      </c>
      <c r="T313" s="189"/>
      <c r="U313" s="189"/>
      <c r="V313" s="189"/>
      <c r="W313" s="190"/>
      <c r="X313" s="45" t="s">
        <v>86</v>
      </c>
    </row>
    <row r="314" spans="2:24" s="139" customFormat="1">
      <c r="B314" s="139" t="str">
        <f t="shared" si="110"/>
        <v>Blank-44</v>
      </c>
      <c r="C314" s="139" t="str">
        <f t="shared" si="110"/>
        <v>B</v>
      </c>
      <c r="D314" s="139">
        <f t="shared" si="108"/>
        <v>-0.11561756889075392</v>
      </c>
      <c r="E314" s="139">
        <f t="shared" si="109"/>
        <v>-8.2936870997255274E-2</v>
      </c>
      <c r="M314" s="139">
        <f t="shared" si="101"/>
        <v>-0.11561756889075392</v>
      </c>
      <c r="N314" s="160">
        <f t="shared" si="101"/>
        <v>-8.2936870997255274E-2</v>
      </c>
      <c r="O314" s="139">
        <v>1</v>
      </c>
      <c r="P314" s="41">
        <f t="shared" si="102"/>
        <v>-0.11561756889075392</v>
      </c>
      <c r="Q314" s="41">
        <f t="shared" si="103"/>
        <v>-8.2936870997255274E-2</v>
      </c>
      <c r="R314" s="189">
        <f t="shared" si="104"/>
        <v>-9.9277219944004597E-2</v>
      </c>
      <c r="S314" s="189">
        <f t="shared" si="105"/>
        <v>2.3108743094401814E-2</v>
      </c>
      <c r="T314" s="189"/>
      <c r="U314" s="189"/>
      <c r="V314" s="189"/>
      <c r="W314" s="190"/>
      <c r="X314" s="45" t="s">
        <v>86</v>
      </c>
    </row>
    <row r="315" spans="2:24" s="139" customFormat="1">
      <c r="B315" s="139" t="str">
        <f t="shared" si="110"/>
        <v>Blank-45</v>
      </c>
      <c r="C315" s="139" t="str">
        <f t="shared" si="110"/>
        <v>B</v>
      </c>
      <c r="D315" s="139">
        <f t="shared" si="108"/>
        <v>-0.14019443278780247</v>
      </c>
      <c r="E315" s="139">
        <f t="shared" si="109"/>
        <v>-0.13536139066788661</v>
      </c>
      <c r="M315" s="139">
        <f t="shared" si="101"/>
        <v>-0.14019443278780247</v>
      </c>
      <c r="N315" s="160">
        <f t="shared" si="101"/>
        <v>-0.13536139066788661</v>
      </c>
      <c r="O315" s="139">
        <v>1</v>
      </c>
      <c r="P315" s="41">
        <f t="shared" si="102"/>
        <v>-0.14019443278780247</v>
      </c>
      <c r="Q315" s="41">
        <f t="shared" si="103"/>
        <v>-0.13536139066788661</v>
      </c>
      <c r="R315" s="189">
        <f t="shared" si="104"/>
        <v>-0.13777791172784454</v>
      </c>
      <c r="S315" s="189">
        <f t="shared" si="105"/>
        <v>3.4174768567527148E-3</v>
      </c>
      <c r="T315" s="189"/>
      <c r="U315" s="189"/>
      <c r="V315" s="189"/>
      <c r="W315" s="190"/>
      <c r="X315" s="45" t="s">
        <v>86</v>
      </c>
    </row>
    <row r="316" spans="2:24">
      <c r="B316" s="41" t="str">
        <f t="shared" si="110"/>
        <v>MAF-ONE-PRO-1</v>
      </c>
      <c r="C316" s="41" t="str">
        <f t="shared" si="110"/>
        <v>B</v>
      </c>
      <c r="D316" s="139">
        <f t="shared" si="108"/>
        <v>0.18749708583951144</v>
      </c>
      <c r="E316" s="139">
        <f t="shared" si="109"/>
        <v>0.2578225068618481</v>
      </c>
      <c r="F316" s="137"/>
      <c r="G316" s="137"/>
      <c r="H316" s="137"/>
      <c r="I316" s="137"/>
      <c r="J316" s="137"/>
      <c r="K316" s="137"/>
      <c r="L316" s="137"/>
      <c r="M316" s="137">
        <f t="shared" si="101"/>
        <v>0.18749708583951144</v>
      </c>
      <c r="N316" s="138">
        <f t="shared" si="101"/>
        <v>0.2578225068618481</v>
      </c>
      <c r="O316" s="137">
        <v>1</v>
      </c>
      <c r="P316" s="41">
        <f t="shared" si="102"/>
        <v>0.18749708583951144</v>
      </c>
      <c r="Q316" s="41">
        <f t="shared" si="103"/>
        <v>0.2578225068618481</v>
      </c>
      <c r="R316" s="189">
        <f t="shared" si="104"/>
        <v>0.22265979635067978</v>
      </c>
      <c r="S316" s="189">
        <f t="shared" si="105"/>
        <v>4.9727582094692906E-2</v>
      </c>
      <c r="T316" s="189"/>
      <c r="U316" s="189"/>
      <c r="V316" s="189">
        <f>R316-$U$311</f>
        <v>0.22265979635067978</v>
      </c>
      <c r="W316" s="190">
        <f>IF(V316 &gt; 0, V316, 0)</f>
        <v>0.22265979635067978</v>
      </c>
      <c r="X316" s="45">
        <v>0.22265979635067978</v>
      </c>
    </row>
    <row r="317" spans="2:24">
      <c r="B317" s="41" t="str">
        <f t="shared" si="110"/>
        <v>MAF-ONE-PRO-2</v>
      </c>
      <c r="C317" s="41" t="str">
        <f t="shared" si="110"/>
        <v>B</v>
      </c>
      <c r="D317" s="139">
        <f t="shared" si="108"/>
        <v>0.31038140532475417</v>
      </c>
      <c r="E317" s="139">
        <f t="shared" si="109"/>
        <v>0.34519670631290034</v>
      </c>
      <c r="F317" s="137"/>
      <c r="G317" s="137"/>
      <c r="H317" s="137"/>
      <c r="I317" s="137"/>
      <c r="J317" s="137"/>
      <c r="K317" s="137"/>
      <c r="L317" s="137"/>
      <c r="M317" s="137">
        <f t="shared" si="101"/>
        <v>0.31038140532475417</v>
      </c>
      <c r="N317" s="138">
        <f t="shared" si="101"/>
        <v>0.34519670631290034</v>
      </c>
      <c r="O317" s="137">
        <v>1</v>
      </c>
      <c r="P317" s="41">
        <f t="shared" si="102"/>
        <v>0.31038140532475417</v>
      </c>
      <c r="Q317" s="41">
        <f t="shared" si="103"/>
        <v>0.34519670631290034</v>
      </c>
      <c r="R317" s="189">
        <f t="shared" si="104"/>
        <v>0.32778905581882722</v>
      </c>
      <c r="S317" s="189">
        <f t="shared" si="105"/>
        <v>2.4618135417768867E-2</v>
      </c>
      <c r="T317" s="189"/>
      <c r="U317" s="189"/>
      <c r="V317" s="189">
        <f t="shared" ref="V317:V318" si="113">R317-$U$311</f>
        <v>0.32778905581882722</v>
      </c>
      <c r="W317" s="190">
        <f t="shared" ref="W317:W318" si="114">IF(V317 &gt; 0, V317, 0)</f>
        <v>0.32778905581882722</v>
      </c>
      <c r="X317" s="45">
        <v>0.32778905581882722</v>
      </c>
    </row>
    <row r="318" spans="2:24">
      <c r="B318" s="41" t="str">
        <f t="shared" si="110"/>
        <v>MAF-ONE-PRO-3</v>
      </c>
      <c r="C318" s="41" t="str">
        <f t="shared" si="110"/>
        <v>B</v>
      </c>
      <c r="D318" s="139">
        <f t="shared" si="108"/>
        <v>0.18749708583951144</v>
      </c>
      <c r="E318" s="139">
        <f t="shared" si="109"/>
        <v>0.29277218664226901</v>
      </c>
      <c r="F318" s="137"/>
      <c r="G318" s="137"/>
      <c r="H318" s="137"/>
      <c r="I318" s="137"/>
      <c r="J318" s="137"/>
      <c r="K318" s="137"/>
      <c r="L318" s="137"/>
      <c r="M318" s="137">
        <f t="shared" si="101"/>
        <v>0.18749708583951144</v>
      </c>
      <c r="N318" s="138">
        <f t="shared" si="101"/>
        <v>0.29277218664226901</v>
      </c>
      <c r="O318" s="137">
        <v>1</v>
      </c>
      <c r="P318" s="41">
        <f t="shared" si="102"/>
        <v>0.18749708583951144</v>
      </c>
      <c r="Q318" s="41">
        <f t="shared" si="103"/>
        <v>0.29277218664226901</v>
      </c>
      <c r="R318" s="189">
        <f t="shared" si="104"/>
        <v>0.24013463624089021</v>
      </c>
      <c r="S318" s="189">
        <f t="shared" si="105"/>
        <v>7.4440737667727241E-2</v>
      </c>
      <c r="T318" s="189"/>
      <c r="U318" s="189"/>
      <c r="V318" s="189">
        <f t="shared" si="113"/>
        <v>0.24013463624089021</v>
      </c>
      <c r="W318" s="190">
        <f t="shared" si="114"/>
        <v>0.24013463624089021</v>
      </c>
      <c r="X318" s="45">
        <v>0.24013463624089021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Metadata</vt:lpstr>
      <vt:lpstr>Timeline</vt:lpstr>
      <vt:lpstr>NCDA&amp;CS</vt:lpstr>
      <vt:lpstr>EATS</vt:lpstr>
      <vt:lpstr>pH</vt:lpstr>
      <vt:lpstr>Moisture </vt:lpstr>
      <vt:lpstr>KCl</vt:lpstr>
      <vt:lpstr>calcs_ammonium</vt:lpstr>
      <vt:lpstr>calcs_nitrate</vt:lpstr>
      <vt:lpstr>K2SO4 </vt:lpstr>
      <vt:lpstr>calcs_Cunfum</vt:lpstr>
      <vt:lpstr>calcs_Cfum</vt:lpstr>
      <vt:lpstr>P resin</vt:lpstr>
      <vt:lpstr>calcs_phosphate</vt:lpstr>
      <vt:lpstr>Texture</vt:lpstr>
      <vt:lpstr>RootStaining</vt:lpstr>
      <vt:lpstr>EATS!Print_Area</vt:lpstr>
      <vt:lpstr>'P resin'!Print_Area</vt:lpstr>
      <vt:lpstr>pH!Print_Area</vt:lpstr>
      <vt:lpstr>Texture!Print_Area</vt:lpstr>
      <vt:lpstr>EATS!Print_Titles</vt:lpstr>
      <vt:lpstr>'K2SO4 '!Print_Titles</vt:lpstr>
      <vt:lpstr>KCl!Print_Titles</vt:lpstr>
      <vt:lpstr>'P resin'!Print_Titles</vt:lpstr>
      <vt:lpstr>pH!Print_Titles</vt:lpstr>
      <vt:lpstr>RootStaining!Print_Titles</vt:lpstr>
      <vt:lpstr>Texture!Print_Titles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V. Hawkes</dc:creator>
  <cp:lastModifiedBy>Microsoft Office User</cp:lastModifiedBy>
  <cp:lastPrinted>2020-01-09T19:53:39Z</cp:lastPrinted>
  <dcterms:created xsi:type="dcterms:W3CDTF">2015-05-26T15:34:16Z</dcterms:created>
  <dcterms:modified xsi:type="dcterms:W3CDTF">2020-10-15T20:42:14Z</dcterms:modified>
</cp:coreProperties>
</file>