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shane/Documents/OpenChain GitHub/Reference-Material/Policy-Templates/Official/OpenChain-1.2-Pre-ISO/en/"/>
    </mc:Choice>
  </mc:AlternateContent>
  <xr:revisionPtr revIDLastSave="0" documentId="13_ncr:1_{65F00127-359C-3848-8C56-EFA590CFB2C4}" xr6:coauthVersionLast="47" xr6:coauthVersionMax="47" xr10:uidLastSave="{00000000-0000-0000-0000-000000000000}"/>
  <bookViews>
    <workbookView xWindow="0" yWindow="880" windowWidth="22160" windowHeight="18180" activeTab="1" xr2:uid="{00000000-000D-0000-FFFF-FFFF00000000}"/>
  </bookViews>
  <sheets>
    <sheet name="Start Here" sheetId="1" r:id="rId1"/>
    <sheet name="The OpenChain Open Source Polic" sheetId="2" r:id="rId2"/>
    <sheet name="Example Appendix 1 - Unofficial" sheetId="3" r:id="rId3"/>
    <sheet name="Example Appendix 2 - Unofficial" sheetId="4" r:id="rId4"/>
    <sheet name="Example Appendix 3 - Unofficial" sheetId="5" r:id="rId5"/>
  </sheets>
  <definedNames>
    <definedName name="_xlnm._FilterDatabase" localSheetId="1" hidden="1">'The OpenChain Open Source Polic'!$A$1:$D$68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4" l="1"/>
  <c r="A25" i="4" s="1"/>
  <c r="A26" i="4" s="1"/>
  <c r="A27" i="4" s="1"/>
  <c r="A28" i="4" s="1"/>
  <c r="A29" i="4" s="1"/>
  <c r="A30" i="4" s="1"/>
  <c r="A31" i="4" s="1"/>
  <c r="A4" i="4"/>
  <c r="A5" i="4" s="1"/>
  <c r="A6" i="4" s="1"/>
  <c r="A7" i="4" s="1"/>
  <c r="A8" i="4" s="1"/>
  <c r="A9" i="4" s="1"/>
  <c r="A10" i="4" s="1"/>
  <c r="D94" i="3"/>
  <c r="B94" i="3"/>
  <c r="D93" i="3"/>
  <c r="B93" i="3"/>
  <c r="D92" i="3"/>
  <c r="B92" i="3"/>
  <c r="B91" i="3"/>
  <c r="B90" i="3"/>
  <c r="D89" i="3"/>
  <c r="B89" i="3"/>
  <c r="D88" i="3"/>
  <c r="B88" i="3"/>
  <c r="D87" i="3"/>
  <c r="D86" i="3"/>
  <c r="B86" i="3"/>
  <c r="D85" i="3"/>
  <c r="B85" i="3"/>
  <c r="D84" i="3"/>
  <c r="D83" i="3"/>
  <c r="B83" i="3"/>
  <c r="B82" i="3"/>
  <c r="D81" i="3"/>
  <c r="B81" i="3"/>
  <c r="D80" i="3"/>
  <c r="B80" i="3"/>
  <c r="D79" i="3"/>
  <c r="B79" i="3"/>
  <c r="B78" i="3"/>
  <c r="B77" i="3"/>
  <c r="B76" i="3"/>
  <c r="B75" i="3"/>
  <c r="D74" i="3"/>
  <c r="B74" i="3"/>
  <c r="D73" i="3"/>
  <c r="B73" i="3"/>
  <c r="D72" i="3"/>
  <c r="B72" i="3"/>
  <c r="D71" i="3"/>
  <c r="B71" i="3"/>
  <c r="D69" i="3"/>
  <c r="B69" i="3"/>
  <c r="B68" i="3"/>
  <c r="B67" i="3"/>
  <c r="B66" i="3"/>
  <c r="B65" i="3"/>
  <c r="B64" i="3"/>
  <c r="B63" i="3"/>
  <c r="D62" i="3"/>
  <c r="B62" i="3"/>
  <c r="D61" i="3"/>
  <c r="B61" i="3"/>
  <c r="B60" i="3"/>
  <c r="D59" i="3"/>
  <c r="B59" i="3"/>
  <c r="B58" i="3"/>
  <c r="B57" i="3"/>
  <c r="B56" i="3"/>
  <c r="D55" i="3"/>
  <c r="B55" i="3"/>
  <c r="D54" i="3"/>
  <c r="B54" i="3"/>
  <c r="B53" i="3"/>
  <c r="B52" i="3"/>
  <c r="D51" i="3"/>
  <c r="B51" i="3"/>
  <c r="B50" i="3"/>
  <c r="B49" i="3"/>
  <c r="B48" i="3"/>
  <c r="B47" i="3"/>
  <c r="D46" i="3"/>
  <c r="B46" i="3"/>
  <c r="D45" i="3"/>
  <c r="B45" i="3"/>
  <c r="D44" i="3"/>
  <c r="B44" i="3"/>
  <c r="B43" i="3"/>
  <c r="D42" i="3"/>
  <c r="B42" i="3"/>
  <c r="B41" i="3"/>
  <c r="B40" i="3"/>
  <c r="B39" i="3"/>
  <c r="B38" i="3"/>
  <c r="D37" i="3"/>
  <c r="B37" i="3"/>
  <c r="D36" i="3"/>
  <c r="B36" i="3"/>
  <c r="B35" i="3"/>
  <c r="D34" i="3"/>
  <c r="B34" i="3"/>
  <c r="B32" i="3"/>
  <c r="D31" i="3"/>
  <c r="B31" i="3"/>
  <c r="D30" i="3"/>
  <c r="B30" i="3"/>
  <c r="D29" i="3"/>
  <c r="B29" i="3"/>
  <c r="B28" i="3"/>
  <c r="B27" i="3"/>
  <c r="B26" i="3"/>
  <c r="D25" i="3"/>
  <c r="B25" i="3"/>
  <c r="D24" i="3"/>
  <c r="D23" i="3"/>
  <c r="B23" i="3"/>
  <c r="D22" i="3"/>
  <c r="B22" i="3"/>
  <c r="B21" i="3"/>
  <c r="D20" i="3"/>
  <c r="B20" i="3"/>
  <c r="B19" i="3"/>
  <c r="B18" i="3"/>
  <c r="B15" i="3"/>
  <c r="D14" i="3"/>
  <c r="B14" i="3"/>
  <c r="D10" i="3"/>
  <c r="B10" i="3"/>
  <c r="D9" i="3"/>
  <c r="B9" i="3"/>
  <c r="B8" i="3"/>
  <c r="B7" i="3"/>
  <c r="D6" i="3"/>
  <c r="B6" i="3"/>
  <c r="D5" i="3"/>
  <c r="B5" i="3"/>
  <c r="D4" i="3"/>
  <c r="B4" i="3"/>
  <c r="D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family val="2"/>
          </rPr>
          <t>This list was mainly generated by Orcro Limited, but also uses information from spdx.org, open source.org, choosealicense.com and dejacode.com.</t>
        </r>
      </text>
    </comment>
    <comment ref="C2" authorId="0" shapeId="0" xr:uid="{00000000-0006-0000-0200-000002000000}">
      <text>
        <r>
          <rPr>
            <sz val="10"/>
            <color rgb="FF000000"/>
            <rFont val="Arial"/>
            <family val="2"/>
          </rPr>
          <t xml:space="preserve">SPDX is an open standard for providing consistent identifiers for licences and other information relating to software code. See SPDX.org. 
</t>
        </r>
      </text>
    </comment>
    <comment ref="D2" authorId="0" shapeId="0" xr:uid="{00000000-0006-0000-0200-000003000000}">
      <text>
        <r>
          <rPr>
            <sz val="10"/>
            <color rgb="FF000000"/>
            <rFont val="Arial"/>
            <family val="2"/>
          </rPr>
          <t>Permissive = minimal downstream obligations; 
Copyleft = requirement to distribute under the same or a similar licence
SaaS = access across a network may be equivalent to distribution</t>
        </r>
      </text>
    </comment>
    <comment ref="E2" authorId="0" shapeId="0" xr:uid="{00000000-0006-0000-0200-000004000000}">
      <text>
        <r>
          <rPr>
            <sz val="10"/>
            <color rgb="FF000000"/>
            <rFont val="Arial"/>
            <family val="2"/>
          </rPr>
          <t xml:space="preserve">No = permissive licence
Weak = file scoped copyleft
Strong = project scoped copyleft
</t>
        </r>
      </text>
    </comment>
    <comment ref="F2" authorId="0" shapeId="0" xr:uid="{00000000-0006-0000-0200-000005000000}">
      <text>
        <r>
          <rPr>
            <sz val="10"/>
            <color rgb="FF000000"/>
            <rFont val="Arial"/>
            <family val="2"/>
          </rPr>
          <t>If the functionality of the software is accessed over a network, even if no code is distirbuted, the copyleft effect may still apply</t>
        </r>
      </text>
    </comment>
    <comment ref="G2" authorId="0" shapeId="0" xr:uid="{00000000-0006-0000-0200-000006000000}">
      <text>
        <r>
          <rPr>
            <sz val="10"/>
            <color rgb="FF000000"/>
            <rFont val="Arial"/>
            <family val="2"/>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200-000007000000}">
      <text>
        <r>
          <rPr>
            <sz val="10"/>
            <color rgb="FF000000"/>
            <rFont val="Arial"/>
            <family val="2"/>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200-000008000000}">
      <text>
        <r>
          <rPr>
            <sz val="10"/>
            <color rgb="FF000000"/>
            <rFont val="Arial"/>
            <family val="2"/>
          </rPr>
          <t xml:space="preserve">Does the licence allow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0"/>
            <color rgb="FF000000"/>
            <rFont val="Arial"/>
            <family val="2"/>
          </rPr>
          <t xml:space="preserve">Criteria and weighting to be determined by each company
</t>
        </r>
      </text>
    </comment>
    <comment ref="D30" authorId="0" shapeId="0" xr:uid="{00000000-0006-0000-0300-000002000000}">
      <text>
        <r>
          <rPr>
            <sz val="10"/>
            <color rgb="FF000000"/>
            <rFont val="Arial"/>
            <family val="2"/>
          </rPr>
          <t>No software greater than 0 bytes in length falls into this category</t>
        </r>
      </text>
    </comment>
    <comment ref="B34" authorId="0" shapeId="0" xr:uid="{00000000-0006-0000-0300-000003000000}">
      <text>
        <r>
          <rPr>
            <sz val="10"/>
            <color rgb="FF000000"/>
            <rFont val="Arial"/>
            <family val="2"/>
          </rPr>
          <t>Company to determine its own filters</t>
        </r>
      </text>
    </comment>
  </commentList>
</comments>
</file>

<file path=xl/sharedStrings.xml><?xml version="1.0" encoding="utf-8"?>
<sst xmlns="http://schemas.openxmlformats.org/spreadsheetml/2006/main" count="1006" uniqueCount="388">
  <si>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</si>
  <si>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</si>
  <si>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 of policy material from the TODO Group, a sister project to OpenChain at the Linux Foundation. Their reference and template material is here: https://github.com/todogroup/policies</t>
  </si>
  <si>
    <t>How the OpenChain Open Source Policy Template works</t>
  </si>
  <si>
    <t>Name</t>
  </si>
  <si>
    <t>OCS §</t>
  </si>
  <si>
    <t>SPDX Identifier</t>
  </si>
  <si>
    <t>Type</t>
  </si>
  <si>
    <t>Copyleft</t>
  </si>
  <si>
    <t>SaaS Deemed Distribution</t>
  </si>
  <si>
    <t>Explicit Patent</t>
  </si>
  <si>
    <t>Freedom or Death</t>
  </si>
  <si>
    <t>Notice Requirements</t>
  </si>
  <si>
    <t>Modification Requirements</t>
  </si>
  <si>
    <t xml:space="preserve">Provide Copy of licence </t>
  </si>
  <si>
    <t>Same licence</t>
  </si>
  <si>
    <t xml:space="preserve">State Changes </t>
  </si>
  <si>
    <t xml:space="preserve">Provide Disclaimer </t>
  </si>
  <si>
    <t>BSD-2-Clause</t>
  </si>
  <si>
    <t>no</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</si>
  <si>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</si>
  <si>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</si>
  <si>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</si>
  <si>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</si>
  <si>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yes</t>
  </si>
  <si>
    <t>BSD-3-Clause</t>
  </si>
  <si>
    <t>AFL-3.0</t>
  </si>
  <si>
    <t>Apache-2.0</t>
  </si>
  <si>
    <t>Software Type</t>
  </si>
  <si>
    <t>Example Appendix 1 - Unofficial License Grid used by UK Entity</t>
  </si>
  <si>
    <t>Licence Type</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</si>
  <si>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</si>
  <si>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</si>
  <si>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2 -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</si>
  <si>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</si>
  <si>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</si>
  <si>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</si>
  <si>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3 - Unofficial Incident Process used by UK Entity</t>
  </si>
  <si>
    <t>This is a set of incident process and severity criteria to assist organisations in triaging, assessing and prioritising response to negative compliance events.</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</si>
  <si>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</si>
  <si>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APSL-2.0</t>
  </si>
  <si>
    <t xml:space="preserve">(C)        The purpose of this policy is to assist [COMPANY] in getting the best business value from open source while mitigating the risks. All Software Staff will be made aware of this Policy though, for example, training, internal wiki/knowledge base. </t>
  </si>
  <si>
    <t>copyleft</t>
  </si>
  <si>
    <t>weak</t>
  </si>
  <si>
    <t>Permissive</t>
  </si>
  <si>
    <t xml:space="preserve">Compliance Artifacts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</si>
  <si>
    <t xml:space="preserve">Copyleft </t>
  </si>
  <si>
    <t>SAAS</t>
  </si>
  <si>
    <t>Proprietary</t>
  </si>
  <si>
    <t>This is Release 1 of the Open Source Policy Template for OpenChain Specification 1.2</t>
  </si>
  <si>
    <t>Artistic-2.0</t>
  </si>
  <si>
    <t>AAL</t>
  </si>
  <si>
    <t>Open source - this is commonly understood to be software subject to one or more licenses that meet the Open Source Definition published by the Open Source Initiative (OpenSource.org) or the Free Software Definition (www.fsf.org).</t>
  </si>
  <si>
    <t>Open Source Liaison - a designated person who is assigned to receive and respond to external open source enquiries.</t>
  </si>
  <si>
    <t xml:space="preserve">Identified License - a set of open source licenses identified as a result of following an appropriate method of identifying licenses that govern the Supplied Software.
</t>
  </si>
  <si>
    <r>
      <rPr>
        <b/>
        <sz val="10"/>
        <color rgb="FFFF0000"/>
        <rFont val="Arial"/>
        <family val="2"/>
      </rPr>
      <t>OpenChain Conforming Program</t>
    </r>
    <r>
      <rPr>
        <sz val="10"/>
        <color rgb="FFFF0000"/>
        <rFont val="Arial"/>
        <family val="2"/>
      </rPr>
      <t xml:space="preserve"> - a program that satisfies all the requirements of this specification.
</t>
    </r>
  </si>
  <si>
    <r>
      <rPr>
        <b/>
        <sz val="10"/>
        <rFont val="Arial"/>
        <family val="2"/>
      </rPr>
      <t>Software Staff</t>
    </r>
    <r>
      <rPr>
        <sz val="10"/>
        <color rgb="FF000000"/>
        <rFont val="Arial"/>
        <family val="2"/>
      </rPr>
      <t xml:space="preserve"> - any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</si>
  <si>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t>BSL-1.0</t>
  </si>
  <si>
    <r>
      <rPr>
        <b/>
        <sz val="10"/>
        <color rgb="FFFF0000"/>
        <rFont val="Arial"/>
        <family val="2"/>
      </rPr>
      <t xml:space="preserve">SPDX </t>
    </r>
    <r>
      <rPr>
        <sz val="10"/>
        <color rgb="FFFF0000"/>
        <rFont val="Arial"/>
        <family val="2"/>
      </rPr>
      <t>or Software Package Data Exchange - the format standard created by the SPDX Working Group for exchanging license, copyright and security information for a given software package. A description of the SPDX specification can be found at www.spdx.org.</t>
    </r>
  </si>
  <si>
    <r>
      <rPr>
        <b/>
        <sz val="10"/>
        <color rgb="FFFF0000"/>
        <rFont val="Arial"/>
        <family val="2"/>
      </rPr>
      <t>Supplied Software</t>
    </r>
    <r>
      <rPr>
        <sz val="10"/>
        <color rgb="FFFF0000"/>
        <rFont val="Arial"/>
        <family val="2"/>
      </rPr>
      <t xml:space="preserve"> - software that an organization delivers to third parties (e.g., other organizations or individuals).</t>
    </r>
  </si>
  <si>
    <t>BSD 2-Clause "Simplified License"</t>
  </si>
  <si>
    <t>permissive</t>
  </si>
  <si>
    <t>BSD 3-Clause "Clear License"</t>
  </si>
  <si>
    <t>BSD-3-Clause-Clear</t>
  </si>
  <si>
    <t xml:space="preserve">BSD 3-Clause "New" or "Revised" License </t>
  </si>
  <si>
    <t>BSD 3-Clause-Attribution</t>
  </si>
  <si>
    <t>BSD-2-Clause-Patent</t>
  </si>
  <si>
    <r>
      <rPr>
        <b/>
        <sz val="10"/>
        <color rgb="FFFF0000"/>
        <rFont val="Arial"/>
        <family val="2"/>
      </rPr>
      <t>Verification Materials</t>
    </r>
    <r>
      <rPr>
        <sz val="10"/>
        <color rgb="FFFF0000"/>
        <rFont val="Arial"/>
        <family val="2"/>
      </rPr>
      <t xml:space="preserve"> - evidence that must exist in order for a given requirement to be considered satisfied.</t>
    </r>
  </si>
  <si>
    <t>1</t>
  </si>
  <si>
    <t>CECILL-2.1</t>
  </si>
  <si>
    <t>strong</t>
  </si>
  <si>
    <t xml:space="preserve">Creative Commons Attribution 4.0 International </t>
  </si>
  <si>
    <t>CC-BY</t>
  </si>
  <si>
    <t>excludes</t>
  </si>
  <si>
    <t>Know your open source Responsibilities</t>
  </si>
  <si>
    <t xml:space="preserve">Creative Commons Attribution Share Alike 4.0 International </t>
  </si>
  <si>
    <t>CC BY-SA</t>
  </si>
  <si>
    <t>H</t>
  </si>
  <si>
    <t>Know your responsibilities</t>
  </si>
  <si>
    <t>CC-BY-NC-4.0</t>
  </si>
  <si>
    <t>A written open source policy exists that governs open source license compliance of the Supplied Software distribution. The policy must be internally communicated.</t>
  </si>
  <si>
    <t>CC0</t>
  </si>
  <si>
    <t>RQ</t>
  </si>
  <si>
    <t>CATOSL-1.1</t>
  </si>
  <si>
    <t>1.1.1</t>
  </si>
  <si>
    <t>A documented open source policy exists.</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</si>
  <si>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</si>
  <si>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</si>
  <si>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</si>
  <si>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</si>
  <si>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t>
  </si>
  <si>
    <t>1.1.R</t>
  </si>
  <si>
    <t>To ensure steps are taken to create, record and make Software Staff aware of the existence of a open source policy. Although no requirements are provided here on what should be included in the policy, other sections may impose requirements on the policy</t>
  </si>
  <si>
    <t>RT</t>
  </si>
  <si>
    <t>Mandatory open source training for all Software Staff exists such that:</t>
  </si>
  <si>
    <t>Training</t>
  </si>
  <si>
    <t>1.2.0</t>
  </si>
  <si>
    <t>CDDL-1.0</t>
  </si>
  <si>
    <t xml:space="preserve">The training, at a minimum, covers the following topics:
•        The open source policy and where to find a copy;
•        Basics of Intellectual Property law pertaining to open source, Proprietary Software and open source and Proprietary Software licenses;
•        open source licensing concepts (including the concepts of permissive and copyleft licenses);
•        open source project licensing models;
•        Software Staff roles and responsibilities pertaining to open source compliance specifically and the open source policy in general; and
•        Process for identifying, recording and/or tracking of open source components contained in Supplied Software.
Software Staff must have completed open source training within the last 24 months to be considered current (“Currently Trained”). A test may be used to allow Software Staff to satisfy the training requirement.
</t>
  </si>
  <si>
    <t xml:space="preserve">Your training will cover:
•        The Policy and where to find a copy;
•        Basics of Intellectual Property law pertaining to open source, Proprietary Software and open source and Proprietary Software licenses;
•        open source licensing concepts (including the concepts of permissive and copyleft licenses);
•        Licensing concepts applicable to Proprietary Software, including royalty payments and typical restrictions applicable to Proprietary Software Licenses (field of use, sub-licensing, per-user licensing, site licensing and geographical restrictions);
•        open source project licensing models (including SaaS);
•        Proprietary Software licensing models (including SaaS); 
•        Software Staff roles and responsibilities pertaining to open source and Proprietary Software compliance specifically and the open source policy in general; and
•        Process for identifying, recording and/or tracking of open source and Proprietary Software components contained in Supplied Software.
•        [Add any additional topics] e.g 'Community awareness and CoC compliance' and/or 'Working with [COMMUNITY LIAISON]' </t>
  </si>
  <si>
    <t>CPAL-1.0</t>
  </si>
  <si>
    <t>1.2.1</t>
  </si>
  <si>
    <t>open source training materials covering the above topics exists (e.g., slide decks, online course, or other training materials).</t>
  </si>
  <si>
    <t>You can find COMPANY's training materials [here].</t>
  </si>
  <si>
    <t>1.2.2</t>
  </si>
  <si>
    <t>Documented method for tracking the completion of the training for the Software Staff.</t>
  </si>
  <si>
    <t>Each training session you have attended will be recorded [in the learning system][by HR]. [You will be asked to complete the "Check your knowledge" assessment for each module you complete and if there are any areas which the assessment shows need further work we will discuss the best way to address that issue]</t>
  </si>
  <si>
    <t>1.2.3</t>
  </si>
  <si>
    <t>At least 85% of the Software Staff are Currently Trained, as per the definition above.The 85% may not necessarily refer to the entire organization, but to the totality Software Staff governed by the OpenChain Conforming program.</t>
  </si>
  <si>
    <t>Software Staff should undertake their open source training at the [next available training session after joining] and at intervals of no more than [24|18] months afterwards. [Our learning management system will][The Training Lead will] check the training records [quarterly|continually] to ensure that these criteria are met, and that 85% of Software Staff at any given time have current training</t>
  </si>
  <si>
    <t>1.2.R</t>
  </si>
  <si>
    <t xml:space="preserve">To ensure the Software Staff have recently attended open source training and that a core set of relevant open source topics were covered in the training. The intent is to ensure a core base level set of topics are covered but a typical training program would likely be more comprehensive than what is required here. </t>
  </si>
  <si>
    <t>CUA-OPL-1.0</t>
  </si>
  <si>
    <t>A process exists for reviewing the Identified Licenses to determine the obligations, restrictions and rights granted by each license.</t>
  </si>
  <si>
    <t>Licence Review Process</t>
  </si>
  <si>
    <t>1.3.1</t>
  </si>
  <si>
    <t xml:space="preserve">A documented procedure to review and document the obligations, restrictions and rights granted by each Identified License.
</t>
  </si>
  <si>
    <t>Do what the F*ck You want to Public License</t>
  </si>
  <si>
    <t>WTFPL</t>
  </si>
  <si>
    <t>We have identified and the licences set out in [open source Licences sheet] and classified them according to the obligations, restrictions and rights granted to them. If a a request is made to include code not contained in that list, the open source Compliance lead will determine, with the help of external counsel if necessary, what classification is to be given to the new licence. If any query arises as to classification of an existing licence, this should be raised with the open source Compliance Lead [through the ticketing system].
Should the open source Compliance lead become aware of any grounds for reclassification of a licence, then, with assistance from external counsel if necessary, the licence will be reclassified, and any code affected will be dealt with as if it were a new code inclusion.</t>
  </si>
  <si>
    <t>1.3.R</t>
  </si>
  <si>
    <t>To ensure a process exists for reviewing and identifying the license obligations for each Identified License for the various use cases.</t>
  </si>
  <si>
    <t>Assign Responsibility for Achieving Compliance</t>
  </si>
  <si>
    <t>Responsibilities for open source compliance</t>
  </si>
  <si>
    <t>Identify open source Liaison Function ("open source Liaison").</t>
  </si>
  <si>
    <t>EUDatagrid</t>
  </si>
  <si>
    <t>External open source Liaison</t>
  </si>
  <si>
    <t>2.1.0</t>
  </si>
  <si>
    <t xml:space="preserve">Assign individual(s) responsible for receiving external open source inquiries; 
open source Liaison must make commercially reasonable efforts to respond to open source compliance inquiries as appropriate; and 
Publicly identify a means by which one can contact the open source Liaison.
</t>
  </si>
  <si>
    <t>From time to time, we will obtain queries about open source usage from users of our software, projects whose software we use (or which people think we use), issues about whether code we make available, and the information provided with it, is compliant or not. 
We [may] also contribute to various projects, and the open source Liaison Lead will be primary point of contact with those projects, and also handle our relationship with those projects. If you are interested in becoming involved in an external project, please contact the open source Liaison lead. For more information about contributing to external projects, please see [REF:]
All these issues are handled by our open source Liaison Lead.</t>
  </si>
  <si>
    <t>EPL-1.0</t>
  </si>
  <si>
    <t>2.1.1</t>
  </si>
  <si>
    <t xml:space="preserve">Publicly visible identification of open source Liaison (e.g., via a published contact email address, or the Linux Foundation's Open Compliance Directory). </t>
  </si>
  <si>
    <t>Details of our open source Liaison can be found at [link to externally facing website]. Our open source Liaison is [insert name] and they can be contacted at [insert contact details].</t>
  </si>
  <si>
    <t>2.1.2</t>
  </si>
  <si>
    <t>An internal documented procedure that assigns responsibility for receiving open source compliance inquiries.</t>
  </si>
  <si>
    <t>Anyone receiving a open source Compliance enquiry from outside the company shall refer it to open source Compliance Lead [insert name and contact details] who shall have overall responsibility for dealing with the enquiry, and, where appropriate, assigning  the handling of all or part of it to suitable individuals within [COMPANY], or to external counsel</t>
  </si>
  <si>
    <t>2.1.R</t>
  </si>
  <si>
    <t xml:space="preserve">To ensure there is a reasonable way for third parties to contact the organization with regard to open source compliance inquiries and that this responsibility has been effectively assigned.
</t>
  </si>
  <si>
    <t>EPL-2.0</t>
  </si>
  <si>
    <t>Identify Internal open source Compliance Role(s).</t>
  </si>
  <si>
    <t>Internal Compliance Lead</t>
  </si>
  <si>
    <t>2.2.0</t>
  </si>
  <si>
    <t xml:space="preserve">•        Assign individual(s) responsible for managing internal open source compliance. The open source Compliance role and the open source Liaison may be the same individual. 
•        open source compliance management activity is sufficiently resourced: 
          •        Time to perform the role has been allocated; and 
          •        Commercially reasonable budget has been allocated. 
•        Assign responsibilities to develop and maintain open source compliance policy and processes;
•        Legal expertise pertaining to open source compliance is accessible to the open source Compliance role (e.g., could be internal or external); and 
•        A process exists for the resolution of open source compliance issues. </t>
  </si>
  <si>
    <t xml:space="preserve">We have an internal compliance lead who deals with all internal issues, such as queries about licensing and incorporation of code, or questions about licence compatibility. The Lead is supported internal resources as required from time to time and also has access to external advisors where necessary to help with tricky licensing issues. </t>
  </si>
  <si>
    <t>2.2.1</t>
  </si>
  <si>
    <t>Name of persons, group or function in open source Compliance role(s) internally identified.</t>
  </si>
  <si>
    <t>eCos-2.0</t>
  </si>
  <si>
    <t>Our open source Compliance is [insert name]. You can reach them at [ab@company.com], or by calling [phone].</t>
  </si>
  <si>
    <t>2.2.2</t>
  </si>
  <si>
    <t>Identification of legal expertise available to open source Compliance role(s)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</si>
  <si>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</si>
  <si>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2.2.3</t>
  </si>
  <si>
    <t>A documented procedure that assigns internal responsibilities for open source compliance.</t>
  </si>
  <si>
    <t>The open source Compliance Officer is primarily responsible for day-to-day internal compliance issues, supported by the [ ]</t>
  </si>
  <si>
    <t>2.2.4</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</si>
  <si>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</si>
  <si>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[SHEET: incident severity criteria] to prioritise.
4. Determine the appropriate response according to [SHEET: incident response criteria]
5. Carry out response in accordance with criteria, changing client terms of business etc. as appropriate.
6. Document the above</t>
  </si>
  <si>
    <t>2.2.R</t>
  </si>
  <si>
    <t>To ensure internal open source responsibilities have been effectively assigned.</t>
  </si>
  <si>
    <t>ECL-2.0</t>
  </si>
  <si>
    <t>Review and Approve open source Content</t>
  </si>
  <si>
    <t>Code Selection and Approval</t>
  </si>
  <si>
    <t xml:space="preserve">A process exists for creating and managing a open source component bill of materials which includes each component (and its Identified Licenses) from which the Supplied Software is comprised. </t>
  </si>
  <si>
    <t>We have a process for ensuring that only code meeting our quality, licensing, provenance and functional requirements is incorporated into our code base. All code must be approved before incorporation, and all code use (and the decisions that led to its inclusion) must be properly documented.</t>
  </si>
  <si>
    <t>3.1.1</t>
  </si>
  <si>
    <t>A documented procedure exists for identifying, tracking and archiving information about the collection of open source components from which a Supplied Software release is comprised.</t>
  </si>
  <si>
    <t xml:space="preserve">All decisions carried out under this policy shall be recorded in [open source compliance log], with details of the background, decision made, date, source of request, and name of the decision maker.
The log shall be reviewed annually, and any entries relating to code which is no longer currently used or distributed shall be flagged. All such entries shall be archived after [three years] of being flagged, and shall be anonymised after [six years]. </t>
  </si>
  <si>
    <t>EFL-2.0</t>
  </si>
  <si>
    <t>3.1.2</t>
  </si>
  <si>
    <t>open source component records exist for each Supplied Software release which demonstrates the documented procedure was properly followed.</t>
  </si>
  <si>
    <t xml:space="preserve">The [open source Compliance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</si>
  <si>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</si>
  <si>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 xml:space="preserve">To ensure a process exists for creating and managing a open source component bill of materials used to construct the Supplied Software. A bill of materials is needed to support the systematic reviewof each component’s license terms to understand the obligations and restrictions as it applies to
the distribution of the Supplied Software. </t>
  </si>
  <si>
    <t>The open source management program must be capable of handling common open source and Proprietary Software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</si>
  <si>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</si>
  <si>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 xml:space="preserve">A documented procedure for handling the common open source license use cases for the open source components of the Supplied Software.
</t>
  </si>
  <si>
    <t>The [SHEET: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the [SHEET: Source Acceptability Criteria].</t>
  </si>
  <si>
    <t>Entessa</t>
  </si>
  <si>
    <t>3.2.R</t>
  </si>
  <si>
    <t>To ensure the program is sufficiently robust to handle an organization’s common open source license use cases. That a procedure exists to support this activity and that the procedure is followed.</t>
  </si>
  <si>
    <t>Deliver open source Content Documentation and Artifacts</t>
  </si>
  <si>
    <t>Compliance Materials to accompany each release</t>
  </si>
  <si>
    <t>A process exists for creating the set of Compliance Artifacts for each Supplied Software release.</t>
  </si>
  <si>
    <t>EUPL-1.1</t>
  </si>
  <si>
    <t>European Union Public License, Version 1.2</t>
  </si>
  <si>
    <t>EUPL-1.2</t>
  </si>
  <si>
    <t>4.1.1</t>
  </si>
  <si>
    <t>A documented procedure that ensures the Compliance Artifacts are prepared and distributed with Supplied Software release as required by the Identified Licenses.</t>
  </si>
  <si>
    <t>Each release of Supplied Software shall be accompanied by the appropriate Compliance Artifacts as documented in the [open source Compliance Log]. Where appropriate, and required by the mode of distribution of the release, this shall also be published online at [insert link]</t>
  </si>
  <si>
    <t>4.1.2</t>
  </si>
  <si>
    <t>Copies of the Compliance Artifacts of the Supplied Software release are archived and easily retrievable, and the archive is planned to exist for at least as long as the Supplied Software is offered or as required by the Identified Licenses (whichever is longer).</t>
  </si>
  <si>
    <t>The Compliance Artifacts for all previous releases of Supplied Software shall be retained [in the open source Compliance Log] and archived as set out above [insert reference]</t>
  </si>
  <si>
    <t>4.1.R</t>
  </si>
  <si>
    <t>To ensure the complete collection of Compliance Artifacts accompany the Supplied Software as required by the Identified Licenses along with other reports created as part of the open source review process.</t>
  </si>
  <si>
    <t>Understand open source Community Engagement</t>
  </si>
  <si>
    <t>Community Engagement</t>
  </si>
  <si>
    <t>Fair</t>
  </si>
  <si>
    <t xml:space="preserve">A written policy exists that governs contributions to open source projects by the organization. The policy must be internally communicated.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</si>
  <si>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</si>
  <si>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</si>
  <si>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</si>
  <si>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Liaison Lead for more information. Aside from projects that COMPANY has involvement, feel free to contribute to other projects in your own time. Note, however, your obligations to COMPANY relating to trade secrets and our IP. For this reason, please clear any participation with open source LIAISION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IP. </t>
  </si>
  <si>
    <t>5.1.2</t>
  </si>
  <si>
    <t>A documented procedure exists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</si>
  <si>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</si>
  <si>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</si>
  <si>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</si>
  <si>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If an organization permits contributions to open source projects then a process exists that implements the open source contribution policy outlined in Section 5.1.</t>
  </si>
  <si>
    <t>Frameworx-1.0</t>
  </si>
  <si>
    <t>5.2.1</t>
  </si>
  <si>
    <t>Provided the open source contribution policy permits contributions, a documented procedure exists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</si>
  <si>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LIAISON, and make sure that all requirements relating to documentation are fulfilled. You may use your COMPANY email address to register and identify yourself as the source of contributions once this clearance has been obtained. </t>
  </si>
  <si>
    <t>5.2.R</t>
  </si>
  <si>
    <t xml:space="preserve">To ensure an organization has a documented process for how the organization publicly contributes open source. A policy may exist such that contributions are not permitted at all. In that situation it is understood that no procedure may exist and this requirement would nevertheless be met. </t>
  </si>
  <si>
    <t>Certify Adherence to OpenChain Requirements</t>
  </si>
  <si>
    <t>OpenChain</t>
  </si>
  <si>
    <t>In order for an organization to be OpenChain certified, it must affirm that it has a open source management program that meets the criteria described in this OpenChain Specification version 1.2.</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</si>
  <si>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1.2. For more information about the OpenChain project, please see OpenChainProject.org</t>
  </si>
  <si>
    <t>0BSD</t>
  </si>
  <si>
    <t>6.1.1</t>
  </si>
  <si>
    <t xml:space="preserve">An affirmation of the existence of a open source management program that meets all the requirements of this OpenChain Specification version 1.2.
</t>
  </si>
  <si>
    <t>COMPANY affirms that of [insert date] and in respect of [describe Supplied Software] it is in compliance with the OpenChain Specification version 1.2. [Our public declaration can be found here [insert link]].</t>
  </si>
  <si>
    <t>6.1.R</t>
  </si>
  <si>
    <r>
      <rPr>
        <sz val="10"/>
        <color rgb="FFFF0000"/>
        <rFont val="Arial"/>
        <family val="2"/>
      </rPr>
      <t xml:space="preserve">To ensure that if an organization declares that it has a program that is OpenChain Conforming, that such program has met </t>
    </r>
    <r>
      <rPr>
        <b/>
        <sz val="10"/>
        <color rgb="FFFF0000"/>
        <rFont val="Arial"/>
        <family val="2"/>
      </rPr>
      <t>all</t>
    </r>
    <r>
      <rPr>
        <sz val="10"/>
        <color rgb="FFFF0000"/>
        <rFont val="Arial"/>
        <family val="2"/>
      </rPr>
      <t xml:space="preserve"> the requirements of this specification. The mere meeting of a subset of these requirements would not be considered sufficient.</t>
    </r>
  </si>
  <si>
    <t>Conformance with this version of the specification will last 18 months from the date conformance validation was achieved. Conformance validation requirements can be found on the OpenChain project’s website.</t>
  </si>
  <si>
    <t>6.2.1</t>
  </si>
  <si>
    <t>AGPL-3.0</t>
  </si>
  <si>
    <t>The organization affirms the existence of a open source management program that meets all the requirements of this OpenChain Specification version 1.2 within the past 18 months of achieving conformance validation.</t>
  </si>
  <si>
    <t xml:space="preserve">COMPANY's affirmation of conformance will be reviewed and renewed if appropriate at intervals of at least than [12|18 months].
The effectiveness and performance of this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</si>
  <si>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</si>
  <si>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the conforming organization continues to assert conformance over time.</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</si>
  <si>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</si>
  <si>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</si>
  <si>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</si>
  <si>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</si>
  <si>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</si>
  <si>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</si>
  <si>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</si>
  <si>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</si>
  <si>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</si>
  <si>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</si>
  <si>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</si>
  <si>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</si>
  <si>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</si>
  <si>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</si>
  <si>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</si>
  <si>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</si>
  <si>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</si>
  <si>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</si>
  <si>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</si>
  <si>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</si>
  <si>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</si>
  <si>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</si>
  <si>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</si>
  <si>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</si>
  <si>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</si>
  <si>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</si>
  <si>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</si>
  <si>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</si>
  <si>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</si>
  <si>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</si>
  <si>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</si>
  <si>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</si>
  <si>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</si>
  <si>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</si>
  <si>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</si>
  <si>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Source Acceptability Steps</t>
  </si>
  <si>
    <t>PostgreSQL</t>
  </si>
  <si>
    <t>Python-2.0</t>
  </si>
  <si>
    <t>Identify the use case for the code</t>
  </si>
  <si>
    <t>CNRI-Python</t>
  </si>
  <si>
    <t>QPL-1.0</t>
  </si>
  <si>
    <t>Identify the source of the code</t>
  </si>
  <si>
    <t>Identify the licence under which the code is used</t>
  </si>
  <si>
    <t>RPSL-1.0</t>
  </si>
  <si>
    <t>Identify whether the code has been modified</t>
  </si>
  <si>
    <t>Apply code selection filter</t>
  </si>
  <si>
    <t>RPL-1.5</t>
  </si>
  <si>
    <t>Document the choice made for that piece of code</t>
  </si>
  <si>
    <t>Prepare the compliance materials necessary for that piece of code</t>
  </si>
  <si>
    <t>RSCPL</t>
  </si>
  <si>
    <t>Publish the compliance materials</t>
  </si>
  <si>
    <t>OFL-1.1</t>
  </si>
  <si>
    <t>Use Cases</t>
  </si>
  <si>
    <t>Internal</t>
  </si>
  <si>
    <t>SimPL-2.0</t>
  </si>
  <si>
    <t>Testing and Limited Distribution</t>
  </si>
  <si>
    <t>SAAS Deployment (server)</t>
  </si>
  <si>
    <t>Sleepycat</t>
  </si>
  <si>
    <t>SAAS Deployment (client)</t>
  </si>
  <si>
    <t>General Distribution</t>
  </si>
  <si>
    <t>[COMPANY named project]</t>
  </si>
  <si>
    <t>SPL-1.0</t>
  </si>
  <si>
    <t>Watcom-1.0</t>
  </si>
  <si>
    <t>Source Acceptability Criteria</t>
  </si>
  <si>
    <t>Example (bad)</t>
  </si>
  <si>
    <t>Example (good)</t>
  </si>
  <si>
    <t>Score</t>
  </si>
  <si>
    <t>The Unlicense</t>
  </si>
  <si>
    <t>Unlicense</t>
  </si>
  <si>
    <t>Commercial Sponsor</t>
  </si>
  <si>
    <t>no one</t>
  </si>
  <si>
    <t>Intel/IBM/Microsoft/Red Hat</t>
  </si>
  <si>
    <t>NCSA</t>
  </si>
  <si>
    <t>Foundation sponsor</t>
  </si>
  <si>
    <t>none</t>
  </si>
  <si>
    <t>Linux Foundation/Apache Foundation/Eclipse Foundation</t>
  </si>
  <si>
    <t>Code maturity</t>
  </si>
  <si>
    <t>UPL</t>
  </si>
  <si>
    <t>new</t>
  </si>
  <si>
    <t>long-established</t>
  </si>
  <si>
    <t>Upstream Compatibility License v1.0</t>
  </si>
  <si>
    <t>Stability</t>
  </si>
  <si>
    <t>project has forked multiple times</t>
  </si>
  <si>
    <t>project has never forked</t>
  </si>
  <si>
    <t>Activity</t>
  </si>
  <si>
    <t>no commits for 5 years</t>
  </si>
  <si>
    <t>daily substantive commits</t>
  </si>
  <si>
    <t>Reputation</t>
  </si>
  <si>
    <t>multiple enforcement actions</t>
  </si>
  <si>
    <t>no enforcement action</t>
  </si>
  <si>
    <t>UCL-1.0</t>
  </si>
  <si>
    <t>Quality</t>
  </si>
  <si>
    <t>Buggy</t>
  </si>
  <si>
    <t>Stable</t>
  </si>
  <si>
    <t>VSL-1.0</t>
  </si>
  <si>
    <t>Security</t>
  </si>
  <si>
    <t>Known multiple security issues</t>
  </si>
  <si>
    <t>W3C</t>
  </si>
  <si>
    <t>No security issues exist</t>
  </si>
  <si>
    <t>Community involvement</t>
  </si>
  <si>
    <t>We are not and do not want to be involved in this community</t>
  </si>
  <si>
    <t>We are or want to be heavily involved in the community</t>
  </si>
  <si>
    <t>WXwindows</t>
  </si>
  <si>
    <t>Code selection filter</t>
  </si>
  <si>
    <t>(if combination is not specified, use is is subject to referral to Open Source Lead)</t>
  </si>
  <si>
    <t>Xnet</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</si>
  <si>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</si>
  <si>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</si>
  <si>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</si>
  <si>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</si>
  <si>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</si>
  <si>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</si>
  <si>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</si>
  <si>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</si>
  <si>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</si>
  <si>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</si>
  <si>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</si>
  <si>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</si>
  <si>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</si>
  <si>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</si>
  <si>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</si>
  <si>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</si>
  <si>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</si>
  <si>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</si>
  <si>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ZPL-2.0</t>
  </si>
  <si>
    <t>Prohibited</t>
  </si>
  <si>
    <t>Permitted if compatible</t>
  </si>
  <si>
    <t>SaaS Deployment (Server)</t>
  </si>
  <si>
    <t>Refer</t>
  </si>
  <si>
    <t>Zlib</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</si>
  <si>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</si>
  <si>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</si>
  <si>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</si>
  <si>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</si>
  <si>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</si>
  <si>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</si>
  <si>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</si>
  <si>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</si>
  <si>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</si>
  <si>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</si>
  <si>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</si>
  <si>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</si>
  <si>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</si>
  <si>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</si>
  <si>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</si>
  <si>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</si>
  <si>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</si>
  <si>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</si>
  <si>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</si>
  <si>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</si>
  <si>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</si>
  <si>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</si>
  <si>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</si>
  <si>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Commercial Use Permitted</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</si>
  <si>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artifact
TX= supporting policy text
Column D of the OpenChain Open Source Policy Template is sample policy text which addresses the specific OpenChain Specification requirement.</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</si>
  <si>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con-compliance with this policy with potentially serious consequences. For convenience, all these various materials are called "Compliance artifacts"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</si>
</sst>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color rgb="FF000000"/>
      <name val="Helvetica"/>
      <family val="2"/>
    </font>
    <font>
      <sz val="12"/>
      <name val="Arial"/>
      <family val="2"/>
    </font>
    <font>
      <sz val="9"/>
      <color rgb="FF000000"/>
      <name val="Helvetica"/>
      <family val="2"/>
    </font>
    <font>
      <sz val="9"/>
      <color rgb="FF24292E"/>
      <name val="Helvetica"/>
      <family val="2"/>
    </font>
    <font>
      <sz val="12"/>
      <color rgb="FF24292E"/>
      <name val="-apple-system"/>
    </font>
    <font>
      <b/>
      <sz val="10"/>
      <name val="Arial"/>
      <family val="2"/>
    </font>
    <font>
      <u/>
      <sz val="11"/>
      <color rgb="FF1E531D"/>
      <name val="Arial"/>
      <family val="2"/>
    </font>
    <font>
      <sz val="10"/>
      <color rgb="FF000000"/>
      <name val="Roboto"/>
    </font>
    <font>
      <sz val="10"/>
      <name val="Arial"/>
      <family val="2"/>
    </font>
    <font>
      <sz val="10"/>
      <color rgb="FF4F81BD"/>
      <name val="Arial"/>
      <family val="2"/>
    </font>
    <font>
      <sz val="10"/>
      <name val="Arial"/>
      <family val="2"/>
    </font>
    <font>
      <b/>
      <sz val="9"/>
      <color rgb="FF000000"/>
      <name val="Helvetica"/>
      <family val="2"/>
    </font>
    <font>
      <sz val="9"/>
      <color rgb="FF000000"/>
      <name val="-webkit-standard"/>
    </font>
    <font>
      <b/>
      <sz val="9"/>
      <color rgb="FF000000"/>
      <name val="Arial"/>
      <family val="2"/>
    </font>
    <font>
      <sz val="9"/>
      <name val="Helvetica"/>
      <family val="2"/>
    </font>
    <font>
      <sz val="11"/>
      <color rgb="FF1E531D"/>
      <name val="Arial"/>
      <family val="2"/>
    </font>
    <font>
      <b/>
      <sz val="10"/>
      <color rgb="FF000000"/>
      <name val="Arial"/>
      <family val="2"/>
    </font>
    <font>
      <sz val="10"/>
      <name val="Arial"/>
      <family val="2"/>
    </font>
    <font>
      <sz val="10"/>
      <color rgb="FFFF0000"/>
      <name val="Arial"/>
      <family val="2"/>
    </font>
    <font>
      <sz val="10"/>
      <color rgb="FF0000FF"/>
      <name val="Arial"/>
      <family val="2"/>
    </font>
    <font>
      <sz val="10"/>
      <color rgb="FF000000"/>
      <name val="Arial"/>
      <family val="2"/>
    </font>
    <font>
      <sz val="10"/>
      <color rgb="FF333333"/>
      <name val="Roboto"/>
    </font>
    <font>
      <u/>
      <sz val="11"/>
      <color rgb="FF1E531D"/>
      <name val="&quot;Open Sans&quot;"/>
    </font>
    <font>
      <i/>
      <sz val="10"/>
      <name val="Arial"/>
      <family val="2"/>
    </font>
    <font>
      <sz val="11"/>
      <color rgb="FF000000"/>
      <name val="Inconsolata"/>
    </font>
    <font>
      <b/>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diagonal/>
    </border>
  </borders>
  <cellStyleXfs count="1">
    <xf numFmtId="0" fontId="0" fillId="0" borderId="0"/>
  </cellStyleXfs>
  <cellXfs count="73">
    <xf numFmtId="0" fontId="0" fillId="0" borderId="0" xfId="0"/>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xf numFmtId="0" fontId="6" fillId="0" borderId="1" xfId="0" applyFont="1" applyBorder="1"/>
    <xf numFmtId="0" fontId="6" fillId="0" borderId="1" xfId="0" applyFont="1" applyBorder="1" applyAlignment="1">
      <alignment wrapText="1"/>
    </xf>
    <xf numFmtId="0" fontId="7" fillId="0" borderId="2" xfId="0" applyFont="1" applyBorder="1"/>
    <xf numFmtId="0" fontId="8" fillId="2" borderId="3" xfId="0" applyFont="1" applyFill="1" applyBorder="1"/>
    <xf numFmtId="0" fontId="0" fillId="0" borderId="4" xfId="0" applyBorder="1" applyAlignment="1">
      <alignment horizontal="left" vertical="top" wrapText="1"/>
    </xf>
    <xf numFmtId="0" fontId="9" fillId="0" borderId="2" xfId="0" applyFont="1" applyBorder="1"/>
    <xf numFmtId="0" fontId="0" fillId="0" borderId="4" xfId="0" applyBorder="1" applyAlignment="1">
      <alignment vertical="top" wrapText="1"/>
    </xf>
    <xf numFmtId="0" fontId="9" fillId="3" borderId="0" xfId="0" applyFont="1" applyFill="1"/>
    <xf numFmtId="0" fontId="10" fillId="0" borderId="4" xfId="0" applyFont="1" applyBorder="1" applyAlignment="1">
      <alignment vertical="top" wrapText="1"/>
    </xf>
    <xf numFmtId="0" fontId="10" fillId="0" borderId="1" xfId="0" applyFont="1" applyBorder="1" applyAlignment="1">
      <alignment vertical="top" wrapText="1"/>
    </xf>
    <xf numFmtId="0" fontId="9" fillId="4" borderId="0" xfId="0" applyFont="1" applyFill="1"/>
    <xf numFmtId="0" fontId="0" fillId="0" borderId="5" xfId="0" applyBorder="1" applyAlignment="1">
      <alignment horizontal="left" vertical="top" wrapText="1"/>
    </xf>
    <xf numFmtId="0" fontId="10" fillId="0" borderId="5" xfId="0" applyFont="1" applyBorder="1" applyAlignment="1">
      <alignment vertical="top" wrapText="1"/>
    </xf>
    <xf numFmtId="0" fontId="9" fillId="4" borderId="2" xfId="0" applyFont="1" applyFill="1" applyBorder="1"/>
    <xf numFmtId="0" fontId="9" fillId="0" borderId="4" xfId="0" applyFont="1" applyBorder="1" applyAlignment="1">
      <alignment wrapText="1"/>
    </xf>
    <xf numFmtId="0" fontId="9" fillId="0" borderId="4" xfId="0" applyFont="1" applyBorder="1"/>
    <xf numFmtId="0" fontId="12" fillId="0" borderId="0" xfId="0" applyFont="1"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0" fillId="0" borderId="3" xfId="0" applyFont="1" applyBorder="1" applyAlignment="1">
      <alignment vertical="top" wrapText="1"/>
    </xf>
    <xf numFmtId="0" fontId="9" fillId="0" borderId="2" xfId="0" applyFont="1" applyBorder="1" applyAlignment="1">
      <alignment wrapText="1"/>
    </xf>
    <xf numFmtId="0" fontId="8" fillId="0" borderId="0" xfId="0" applyFont="1"/>
    <xf numFmtId="0" fontId="9" fillId="0" borderId="8" xfId="0" applyFont="1" applyBorder="1" applyAlignment="1">
      <alignment wrapText="1"/>
    </xf>
    <xf numFmtId="0" fontId="13" fillId="0" borderId="0" xfId="0" applyFont="1" applyAlignment="1">
      <alignment vertical="top" wrapText="1"/>
    </xf>
    <xf numFmtId="0" fontId="11" fillId="0" borderId="3" xfId="0" applyFont="1" applyBorder="1" applyAlignment="1">
      <alignment horizontal="center"/>
    </xf>
    <xf numFmtId="0" fontId="14" fillId="0" borderId="0" xfId="0" applyFont="1" applyAlignment="1">
      <alignment vertical="top" wrapText="1"/>
    </xf>
    <xf numFmtId="0" fontId="15" fillId="0" borderId="0" xfId="0" applyFont="1" applyAlignment="1">
      <alignment vertical="top" wrapText="1"/>
    </xf>
    <xf numFmtId="0" fontId="8" fillId="2" borderId="0" xfId="0" applyFont="1" applyFill="1"/>
    <xf numFmtId="0" fontId="9" fillId="0" borderId="0" xfId="0" applyFont="1" applyAlignment="1">
      <alignment vertical="top" wrapText="1"/>
    </xf>
    <xf numFmtId="0" fontId="9" fillId="0" borderId="8" xfId="0" applyFont="1" applyBorder="1"/>
    <xf numFmtId="0" fontId="11" fillId="0" borderId="9" xfId="0" applyFont="1" applyBorder="1"/>
    <xf numFmtId="0" fontId="9" fillId="0" borderId="0" xfId="0" applyFont="1" applyAlignment="1">
      <alignment wrapText="1"/>
    </xf>
    <xf numFmtId="0" fontId="16" fillId="0" borderId="2" xfId="0" applyFont="1" applyBorder="1"/>
    <xf numFmtId="0" fontId="0" fillId="0" borderId="8" xfId="0" applyBorder="1" applyAlignment="1">
      <alignment horizontal="left" vertical="top" wrapText="1"/>
    </xf>
    <xf numFmtId="0" fontId="0" fillId="0" borderId="9" xfId="0" applyBorder="1" applyAlignment="1">
      <alignment horizontal="left" vertical="top" wrapText="1"/>
    </xf>
    <xf numFmtId="0" fontId="10" fillId="0" borderId="9" xfId="0" applyFont="1" applyBorder="1" applyAlignment="1">
      <alignment vertical="top"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17" fillId="0" borderId="1" xfId="0" applyFont="1" applyBorder="1" applyAlignment="1">
      <alignment vertical="top" wrapText="1"/>
    </xf>
    <xf numFmtId="0" fontId="18" fillId="0" borderId="1" xfId="0" applyFont="1" applyBorder="1" applyAlignment="1">
      <alignment horizontal="left" vertical="top" wrapText="1"/>
    </xf>
    <xf numFmtId="0" fontId="0" fillId="0" borderId="1" xfId="0" applyBorder="1" applyAlignment="1">
      <alignment vertical="top" wrapText="1"/>
    </xf>
    <xf numFmtId="0" fontId="19" fillId="0" borderId="1" xfId="0" applyFont="1" applyBorder="1" applyAlignment="1">
      <alignment horizontal="left" vertical="top" wrapText="1"/>
    </xf>
    <xf numFmtId="0" fontId="20" fillId="0" borderId="10" xfId="0" applyFont="1" applyBorder="1" applyAlignment="1">
      <alignment vertical="top" wrapText="1"/>
    </xf>
    <xf numFmtId="0" fontId="0" fillId="0" borderId="11" xfId="0" applyBorder="1" applyAlignment="1">
      <alignment vertical="top" wrapText="1"/>
    </xf>
    <xf numFmtId="0" fontId="9" fillId="0" borderId="0" xfId="0" applyFont="1" applyAlignment="1">
      <alignment horizontal="left" vertical="top"/>
    </xf>
    <xf numFmtId="0" fontId="9" fillId="0" borderId="3" xfId="0" applyFont="1" applyBorder="1"/>
    <xf numFmtId="0" fontId="21" fillId="2" borderId="0" xfId="0" applyFont="1" applyFill="1" applyAlignment="1">
      <alignment horizontal="left" vertical="top" wrapText="1"/>
    </xf>
    <xf numFmtId="0" fontId="22" fillId="0" borderId="0" xfId="0" applyFont="1" applyAlignment="1">
      <alignment horizontal="left" wrapText="1"/>
    </xf>
    <xf numFmtId="0" fontId="21" fillId="2" borderId="0" xfId="0" applyFont="1" applyFill="1" applyAlignment="1">
      <alignment horizontal="left" wrapText="1"/>
    </xf>
    <xf numFmtId="0" fontId="18" fillId="0" borderId="0" xfId="0" applyFont="1" applyAlignment="1">
      <alignment horizontal="left" wrapText="1"/>
    </xf>
    <xf numFmtId="0" fontId="18" fillId="0" borderId="0" xfId="0" applyFont="1" applyAlignment="1">
      <alignment wrapText="1"/>
    </xf>
    <xf numFmtId="0" fontId="23" fillId="0" borderId="2" xfId="0" applyFont="1" applyBorder="1"/>
    <xf numFmtId="0" fontId="6" fillId="0" borderId="0" xfId="0" applyFont="1" applyAlignment="1">
      <alignment vertical="top" wrapText="1"/>
    </xf>
    <xf numFmtId="0" fontId="6" fillId="0" borderId="0" xfId="0" applyFont="1"/>
    <xf numFmtId="0" fontId="24" fillId="0" borderId="0" xfId="0" applyFont="1" applyAlignment="1">
      <alignment vertical="top" wrapText="1"/>
    </xf>
    <xf numFmtId="0" fontId="9" fillId="0" borderId="0" xfId="0" applyFont="1"/>
    <xf numFmtId="0" fontId="24" fillId="0" borderId="0" xfId="0" applyFont="1" applyAlignment="1">
      <alignment horizontal="right" vertical="top" wrapText="1"/>
    </xf>
    <xf numFmtId="0" fontId="16" fillId="2" borderId="2" xfId="0" applyFont="1" applyFill="1" applyBorder="1"/>
    <xf numFmtId="0" fontId="9" fillId="0" borderId="0" xfId="0" applyFont="1" applyAlignment="1">
      <alignment horizontal="center" vertical="top" wrapText="1"/>
    </xf>
    <xf numFmtId="0" fontId="9" fillId="0" borderId="12" xfId="0" applyFont="1" applyBorder="1"/>
    <xf numFmtId="0" fontId="25" fillId="2" borderId="0" xfId="0" applyFont="1" applyFill="1"/>
    <xf numFmtId="0" fontId="11" fillId="0" borderId="4" xfId="0" applyFont="1" applyBorder="1" applyAlignment="1">
      <alignment horizontal="center"/>
    </xf>
    <xf numFmtId="0" fontId="9" fillId="0" borderId="2" xfId="0" applyFont="1" applyBorder="1"/>
    <xf numFmtId="0" fontId="9" fillId="0" borderId="8" xfId="0" applyFont="1" applyBorder="1"/>
    <xf numFmtId="0" fontId="11" fillId="0" borderId="6" xfId="0" applyFont="1" applyBorder="1" applyAlignment="1">
      <alignment horizontal="center"/>
    </xf>
    <xf numFmtId="0" fontId="9" fillId="0" borderId="6" xfId="0" applyFont="1" applyBorder="1"/>
    <xf numFmtId="0" fontId="9" fillId="0" borderId="7" xfId="0" applyFont="1" applyBorder="1"/>
  </cellXfs>
  <cellStyles count="1">
    <cellStyle name="Normal" xfId="0" builtinId="0"/>
  </cellStyles>
  <dxfs count="6">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workbookViewId="0">
      <selection activeCell="A7" sqref="A7"/>
    </sheetView>
  </sheetViews>
  <sheetFormatPr baseColWidth="10" defaultColWidth="14.5" defaultRowHeight="15.75" customHeight="1"/>
  <cols>
    <col min="1" max="1" width="122.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1</v>
      </c>
    </row>
    <row r="3" spans="1:26" ht="15.75" customHeight="1">
      <c r="A3" s="4" t="s">
        <v>2</v>
      </c>
    </row>
    <row r="4" spans="1:26" ht="15.75" customHeight="1">
      <c r="A4" s="5"/>
    </row>
    <row r="5" spans="1:26" ht="15.75" customHeight="1">
      <c r="A5" s="1" t="s">
        <v>3</v>
      </c>
    </row>
    <row r="6" spans="1:26" ht="15.75" customHeight="1">
      <c r="A6" s="3"/>
    </row>
    <row r="7" spans="1:26" ht="15.75" customHeight="1">
      <c r="A7" s="3" t="s">
        <v>386</v>
      </c>
    </row>
    <row r="8" spans="1:26" ht="15.75" customHeight="1">
      <c r="A8" s="3"/>
    </row>
    <row r="9" spans="1:26" ht="15.75" customHeight="1">
      <c r="A9" s="1" t="s">
        <v>29</v>
      </c>
      <c r="B9" s="2"/>
      <c r="C9" s="2"/>
      <c r="D9" s="2"/>
      <c r="E9" s="2"/>
      <c r="F9" s="2"/>
      <c r="G9" s="2"/>
      <c r="H9" s="2"/>
      <c r="I9" s="2"/>
      <c r="J9" s="2"/>
      <c r="K9" s="2"/>
      <c r="L9" s="2"/>
      <c r="M9" s="2"/>
      <c r="N9" s="2"/>
      <c r="O9" s="2"/>
      <c r="P9" s="2"/>
      <c r="Q9" s="2"/>
      <c r="R9" s="2"/>
      <c r="S9" s="2"/>
      <c r="T9" s="2"/>
      <c r="U9" s="2"/>
      <c r="V9" s="2"/>
      <c r="W9" s="2"/>
      <c r="X9" s="2"/>
      <c r="Y9" s="2"/>
      <c r="Z9" s="2"/>
    </row>
    <row r="10" spans="1:26" ht="15.75" customHeight="1">
      <c r="A10" s="22"/>
    </row>
    <row r="11" spans="1:26" ht="15.75" customHeight="1">
      <c r="A11" s="3" t="s">
        <v>31</v>
      </c>
    </row>
    <row r="12" spans="1:26" ht="15.75" customHeight="1">
      <c r="A12" s="3" t="s">
        <v>32</v>
      </c>
    </row>
    <row r="13" spans="1:26" ht="15.75" customHeight="1">
      <c r="A13" s="3"/>
    </row>
    <row r="14" spans="1:26" ht="15.75" customHeight="1">
      <c r="A14" s="1" t="s">
        <v>33</v>
      </c>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2"/>
    </row>
    <row r="16" spans="1:26" ht="15.75" customHeight="1">
      <c r="A16" s="3" t="s">
        <v>34</v>
      </c>
    </row>
    <row r="17" spans="1:26" ht="15.75" customHeight="1">
      <c r="A17" s="3" t="s">
        <v>35</v>
      </c>
    </row>
    <row r="18" spans="1:26" ht="15.75" customHeight="1">
      <c r="A18" s="3" t="s">
        <v>36</v>
      </c>
    </row>
    <row r="19" spans="1:26" ht="15.75" customHeight="1">
      <c r="A19" s="3" t="s">
        <v>32</v>
      </c>
    </row>
    <row r="20" spans="1:26" ht="15.75" customHeight="1">
      <c r="A20" s="3"/>
    </row>
    <row r="21" spans="1:26" ht="15.75" customHeight="1">
      <c r="A21" s="1" t="s">
        <v>37</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3"/>
    </row>
    <row r="23" spans="1:26" ht="15.75" customHeight="1">
      <c r="A23" s="3" t="s">
        <v>38</v>
      </c>
    </row>
    <row r="24" spans="1:26" ht="15.75" customHeight="1">
      <c r="A24" s="3" t="s">
        <v>32</v>
      </c>
    </row>
    <row r="25" spans="1:26" ht="15.75" customHeight="1">
      <c r="A25" s="29"/>
    </row>
    <row r="26" spans="1:26" ht="15.75" customHeight="1">
      <c r="A26" s="31"/>
    </row>
    <row r="27" spans="1:26" ht="15.75" customHeight="1">
      <c r="A27" s="32" t="s">
        <v>49</v>
      </c>
    </row>
    <row r="28" spans="1:26" ht="15.75" customHeight="1">
      <c r="A28" s="34"/>
    </row>
    <row r="29" spans="1:26" ht="13">
      <c r="A29" s="34"/>
    </row>
    <row r="30" spans="1:26" ht="13">
      <c r="A30" s="34"/>
    </row>
    <row r="31" spans="1:26" ht="13">
      <c r="A31" s="34"/>
    </row>
    <row r="32" spans="1:26" ht="13">
      <c r="A32" s="34"/>
    </row>
    <row r="33" spans="1:1" ht="13">
      <c r="A33" s="34"/>
    </row>
    <row r="34" spans="1:1" ht="13">
      <c r="A34" s="34"/>
    </row>
    <row r="35" spans="1:1" ht="13">
      <c r="A35" s="34"/>
    </row>
    <row r="36" spans="1:1" ht="13">
      <c r="A36" s="34"/>
    </row>
    <row r="37" spans="1:1" ht="13">
      <c r="A37" s="34"/>
    </row>
    <row r="38" spans="1:1" ht="13">
      <c r="A38" s="34"/>
    </row>
    <row r="39" spans="1:1" ht="13">
      <c r="A39" s="34"/>
    </row>
    <row r="40" spans="1:1" ht="13">
      <c r="A40" s="34"/>
    </row>
    <row r="41" spans="1:1" ht="13">
      <c r="A41" s="34"/>
    </row>
    <row r="42" spans="1:1" ht="13">
      <c r="A42" s="34"/>
    </row>
    <row r="43" spans="1:1" ht="13">
      <c r="A43" s="34"/>
    </row>
    <row r="44" spans="1:1" ht="13">
      <c r="A44" s="34"/>
    </row>
    <row r="45" spans="1:1" ht="13">
      <c r="A45" s="34"/>
    </row>
    <row r="46" spans="1:1" ht="13">
      <c r="A46" s="34"/>
    </row>
    <row r="47" spans="1:1" ht="13">
      <c r="A47" s="34"/>
    </row>
    <row r="48" spans="1:1" ht="13">
      <c r="A48" s="34"/>
    </row>
    <row r="49" spans="1:1" ht="13">
      <c r="A49" s="34"/>
    </row>
    <row r="50" spans="1:1" ht="13">
      <c r="A50" s="34"/>
    </row>
    <row r="51" spans="1:1" ht="13">
      <c r="A51" s="34"/>
    </row>
    <row r="52" spans="1:1" ht="13">
      <c r="A52" s="34"/>
    </row>
    <row r="53" spans="1:1" ht="13">
      <c r="A53" s="34"/>
    </row>
    <row r="54" spans="1:1" ht="13">
      <c r="A54" s="34"/>
    </row>
    <row r="55" spans="1:1" ht="13">
      <c r="A55" s="34"/>
    </row>
    <row r="56" spans="1:1" ht="13">
      <c r="A56" s="34"/>
    </row>
    <row r="57" spans="1:1" ht="13">
      <c r="A57" s="34"/>
    </row>
    <row r="58" spans="1:1" ht="13">
      <c r="A58" s="34"/>
    </row>
    <row r="59" spans="1:1" ht="13">
      <c r="A59" s="34"/>
    </row>
    <row r="60" spans="1:1" ht="13">
      <c r="A60" s="34"/>
    </row>
    <row r="61" spans="1:1" ht="13">
      <c r="A61" s="34"/>
    </row>
    <row r="62" spans="1:1" ht="13">
      <c r="A62" s="34"/>
    </row>
    <row r="63" spans="1:1" ht="13">
      <c r="A63" s="34"/>
    </row>
    <row r="64" spans="1:1" ht="13">
      <c r="A64" s="34"/>
    </row>
    <row r="65" spans="1:1" ht="13">
      <c r="A65" s="34"/>
    </row>
    <row r="66" spans="1:1" ht="13">
      <c r="A66" s="34"/>
    </row>
    <row r="67" spans="1:1" ht="13">
      <c r="A67" s="34"/>
    </row>
    <row r="68" spans="1:1" ht="13">
      <c r="A68" s="34"/>
    </row>
    <row r="69" spans="1:1" ht="13">
      <c r="A69" s="34"/>
    </row>
    <row r="70" spans="1:1" ht="13">
      <c r="A70" s="34"/>
    </row>
    <row r="71" spans="1:1" ht="13">
      <c r="A71" s="34"/>
    </row>
    <row r="72" spans="1:1" ht="13">
      <c r="A72" s="34"/>
    </row>
    <row r="73" spans="1:1" ht="13">
      <c r="A73" s="34"/>
    </row>
    <row r="74" spans="1:1" ht="13">
      <c r="A74" s="34"/>
    </row>
    <row r="75" spans="1:1" ht="13">
      <c r="A75" s="34"/>
    </row>
    <row r="76" spans="1:1" ht="13">
      <c r="A76" s="34"/>
    </row>
    <row r="77" spans="1:1" ht="13">
      <c r="A77" s="34"/>
    </row>
    <row r="78" spans="1:1" ht="13">
      <c r="A78" s="34"/>
    </row>
    <row r="79" spans="1:1" ht="13">
      <c r="A79" s="34"/>
    </row>
    <row r="80" spans="1:1" ht="13">
      <c r="A80" s="34"/>
    </row>
    <row r="81" spans="1:1" ht="13">
      <c r="A81" s="34"/>
    </row>
    <row r="82" spans="1:1" ht="13">
      <c r="A82" s="34"/>
    </row>
    <row r="83" spans="1:1" ht="13">
      <c r="A83" s="34"/>
    </row>
    <row r="84" spans="1:1" ht="13">
      <c r="A84" s="34"/>
    </row>
    <row r="85" spans="1:1" ht="13">
      <c r="A85" s="34"/>
    </row>
    <row r="86" spans="1:1" ht="13">
      <c r="A86" s="34"/>
    </row>
    <row r="87" spans="1:1" ht="13">
      <c r="A87" s="34"/>
    </row>
    <row r="88" spans="1:1" ht="13">
      <c r="A88" s="34"/>
    </row>
    <row r="89" spans="1:1" ht="13">
      <c r="A89" s="34"/>
    </row>
    <row r="90" spans="1:1" ht="13">
      <c r="A90" s="34"/>
    </row>
    <row r="91" spans="1:1" ht="13">
      <c r="A91" s="34"/>
    </row>
    <row r="92" spans="1:1" ht="13">
      <c r="A92" s="34"/>
    </row>
    <row r="93" spans="1:1" ht="13">
      <c r="A93" s="34"/>
    </row>
    <row r="94" spans="1:1" ht="13">
      <c r="A94" s="34"/>
    </row>
    <row r="95" spans="1:1" ht="13">
      <c r="A95" s="34"/>
    </row>
    <row r="96" spans="1:1" ht="13">
      <c r="A96" s="34"/>
    </row>
    <row r="97" spans="1:1" ht="13">
      <c r="A97" s="34"/>
    </row>
    <row r="98" spans="1:1" ht="13">
      <c r="A98" s="34"/>
    </row>
    <row r="99" spans="1:1" ht="13">
      <c r="A99" s="34"/>
    </row>
    <row r="100" spans="1:1" ht="13">
      <c r="A100" s="34"/>
    </row>
    <row r="101" spans="1:1" ht="13">
      <c r="A101" s="34"/>
    </row>
    <row r="102" spans="1:1" ht="13">
      <c r="A102" s="34"/>
    </row>
    <row r="103" spans="1:1" ht="13">
      <c r="A103" s="34"/>
    </row>
    <row r="104" spans="1:1" ht="13">
      <c r="A104" s="34"/>
    </row>
    <row r="105" spans="1:1" ht="13">
      <c r="A105" s="34"/>
    </row>
    <row r="106" spans="1:1" ht="13">
      <c r="A106" s="34"/>
    </row>
    <row r="107" spans="1:1" ht="13">
      <c r="A107" s="34"/>
    </row>
    <row r="108" spans="1:1" ht="13">
      <c r="A108" s="34"/>
    </row>
    <row r="109" spans="1:1" ht="13">
      <c r="A109" s="34"/>
    </row>
    <row r="110" spans="1:1" ht="13">
      <c r="A110" s="34"/>
    </row>
    <row r="111" spans="1:1" ht="13">
      <c r="A111" s="34"/>
    </row>
    <row r="112" spans="1:1" ht="13">
      <c r="A112" s="34"/>
    </row>
    <row r="113" spans="1:1" ht="13">
      <c r="A113" s="34"/>
    </row>
    <row r="114" spans="1:1" ht="13">
      <c r="A114" s="34"/>
    </row>
    <row r="115" spans="1:1" ht="13">
      <c r="A115" s="34"/>
    </row>
    <row r="116" spans="1:1" ht="13">
      <c r="A116" s="34"/>
    </row>
    <row r="117" spans="1:1" ht="13">
      <c r="A117" s="34"/>
    </row>
    <row r="118" spans="1:1" ht="13">
      <c r="A118" s="34"/>
    </row>
    <row r="119" spans="1:1" ht="13">
      <c r="A119" s="34"/>
    </row>
    <row r="120" spans="1:1" ht="13">
      <c r="A120" s="34"/>
    </row>
    <row r="121" spans="1:1" ht="13">
      <c r="A121" s="34"/>
    </row>
    <row r="122" spans="1:1" ht="13">
      <c r="A122" s="34"/>
    </row>
    <row r="123" spans="1:1" ht="13">
      <c r="A123" s="34"/>
    </row>
    <row r="124" spans="1:1" ht="13">
      <c r="A124" s="34"/>
    </row>
    <row r="125" spans="1:1" ht="13">
      <c r="A125" s="34"/>
    </row>
    <row r="126" spans="1:1" ht="13">
      <c r="A126" s="34"/>
    </row>
    <row r="127" spans="1:1" ht="13">
      <c r="A127" s="34"/>
    </row>
    <row r="128" spans="1:1" ht="13">
      <c r="A128" s="34"/>
    </row>
    <row r="129" spans="1:1" ht="13">
      <c r="A129" s="34"/>
    </row>
    <row r="130" spans="1:1" ht="13">
      <c r="A130" s="34"/>
    </row>
    <row r="131" spans="1:1" ht="13">
      <c r="A131" s="34"/>
    </row>
    <row r="132" spans="1:1" ht="13">
      <c r="A132" s="34"/>
    </row>
    <row r="133" spans="1:1" ht="13">
      <c r="A133" s="34"/>
    </row>
    <row r="134" spans="1:1" ht="13">
      <c r="A134" s="34"/>
    </row>
    <row r="135" spans="1:1" ht="13">
      <c r="A135" s="34"/>
    </row>
    <row r="136" spans="1:1" ht="13">
      <c r="A136" s="34"/>
    </row>
    <row r="137" spans="1:1" ht="13">
      <c r="A137" s="34"/>
    </row>
    <row r="138" spans="1:1" ht="13">
      <c r="A138" s="34"/>
    </row>
    <row r="139" spans="1:1" ht="13">
      <c r="A139" s="34"/>
    </row>
    <row r="140" spans="1:1" ht="13">
      <c r="A140" s="34"/>
    </row>
    <row r="141" spans="1:1" ht="13">
      <c r="A141" s="34"/>
    </row>
    <row r="142" spans="1:1" ht="13">
      <c r="A142" s="34"/>
    </row>
    <row r="143" spans="1:1" ht="13">
      <c r="A143" s="34"/>
    </row>
    <row r="144" spans="1:1" ht="13">
      <c r="A144" s="34"/>
    </row>
    <row r="145" spans="1:1" ht="13">
      <c r="A145" s="34"/>
    </row>
    <row r="146" spans="1:1" ht="13">
      <c r="A146" s="34"/>
    </row>
    <row r="147" spans="1:1" ht="13">
      <c r="A147" s="34"/>
    </row>
    <row r="148" spans="1:1" ht="13">
      <c r="A148" s="34"/>
    </row>
    <row r="149" spans="1:1" ht="13">
      <c r="A149" s="34"/>
    </row>
    <row r="150" spans="1:1" ht="13">
      <c r="A150" s="34"/>
    </row>
    <row r="151" spans="1:1" ht="13">
      <c r="A151" s="34"/>
    </row>
    <row r="152" spans="1:1" ht="13">
      <c r="A152" s="34"/>
    </row>
    <row r="153" spans="1:1" ht="13">
      <c r="A153" s="34"/>
    </row>
    <row r="154" spans="1:1" ht="13">
      <c r="A154" s="34"/>
    </row>
    <row r="155" spans="1:1" ht="13">
      <c r="A155" s="34"/>
    </row>
    <row r="156" spans="1:1" ht="13">
      <c r="A156" s="34"/>
    </row>
    <row r="157" spans="1:1" ht="13">
      <c r="A157" s="34"/>
    </row>
    <row r="158" spans="1:1" ht="13">
      <c r="A158" s="34"/>
    </row>
    <row r="159" spans="1:1" ht="13">
      <c r="A159" s="34"/>
    </row>
    <row r="160" spans="1:1" ht="13">
      <c r="A160" s="34"/>
    </row>
    <row r="161" spans="1:1" ht="13">
      <c r="A161" s="34"/>
    </row>
    <row r="162" spans="1:1" ht="13">
      <c r="A162" s="34"/>
    </row>
    <row r="163" spans="1:1" ht="13">
      <c r="A163" s="34"/>
    </row>
    <row r="164" spans="1:1" ht="13">
      <c r="A164" s="34"/>
    </row>
    <row r="165" spans="1:1" ht="13">
      <c r="A165" s="34"/>
    </row>
    <row r="166" spans="1:1" ht="13">
      <c r="A166" s="34"/>
    </row>
    <row r="167" spans="1:1" ht="13">
      <c r="A167" s="34"/>
    </row>
    <row r="168" spans="1:1" ht="13">
      <c r="A168" s="34"/>
    </row>
    <row r="169" spans="1:1" ht="13">
      <c r="A169" s="34"/>
    </row>
    <row r="170" spans="1:1" ht="13">
      <c r="A170" s="34"/>
    </row>
    <row r="171" spans="1:1" ht="13">
      <c r="A171" s="34"/>
    </row>
    <row r="172" spans="1:1" ht="13">
      <c r="A172" s="34"/>
    </row>
    <row r="173" spans="1:1" ht="13">
      <c r="A173" s="34"/>
    </row>
    <row r="174" spans="1:1" ht="13">
      <c r="A174" s="34"/>
    </row>
    <row r="175" spans="1:1" ht="13">
      <c r="A175" s="34"/>
    </row>
    <row r="176" spans="1:1" ht="13">
      <c r="A176" s="34"/>
    </row>
    <row r="177" spans="1:1" ht="13">
      <c r="A177" s="34"/>
    </row>
    <row r="178" spans="1:1" ht="13">
      <c r="A178" s="34"/>
    </row>
    <row r="179" spans="1:1" ht="13">
      <c r="A179" s="34"/>
    </row>
    <row r="180" spans="1:1" ht="13">
      <c r="A180" s="34"/>
    </row>
    <row r="181" spans="1:1" ht="13">
      <c r="A181" s="34"/>
    </row>
    <row r="182" spans="1:1" ht="13">
      <c r="A182" s="34"/>
    </row>
    <row r="183" spans="1:1" ht="13">
      <c r="A183" s="34"/>
    </row>
    <row r="184" spans="1:1" ht="13">
      <c r="A184" s="34"/>
    </row>
    <row r="185" spans="1:1" ht="13">
      <c r="A185" s="34"/>
    </row>
    <row r="186" spans="1:1" ht="13">
      <c r="A186" s="34"/>
    </row>
    <row r="187" spans="1:1" ht="13">
      <c r="A187" s="34"/>
    </row>
    <row r="188" spans="1:1" ht="13">
      <c r="A188" s="34"/>
    </row>
    <row r="189" spans="1:1" ht="13">
      <c r="A189" s="34"/>
    </row>
    <row r="190" spans="1:1" ht="13">
      <c r="A190" s="34"/>
    </row>
    <row r="191" spans="1:1" ht="13">
      <c r="A191" s="34"/>
    </row>
    <row r="192" spans="1:1" ht="13">
      <c r="A192" s="34"/>
    </row>
    <row r="193" spans="1:1" ht="13">
      <c r="A193" s="34"/>
    </row>
    <row r="194" spans="1:1" ht="13">
      <c r="A194" s="34"/>
    </row>
    <row r="195" spans="1:1" ht="13">
      <c r="A195" s="34"/>
    </row>
    <row r="196" spans="1:1" ht="13">
      <c r="A196" s="34"/>
    </row>
    <row r="197" spans="1:1" ht="13">
      <c r="A197" s="34"/>
    </row>
    <row r="198" spans="1:1" ht="13">
      <c r="A198" s="34"/>
    </row>
    <row r="199" spans="1:1" ht="13">
      <c r="A199" s="34"/>
    </row>
    <row r="200" spans="1:1" ht="13">
      <c r="A200" s="34"/>
    </row>
    <row r="201" spans="1:1" ht="13">
      <c r="A201" s="34"/>
    </row>
    <row r="202" spans="1:1" ht="13">
      <c r="A202" s="34"/>
    </row>
    <row r="203" spans="1:1" ht="13">
      <c r="A203" s="34"/>
    </row>
    <row r="204" spans="1:1" ht="13">
      <c r="A204" s="34"/>
    </row>
    <row r="205" spans="1:1" ht="13">
      <c r="A205" s="34"/>
    </row>
    <row r="206" spans="1:1" ht="13">
      <c r="A206" s="34"/>
    </row>
    <row r="207" spans="1:1" ht="13">
      <c r="A207" s="34"/>
    </row>
    <row r="208" spans="1:1" ht="13">
      <c r="A208" s="34"/>
    </row>
    <row r="209" spans="1:1" ht="13">
      <c r="A209" s="34"/>
    </row>
    <row r="210" spans="1:1" ht="13">
      <c r="A210" s="34"/>
    </row>
    <row r="211" spans="1:1" ht="13">
      <c r="A211" s="34"/>
    </row>
    <row r="212" spans="1:1" ht="13">
      <c r="A212" s="34"/>
    </row>
    <row r="213" spans="1:1" ht="13">
      <c r="A213" s="34"/>
    </row>
    <row r="214" spans="1:1" ht="13">
      <c r="A214" s="34"/>
    </row>
    <row r="215" spans="1:1" ht="13">
      <c r="A215" s="34"/>
    </row>
    <row r="216" spans="1:1" ht="13">
      <c r="A216" s="34"/>
    </row>
    <row r="217" spans="1:1" ht="13">
      <c r="A217" s="34"/>
    </row>
    <row r="218" spans="1:1" ht="13">
      <c r="A218" s="34"/>
    </row>
    <row r="219" spans="1:1" ht="13">
      <c r="A219" s="34"/>
    </row>
    <row r="220" spans="1:1" ht="13">
      <c r="A220" s="34"/>
    </row>
    <row r="221" spans="1:1" ht="13">
      <c r="A221" s="34"/>
    </row>
    <row r="222" spans="1:1" ht="13">
      <c r="A222" s="34"/>
    </row>
    <row r="223" spans="1:1" ht="13">
      <c r="A223" s="34"/>
    </row>
    <row r="224" spans="1:1" ht="13">
      <c r="A224" s="34"/>
    </row>
    <row r="225" spans="1:1" ht="13">
      <c r="A225" s="34"/>
    </row>
    <row r="226" spans="1:1" ht="13">
      <c r="A226" s="34"/>
    </row>
    <row r="227" spans="1:1" ht="13">
      <c r="A227" s="34"/>
    </row>
    <row r="228" spans="1:1" ht="13">
      <c r="A228" s="34"/>
    </row>
    <row r="229" spans="1:1" ht="13">
      <c r="A229" s="34"/>
    </row>
    <row r="230" spans="1:1" ht="13">
      <c r="A230" s="34"/>
    </row>
    <row r="231" spans="1:1" ht="13">
      <c r="A231" s="34"/>
    </row>
    <row r="232" spans="1:1" ht="13">
      <c r="A232" s="34"/>
    </row>
    <row r="233" spans="1:1" ht="13">
      <c r="A233" s="34"/>
    </row>
    <row r="234" spans="1:1" ht="13">
      <c r="A234" s="34"/>
    </row>
    <row r="235" spans="1:1" ht="13">
      <c r="A235" s="34"/>
    </row>
    <row r="236" spans="1:1" ht="13">
      <c r="A236" s="34"/>
    </row>
    <row r="237" spans="1:1" ht="13">
      <c r="A237" s="34"/>
    </row>
    <row r="238" spans="1:1" ht="13">
      <c r="A238" s="34"/>
    </row>
    <row r="239" spans="1:1" ht="13">
      <c r="A239" s="34"/>
    </row>
    <row r="240" spans="1:1" ht="13">
      <c r="A240" s="34"/>
    </row>
    <row r="241" spans="1:1" ht="13">
      <c r="A241" s="34"/>
    </row>
    <row r="242" spans="1:1" ht="13">
      <c r="A242" s="34"/>
    </row>
    <row r="243" spans="1:1" ht="13">
      <c r="A243" s="34"/>
    </row>
    <row r="244" spans="1:1" ht="13">
      <c r="A244" s="34"/>
    </row>
    <row r="245" spans="1:1" ht="13">
      <c r="A245" s="34"/>
    </row>
    <row r="246" spans="1:1" ht="13">
      <c r="A246" s="34"/>
    </row>
    <row r="247" spans="1:1" ht="13">
      <c r="A247" s="34"/>
    </row>
    <row r="248" spans="1:1" ht="13">
      <c r="A248" s="34"/>
    </row>
    <row r="249" spans="1:1" ht="13">
      <c r="A249" s="34"/>
    </row>
    <row r="250" spans="1:1" ht="13">
      <c r="A250" s="34"/>
    </row>
    <row r="251" spans="1:1" ht="13">
      <c r="A251" s="34"/>
    </row>
    <row r="252" spans="1:1" ht="13">
      <c r="A252" s="34"/>
    </row>
    <row r="253" spans="1:1" ht="13">
      <c r="A253" s="34"/>
    </row>
    <row r="254" spans="1:1" ht="13">
      <c r="A254" s="34"/>
    </row>
    <row r="255" spans="1:1" ht="13">
      <c r="A255" s="34"/>
    </row>
    <row r="256" spans="1:1" ht="13">
      <c r="A256" s="34"/>
    </row>
    <row r="257" spans="1:1" ht="13">
      <c r="A257" s="34"/>
    </row>
    <row r="258" spans="1:1" ht="13">
      <c r="A258" s="34"/>
    </row>
    <row r="259" spans="1:1" ht="13">
      <c r="A259" s="34"/>
    </row>
    <row r="260" spans="1:1" ht="13">
      <c r="A260" s="34"/>
    </row>
    <row r="261" spans="1:1" ht="13">
      <c r="A261" s="34"/>
    </row>
    <row r="262" spans="1:1" ht="13">
      <c r="A262" s="34"/>
    </row>
    <row r="263" spans="1:1" ht="13">
      <c r="A263" s="34"/>
    </row>
    <row r="264" spans="1:1" ht="13">
      <c r="A264" s="34"/>
    </row>
    <row r="265" spans="1:1" ht="13">
      <c r="A265" s="34"/>
    </row>
    <row r="266" spans="1:1" ht="13">
      <c r="A266" s="34"/>
    </row>
    <row r="267" spans="1:1" ht="13">
      <c r="A267" s="34"/>
    </row>
    <row r="268" spans="1:1" ht="13">
      <c r="A268" s="34"/>
    </row>
    <row r="269" spans="1:1" ht="13">
      <c r="A269" s="34"/>
    </row>
    <row r="270" spans="1:1" ht="13">
      <c r="A270" s="34"/>
    </row>
    <row r="271" spans="1:1" ht="13">
      <c r="A271" s="34"/>
    </row>
    <row r="272" spans="1:1" ht="13">
      <c r="A272" s="34"/>
    </row>
    <row r="273" spans="1:1" ht="13">
      <c r="A273" s="34"/>
    </row>
    <row r="274" spans="1:1" ht="13">
      <c r="A274" s="34"/>
    </row>
    <row r="275" spans="1:1" ht="13">
      <c r="A275" s="34"/>
    </row>
    <row r="276" spans="1:1" ht="13">
      <c r="A276" s="34"/>
    </row>
    <row r="277" spans="1:1" ht="13">
      <c r="A277" s="34"/>
    </row>
    <row r="278" spans="1:1" ht="13">
      <c r="A278" s="34"/>
    </row>
    <row r="279" spans="1:1" ht="13">
      <c r="A279" s="34"/>
    </row>
    <row r="280" spans="1:1" ht="13">
      <c r="A280" s="34"/>
    </row>
    <row r="281" spans="1:1" ht="13">
      <c r="A281" s="34"/>
    </row>
    <row r="282" spans="1:1" ht="13">
      <c r="A282" s="34"/>
    </row>
    <row r="283" spans="1:1" ht="13">
      <c r="A283" s="34"/>
    </row>
    <row r="284" spans="1:1" ht="13">
      <c r="A284" s="34"/>
    </row>
    <row r="285" spans="1:1" ht="13">
      <c r="A285" s="34"/>
    </row>
    <row r="286" spans="1:1" ht="13">
      <c r="A286" s="34"/>
    </row>
    <row r="287" spans="1:1" ht="13">
      <c r="A287" s="34"/>
    </row>
    <row r="288" spans="1:1" ht="13">
      <c r="A288" s="34"/>
    </row>
    <row r="289" spans="1:1" ht="13">
      <c r="A289" s="34"/>
    </row>
    <row r="290" spans="1:1" ht="13">
      <c r="A290" s="34"/>
    </row>
    <row r="291" spans="1:1" ht="13">
      <c r="A291" s="34"/>
    </row>
    <row r="292" spans="1:1" ht="13">
      <c r="A292" s="34"/>
    </row>
    <row r="293" spans="1:1" ht="13">
      <c r="A293" s="34"/>
    </row>
    <row r="294" spans="1:1" ht="13">
      <c r="A294" s="34"/>
    </row>
    <row r="295" spans="1:1" ht="13">
      <c r="A295" s="34"/>
    </row>
    <row r="296" spans="1:1" ht="13">
      <c r="A296" s="34"/>
    </row>
    <row r="297" spans="1:1" ht="13">
      <c r="A297" s="34"/>
    </row>
    <row r="298" spans="1:1" ht="13">
      <c r="A298" s="34"/>
    </row>
    <row r="299" spans="1:1" ht="13">
      <c r="A299" s="34"/>
    </row>
    <row r="300" spans="1:1" ht="13">
      <c r="A300" s="34"/>
    </row>
    <row r="301" spans="1:1" ht="13">
      <c r="A301" s="34"/>
    </row>
    <row r="302" spans="1:1" ht="13">
      <c r="A302" s="34"/>
    </row>
    <row r="303" spans="1:1" ht="13">
      <c r="A303" s="34"/>
    </row>
    <row r="304" spans="1:1" ht="13">
      <c r="A304" s="34"/>
    </row>
    <row r="305" spans="1:1" ht="13">
      <c r="A305" s="34"/>
    </row>
    <row r="306" spans="1:1" ht="13">
      <c r="A306" s="34"/>
    </row>
    <row r="307" spans="1:1" ht="13">
      <c r="A307" s="34"/>
    </row>
    <row r="308" spans="1:1" ht="13">
      <c r="A308" s="34"/>
    </row>
    <row r="309" spans="1:1" ht="13">
      <c r="A309" s="34"/>
    </row>
    <row r="310" spans="1:1" ht="13">
      <c r="A310" s="34"/>
    </row>
    <row r="311" spans="1:1" ht="13">
      <c r="A311" s="34"/>
    </row>
    <row r="312" spans="1:1" ht="13">
      <c r="A312" s="34"/>
    </row>
    <row r="313" spans="1:1" ht="13">
      <c r="A313" s="34"/>
    </row>
    <row r="314" spans="1:1" ht="13">
      <c r="A314" s="34"/>
    </row>
    <row r="315" spans="1:1" ht="13">
      <c r="A315" s="34"/>
    </row>
    <row r="316" spans="1:1" ht="13">
      <c r="A316" s="34"/>
    </row>
    <row r="317" spans="1:1" ht="13">
      <c r="A317" s="34"/>
    </row>
    <row r="318" spans="1:1" ht="13">
      <c r="A318" s="34"/>
    </row>
    <row r="319" spans="1:1" ht="13">
      <c r="A319" s="34"/>
    </row>
    <row r="320" spans="1:1" ht="13">
      <c r="A320" s="34"/>
    </row>
    <row r="321" spans="1:1" ht="13">
      <c r="A321" s="34"/>
    </row>
    <row r="322" spans="1:1" ht="13">
      <c r="A322" s="34"/>
    </row>
    <row r="323" spans="1:1" ht="13">
      <c r="A323" s="34"/>
    </row>
    <row r="324" spans="1:1" ht="13">
      <c r="A324" s="34"/>
    </row>
    <row r="325" spans="1:1" ht="13">
      <c r="A325" s="34"/>
    </row>
    <row r="326" spans="1:1" ht="13">
      <c r="A326" s="34"/>
    </row>
    <row r="327" spans="1:1" ht="13">
      <c r="A327" s="34"/>
    </row>
    <row r="328" spans="1:1" ht="13">
      <c r="A328" s="34"/>
    </row>
    <row r="329" spans="1:1" ht="13">
      <c r="A329" s="34"/>
    </row>
    <row r="330" spans="1:1" ht="13">
      <c r="A330" s="34"/>
    </row>
    <row r="331" spans="1:1" ht="13">
      <c r="A331" s="34"/>
    </row>
    <row r="332" spans="1:1" ht="13">
      <c r="A332" s="34"/>
    </row>
    <row r="333" spans="1:1" ht="13">
      <c r="A333" s="34"/>
    </row>
    <row r="334" spans="1:1" ht="13">
      <c r="A334" s="34"/>
    </row>
    <row r="335" spans="1:1" ht="13">
      <c r="A335" s="34"/>
    </row>
    <row r="336" spans="1:1" ht="13">
      <c r="A336" s="34"/>
    </row>
    <row r="337" spans="1:1" ht="13">
      <c r="A337" s="34"/>
    </row>
    <row r="338" spans="1:1" ht="13">
      <c r="A338" s="34"/>
    </row>
    <row r="339" spans="1:1" ht="13">
      <c r="A339" s="34"/>
    </row>
    <row r="340" spans="1:1" ht="13">
      <c r="A340" s="34"/>
    </row>
    <row r="341" spans="1:1" ht="13">
      <c r="A341" s="34"/>
    </row>
    <row r="342" spans="1:1" ht="13">
      <c r="A342" s="34"/>
    </row>
    <row r="343" spans="1:1" ht="13">
      <c r="A343" s="34"/>
    </row>
    <row r="344" spans="1:1" ht="13">
      <c r="A344" s="34"/>
    </row>
    <row r="345" spans="1:1" ht="13">
      <c r="A345" s="34"/>
    </row>
    <row r="346" spans="1:1" ht="13">
      <c r="A346" s="34"/>
    </row>
    <row r="347" spans="1:1" ht="13">
      <c r="A347" s="34"/>
    </row>
    <row r="348" spans="1:1" ht="13">
      <c r="A348" s="34"/>
    </row>
    <row r="349" spans="1:1" ht="13">
      <c r="A349" s="34"/>
    </row>
    <row r="350" spans="1:1" ht="13">
      <c r="A350" s="34"/>
    </row>
    <row r="351" spans="1:1" ht="13">
      <c r="A351" s="34"/>
    </row>
    <row r="352" spans="1:1" ht="13">
      <c r="A352" s="34"/>
    </row>
    <row r="353" spans="1:1" ht="13">
      <c r="A353" s="34"/>
    </row>
    <row r="354" spans="1:1" ht="13">
      <c r="A354" s="34"/>
    </row>
    <row r="355" spans="1:1" ht="13">
      <c r="A355" s="34"/>
    </row>
    <row r="356" spans="1:1" ht="13">
      <c r="A356" s="34"/>
    </row>
    <row r="357" spans="1:1" ht="13">
      <c r="A357" s="34"/>
    </row>
    <row r="358" spans="1:1" ht="13">
      <c r="A358" s="34"/>
    </row>
    <row r="359" spans="1:1" ht="13">
      <c r="A359" s="34"/>
    </row>
    <row r="360" spans="1:1" ht="13">
      <c r="A360" s="34"/>
    </row>
    <row r="361" spans="1:1" ht="13">
      <c r="A361" s="34"/>
    </row>
    <row r="362" spans="1:1" ht="13">
      <c r="A362" s="34"/>
    </row>
    <row r="363" spans="1:1" ht="13">
      <c r="A363" s="34"/>
    </row>
    <row r="364" spans="1:1" ht="13">
      <c r="A364" s="34"/>
    </row>
    <row r="365" spans="1:1" ht="13">
      <c r="A365" s="34"/>
    </row>
    <row r="366" spans="1:1" ht="13">
      <c r="A366" s="34"/>
    </row>
    <row r="367" spans="1:1" ht="13">
      <c r="A367" s="34"/>
    </row>
    <row r="368" spans="1:1" ht="13">
      <c r="A368" s="34"/>
    </row>
    <row r="369" spans="1:1" ht="13">
      <c r="A369" s="34"/>
    </row>
    <row r="370" spans="1:1" ht="13">
      <c r="A370" s="34"/>
    </row>
    <row r="371" spans="1:1" ht="13">
      <c r="A371" s="34"/>
    </row>
    <row r="372" spans="1:1" ht="13">
      <c r="A372" s="34"/>
    </row>
    <row r="373" spans="1:1" ht="13">
      <c r="A373" s="34"/>
    </row>
    <row r="374" spans="1:1" ht="13">
      <c r="A374" s="34"/>
    </row>
    <row r="375" spans="1:1" ht="13">
      <c r="A375" s="34"/>
    </row>
    <row r="376" spans="1:1" ht="13">
      <c r="A376" s="34"/>
    </row>
    <row r="377" spans="1:1" ht="13">
      <c r="A377" s="34"/>
    </row>
    <row r="378" spans="1:1" ht="13">
      <c r="A378" s="34"/>
    </row>
    <row r="379" spans="1:1" ht="13">
      <c r="A379" s="34"/>
    </row>
    <row r="380" spans="1:1" ht="13">
      <c r="A380" s="34"/>
    </row>
    <row r="381" spans="1:1" ht="13">
      <c r="A381" s="34"/>
    </row>
    <row r="382" spans="1:1" ht="13">
      <c r="A382" s="34"/>
    </row>
    <row r="383" spans="1:1" ht="13">
      <c r="A383" s="34"/>
    </row>
    <row r="384" spans="1:1" ht="13">
      <c r="A384" s="34"/>
    </row>
    <row r="385" spans="1:1" ht="13">
      <c r="A385" s="34"/>
    </row>
    <row r="386" spans="1:1" ht="13">
      <c r="A386" s="34"/>
    </row>
    <row r="387" spans="1:1" ht="13">
      <c r="A387" s="34"/>
    </row>
    <row r="388" spans="1:1" ht="13">
      <c r="A388" s="34"/>
    </row>
    <row r="389" spans="1:1" ht="13">
      <c r="A389" s="34"/>
    </row>
    <row r="390" spans="1:1" ht="13">
      <c r="A390" s="34"/>
    </row>
    <row r="391" spans="1:1" ht="13">
      <c r="A391" s="34"/>
    </row>
    <row r="392" spans="1:1" ht="13">
      <c r="A392" s="34"/>
    </row>
    <row r="393" spans="1:1" ht="13">
      <c r="A393" s="34"/>
    </row>
    <row r="394" spans="1:1" ht="13">
      <c r="A394" s="34"/>
    </row>
    <row r="395" spans="1:1" ht="13">
      <c r="A395" s="34"/>
    </row>
    <row r="396" spans="1:1" ht="13">
      <c r="A396" s="34"/>
    </row>
    <row r="397" spans="1:1" ht="13">
      <c r="A397" s="34"/>
    </row>
    <row r="398" spans="1:1" ht="13">
      <c r="A398" s="34"/>
    </row>
    <row r="399" spans="1:1" ht="13">
      <c r="A399" s="34"/>
    </row>
    <row r="400" spans="1:1" ht="13">
      <c r="A400" s="34"/>
    </row>
    <row r="401" spans="1:1" ht="13">
      <c r="A401" s="34"/>
    </row>
    <row r="402" spans="1:1" ht="13">
      <c r="A402" s="34"/>
    </row>
    <row r="403" spans="1:1" ht="13">
      <c r="A403" s="34"/>
    </row>
    <row r="404" spans="1:1" ht="13">
      <c r="A404" s="34"/>
    </row>
    <row r="405" spans="1:1" ht="13">
      <c r="A405" s="34"/>
    </row>
    <row r="406" spans="1:1" ht="13">
      <c r="A406" s="34"/>
    </row>
    <row r="407" spans="1:1" ht="13">
      <c r="A407" s="34"/>
    </row>
    <row r="408" spans="1:1" ht="13">
      <c r="A408" s="34"/>
    </row>
    <row r="409" spans="1:1" ht="13">
      <c r="A409" s="34"/>
    </row>
    <row r="410" spans="1:1" ht="13">
      <c r="A410" s="34"/>
    </row>
    <row r="411" spans="1:1" ht="13">
      <c r="A411" s="34"/>
    </row>
    <row r="412" spans="1:1" ht="13">
      <c r="A412" s="34"/>
    </row>
    <row r="413" spans="1:1" ht="13">
      <c r="A413" s="34"/>
    </row>
    <row r="414" spans="1:1" ht="13">
      <c r="A414" s="34"/>
    </row>
    <row r="415" spans="1:1" ht="13">
      <c r="A415" s="34"/>
    </row>
    <row r="416" spans="1:1" ht="13">
      <c r="A416" s="34"/>
    </row>
    <row r="417" spans="1:1" ht="13">
      <c r="A417" s="34"/>
    </row>
    <row r="418" spans="1:1" ht="13">
      <c r="A418" s="34"/>
    </row>
    <row r="419" spans="1:1" ht="13">
      <c r="A419" s="34"/>
    </row>
    <row r="420" spans="1:1" ht="13">
      <c r="A420" s="34"/>
    </row>
    <row r="421" spans="1:1" ht="13">
      <c r="A421" s="34"/>
    </row>
    <row r="422" spans="1:1" ht="13">
      <c r="A422" s="34"/>
    </row>
    <row r="423" spans="1:1" ht="13">
      <c r="A423" s="34"/>
    </row>
    <row r="424" spans="1:1" ht="13">
      <c r="A424" s="34"/>
    </row>
    <row r="425" spans="1:1" ht="13">
      <c r="A425" s="34"/>
    </row>
    <row r="426" spans="1:1" ht="13">
      <c r="A426" s="34"/>
    </row>
    <row r="427" spans="1:1" ht="13">
      <c r="A427" s="34"/>
    </row>
    <row r="428" spans="1:1" ht="13">
      <c r="A428" s="34"/>
    </row>
    <row r="429" spans="1:1" ht="13">
      <c r="A429" s="34"/>
    </row>
    <row r="430" spans="1:1" ht="13">
      <c r="A430" s="34"/>
    </row>
    <row r="431" spans="1:1" ht="13">
      <c r="A431" s="34"/>
    </row>
    <row r="432" spans="1:1" ht="13">
      <c r="A432" s="34"/>
    </row>
    <row r="433" spans="1:1" ht="13">
      <c r="A433" s="34"/>
    </row>
    <row r="434" spans="1:1" ht="13">
      <c r="A434" s="34"/>
    </row>
    <row r="435" spans="1:1" ht="13">
      <c r="A435" s="34"/>
    </row>
    <row r="436" spans="1:1" ht="13">
      <c r="A436" s="34"/>
    </row>
    <row r="437" spans="1:1" ht="13">
      <c r="A437" s="34"/>
    </row>
    <row r="438" spans="1:1" ht="13">
      <c r="A438" s="34"/>
    </row>
    <row r="439" spans="1:1" ht="13">
      <c r="A439" s="34"/>
    </row>
    <row r="440" spans="1:1" ht="13">
      <c r="A440" s="34"/>
    </row>
    <row r="441" spans="1:1" ht="13">
      <c r="A441" s="34"/>
    </row>
    <row r="442" spans="1:1" ht="13">
      <c r="A442" s="34"/>
    </row>
    <row r="443" spans="1:1" ht="13">
      <c r="A443" s="34"/>
    </row>
    <row r="444" spans="1:1" ht="13">
      <c r="A444" s="34"/>
    </row>
    <row r="445" spans="1:1" ht="13">
      <c r="A445" s="34"/>
    </row>
    <row r="446" spans="1:1" ht="13">
      <c r="A446" s="34"/>
    </row>
    <row r="447" spans="1:1" ht="13">
      <c r="A447" s="34"/>
    </row>
    <row r="448" spans="1:1" ht="13">
      <c r="A448" s="34"/>
    </row>
    <row r="449" spans="1:1" ht="13">
      <c r="A449" s="34"/>
    </row>
    <row r="450" spans="1:1" ht="13">
      <c r="A450" s="34"/>
    </row>
    <row r="451" spans="1:1" ht="13">
      <c r="A451" s="34"/>
    </row>
    <row r="452" spans="1:1" ht="13">
      <c r="A452" s="34"/>
    </row>
    <row r="453" spans="1:1" ht="13">
      <c r="A453" s="34"/>
    </row>
    <row r="454" spans="1:1" ht="13">
      <c r="A454" s="34"/>
    </row>
    <row r="455" spans="1:1" ht="13">
      <c r="A455" s="34"/>
    </row>
    <row r="456" spans="1:1" ht="13">
      <c r="A456" s="34"/>
    </row>
    <row r="457" spans="1:1" ht="13">
      <c r="A457" s="34"/>
    </row>
    <row r="458" spans="1:1" ht="13">
      <c r="A458" s="34"/>
    </row>
    <row r="459" spans="1:1" ht="13">
      <c r="A459" s="34"/>
    </row>
    <row r="460" spans="1:1" ht="13">
      <c r="A460" s="34"/>
    </row>
    <row r="461" spans="1:1" ht="13">
      <c r="A461" s="34"/>
    </row>
    <row r="462" spans="1:1" ht="13">
      <c r="A462" s="34"/>
    </row>
    <row r="463" spans="1:1" ht="13">
      <c r="A463" s="34"/>
    </row>
    <row r="464" spans="1:1" ht="13">
      <c r="A464" s="34"/>
    </row>
    <row r="465" spans="1:1" ht="13">
      <c r="A465" s="34"/>
    </row>
    <row r="466" spans="1:1" ht="13">
      <c r="A466" s="34"/>
    </row>
    <row r="467" spans="1:1" ht="13">
      <c r="A467" s="34"/>
    </row>
    <row r="468" spans="1:1" ht="13">
      <c r="A468" s="34"/>
    </row>
    <row r="469" spans="1:1" ht="13">
      <c r="A469" s="34"/>
    </row>
    <row r="470" spans="1:1" ht="13">
      <c r="A470" s="34"/>
    </row>
    <row r="471" spans="1:1" ht="13">
      <c r="A471" s="34"/>
    </row>
    <row r="472" spans="1:1" ht="13">
      <c r="A472" s="34"/>
    </row>
    <row r="473" spans="1:1" ht="13">
      <c r="A473" s="34"/>
    </row>
    <row r="474" spans="1:1" ht="13">
      <c r="A474" s="34"/>
    </row>
    <row r="475" spans="1:1" ht="13">
      <c r="A475" s="34"/>
    </row>
    <row r="476" spans="1:1" ht="13">
      <c r="A476" s="34"/>
    </row>
    <row r="477" spans="1:1" ht="13">
      <c r="A477" s="34"/>
    </row>
    <row r="478" spans="1:1" ht="13">
      <c r="A478" s="34"/>
    </row>
    <row r="479" spans="1:1" ht="13">
      <c r="A479" s="34"/>
    </row>
    <row r="480" spans="1:1" ht="13">
      <c r="A480" s="34"/>
    </row>
    <row r="481" spans="1:1" ht="13">
      <c r="A481" s="34"/>
    </row>
    <row r="482" spans="1:1" ht="13">
      <c r="A482" s="34"/>
    </row>
    <row r="483" spans="1:1" ht="13">
      <c r="A483" s="34"/>
    </row>
    <row r="484" spans="1:1" ht="13">
      <c r="A484" s="34"/>
    </row>
    <row r="485" spans="1:1" ht="13">
      <c r="A485" s="34"/>
    </row>
    <row r="486" spans="1:1" ht="13">
      <c r="A486" s="34"/>
    </row>
    <row r="487" spans="1:1" ht="13">
      <c r="A487" s="34"/>
    </row>
    <row r="488" spans="1:1" ht="13">
      <c r="A488" s="34"/>
    </row>
    <row r="489" spans="1:1" ht="13">
      <c r="A489" s="34"/>
    </row>
    <row r="490" spans="1:1" ht="13">
      <c r="A490" s="34"/>
    </row>
    <row r="491" spans="1:1" ht="13">
      <c r="A491" s="34"/>
    </row>
    <row r="492" spans="1:1" ht="13">
      <c r="A492" s="34"/>
    </row>
    <row r="493" spans="1:1" ht="13">
      <c r="A493" s="34"/>
    </row>
    <row r="494" spans="1:1" ht="13">
      <c r="A494" s="34"/>
    </row>
    <row r="495" spans="1:1" ht="13">
      <c r="A495" s="34"/>
    </row>
    <row r="496" spans="1:1" ht="13">
      <c r="A496" s="34"/>
    </row>
    <row r="497" spans="1:1" ht="13">
      <c r="A497" s="34"/>
    </row>
    <row r="498" spans="1:1" ht="13">
      <c r="A498" s="34"/>
    </row>
    <row r="499" spans="1:1" ht="13">
      <c r="A499" s="34"/>
    </row>
    <row r="500" spans="1:1" ht="13">
      <c r="A500" s="34"/>
    </row>
    <row r="501" spans="1:1" ht="13">
      <c r="A501" s="34"/>
    </row>
    <row r="502" spans="1:1" ht="13">
      <c r="A502" s="34"/>
    </row>
    <row r="503" spans="1:1" ht="13">
      <c r="A503" s="34"/>
    </row>
    <row r="504" spans="1:1" ht="13">
      <c r="A504" s="34"/>
    </row>
    <row r="505" spans="1:1" ht="13">
      <c r="A505" s="34"/>
    </row>
    <row r="506" spans="1:1" ht="13">
      <c r="A506" s="34"/>
    </row>
    <row r="507" spans="1:1" ht="13">
      <c r="A507" s="34"/>
    </row>
    <row r="508" spans="1:1" ht="13">
      <c r="A508" s="34"/>
    </row>
    <row r="509" spans="1:1" ht="13">
      <c r="A509" s="34"/>
    </row>
    <row r="510" spans="1:1" ht="13">
      <c r="A510" s="34"/>
    </row>
    <row r="511" spans="1:1" ht="13">
      <c r="A511" s="34"/>
    </row>
    <row r="512" spans="1:1" ht="13">
      <c r="A512" s="34"/>
    </row>
    <row r="513" spans="1:1" ht="13">
      <c r="A513" s="34"/>
    </row>
    <row r="514" spans="1:1" ht="13">
      <c r="A514" s="34"/>
    </row>
    <row r="515" spans="1:1" ht="13">
      <c r="A515" s="34"/>
    </row>
    <row r="516" spans="1:1" ht="13">
      <c r="A516" s="34"/>
    </row>
    <row r="517" spans="1:1" ht="13">
      <c r="A517" s="34"/>
    </row>
    <row r="518" spans="1:1" ht="13">
      <c r="A518" s="34"/>
    </row>
    <row r="519" spans="1:1" ht="13">
      <c r="A519" s="34"/>
    </row>
    <row r="520" spans="1:1" ht="13">
      <c r="A520" s="34"/>
    </row>
    <row r="521" spans="1:1" ht="13">
      <c r="A521" s="34"/>
    </row>
    <row r="522" spans="1:1" ht="13">
      <c r="A522" s="34"/>
    </row>
    <row r="523" spans="1:1" ht="13">
      <c r="A523" s="34"/>
    </row>
    <row r="524" spans="1:1" ht="13">
      <c r="A524" s="34"/>
    </row>
    <row r="525" spans="1:1" ht="13">
      <c r="A525" s="34"/>
    </row>
    <row r="526" spans="1:1" ht="13">
      <c r="A526" s="34"/>
    </row>
    <row r="527" spans="1:1" ht="13">
      <c r="A527" s="34"/>
    </row>
    <row r="528" spans="1:1" ht="13">
      <c r="A528" s="34"/>
    </row>
    <row r="529" spans="1:1" ht="13">
      <c r="A529" s="34"/>
    </row>
    <row r="530" spans="1:1" ht="13">
      <c r="A530" s="34"/>
    </row>
    <row r="531" spans="1:1" ht="13">
      <c r="A531" s="34"/>
    </row>
    <row r="532" spans="1:1" ht="13">
      <c r="A532" s="34"/>
    </row>
    <row r="533" spans="1:1" ht="13">
      <c r="A533" s="34"/>
    </row>
    <row r="534" spans="1:1" ht="13">
      <c r="A534" s="34"/>
    </row>
    <row r="535" spans="1:1" ht="13">
      <c r="A535" s="34"/>
    </row>
    <row r="536" spans="1:1" ht="13">
      <c r="A536" s="34"/>
    </row>
    <row r="537" spans="1:1" ht="13">
      <c r="A537" s="34"/>
    </row>
    <row r="538" spans="1:1" ht="13">
      <c r="A538" s="34"/>
    </row>
    <row r="539" spans="1:1" ht="13">
      <c r="A539" s="34"/>
    </row>
    <row r="540" spans="1:1" ht="13">
      <c r="A540" s="34"/>
    </row>
    <row r="541" spans="1:1" ht="13">
      <c r="A541" s="34"/>
    </row>
    <row r="542" spans="1:1" ht="13">
      <c r="A542" s="34"/>
    </row>
    <row r="543" spans="1:1" ht="13">
      <c r="A543" s="34"/>
    </row>
    <row r="544" spans="1:1" ht="13">
      <c r="A544" s="34"/>
    </row>
    <row r="545" spans="1:1" ht="13">
      <c r="A545" s="34"/>
    </row>
    <row r="546" spans="1:1" ht="13">
      <c r="A546" s="34"/>
    </row>
    <row r="547" spans="1:1" ht="13">
      <c r="A547" s="34"/>
    </row>
    <row r="548" spans="1:1" ht="13">
      <c r="A548" s="34"/>
    </row>
    <row r="549" spans="1:1" ht="13">
      <c r="A549" s="34"/>
    </row>
    <row r="550" spans="1:1" ht="13">
      <c r="A550" s="34"/>
    </row>
    <row r="551" spans="1:1" ht="13">
      <c r="A551" s="34"/>
    </row>
    <row r="552" spans="1:1" ht="13">
      <c r="A552" s="34"/>
    </row>
    <row r="553" spans="1:1" ht="13">
      <c r="A553" s="34"/>
    </row>
    <row r="554" spans="1:1" ht="13">
      <c r="A554" s="34"/>
    </row>
    <row r="555" spans="1:1" ht="13">
      <c r="A555" s="34"/>
    </row>
    <row r="556" spans="1:1" ht="13">
      <c r="A556" s="34"/>
    </row>
    <row r="557" spans="1:1" ht="13">
      <c r="A557" s="34"/>
    </row>
    <row r="558" spans="1:1" ht="13">
      <c r="A558" s="34"/>
    </row>
    <row r="559" spans="1:1" ht="13">
      <c r="A559" s="34"/>
    </row>
    <row r="560" spans="1:1" ht="13">
      <c r="A560" s="34"/>
    </row>
    <row r="561" spans="1:1" ht="13">
      <c r="A561" s="34"/>
    </row>
    <row r="562" spans="1:1" ht="13">
      <c r="A562" s="34"/>
    </row>
    <row r="563" spans="1:1" ht="13">
      <c r="A563" s="34"/>
    </row>
    <row r="564" spans="1:1" ht="13">
      <c r="A564" s="34"/>
    </row>
    <row r="565" spans="1:1" ht="13">
      <c r="A565" s="34"/>
    </row>
    <row r="566" spans="1:1" ht="13">
      <c r="A566" s="34"/>
    </row>
    <row r="567" spans="1:1" ht="13">
      <c r="A567" s="34"/>
    </row>
    <row r="568" spans="1:1" ht="13">
      <c r="A568" s="34"/>
    </row>
    <row r="569" spans="1:1" ht="13">
      <c r="A569" s="34"/>
    </row>
    <row r="570" spans="1:1" ht="13">
      <c r="A570" s="34"/>
    </row>
    <row r="571" spans="1:1" ht="13">
      <c r="A571" s="34"/>
    </row>
    <row r="572" spans="1:1" ht="13">
      <c r="A572" s="34"/>
    </row>
    <row r="573" spans="1:1" ht="13">
      <c r="A573" s="34"/>
    </row>
    <row r="574" spans="1:1" ht="13">
      <c r="A574" s="34"/>
    </row>
    <row r="575" spans="1:1" ht="13">
      <c r="A575" s="34"/>
    </row>
    <row r="576" spans="1:1" ht="13">
      <c r="A576" s="34"/>
    </row>
    <row r="577" spans="1:1" ht="13">
      <c r="A577" s="34"/>
    </row>
    <row r="578" spans="1:1" ht="13">
      <c r="A578" s="34"/>
    </row>
    <row r="579" spans="1:1" ht="13">
      <c r="A579" s="34"/>
    </row>
    <row r="580" spans="1:1" ht="13">
      <c r="A580" s="34"/>
    </row>
    <row r="581" spans="1:1" ht="13">
      <c r="A581" s="34"/>
    </row>
    <row r="582" spans="1:1" ht="13">
      <c r="A582" s="34"/>
    </row>
    <row r="583" spans="1:1" ht="13">
      <c r="A583" s="34"/>
    </row>
    <row r="584" spans="1:1" ht="13">
      <c r="A584" s="34"/>
    </row>
    <row r="585" spans="1:1" ht="13">
      <c r="A585" s="34"/>
    </row>
    <row r="586" spans="1:1" ht="13">
      <c r="A586" s="34"/>
    </row>
    <row r="587" spans="1:1" ht="13">
      <c r="A587" s="34"/>
    </row>
    <row r="588" spans="1:1" ht="13">
      <c r="A588" s="34"/>
    </row>
    <row r="589" spans="1:1" ht="13">
      <c r="A589" s="34"/>
    </row>
    <row r="590" spans="1:1" ht="13">
      <c r="A590" s="34"/>
    </row>
    <row r="591" spans="1:1" ht="13">
      <c r="A591" s="34"/>
    </row>
    <row r="592" spans="1:1" ht="13">
      <c r="A592" s="34"/>
    </row>
    <row r="593" spans="1:1" ht="13">
      <c r="A593" s="34"/>
    </row>
    <row r="594" spans="1:1" ht="13">
      <c r="A594" s="34"/>
    </row>
    <row r="595" spans="1:1" ht="13">
      <c r="A595" s="34"/>
    </row>
    <row r="596" spans="1:1" ht="13">
      <c r="A596" s="34"/>
    </row>
    <row r="597" spans="1:1" ht="13">
      <c r="A597" s="34"/>
    </row>
    <row r="598" spans="1:1" ht="13">
      <c r="A598" s="34"/>
    </row>
    <row r="599" spans="1:1" ht="13">
      <c r="A599" s="34"/>
    </row>
    <row r="600" spans="1:1" ht="13">
      <c r="A600" s="34"/>
    </row>
    <row r="601" spans="1:1" ht="13">
      <c r="A601" s="34"/>
    </row>
    <row r="602" spans="1:1" ht="13">
      <c r="A602" s="34"/>
    </row>
    <row r="603" spans="1:1" ht="13">
      <c r="A603" s="34"/>
    </row>
    <row r="604" spans="1:1" ht="13">
      <c r="A604" s="34"/>
    </row>
    <row r="605" spans="1:1" ht="13">
      <c r="A605" s="34"/>
    </row>
    <row r="606" spans="1:1" ht="13">
      <c r="A606" s="34"/>
    </row>
    <row r="607" spans="1:1" ht="13">
      <c r="A607" s="34"/>
    </row>
    <row r="608" spans="1:1" ht="13">
      <c r="A608" s="34"/>
    </row>
    <row r="609" spans="1:1" ht="13">
      <c r="A609" s="34"/>
    </row>
    <row r="610" spans="1:1" ht="13">
      <c r="A610" s="34"/>
    </row>
    <row r="611" spans="1:1" ht="13">
      <c r="A611" s="34"/>
    </row>
    <row r="612" spans="1:1" ht="13">
      <c r="A612" s="34"/>
    </row>
    <row r="613" spans="1:1" ht="13">
      <c r="A613" s="34"/>
    </row>
    <row r="614" spans="1:1" ht="13">
      <c r="A614" s="34"/>
    </row>
    <row r="615" spans="1:1" ht="13">
      <c r="A615" s="34"/>
    </row>
    <row r="616" spans="1:1" ht="13">
      <c r="A616" s="34"/>
    </row>
    <row r="617" spans="1:1" ht="13">
      <c r="A617" s="34"/>
    </row>
    <row r="618" spans="1:1" ht="13">
      <c r="A618" s="34"/>
    </row>
    <row r="619" spans="1:1" ht="13">
      <c r="A619" s="34"/>
    </row>
    <row r="620" spans="1:1" ht="13">
      <c r="A620" s="34"/>
    </row>
    <row r="621" spans="1:1" ht="13">
      <c r="A621" s="34"/>
    </row>
    <row r="622" spans="1:1" ht="13">
      <c r="A622" s="34"/>
    </row>
    <row r="623" spans="1:1" ht="13">
      <c r="A623" s="34"/>
    </row>
    <row r="624" spans="1:1" ht="13">
      <c r="A624" s="34"/>
    </row>
    <row r="625" spans="1:1" ht="13">
      <c r="A625" s="34"/>
    </row>
    <row r="626" spans="1:1" ht="13">
      <c r="A626" s="34"/>
    </row>
    <row r="627" spans="1:1" ht="13">
      <c r="A627" s="34"/>
    </row>
    <row r="628" spans="1:1" ht="13">
      <c r="A628" s="34"/>
    </row>
    <row r="629" spans="1:1" ht="13">
      <c r="A629" s="34"/>
    </row>
    <row r="630" spans="1:1" ht="13">
      <c r="A630" s="34"/>
    </row>
    <row r="631" spans="1:1" ht="13">
      <c r="A631" s="34"/>
    </row>
    <row r="632" spans="1:1" ht="13">
      <c r="A632" s="34"/>
    </row>
    <row r="633" spans="1:1" ht="13">
      <c r="A633" s="34"/>
    </row>
    <row r="634" spans="1:1" ht="13">
      <c r="A634" s="34"/>
    </row>
    <row r="635" spans="1:1" ht="13">
      <c r="A635" s="34"/>
    </row>
    <row r="636" spans="1:1" ht="13">
      <c r="A636" s="34"/>
    </row>
    <row r="637" spans="1:1" ht="13">
      <c r="A637" s="34"/>
    </row>
    <row r="638" spans="1:1" ht="13">
      <c r="A638" s="34"/>
    </row>
    <row r="639" spans="1:1" ht="13">
      <c r="A639" s="34"/>
    </row>
    <row r="640" spans="1:1" ht="13">
      <c r="A640" s="34"/>
    </row>
    <row r="641" spans="1:1" ht="13">
      <c r="A641" s="34"/>
    </row>
    <row r="642" spans="1:1" ht="13">
      <c r="A642" s="34"/>
    </row>
    <row r="643" spans="1:1" ht="13">
      <c r="A643" s="34"/>
    </row>
    <row r="644" spans="1:1" ht="13">
      <c r="A644" s="34"/>
    </row>
    <row r="645" spans="1:1" ht="13">
      <c r="A645" s="34"/>
    </row>
    <row r="646" spans="1:1" ht="13">
      <c r="A646" s="34"/>
    </row>
    <row r="647" spans="1:1" ht="13">
      <c r="A647" s="34"/>
    </row>
    <row r="648" spans="1:1" ht="13">
      <c r="A648" s="34"/>
    </row>
    <row r="649" spans="1:1" ht="13">
      <c r="A649" s="34"/>
    </row>
    <row r="650" spans="1:1" ht="13">
      <c r="A650" s="34"/>
    </row>
    <row r="651" spans="1:1" ht="13">
      <c r="A651" s="34"/>
    </row>
    <row r="652" spans="1:1" ht="13">
      <c r="A652" s="34"/>
    </row>
    <row r="653" spans="1:1" ht="13">
      <c r="A653" s="34"/>
    </row>
    <row r="654" spans="1:1" ht="13">
      <c r="A654" s="34"/>
    </row>
    <row r="655" spans="1:1" ht="13">
      <c r="A655" s="34"/>
    </row>
    <row r="656" spans="1:1" ht="13">
      <c r="A656" s="34"/>
    </row>
    <row r="657" spans="1:1" ht="13">
      <c r="A657" s="34"/>
    </row>
    <row r="658" spans="1:1" ht="13">
      <c r="A658" s="34"/>
    </row>
    <row r="659" spans="1:1" ht="13">
      <c r="A659" s="34"/>
    </row>
    <row r="660" spans="1:1" ht="13">
      <c r="A660" s="34"/>
    </row>
    <row r="661" spans="1:1" ht="13">
      <c r="A661" s="34"/>
    </row>
    <row r="662" spans="1:1" ht="13">
      <c r="A662" s="34"/>
    </row>
    <row r="663" spans="1:1" ht="13">
      <c r="A663" s="34"/>
    </row>
    <row r="664" spans="1:1" ht="13">
      <c r="A664" s="34"/>
    </row>
    <row r="665" spans="1:1" ht="13">
      <c r="A665" s="34"/>
    </row>
    <row r="666" spans="1:1" ht="13">
      <c r="A666" s="34"/>
    </row>
    <row r="667" spans="1:1" ht="13">
      <c r="A667" s="34"/>
    </row>
    <row r="668" spans="1:1" ht="13">
      <c r="A668" s="34"/>
    </row>
    <row r="669" spans="1:1" ht="13">
      <c r="A669" s="34"/>
    </row>
    <row r="670" spans="1:1" ht="13">
      <c r="A670" s="34"/>
    </row>
    <row r="671" spans="1:1" ht="13">
      <c r="A671" s="34"/>
    </row>
    <row r="672" spans="1:1" ht="13">
      <c r="A672" s="34"/>
    </row>
    <row r="673" spans="1:1" ht="13">
      <c r="A673" s="34"/>
    </row>
    <row r="674" spans="1:1" ht="13">
      <c r="A674" s="34"/>
    </row>
    <row r="675" spans="1:1" ht="13">
      <c r="A675" s="34"/>
    </row>
    <row r="676" spans="1:1" ht="13">
      <c r="A676" s="34"/>
    </row>
    <row r="677" spans="1:1" ht="13">
      <c r="A677" s="34"/>
    </row>
    <row r="678" spans="1:1" ht="13">
      <c r="A678" s="34"/>
    </row>
    <row r="679" spans="1:1" ht="13">
      <c r="A679" s="34"/>
    </row>
    <row r="680" spans="1:1" ht="13">
      <c r="A680" s="34"/>
    </row>
    <row r="681" spans="1:1" ht="13">
      <c r="A681" s="34"/>
    </row>
    <row r="682" spans="1:1" ht="13">
      <c r="A682" s="34"/>
    </row>
    <row r="683" spans="1:1" ht="13">
      <c r="A683" s="34"/>
    </row>
    <row r="684" spans="1:1" ht="13">
      <c r="A684" s="34"/>
    </row>
    <row r="685" spans="1:1" ht="13">
      <c r="A685" s="34"/>
    </row>
    <row r="686" spans="1:1" ht="13">
      <c r="A686" s="34"/>
    </row>
    <row r="687" spans="1:1" ht="13">
      <c r="A687" s="34"/>
    </row>
    <row r="688" spans="1:1" ht="13">
      <c r="A688" s="34"/>
    </row>
    <row r="689" spans="1:1" ht="13">
      <c r="A689" s="34"/>
    </row>
    <row r="690" spans="1:1" ht="13">
      <c r="A690" s="34"/>
    </row>
    <row r="691" spans="1:1" ht="13">
      <c r="A691" s="34"/>
    </row>
    <row r="692" spans="1:1" ht="13">
      <c r="A692" s="34"/>
    </row>
    <row r="693" spans="1:1" ht="13">
      <c r="A693" s="34"/>
    </row>
    <row r="694" spans="1:1" ht="13">
      <c r="A694" s="34"/>
    </row>
    <row r="695" spans="1:1" ht="13">
      <c r="A695" s="34"/>
    </row>
    <row r="696" spans="1:1" ht="13">
      <c r="A696" s="34"/>
    </row>
    <row r="697" spans="1:1" ht="13">
      <c r="A697" s="34"/>
    </row>
    <row r="698" spans="1:1" ht="13">
      <c r="A698" s="34"/>
    </row>
    <row r="699" spans="1:1" ht="13">
      <c r="A699" s="34"/>
    </row>
    <row r="700" spans="1:1" ht="13">
      <c r="A700" s="34"/>
    </row>
    <row r="701" spans="1:1" ht="13">
      <c r="A701" s="34"/>
    </row>
    <row r="702" spans="1:1" ht="13">
      <c r="A702" s="34"/>
    </row>
    <row r="703" spans="1:1" ht="13">
      <c r="A703" s="34"/>
    </row>
    <row r="704" spans="1:1" ht="13">
      <c r="A704" s="34"/>
    </row>
    <row r="705" spans="1:1" ht="13">
      <c r="A705" s="34"/>
    </row>
    <row r="706" spans="1:1" ht="13">
      <c r="A706" s="34"/>
    </row>
    <row r="707" spans="1:1" ht="13">
      <c r="A707" s="34"/>
    </row>
    <row r="708" spans="1:1" ht="13">
      <c r="A708" s="34"/>
    </row>
    <row r="709" spans="1:1" ht="13">
      <c r="A709" s="34"/>
    </row>
    <row r="710" spans="1:1" ht="13">
      <c r="A710" s="34"/>
    </row>
    <row r="711" spans="1:1" ht="13">
      <c r="A711" s="34"/>
    </row>
    <row r="712" spans="1:1" ht="13">
      <c r="A712" s="34"/>
    </row>
    <row r="713" spans="1:1" ht="13">
      <c r="A713" s="34"/>
    </row>
    <row r="714" spans="1:1" ht="13">
      <c r="A714" s="34"/>
    </row>
    <row r="715" spans="1:1" ht="13">
      <c r="A715" s="34"/>
    </row>
    <row r="716" spans="1:1" ht="13">
      <c r="A716" s="34"/>
    </row>
    <row r="717" spans="1:1" ht="13">
      <c r="A717" s="34"/>
    </row>
    <row r="718" spans="1:1" ht="13">
      <c r="A718" s="34"/>
    </row>
    <row r="719" spans="1:1" ht="13">
      <c r="A719" s="34"/>
    </row>
    <row r="720" spans="1:1" ht="13">
      <c r="A720" s="34"/>
    </row>
    <row r="721" spans="1:1" ht="13">
      <c r="A721" s="34"/>
    </row>
    <row r="722" spans="1:1" ht="13">
      <c r="A722" s="34"/>
    </row>
    <row r="723" spans="1:1" ht="13">
      <c r="A723" s="34"/>
    </row>
    <row r="724" spans="1:1" ht="13">
      <c r="A724" s="34"/>
    </row>
    <row r="725" spans="1:1" ht="13">
      <c r="A725" s="34"/>
    </row>
    <row r="726" spans="1:1" ht="13">
      <c r="A726" s="34"/>
    </row>
    <row r="727" spans="1:1" ht="13">
      <c r="A727" s="34"/>
    </row>
    <row r="728" spans="1:1" ht="13">
      <c r="A728" s="34"/>
    </row>
    <row r="729" spans="1:1" ht="13">
      <c r="A729" s="34"/>
    </row>
    <row r="730" spans="1:1" ht="13">
      <c r="A730" s="34"/>
    </row>
    <row r="731" spans="1:1" ht="13">
      <c r="A731" s="34"/>
    </row>
    <row r="732" spans="1:1" ht="13">
      <c r="A732" s="34"/>
    </row>
    <row r="733" spans="1:1" ht="13">
      <c r="A733" s="34"/>
    </row>
    <row r="734" spans="1:1" ht="13">
      <c r="A734" s="34"/>
    </row>
    <row r="735" spans="1:1" ht="13">
      <c r="A735" s="34"/>
    </row>
    <row r="736" spans="1:1" ht="13">
      <c r="A736" s="34"/>
    </row>
    <row r="737" spans="1:1" ht="13">
      <c r="A737" s="34"/>
    </row>
    <row r="738" spans="1:1" ht="13">
      <c r="A738" s="34"/>
    </row>
    <row r="739" spans="1:1" ht="13">
      <c r="A739" s="34"/>
    </row>
    <row r="740" spans="1:1" ht="13">
      <c r="A740" s="34"/>
    </row>
    <row r="741" spans="1:1" ht="13">
      <c r="A741" s="34"/>
    </row>
    <row r="742" spans="1:1" ht="13">
      <c r="A742" s="34"/>
    </row>
    <row r="743" spans="1:1" ht="13">
      <c r="A743" s="34"/>
    </row>
    <row r="744" spans="1:1" ht="13">
      <c r="A744" s="34"/>
    </row>
    <row r="745" spans="1:1" ht="13">
      <c r="A745" s="34"/>
    </row>
    <row r="746" spans="1:1" ht="13">
      <c r="A746" s="34"/>
    </row>
    <row r="747" spans="1:1" ht="13">
      <c r="A747" s="34"/>
    </row>
    <row r="748" spans="1:1" ht="13">
      <c r="A748" s="34"/>
    </row>
    <row r="749" spans="1:1" ht="13">
      <c r="A749" s="34"/>
    </row>
    <row r="750" spans="1:1" ht="13">
      <c r="A750" s="34"/>
    </row>
    <row r="751" spans="1:1" ht="13">
      <c r="A751" s="34"/>
    </row>
    <row r="752" spans="1:1" ht="13">
      <c r="A752" s="34"/>
    </row>
    <row r="753" spans="1:1" ht="13">
      <c r="A753" s="34"/>
    </row>
    <row r="754" spans="1:1" ht="13">
      <c r="A754" s="34"/>
    </row>
    <row r="755" spans="1:1" ht="13">
      <c r="A755" s="34"/>
    </row>
    <row r="756" spans="1:1" ht="13">
      <c r="A756" s="34"/>
    </row>
    <row r="757" spans="1:1" ht="13">
      <c r="A757" s="34"/>
    </row>
    <row r="758" spans="1:1" ht="13">
      <c r="A758" s="34"/>
    </row>
    <row r="759" spans="1:1" ht="13">
      <c r="A759" s="34"/>
    </row>
    <row r="760" spans="1:1" ht="13">
      <c r="A760" s="34"/>
    </row>
    <row r="761" spans="1:1" ht="13">
      <c r="A761" s="34"/>
    </row>
    <row r="762" spans="1:1" ht="13">
      <c r="A762" s="34"/>
    </row>
    <row r="763" spans="1:1" ht="13">
      <c r="A763" s="34"/>
    </row>
    <row r="764" spans="1:1" ht="13">
      <c r="A764" s="34"/>
    </row>
    <row r="765" spans="1:1" ht="13">
      <c r="A765" s="34"/>
    </row>
    <row r="766" spans="1:1" ht="13">
      <c r="A766" s="34"/>
    </row>
    <row r="767" spans="1:1" ht="13">
      <c r="A767" s="34"/>
    </row>
    <row r="768" spans="1:1" ht="13">
      <c r="A768" s="34"/>
    </row>
    <row r="769" spans="1:1" ht="13">
      <c r="A769" s="34"/>
    </row>
    <row r="770" spans="1:1" ht="13">
      <c r="A770" s="34"/>
    </row>
    <row r="771" spans="1:1" ht="13">
      <c r="A771" s="34"/>
    </row>
    <row r="772" spans="1:1" ht="13">
      <c r="A772" s="34"/>
    </row>
    <row r="773" spans="1:1" ht="13">
      <c r="A773" s="34"/>
    </row>
    <row r="774" spans="1:1" ht="13">
      <c r="A774" s="34"/>
    </row>
    <row r="775" spans="1:1" ht="13">
      <c r="A775" s="34"/>
    </row>
    <row r="776" spans="1:1" ht="13">
      <c r="A776" s="34"/>
    </row>
    <row r="777" spans="1:1" ht="13">
      <c r="A777" s="34"/>
    </row>
    <row r="778" spans="1:1" ht="13">
      <c r="A778" s="34"/>
    </row>
    <row r="779" spans="1:1" ht="13">
      <c r="A779" s="34"/>
    </row>
    <row r="780" spans="1:1" ht="13">
      <c r="A780" s="34"/>
    </row>
    <row r="781" spans="1:1" ht="13">
      <c r="A781" s="34"/>
    </row>
    <row r="782" spans="1:1" ht="13">
      <c r="A782" s="34"/>
    </row>
    <row r="783" spans="1:1" ht="13">
      <c r="A783" s="34"/>
    </row>
    <row r="784" spans="1:1" ht="13">
      <c r="A784" s="34"/>
    </row>
    <row r="785" spans="1:1" ht="13">
      <c r="A785" s="34"/>
    </row>
    <row r="786" spans="1:1" ht="13">
      <c r="A786" s="34"/>
    </row>
    <row r="787" spans="1:1" ht="13">
      <c r="A787" s="34"/>
    </row>
    <row r="788" spans="1:1" ht="13">
      <c r="A788" s="34"/>
    </row>
    <row r="789" spans="1:1" ht="13">
      <c r="A789" s="34"/>
    </row>
    <row r="790" spans="1:1" ht="13">
      <c r="A790" s="34"/>
    </row>
    <row r="791" spans="1:1" ht="13">
      <c r="A791" s="34"/>
    </row>
    <row r="792" spans="1:1" ht="13">
      <c r="A792" s="34"/>
    </row>
    <row r="793" spans="1:1" ht="13">
      <c r="A793" s="34"/>
    </row>
    <row r="794" spans="1:1" ht="13">
      <c r="A794" s="34"/>
    </row>
    <row r="795" spans="1:1" ht="13">
      <c r="A795" s="34"/>
    </row>
    <row r="796" spans="1:1" ht="13">
      <c r="A796" s="34"/>
    </row>
    <row r="797" spans="1:1" ht="13">
      <c r="A797" s="34"/>
    </row>
    <row r="798" spans="1:1" ht="13">
      <c r="A798" s="34"/>
    </row>
    <row r="799" spans="1:1" ht="13">
      <c r="A799" s="34"/>
    </row>
    <row r="800" spans="1:1" ht="13">
      <c r="A800" s="34"/>
    </row>
    <row r="801" spans="1:1" ht="13">
      <c r="A801" s="34"/>
    </row>
    <row r="802" spans="1:1" ht="13">
      <c r="A802" s="34"/>
    </row>
    <row r="803" spans="1:1" ht="13">
      <c r="A803" s="34"/>
    </row>
    <row r="804" spans="1:1" ht="13">
      <c r="A804" s="34"/>
    </row>
    <row r="805" spans="1:1" ht="13">
      <c r="A805" s="34"/>
    </row>
    <row r="806" spans="1:1" ht="13">
      <c r="A806" s="34"/>
    </row>
    <row r="807" spans="1:1" ht="13">
      <c r="A807" s="34"/>
    </row>
    <row r="808" spans="1:1" ht="13">
      <c r="A808" s="34"/>
    </row>
    <row r="809" spans="1:1" ht="13">
      <c r="A809" s="34"/>
    </row>
    <row r="810" spans="1:1" ht="13">
      <c r="A810" s="34"/>
    </row>
    <row r="811" spans="1:1" ht="13">
      <c r="A811" s="34"/>
    </row>
    <row r="812" spans="1:1" ht="13">
      <c r="A812" s="34"/>
    </row>
    <row r="813" spans="1:1" ht="13">
      <c r="A813" s="34"/>
    </row>
    <row r="814" spans="1:1" ht="13">
      <c r="A814" s="34"/>
    </row>
    <row r="815" spans="1:1" ht="13">
      <c r="A815" s="34"/>
    </row>
    <row r="816" spans="1:1" ht="13">
      <c r="A816" s="34"/>
    </row>
    <row r="817" spans="1:1" ht="13">
      <c r="A817" s="34"/>
    </row>
    <row r="818" spans="1:1" ht="13">
      <c r="A818" s="34"/>
    </row>
    <row r="819" spans="1:1" ht="13">
      <c r="A819" s="34"/>
    </row>
    <row r="820" spans="1:1" ht="13">
      <c r="A820" s="34"/>
    </row>
    <row r="821" spans="1:1" ht="13">
      <c r="A821" s="34"/>
    </row>
    <row r="822" spans="1:1" ht="13">
      <c r="A822" s="34"/>
    </row>
    <row r="823" spans="1:1" ht="13">
      <c r="A823" s="34"/>
    </row>
    <row r="824" spans="1:1" ht="13">
      <c r="A824" s="34"/>
    </row>
    <row r="825" spans="1:1" ht="13">
      <c r="A825" s="34"/>
    </row>
    <row r="826" spans="1:1" ht="13">
      <c r="A826" s="34"/>
    </row>
    <row r="827" spans="1:1" ht="13">
      <c r="A827" s="34"/>
    </row>
    <row r="828" spans="1:1" ht="13">
      <c r="A828" s="34"/>
    </row>
    <row r="829" spans="1:1" ht="13">
      <c r="A829" s="34"/>
    </row>
    <row r="830" spans="1:1" ht="13">
      <c r="A830" s="34"/>
    </row>
    <row r="831" spans="1:1" ht="13">
      <c r="A831" s="34"/>
    </row>
    <row r="832" spans="1:1" ht="13">
      <c r="A832" s="34"/>
    </row>
    <row r="833" spans="1:1" ht="13">
      <c r="A833" s="34"/>
    </row>
    <row r="834" spans="1:1" ht="13">
      <c r="A834" s="34"/>
    </row>
    <row r="835" spans="1:1" ht="13">
      <c r="A835" s="34"/>
    </row>
    <row r="836" spans="1:1" ht="13">
      <c r="A836" s="34"/>
    </row>
    <row r="837" spans="1:1" ht="13">
      <c r="A837" s="34"/>
    </row>
    <row r="838" spans="1:1" ht="13">
      <c r="A838" s="34"/>
    </row>
    <row r="839" spans="1:1" ht="13">
      <c r="A839" s="34"/>
    </row>
    <row r="840" spans="1:1" ht="13">
      <c r="A840" s="34"/>
    </row>
    <row r="841" spans="1:1" ht="13">
      <c r="A841" s="34"/>
    </row>
    <row r="842" spans="1:1" ht="13">
      <c r="A842" s="34"/>
    </row>
    <row r="843" spans="1:1" ht="13">
      <c r="A843" s="34"/>
    </row>
    <row r="844" spans="1:1" ht="13">
      <c r="A844" s="34"/>
    </row>
    <row r="845" spans="1:1" ht="13">
      <c r="A845" s="34"/>
    </row>
    <row r="846" spans="1:1" ht="13">
      <c r="A846" s="34"/>
    </row>
    <row r="847" spans="1:1" ht="13">
      <c r="A847" s="34"/>
    </row>
    <row r="848" spans="1:1" ht="13">
      <c r="A848" s="34"/>
    </row>
    <row r="849" spans="1:1" ht="13">
      <c r="A849" s="34"/>
    </row>
    <row r="850" spans="1:1" ht="13">
      <c r="A850" s="34"/>
    </row>
    <row r="851" spans="1:1" ht="13">
      <c r="A851" s="34"/>
    </row>
    <row r="852" spans="1:1" ht="13">
      <c r="A852" s="34"/>
    </row>
    <row r="853" spans="1:1" ht="13">
      <c r="A853" s="34"/>
    </row>
    <row r="854" spans="1:1" ht="13">
      <c r="A854" s="34"/>
    </row>
    <row r="855" spans="1:1" ht="13">
      <c r="A855" s="34"/>
    </row>
    <row r="856" spans="1:1" ht="13">
      <c r="A856" s="34"/>
    </row>
    <row r="857" spans="1:1" ht="13">
      <c r="A857" s="34"/>
    </row>
    <row r="858" spans="1:1" ht="13">
      <c r="A858" s="34"/>
    </row>
    <row r="859" spans="1:1" ht="13">
      <c r="A859" s="34"/>
    </row>
    <row r="860" spans="1:1" ht="13">
      <c r="A860" s="34"/>
    </row>
    <row r="861" spans="1:1" ht="13">
      <c r="A861" s="34"/>
    </row>
    <row r="862" spans="1:1" ht="13">
      <c r="A862" s="34"/>
    </row>
    <row r="863" spans="1:1" ht="13">
      <c r="A863" s="34"/>
    </row>
    <row r="864" spans="1:1" ht="13">
      <c r="A864" s="34"/>
    </row>
    <row r="865" spans="1:1" ht="13">
      <c r="A865" s="34"/>
    </row>
    <row r="866" spans="1:1" ht="13">
      <c r="A866" s="34"/>
    </row>
    <row r="867" spans="1:1" ht="13">
      <c r="A867" s="34"/>
    </row>
    <row r="868" spans="1:1" ht="13">
      <c r="A868" s="34"/>
    </row>
    <row r="869" spans="1:1" ht="13">
      <c r="A869" s="34"/>
    </row>
    <row r="870" spans="1:1" ht="13">
      <c r="A870" s="34"/>
    </row>
    <row r="871" spans="1:1" ht="13">
      <c r="A871" s="34"/>
    </row>
    <row r="872" spans="1:1" ht="13">
      <c r="A872" s="34"/>
    </row>
    <row r="873" spans="1:1" ht="13">
      <c r="A873" s="34"/>
    </row>
    <row r="874" spans="1:1" ht="13">
      <c r="A874" s="34"/>
    </row>
    <row r="875" spans="1:1" ht="13">
      <c r="A875" s="34"/>
    </row>
    <row r="876" spans="1:1" ht="13">
      <c r="A876" s="34"/>
    </row>
    <row r="877" spans="1:1" ht="13">
      <c r="A877" s="34"/>
    </row>
    <row r="878" spans="1:1" ht="13">
      <c r="A878" s="34"/>
    </row>
    <row r="879" spans="1:1" ht="13">
      <c r="A879" s="34"/>
    </row>
    <row r="880" spans="1:1" ht="13">
      <c r="A880" s="34"/>
    </row>
    <row r="881" spans="1:1" ht="13">
      <c r="A881" s="34"/>
    </row>
    <row r="882" spans="1:1" ht="13">
      <c r="A882" s="34"/>
    </row>
    <row r="883" spans="1:1" ht="13">
      <c r="A883" s="34"/>
    </row>
    <row r="884" spans="1:1" ht="13">
      <c r="A884" s="34"/>
    </row>
    <row r="885" spans="1:1" ht="13">
      <c r="A885" s="34"/>
    </row>
    <row r="886" spans="1:1" ht="13">
      <c r="A886" s="34"/>
    </row>
    <row r="887" spans="1:1" ht="13">
      <c r="A887" s="34"/>
    </row>
    <row r="888" spans="1:1" ht="13">
      <c r="A888" s="34"/>
    </row>
    <row r="889" spans="1:1" ht="13">
      <c r="A889" s="34"/>
    </row>
    <row r="890" spans="1:1" ht="13">
      <c r="A890" s="34"/>
    </row>
    <row r="891" spans="1:1" ht="13">
      <c r="A891" s="34"/>
    </row>
    <row r="892" spans="1:1" ht="13">
      <c r="A892" s="34"/>
    </row>
    <row r="893" spans="1:1" ht="13">
      <c r="A893" s="34"/>
    </row>
    <row r="894" spans="1:1" ht="13">
      <c r="A894" s="34"/>
    </row>
    <row r="895" spans="1:1" ht="13">
      <c r="A895" s="34"/>
    </row>
    <row r="896" spans="1:1" ht="13">
      <c r="A896" s="34"/>
    </row>
    <row r="897" spans="1:1" ht="13">
      <c r="A897" s="34"/>
    </row>
    <row r="898" spans="1:1" ht="13">
      <c r="A898" s="34"/>
    </row>
    <row r="899" spans="1:1" ht="13">
      <c r="A899" s="34"/>
    </row>
    <row r="900" spans="1:1" ht="13">
      <c r="A900" s="34"/>
    </row>
    <row r="901" spans="1:1" ht="13">
      <c r="A901" s="34"/>
    </row>
    <row r="902" spans="1:1" ht="13">
      <c r="A902" s="34"/>
    </row>
    <row r="903" spans="1:1" ht="13">
      <c r="A903" s="34"/>
    </row>
    <row r="904" spans="1:1" ht="13">
      <c r="A904" s="34"/>
    </row>
    <row r="905" spans="1:1" ht="13">
      <c r="A905" s="34"/>
    </row>
    <row r="906" spans="1:1" ht="13">
      <c r="A906" s="34"/>
    </row>
    <row r="907" spans="1:1" ht="13">
      <c r="A907" s="34"/>
    </row>
    <row r="908" spans="1:1" ht="13">
      <c r="A908" s="34"/>
    </row>
    <row r="909" spans="1:1" ht="13">
      <c r="A909" s="34"/>
    </row>
    <row r="910" spans="1:1" ht="13">
      <c r="A910" s="34"/>
    </row>
    <row r="911" spans="1:1" ht="13">
      <c r="A911" s="34"/>
    </row>
    <row r="912" spans="1:1" ht="13">
      <c r="A912" s="34"/>
    </row>
    <row r="913" spans="1:1" ht="13">
      <c r="A913" s="34"/>
    </row>
    <row r="914" spans="1:1" ht="13">
      <c r="A914" s="34"/>
    </row>
    <row r="915" spans="1:1" ht="13">
      <c r="A915" s="34"/>
    </row>
    <row r="916" spans="1:1" ht="13">
      <c r="A916" s="34"/>
    </row>
    <row r="917" spans="1:1" ht="13">
      <c r="A917" s="34"/>
    </row>
    <row r="918" spans="1:1" ht="13">
      <c r="A918" s="34"/>
    </row>
    <row r="919" spans="1:1" ht="13">
      <c r="A919" s="34"/>
    </row>
    <row r="920" spans="1:1" ht="13">
      <c r="A920" s="34"/>
    </row>
    <row r="921" spans="1:1" ht="13">
      <c r="A921" s="34"/>
    </row>
    <row r="922" spans="1:1" ht="13">
      <c r="A922" s="34"/>
    </row>
    <row r="923" spans="1:1" ht="13">
      <c r="A923" s="34"/>
    </row>
    <row r="924" spans="1:1" ht="13">
      <c r="A924" s="34"/>
    </row>
    <row r="925" spans="1:1" ht="13">
      <c r="A925" s="34"/>
    </row>
    <row r="926" spans="1:1" ht="13">
      <c r="A926" s="34"/>
    </row>
    <row r="927" spans="1:1" ht="13">
      <c r="A927" s="34"/>
    </row>
    <row r="928" spans="1:1" ht="13">
      <c r="A928" s="34"/>
    </row>
    <row r="929" spans="1:1" ht="13">
      <c r="A929" s="34"/>
    </row>
    <row r="930" spans="1:1" ht="13">
      <c r="A930" s="34"/>
    </row>
    <row r="931" spans="1:1" ht="13">
      <c r="A931" s="34"/>
    </row>
    <row r="932" spans="1:1" ht="13">
      <c r="A932" s="34"/>
    </row>
    <row r="933" spans="1:1" ht="13">
      <c r="A933" s="34"/>
    </row>
    <row r="934" spans="1:1" ht="13">
      <c r="A934" s="34"/>
    </row>
    <row r="935" spans="1:1" ht="13">
      <c r="A935" s="34"/>
    </row>
    <row r="936" spans="1:1" ht="13">
      <c r="A936" s="34"/>
    </row>
    <row r="937" spans="1:1" ht="13">
      <c r="A937" s="34"/>
    </row>
    <row r="938" spans="1:1" ht="13">
      <c r="A938" s="34"/>
    </row>
    <row r="939" spans="1:1" ht="13">
      <c r="A939" s="34"/>
    </row>
    <row r="940" spans="1:1" ht="13">
      <c r="A940" s="34"/>
    </row>
    <row r="941" spans="1:1" ht="13">
      <c r="A941" s="34"/>
    </row>
    <row r="942" spans="1:1" ht="13">
      <c r="A942" s="34"/>
    </row>
    <row r="943" spans="1:1" ht="13">
      <c r="A943" s="34"/>
    </row>
    <row r="944" spans="1:1" ht="13">
      <c r="A944" s="34"/>
    </row>
    <row r="945" spans="1:1" ht="13">
      <c r="A945" s="34"/>
    </row>
    <row r="946" spans="1:1" ht="13">
      <c r="A946" s="34"/>
    </row>
    <row r="947" spans="1:1" ht="13">
      <c r="A947" s="34"/>
    </row>
    <row r="948" spans="1:1" ht="13">
      <c r="A948" s="34"/>
    </row>
    <row r="949" spans="1:1" ht="13">
      <c r="A949" s="34"/>
    </row>
    <row r="950" spans="1:1" ht="13">
      <c r="A950" s="34"/>
    </row>
    <row r="951" spans="1:1" ht="13">
      <c r="A951" s="34"/>
    </row>
    <row r="952" spans="1:1" ht="13">
      <c r="A952" s="34"/>
    </row>
    <row r="953" spans="1:1" ht="13">
      <c r="A953" s="34"/>
    </row>
    <row r="954" spans="1:1" ht="13">
      <c r="A954" s="34"/>
    </row>
    <row r="955" spans="1:1" ht="13">
      <c r="A955" s="34"/>
    </row>
    <row r="956" spans="1:1" ht="13">
      <c r="A956" s="34"/>
    </row>
    <row r="957" spans="1:1" ht="13">
      <c r="A957" s="34"/>
    </row>
    <row r="958" spans="1:1" ht="13">
      <c r="A958" s="34"/>
    </row>
    <row r="959" spans="1:1" ht="13">
      <c r="A959" s="34"/>
    </row>
    <row r="960" spans="1:1" ht="13">
      <c r="A960" s="34"/>
    </row>
    <row r="961" spans="1:1" ht="13">
      <c r="A961" s="34"/>
    </row>
    <row r="962" spans="1:1" ht="13">
      <c r="A962" s="34"/>
    </row>
    <row r="963" spans="1:1" ht="13">
      <c r="A963" s="34"/>
    </row>
    <row r="964" spans="1:1" ht="13">
      <c r="A964" s="34"/>
    </row>
    <row r="965" spans="1:1" ht="13">
      <c r="A965" s="34"/>
    </row>
    <row r="966" spans="1:1" ht="13">
      <c r="A966" s="34"/>
    </row>
    <row r="967" spans="1:1" ht="13">
      <c r="A967" s="34"/>
    </row>
    <row r="968" spans="1:1" ht="13">
      <c r="A968" s="34"/>
    </row>
    <row r="969" spans="1:1" ht="13">
      <c r="A969" s="34"/>
    </row>
    <row r="970" spans="1:1" ht="13">
      <c r="A970" s="34"/>
    </row>
    <row r="971" spans="1:1" ht="13">
      <c r="A971" s="34"/>
    </row>
    <row r="972" spans="1:1" ht="13">
      <c r="A972" s="34"/>
    </row>
    <row r="973" spans="1:1" ht="13">
      <c r="A973" s="34"/>
    </row>
    <row r="974" spans="1:1" ht="13">
      <c r="A974" s="34"/>
    </row>
    <row r="975" spans="1:1" ht="13">
      <c r="A975" s="34"/>
    </row>
    <row r="976" spans="1:1" ht="13">
      <c r="A976" s="34"/>
    </row>
    <row r="977" spans="1:1" ht="13">
      <c r="A977" s="34"/>
    </row>
    <row r="978" spans="1:1" ht="13">
      <c r="A978" s="34"/>
    </row>
    <row r="979" spans="1:1" ht="13">
      <c r="A979" s="34"/>
    </row>
    <row r="980" spans="1:1" ht="13">
      <c r="A980" s="34"/>
    </row>
    <row r="981" spans="1:1" ht="13">
      <c r="A981" s="34"/>
    </row>
    <row r="982" spans="1:1" ht="13">
      <c r="A982" s="34"/>
    </row>
    <row r="983" spans="1:1" ht="13">
      <c r="A983" s="34"/>
    </row>
    <row r="984" spans="1:1" ht="13">
      <c r="A984" s="34"/>
    </row>
    <row r="985" spans="1:1" ht="13">
      <c r="A985" s="34"/>
    </row>
    <row r="986" spans="1:1" ht="13">
      <c r="A986" s="34"/>
    </row>
    <row r="987" spans="1:1" ht="13">
      <c r="A987" s="34"/>
    </row>
    <row r="988" spans="1:1" ht="13">
      <c r="A988" s="34"/>
    </row>
    <row r="989" spans="1:1" ht="13">
      <c r="A989"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26"/>
  <sheetViews>
    <sheetView tabSelected="1" workbookViewId="0">
      <pane ySplit="1" topLeftCell="A45" activePane="bottomLeft" state="frozen"/>
      <selection pane="bottomLeft" activeCell="D50" sqref="D50"/>
    </sheetView>
  </sheetViews>
  <sheetFormatPr baseColWidth="10" defaultColWidth="14.5" defaultRowHeight="15.75" customHeight="1"/>
  <cols>
    <col min="2" max="2" width="56" customWidth="1"/>
    <col min="4" max="4" width="57.33203125" customWidth="1"/>
  </cols>
  <sheetData>
    <row r="1" spans="1:4" ht="48" customHeight="1">
      <c r="A1" s="10" t="s">
        <v>5</v>
      </c>
      <c r="B1" s="12"/>
      <c r="C1" s="14" t="s">
        <v>20</v>
      </c>
      <c r="D1" s="15" t="s">
        <v>21</v>
      </c>
    </row>
    <row r="2" spans="1:4" ht="20.25" customHeight="1">
      <c r="A2" s="10"/>
      <c r="B2" s="17"/>
      <c r="C2" s="18" t="s">
        <v>22</v>
      </c>
      <c r="D2" s="20" t="s">
        <v>23</v>
      </c>
    </row>
    <row r="3" spans="1:4" ht="20.25" customHeight="1">
      <c r="A3" s="23"/>
      <c r="B3" s="24"/>
      <c r="C3" s="25"/>
      <c r="D3" s="26" t="s">
        <v>39</v>
      </c>
    </row>
    <row r="4" spans="1:4" ht="20.25" customHeight="1">
      <c r="A4" s="23"/>
      <c r="B4" s="24"/>
      <c r="C4" s="25"/>
      <c r="D4" s="28" t="s">
        <v>41</v>
      </c>
    </row>
    <row r="5" spans="1:4" ht="76.5" customHeight="1">
      <c r="A5" s="23"/>
      <c r="B5" s="24"/>
      <c r="C5" s="18" t="s">
        <v>22</v>
      </c>
      <c r="D5" s="37" t="s">
        <v>45</v>
      </c>
    </row>
    <row r="6" spans="1:4" ht="20.25" customHeight="1">
      <c r="A6" s="23"/>
      <c r="B6" s="24"/>
      <c r="C6" s="25"/>
      <c r="D6" s="37" t="s">
        <v>52</v>
      </c>
    </row>
    <row r="7" spans="1:4" ht="20.25" customHeight="1">
      <c r="A7" s="23"/>
      <c r="B7" s="24"/>
      <c r="C7" s="25"/>
      <c r="D7" s="37" t="s">
        <v>53</v>
      </c>
    </row>
    <row r="8" spans="1:4" ht="20.25" customHeight="1">
      <c r="A8" s="23"/>
      <c r="B8" s="24"/>
      <c r="C8" s="25"/>
      <c r="D8" s="37" t="s">
        <v>54</v>
      </c>
    </row>
    <row r="9" spans="1:4" ht="20.25" customHeight="1">
      <c r="A9" s="23"/>
      <c r="B9" s="24"/>
      <c r="C9" s="25"/>
      <c r="D9" s="37" t="s">
        <v>55</v>
      </c>
    </row>
    <row r="10" spans="1:4" ht="20.25" customHeight="1">
      <c r="A10" s="23"/>
      <c r="B10" s="24"/>
      <c r="C10" s="25"/>
      <c r="D10" s="37" t="s">
        <v>56</v>
      </c>
    </row>
    <row r="11" spans="1:4" ht="20.25" customHeight="1">
      <c r="A11" s="23"/>
      <c r="B11" s="24"/>
      <c r="C11" s="25"/>
      <c r="D11" s="37" t="s">
        <v>58</v>
      </c>
    </row>
    <row r="12" spans="1:4" ht="20.25" customHeight="1">
      <c r="A12" s="23"/>
      <c r="B12" s="24"/>
      <c r="C12" s="25"/>
      <c r="D12" s="37" t="s">
        <v>59</v>
      </c>
    </row>
    <row r="13" spans="1:4" ht="20.25" customHeight="1">
      <c r="A13" s="39"/>
      <c r="B13" s="40"/>
      <c r="C13" s="41"/>
      <c r="D13" s="37" t="s">
        <v>67</v>
      </c>
    </row>
    <row r="14" spans="1:4" ht="20.25" customHeight="1">
      <c r="A14" s="42" t="s">
        <v>68</v>
      </c>
      <c r="B14" s="43" t="s">
        <v>74</v>
      </c>
      <c r="C14" s="15" t="s">
        <v>77</v>
      </c>
      <c r="D14" s="44" t="s">
        <v>78</v>
      </c>
    </row>
    <row r="15" spans="1:4" ht="42.75" customHeight="1">
      <c r="A15" s="43">
        <v>1.1000000000000001</v>
      </c>
      <c r="B15" s="45" t="s">
        <v>80</v>
      </c>
      <c r="C15" s="15" t="s">
        <v>82</v>
      </c>
      <c r="D15" s="46"/>
    </row>
    <row r="16" spans="1:4" ht="54.75" customHeight="1">
      <c r="A16" s="43" t="s">
        <v>84</v>
      </c>
      <c r="B16" s="43" t="s">
        <v>85</v>
      </c>
      <c r="C16" s="15" t="s">
        <v>86</v>
      </c>
      <c r="D16" s="46" t="s">
        <v>87</v>
      </c>
    </row>
    <row r="17" spans="1:5" ht="93" customHeight="1">
      <c r="A17" s="43" t="s">
        <v>88</v>
      </c>
      <c r="B17" s="47" t="s">
        <v>89</v>
      </c>
      <c r="C17" s="15" t="s">
        <v>86</v>
      </c>
      <c r="D17" s="46" t="s">
        <v>90</v>
      </c>
    </row>
    <row r="18" spans="1:5" ht="56">
      <c r="A18" s="43" t="s">
        <v>91</v>
      </c>
      <c r="B18" s="47" t="s">
        <v>92</v>
      </c>
      <c r="C18" s="15" t="s">
        <v>93</v>
      </c>
      <c r="D18" s="46"/>
    </row>
    <row r="19" spans="1:5" ht="19.5" customHeight="1">
      <c r="A19" s="43">
        <v>1.2</v>
      </c>
      <c r="B19" s="47" t="s">
        <v>94</v>
      </c>
      <c r="C19" s="15" t="s">
        <v>77</v>
      </c>
      <c r="D19" s="44" t="s">
        <v>95</v>
      </c>
    </row>
    <row r="20" spans="1:5" ht="177.75" customHeight="1">
      <c r="A20" s="43" t="s">
        <v>96</v>
      </c>
      <c r="B20" s="47" t="s">
        <v>98</v>
      </c>
      <c r="C20" s="15" t="s">
        <v>82</v>
      </c>
      <c r="D20" s="48" t="s">
        <v>99</v>
      </c>
      <c r="E20" s="49"/>
    </row>
    <row r="21" spans="1:5" ht="28">
      <c r="A21" s="43" t="s">
        <v>101</v>
      </c>
      <c r="B21" s="43" t="s">
        <v>102</v>
      </c>
      <c r="C21" s="15" t="s">
        <v>86</v>
      </c>
      <c r="D21" s="46" t="s">
        <v>103</v>
      </c>
    </row>
    <row r="22" spans="1:5" ht="70">
      <c r="A22" s="43" t="s">
        <v>104</v>
      </c>
      <c r="B22" s="47" t="s">
        <v>105</v>
      </c>
      <c r="C22" s="15" t="s">
        <v>86</v>
      </c>
      <c r="D22" s="46" t="s">
        <v>106</v>
      </c>
    </row>
    <row r="23" spans="1:5" ht="84">
      <c r="A23" s="43" t="s">
        <v>107</v>
      </c>
      <c r="B23" s="47" t="s">
        <v>108</v>
      </c>
      <c r="C23" s="15" t="s">
        <v>86</v>
      </c>
      <c r="D23" s="34" t="s">
        <v>109</v>
      </c>
    </row>
    <row r="24" spans="1:5" ht="70">
      <c r="A24" s="43" t="s">
        <v>110</v>
      </c>
      <c r="B24" s="43" t="s">
        <v>111</v>
      </c>
      <c r="C24" s="15" t="s">
        <v>93</v>
      </c>
      <c r="D24" s="46"/>
    </row>
    <row r="25" spans="1:5" ht="28">
      <c r="A25" s="43">
        <v>1.3</v>
      </c>
      <c r="B25" s="43" t="s">
        <v>113</v>
      </c>
      <c r="C25" s="15" t="s">
        <v>77</v>
      </c>
      <c r="D25" s="44" t="s">
        <v>114</v>
      </c>
    </row>
    <row r="26" spans="1:5" ht="182">
      <c r="A26" s="43" t="s">
        <v>115</v>
      </c>
      <c r="B26" s="47" t="s">
        <v>116</v>
      </c>
      <c r="C26" s="15" t="s">
        <v>86</v>
      </c>
      <c r="D26" s="46" t="s">
        <v>119</v>
      </c>
    </row>
    <row r="27" spans="1:5" ht="28">
      <c r="A27" s="43" t="s">
        <v>120</v>
      </c>
      <c r="B27" s="43" t="s">
        <v>121</v>
      </c>
      <c r="C27" s="15" t="s">
        <v>93</v>
      </c>
      <c r="D27" s="46"/>
    </row>
    <row r="28" spans="1:5" ht="14">
      <c r="A28" s="43">
        <v>2</v>
      </c>
      <c r="B28" s="43" t="s">
        <v>122</v>
      </c>
      <c r="C28" s="15" t="s">
        <v>77</v>
      </c>
      <c r="D28" s="44" t="s">
        <v>123</v>
      </c>
    </row>
    <row r="29" spans="1:5" ht="14">
      <c r="A29" s="43">
        <v>2.1</v>
      </c>
      <c r="B29" s="50" t="s">
        <v>124</v>
      </c>
      <c r="C29" s="15" t="s">
        <v>77</v>
      </c>
      <c r="D29" s="44" t="s">
        <v>126</v>
      </c>
    </row>
    <row r="30" spans="1:5" ht="182">
      <c r="A30" s="43" t="s">
        <v>127</v>
      </c>
      <c r="B30" s="43" t="s">
        <v>128</v>
      </c>
      <c r="C30" s="15" t="s">
        <v>82</v>
      </c>
      <c r="D30" s="46" t="s">
        <v>129</v>
      </c>
    </row>
    <row r="31" spans="1:5" ht="42">
      <c r="A31" s="43" t="s">
        <v>131</v>
      </c>
      <c r="B31" s="47" t="s">
        <v>132</v>
      </c>
      <c r="C31" s="15" t="s">
        <v>86</v>
      </c>
      <c r="D31" s="46" t="s">
        <v>133</v>
      </c>
    </row>
    <row r="32" spans="1:5" ht="84">
      <c r="A32" s="43" t="s">
        <v>134</v>
      </c>
      <c r="B32" s="43" t="s">
        <v>135</v>
      </c>
      <c r="C32" s="15" t="s">
        <v>86</v>
      </c>
      <c r="D32" s="46" t="s">
        <v>136</v>
      </c>
    </row>
    <row r="33" spans="1:4" ht="56">
      <c r="A33" s="43" t="s">
        <v>137</v>
      </c>
      <c r="B33" s="47" t="s">
        <v>138</v>
      </c>
      <c r="C33" s="15" t="s">
        <v>93</v>
      </c>
      <c r="D33" s="46"/>
    </row>
    <row r="34" spans="1:4" ht="14">
      <c r="A34" s="43">
        <v>2.2000000000000002</v>
      </c>
      <c r="B34" s="50" t="s">
        <v>140</v>
      </c>
      <c r="C34" s="15" t="s">
        <v>77</v>
      </c>
      <c r="D34" s="44" t="s">
        <v>141</v>
      </c>
    </row>
    <row r="35" spans="1:4" ht="196">
      <c r="A35" s="43" t="s">
        <v>142</v>
      </c>
      <c r="B35" s="43" t="s">
        <v>143</v>
      </c>
      <c r="C35" s="15" t="s">
        <v>82</v>
      </c>
      <c r="D35" s="46" t="s">
        <v>144</v>
      </c>
    </row>
    <row r="36" spans="1:4" ht="28">
      <c r="A36" s="43" t="s">
        <v>145</v>
      </c>
      <c r="B36" s="43" t="s">
        <v>146</v>
      </c>
      <c r="C36" s="15" t="s">
        <v>86</v>
      </c>
      <c r="D36" s="46" t="s">
        <v>148</v>
      </c>
    </row>
    <row r="37" spans="1:4" ht="56">
      <c r="A37" s="43" t="s">
        <v>149</v>
      </c>
      <c r="B37" s="43" t="s">
        <v>150</v>
      </c>
      <c r="C37" s="15" t="s">
        <v>86</v>
      </c>
      <c r="D37" s="46" t="s">
        <v>151</v>
      </c>
    </row>
    <row r="38" spans="1:4" ht="28">
      <c r="A38" s="43" t="s">
        <v>152</v>
      </c>
      <c r="B38" s="47" t="s">
        <v>153</v>
      </c>
      <c r="C38" s="15" t="s">
        <v>86</v>
      </c>
      <c r="D38" s="46" t="s">
        <v>154</v>
      </c>
    </row>
    <row r="39" spans="1:4" ht="196">
      <c r="A39" s="43" t="s">
        <v>155</v>
      </c>
      <c r="B39" s="47" t="s">
        <v>156</v>
      </c>
      <c r="C39" s="15" t="s">
        <v>86</v>
      </c>
      <c r="D39" s="46" t="s">
        <v>157</v>
      </c>
    </row>
    <row r="40" spans="1:4" ht="28">
      <c r="A40" s="43" t="s">
        <v>158</v>
      </c>
      <c r="B40" s="43" t="s">
        <v>159</v>
      </c>
      <c r="C40" s="15" t="s">
        <v>93</v>
      </c>
      <c r="D40" s="46"/>
    </row>
    <row r="41" spans="1:4" ht="14">
      <c r="A41" s="43">
        <v>3</v>
      </c>
      <c r="B41" s="47" t="s">
        <v>161</v>
      </c>
      <c r="C41" s="15" t="s">
        <v>77</v>
      </c>
      <c r="D41" s="44" t="s">
        <v>162</v>
      </c>
    </row>
    <row r="42" spans="1:4" ht="70">
      <c r="A42" s="43">
        <v>3.1</v>
      </c>
      <c r="B42" s="47" t="s">
        <v>163</v>
      </c>
      <c r="C42" s="15" t="s">
        <v>82</v>
      </c>
      <c r="D42" s="46" t="s">
        <v>164</v>
      </c>
    </row>
    <row r="43" spans="1:4" ht="112">
      <c r="A43" s="43" t="s">
        <v>165</v>
      </c>
      <c r="B43" s="43" t="s">
        <v>166</v>
      </c>
      <c r="C43" s="15" t="s">
        <v>86</v>
      </c>
      <c r="D43" s="52" t="s">
        <v>167</v>
      </c>
    </row>
    <row r="44" spans="1:4" ht="70">
      <c r="A44" s="43" t="s">
        <v>169</v>
      </c>
      <c r="B44" s="43" t="s">
        <v>170</v>
      </c>
      <c r="C44" s="15" t="s">
        <v>86</v>
      </c>
      <c r="D44" s="46" t="s">
        <v>171</v>
      </c>
    </row>
    <row r="45" spans="1:4" ht="84">
      <c r="A45" s="43" t="s">
        <v>172</v>
      </c>
      <c r="B45" s="47" t="s">
        <v>173</v>
      </c>
      <c r="C45" s="15" t="s">
        <v>93</v>
      </c>
      <c r="D45" s="46"/>
    </row>
    <row r="46" spans="1:4" ht="196">
      <c r="A46" s="43">
        <v>3.2</v>
      </c>
      <c r="B46" s="47" t="s">
        <v>174</v>
      </c>
      <c r="C46" s="15" t="s">
        <v>82</v>
      </c>
      <c r="D46" s="46"/>
    </row>
    <row r="47" spans="1:4" ht="140">
      <c r="A47" s="43" t="s">
        <v>175</v>
      </c>
      <c r="B47" s="47" t="s">
        <v>176</v>
      </c>
      <c r="C47" s="15" t="s">
        <v>86</v>
      </c>
      <c r="D47" s="46" t="s">
        <v>177</v>
      </c>
    </row>
    <row r="48" spans="1:4" ht="56">
      <c r="A48" s="43" t="s">
        <v>179</v>
      </c>
      <c r="B48" s="43" t="s">
        <v>180</v>
      </c>
      <c r="C48" s="15" t="s">
        <v>93</v>
      </c>
      <c r="D48" s="46"/>
    </row>
    <row r="49" spans="1:4" ht="14">
      <c r="A49" s="43">
        <v>4</v>
      </c>
      <c r="B49" s="50" t="s">
        <v>181</v>
      </c>
      <c r="C49" s="15" t="s">
        <v>77</v>
      </c>
      <c r="D49" s="44" t="s">
        <v>182</v>
      </c>
    </row>
    <row r="50" spans="1:4" ht="117">
      <c r="A50" s="43">
        <v>4.0999999999999996</v>
      </c>
      <c r="B50" s="43" t="s">
        <v>183</v>
      </c>
      <c r="C50" s="15" t="s">
        <v>82</v>
      </c>
      <c r="D50" s="53" t="s">
        <v>387</v>
      </c>
    </row>
    <row r="51" spans="1:4" ht="70">
      <c r="A51" s="43" t="s">
        <v>187</v>
      </c>
      <c r="B51" s="43" t="s">
        <v>188</v>
      </c>
      <c r="C51" s="15" t="s">
        <v>86</v>
      </c>
      <c r="D51" s="46" t="s">
        <v>189</v>
      </c>
    </row>
    <row r="52" spans="1:4" ht="56">
      <c r="A52" s="43" t="s">
        <v>190</v>
      </c>
      <c r="B52" s="43" t="s">
        <v>191</v>
      </c>
      <c r="C52" s="15" t="s">
        <v>86</v>
      </c>
      <c r="D52" s="46" t="s">
        <v>192</v>
      </c>
    </row>
    <row r="53" spans="1:4" ht="42">
      <c r="A53" s="43" t="s">
        <v>193</v>
      </c>
      <c r="B53" s="47" t="s">
        <v>194</v>
      </c>
      <c r="C53" s="15" t="s">
        <v>93</v>
      </c>
      <c r="D53" s="46"/>
    </row>
    <row r="54" spans="1:4" ht="14">
      <c r="A54" s="43">
        <v>5</v>
      </c>
      <c r="B54" s="50" t="s">
        <v>195</v>
      </c>
      <c r="C54" s="15" t="s">
        <v>77</v>
      </c>
      <c r="D54" s="44" t="s">
        <v>196</v>
      </c>
    </row>
    <row r="55" spans="1:4" ht="319">
      <c r="A55" s="43">
        <v>5.0999999999999996</v>
      </c>
      <c r="B55" s="47" t="s">
        <v>198</v>
      </c>
      <c r="C55" s="15" t="s">
        <v>82</v>
      </c>
      <c r="D55" s="46" t="s">
        <v>199</v>
      </c>
    </row>
    <row r="56" spans="1:4" ht="266">
      <c r="A56" s="43" t="s">
        <v>200</v>
      </c>
      <c r="B56" s="43" t="s">
        <v>201</v>
      </c>
      <c r="C56" s="15" t="s">
        <v>86</v>
      </c>
      <c r="D56" s="54" t="s">
        <v>202</v>
      </c>
    </row>
    <row r="57" spans="1:4" ht="42">
      <c r="A57" s="43" t="s">
        <v>203</v>
      </c>
      <c r="B57" s="43" t="s">
        <v>204</v>
      </c>
      <c r="C57" s="15" t="s">
        <v>86</v>
      </c>
      <c r="D57" s="46" t="s">
        <v>205</v>
      </c>
    </row>
    <row r="58" spans="1:4" ht="84">
      <c r="A58" s="43" t="s">
        <v>206</v>
      </c>
      <c r="B58" s="47" t="s">
        <v>207</v>
      </c>
      <c r="C58" s="15" t="s">
        <v>93</v>
      </c>
      <c r="D58" s="46"/>
    </row>
    <row r="59" spans="1:4" ht="42">
      <c r="A59" s="43">
        <v>5.2</v>
      </c>
      <c r="B59" s="43" t="s">
        <v>208</v>
      </c>
      <c r="C59" s="15" t="s">
        <v>82</v>
      </c>
      <c r="D59" s="46"/>
    </row>
    <row r="60" spans="1:4" ht="126">
      <c r="A60" s="43" t="s">
        <v>210</v>
      </c>
      <c r="B60" s="43" t="s">
        <v>211</v>
      </c>
      <c r="C60" s="15" t="s">
        <v>86</v>
      </c>
      <c r="D60" s="46" t="s">
        <v>212</v>
      </c>
    </row>
    <row r="61" spans="1:4" ht="70">
      <c r="A61" s="43" t="s">
        <v>213</v>
      </c>
      <c r="B61" s="47" t="s">
        <v>214</v>
      </c>
      <c r="C61" s="15" t="s">
        <v>93</v>
      </c>
      <c r="D61" s="46"/>
    </row>
    <row r="62" spans="1:4" ht="14">
      <c r="A62" s="43">
        <v>6</v>
      </c>
      <c r="B62" s="50" t="s">
        <v>215</v>
      </c>
      <c r="C62" s="15" t="s">
        <v>77</v>
      </c>
      <c r="D62" s="44" t="s">
        <v>216</v>
      </c>
    </row>
    <row r="63" spans="1:4" ht="154">
      <c r="A63" s="43">
        <v>6.1</v>
      </c>
      <c r="B63" s="43" t="s">
        <v>217</v>
      </c>
      <c r="C63" s="15" t="s">
        <v>82</v>
      </c>
      <c r="D63" s="46" t="s">
        <v>218</v>
      </c>
    </row>
    <row r="64" spans="1:4" ht="56">
      <c r="A64" s="43" t="s">
        <v>220</v>
      </c>
      <c r="B64" s="47" t="s">
        <v>221</v>
      </c>
      <c r="C64" s="15" t="s">
        <v>86</v>
      </c>
      <c r="D64" s="54" t="s">
        <v>222</v>
      </c>
    </row>
    <row r="65" spans="1:4" ht="56">
      <c r="A65" s="43" t="s">
        <v>223</v>
      </c>
      <c r="B65" s="43" t="s">
        <v>224</v>
      </c>
      <c r="C65" s="15" t="s">
        <v>93</v>
      </c>
      <c r="D65" s="46"/>
    </row>
    <row r="66" spans="1:4" ht="56">
      <c r="A66" s="43">
        <v>6.2</v>
      </c>
      <c r="B66" s="43" t="s">
        <v>225</v>
      </c>
      <c r="C66" s="15" t="s">
        <v>82</v>
      </c>
      <c r="D66" s="46"/>
    </row>
    <row r="67" spans="1:4" ht="84">
      <c r="A67" s="43" t="s">
        <v>226</v>
      </c>
      <c r="B67" s="47" t="s">
        <v>228</v>
      </c>
      <c r="C67" s="15" t="s">
        <v>86</v>
      </c>
      <c r="D67" s="46" t="s">
        <v>229</v>
      </c>
    </row>
    <row r="68" spans="1:4" ht="70">
      <c r="A68" s="43" t="s">
        <v>230</v>
      </c>
      <c r="B68" s="47" t="s">
        <v>231</v>
      </c>
      <c r="C68" s="15" t="s">
        <v>93</v>
      </c>
      <c r="D68" s="46"/>
    </row>
    <row r="69" spans="1:4" ht="13">
      <c r="A69" s="55"/>
      <c r="B69" s="56"/>
      <c r="C69" s="56"/>
      <c r="D69" s="34"/>
    </row>
    <row r="70" spans="1:4" ht="13">
      <c r="A70" s="55"/>
      <c r="B70" s="56"/>
      <c r="C70" s="56"/>
      <c r="D70" s="34"/>
    </row>
    <row r="71" spans="1:4" ht="13">
      <c r="A71" s="55"/>
      <c r="B71" s="56"/>
      <c r="C71" s="56"/>
      <c r="D71" s="34"/>
    </row>
    <row r="72" spans="1:4" ht="13">
      <c r="A72" s="55"/>
      <c r="B72" s="56"/>
      <c r="C72" s="56"/>
      <c r="D72" s="34"/>
    </row>
    <row r="73" spans="1:4" ht="13">
      <c r="A73" s="55"/>
      <c r="B73" s="56"/>
      <c r="C73" s="56"/>
      <c r="D73" s="34"/>
    </row>
    <row r="74" spans="1:4" ht="13">
      <c r="A74" s="55"/>
      <c r="B74" s="56"/>
      <c r="C74" s="56"/>
      <c r="D74" s="34"/>
    </row>
    <row r="75" spans="1:4" ht="13">
      <c r="A75" s="55"/>
      <c r="B75" s="56"/>
      <c r="C75" s="56"/>
      <c r="D75" s="34"/>
    </row>
    <row r="76" spans="1:4" ht="13">
      <c r="A76" s="55"/>
      <c r="B76" s="56"/>
      <c r="C76" s="56"/>
      <c r="D76" s="34"/>
    </row>
    <row r="77" spans="1:4" ht="13">
      <c r="A77" s="55"/>
      <c r="B77" s="56"/>
      <c r="C77" s="56"/>
      <c r="D77" s="34"/>
    </row>
    <row r="78" spans="1:4" ht="13">
      <c r="A78" s="55"/>
      <c r="B78" s="56"/>
      <c r="C78" s="56"/>
      <c r="D78" s="34"/>
    </row>
    <row r="79" spans="1:4" ht="13">
      <c r="A79" s="55"/>
      <c r="B79" s="56"/>
      <c r="C79" s="56"/>
      <c r="D79" s="34"/>
    </row>
    <row r="80" spans="1:4" ht="13">
      <c r="A80" s="55"/>
      <c r="B80" s="56"/>
      <c r="C80" s="56"/>
      <c r="D80" s="34"/>
    </row>
    <row r="81" spans="1:4" ht="13">
      <c r="A81" s="55"/>
      <c r="B81" s="56"/>
      <c r="C81" s="56"/>
      <c r="D81" s="34"/>
    </row>
    <row r="82" spans="1:4" ht="13">
      <c r="A82" s="55"/>
      <c r="B82" s="56"/>
      <c r="C82" s="56"/>
      <c r="D82" s="34"/>
    </row>
    <row r="83" spans="1:4" ht="13">
      <c r="A83" s="55"/>
      <c r="B83" s="56"/>
      <c r="C83" s="56"/>
      <c r="D83" s="34"/>
    </row>
    <row r="84" spans="1:4" ht="13">
      <c r="A84" s="55"/>
      <c r="B84" s="56"/>
      <c r="C84" s="56"/>
      <c r="D84" s="34"/>
    </row>
    <row r="85" spans="1:4" ht="13">
      <c r="A85" s="55"/>
      <c r="B85" s="56"/>
      <c r="C85" s="56"/>
      <c r="D85" s="34"/>
    </row>
    <row r="86" spans="1:4" ht="13">
      <c r="A86" s="55"/>
      <c r="B86" s="56"/>
      <c r="C86" s="56"/>
      <c r="D86" s="34"/>
    </row>
    <row r="87" spans="1:4" ht="13">
      <c r="A87" s="55"/>
      <c r="B87" s="56"/>
      <c r="C87" s="56"/>
      <c r="D87" s="34"/>
    </row>
    <row r="88" spans="1:4" ht="13">
      <c r="A88" s="55"/>
      <c r="B88" s="56"/>
      <c r="C88" s="56"/>
      <c r="D88" s="34"/>
    </row>
    <row r="89" spans="1:4" ht="13">
      <c r="A89" s="55"/>
      <c r="B89" s="56"/>
      <c r="C89" s="56"/>
      <c r="D89" s="34"/>
    </row>
    <row r="90" spans="1:4" ht="13">
      <c r="A90" s="55"/>
      <c r="B90" s="56"/>
      <c r="C90" s="56"/>
      <c r="D90" s="34"/>
    </row>
    <row r="91" spans="1:4" ht="13">
      <c r="A91" s="55"/>
      <c r="B91" s="56"/>
      <c r="C91" s="56"/>
      <c r="D91" s="34"/>
    </row>
    <row r="92" spans="1:4" ht="13">
      <c r="A92" s="55"/>
      <c r="B92" s="56"/>
      <c r="C92" s="56"/>
      <c r="D92" s="34"/>
    </row>
    <row r="93" spans="1:4" ht="13">
      <c r="A93" s="55"/>
      <c r="B93" s="56"/>
      <c r="C93" s="56"/>
      <c r="D93" s="34"/>
    </row>
    <row r="94" spans="1:4" ht="13">
      <c r="A94" s="55"/>
      <c r="B94" s="56"/>
      <c r="C94" s="56"/>
      <c r="D94" s="34"/>
    </row>
    <row r="95" spans="1:4" ht="13">
      <c r="A95" s="55"/>
      <c r="B95" s="56"/>
      <c r="C95" s="56"/>
      <c r="D95" s="34"/>
    </row>
    <row r="96" spans="1:4" ht="13">
      <c r="A96" s="55"/>
      <c r="B96" s="56"/>
      <c r="C96" s="56"/>
      <c r="D96" s="34"/>
    </row>
    <row r="97" spans="1:4" ht="13">
      <c r="A97" s="55"/>
      <c r="B97" s="56"/>
      <c r="C97" s="56"/>
      <c r="D97" s="34"/>
    </row>
    <row r="98" spans="1:4" ht="13">
      <c r="A98" s="55"/>
      <c r="B98" s="56"/>
      <c r="C98" s="56"/>
      <c r="D98" s="34"/>
    </row>
    <row r="99" spans="1:4" ht="13">
      <c r="A99" s="55"/>
      <c r="B99" s="56"/>
      <c r="C99" s="56"/>
      <c r="D99" s="34"/>
    </row>
    <row r="100" spans="1:4" ht="13">
      <c r="A100" s="55"/>
      <c r="B100" s="56"/>
      <c r="C100" s="56"/>
      <c r="D100" s="34"/>
    </row>
    <row r="101" spans="1:4" ht="13">
      <c r="A101" s="55"/>
      <c r="B101" s="56"/>
      <c r="C101" s="56"/>
      <c r="D101" s="34"/>
    </row>
    <row r="102" spans="1:4" ht="13">
      <c r="A102" s="55"/>
      <c r="B102" s="56"/>
      <c r="C102" s="56"/>
      <c r="D102" s="34"/>
    </row>
    <row r="103" spans="1:4" ht="13">
      <c r="A103" s="55"/>
      <c r="B103" s="56"/>
      <c r="C103" s="56"/>
      <c r="D103" s="34"/>
    </row>
    <row r="104" spans="1:4" ht="13">
      <c r="A104" s="55"/>
      <c r="B104" s="56"/>
      <c r="C104" s="56"/>
      <c r="D104" s="34"/>
    </row>
    <row r="105" spans="1:4" ht="13">
      <c r="A105" s="55"/>
      <c r="B105" s="56"/>
      <c r="C105" s="56"/>
      <c r="D105" s="34"/>
    </row>
    <row r="106" spans="1:4" ht="13">
      <c r="A106" s="55"/>
      <c r="B106" s="56"/>
      <c r="C106" s="56"/>
      <c r="D106" s="34"/>
    </row>
    <row r="107" spans="1:4" ht="13">
      <c r="A107" s="55"/>
      <c r="B107" s="56"/>
      <c r="C107" s="56"/>
      <c r="D107" s="34"/>
    </row>
    <row r="108" spans="1:4" ht="13">
      <c r="A108" s="55"/>
      <c r="B108" s="56"/>
      <c r="C108" s="56"/>
      <c r="D108" s="34"/>
    </row>
    <row r="109" spans="1:4" ht="13">
      <c r="A109" s="55"/>
      <c r="B109" s="56"/>
      <c r="C109" s="56"/>
      <c r="D109" s="34"/>
    </row>
    <row r="110" spans="1:4" ht="13">
      <c r="A110" s="55"/>
      <c r="B110" s="56"/>
      <c r="C110" s="56"/>
      <c r="D110" s="34"/>
    </row>
    <row r="111" spans="1:4" ht="13">
      <c r="A111" s="55"/>
      <c r="B111" s="56"/>
      <c r="C111" s="56"/>
      <c r="D111" s="34"/>
    </row>
    <row r="112" spans="1:4" ht="13">
      <c r="A112" s="55"/>
      <c r="B112" s="56"/>
      <c r="C112" s="56"/>
      <c r="D112" s="34"/>
    </row>
    <row r="113" spans="1:4" ht="13">
      <c r="A113" s="55"/>
      <c r="B113" s="56"/>
      <c r="C113" s="56"/>
      <c r="D113" s="34"/>
    </row>
    <row r="114" spans="1:4" ht="13">
      <c r="A114" s="55"/>
      <c r="B114" s="56"/>
      <c r="C114" s="56"/>
      <c r="D114" s="34"/>
    </row>
    <row r="115" spans="1:4" ht="13">
      <c r="A115" s="55"/>
      <c r="B115" s="56"/>
      <c r="C115" s="56"/>
      <c r="D115" s="34"/>
    </row>
    <row r="116" spans="1:4" ht="13">
      <c r="A116" s="55"/>
      <c r="B116" s="56"/>
      <c r="C116" s="56"/>
      <c r="D116" s="34"/>
    </row>
    <row r="117" spans="1:4" ht="13">
      <c r="A117" s="55"/>
      <c r="B117" s="56"/>
      <c r="C117" s="56"/>
      <c r="D117" s="34"/>
    </row>
    <row r="118" spans="1:4" ht="13">
      <c r="A118" s="55"/>
      <c r="B118" s="56"/>
      <c r="C118" s="56"/>
      <c r="D118" s="34"/>
    </row>
    <row r="119" spans="1:4" ht="13">
      <c r="A119" s="55"/>
      <c r="B119" s="56"/>
      <c r="C119" s="56"/>
      <c r="D119" s="34"/>
    </row>
    <row r="120" spans="1:4" ht="13">
      <c r="A120" s="55"/>
      <c r="B120" s="56"/>
      <c r="C120" s="56"/>
      <c r="D120" s="34"/>
    </row>
    <row r="121" spans="1:4" ht="13">
      <c r="A121" s="55"/>
      <c r="B121" s="56"/>
      <c r="C121" s="56"/>
      <c r="D121" s="34"/>
    </row>
    <row r="122" spans="1:4" ht="13">
      <c r="A122" s="55"/>
      <c r="B122" s="56"/>
      <c r="C122" s="56"/>
      <c r="D122" s="34"/>
    </row>
    <row r="123" spans="1:4" ht="13">
      <c r="A123" s="55"/>
      <c r="B123" s="56"/>
      <c r="C123" s="56"/>
      <c r="D123" s="34"/>
    </row>
    <row r="124" spans="1:4" ht="13">
      <c r="A124" s="55"/>
      <c r="B124" s="56"/>
      <c r="C124" s="56"/>
      <c r="D124" s="34"/>
    </row>
    <row r="125" spans="1:4" ht="13">
      <c r="A125" s="55"/>
      <c r="B125" s="56"/>
      <c r="C125" s="56"/>
      <c r="D125" s="34"/>
    </row>
    <row r="126" spans="1:4" ht="13">
      <c r="A126" s="55"/>
      <c r="B126" s="56"/>
      <c r="C126" s="56"/>
      <c r="D126" s="34"/>
    </row>
    <row r="127" spans="1:4" ht="13">
      <c r="A127" s="55"/>
      <c r="B127" s="56"/>
      <c r="C127" s="56"/>
      <c r="D127" s="34"/>
    </row>
    <row r="128" spans="1:4" ht="13">
      <c r="A128" s="55"/>
      <c r="B128" s="56"/>
      <c r="C128" s="56"/>
      <c r="D128" s="34"/>
    </row>
    <row r="129" spans="1:4" ht="13">
      <c r="A129" s="55"/>
      <c r="B129" s="56"/>
      <c r="C129" s="56"/>
      <c r="D129" s="34"/>
    </row>
    <row r="130" spans="1:4" ht="13">
      <c r="A130" s="55"/>
      <c r="B130" s="56"/>
      <c r="C130" s="56"/>
      <c r="D130" s="34"/>
    </row>
    <row r="131" spans="1:4" ht="13">
      <c r="A131" s="55"/>
      <c r="B131" s="56"/>
      <c r="C131" s="56"/>
      <c r="D131" s="34"/>
    </row>
    <row r="132" spans="1:4" ht="13">
      <c r="A132" s="55"/>
      <c r="B132" s="56"/>
      <c r="C132" s="56"/>
      <c r="D132" s="34"/>
    </row>
    <row r="133" spans="1:4" ht="13">
      <c r="A133" s="55"/>
      <c r="B133" s="56"/>
      <c r="C133" s="56"/>
      <c r="D133" s="34"/>
    </row>
    <row r="134" spans="1:4" ht="13">
      <c r="A134" s="55"/>
      <c r="B134" s="56"/>
      <c r="C134" s="56"/>
      <c r="D134" s="34"/>
    </row>
    <row r="135" spans="1:4" ht="13">
      <c r="A135" s="55"/>
      <c r="B135" s="56"/>
      <c r="C135" s="56"/>
      <c r="D135" s="34"/>
    </row>
    <row r="136" spans="1:4" ht="13">
      <c r="A136" s="55"/>
      <c r="B136" s="56"/>
      <c r="C136" s="56"/>
      <c r="D136" s="34"/>
    </row>
    <row r="137" spans="1:4" ht="13">
      <c r="A137" s="55"/>
      <c r="B137" s="56"/>
      <c r="C137" s="56"/>
      <c r="D137" s="34"/>
    </row>
    <row r="138" spans="1:4" ht="13">
      <c r="A138" s="55"/>
      <c r="B138" s="56"/>
      <c r="C138" s="56"/>
      <c r="D138" s="34"/>
    </row>
    <row r="139" spans="1:4" ht="13">
      <c r="A139" s="55"/>
      <c r="B139" s="56"/>
      <c r="C139" s="56"/>
      <c r="D139" s="34"/>
    </row>
    <row r="140" spans="1:4" ht="13">
      <c r="A140" s="55"/>
      <c r="B140" s="56"/>
      <c r="C140" s="56"/>
      <c r="D140" s="34"/>
    </row>
    <row r="141" spans="1:4" ht="13">
      <c r="A141" s="55"/>
      <c r="B141" s="56"/>
      <c r="C141" s="56"/>
      <c r="D141" s="34"/>
    </row>
    <row r="142" spans="1:4" ht="13">
      <c r="A142" s="55"/>
      <c r="B142" s="56"/>
      <c r="C142" s="56"/>
      <c r="D142" s="34"/>
    </row>
    <row r="143" spans="1:4" ht="13">
      <c r="A143" s="55"/>
      <c r="B143" s="56"/>
      <c r="C143" s="56"/>
      <c r="D143" s="34"/>
    </row>
    <row r="144" spans="1:4" ht="13">
      <c r="A144" s="55"/>
      <c r="B144" s="56"/>
      <c r="C144" s="56"/>
      <c r="D144" s="34"/>
    </row>
    <row r="145" spans="1:4" ht="13">
      <c r="A145" s="55"/>
      <c r="B145" s="56"/>
      <c r="C145" s="56"/>
      <c r="D145" s="34"/>
    </row>
    <row r="146" spans="1:4" ht="13">
      <c r="A146" s="55"/>
      <c r="B146" s="56"/>
      <c r="C146" s="56"/>
      <c r="D146" s="34"/>
    </row>
    <row r="147" spans="1:4" ht="13">
      <c r="A147" s="55"/>
      <c r="B147" s="56"/>
      <c r="C147" s="56"/>
      <c r="D147" s="34"/>
    </row>
    <row r="148" spans="1:4" ht="13">
      <c r="A148" s="55"/>
      <c r="B148" s="56"/>
      <c r="C148" s="56"/>
      <c r="D148" s="34"/>
    </row>
    <row r="149" spans="1:4" ht="13">
      <c r="A149" s="55"/>
      <c r="B149" s="56"/>
      <c r="C149" s="56"/>
      <c r="D149" s="34"/>
    </row>
    <row r="150" spans="1:4" ht="13">
      <c r="A150" s="55"/>
      <c r="B150" s="56"/>
      <c r="C150" s="56"/>
      <c r="D150" s="34"/>
    </row>
    <row r="151" spans="1:4" ht="13">
      <c r="A151" s="55"/>
      <c r="B151" s="56"/>
      <c r="C151" s="56"/>
      <c r="D151" s="34"/>
    </row>
    <row r="152" spans="1:4" ht="13">
      <c r="A152" s="55"/>
      <c r="B152" s="56"/>
      <c r="C152" s="56"/>
      <c r="D152" s="34"/>
    </row>
    <row r="153" spans="1:4" ht="13">
      <c r="A153" s="55"/>
      <c r="B153" s="56"/>
      <c r="C153" s="56"/>
      <c r="D153" s="34"/>
    </row>
    <row r="154" spans="1:4" ht="13">
      <c r="A154" s="55"/>
      <c r="B154" s="56"/>
      <c r="C154" s="56"/>
      <c r="D154" s="34"/>
    </row>
    <row r="155" spans="1:4" ht="13">
      <c r="A155" s="55"/>
      <c r="B155" s="56"/>
      <c r="C155" s="56"/>
      <c r="D155" s="34"/>
    </row>
    <row r="156" spans="1:4" ht="13">
      <c r="A156" s="55"/>
      <c r="B156" s="56"/>
      <c r="C156" s="56"/>
      <c r="D156" s="34"/>
    </row>
    <row r="157" spans="1:4" ht="13">
      <c r="A157" s="55"/>
      <c r="B157" s="56"/>
      <c r="C157" s="56"/>
      <c r="D157" s="34"/>
    </row>
    <row r="158" spans="1:4" ht="13">
      <c r="A158" s="55"/>
      <c r="B158" s="56"/>
      <c r="C158" s="56"/>
      <c r="D158" s="34"/>
    </row>
    <row r="159" spans="1:4" ht="13">
      <c r="A159" s="55"/>
      <c r="B159" s="56"/>
      <c r="C159" s="56"/>
      <c r="D159" s="34"/>
    </row>
    <row r="160" spans="1:4" ht="13">
      <c r="A160" s="55"/>
      <c r="B160" s="56"/>
      <c r="C160" s="56"/>
      <c r="D160" s="34"/>
    </row>
    <row r="161" spans="1:4" ht="13">
      <c r="A161" s="55"/>
      <c r="B161" s="56"/>
      <c r="C161" s="56"/>
      <c r="D161" s="34"/>
    </row>
    <row r="162" spans="1:4" ht="13">
      <c r="A162" s="55"/>
      <c r="B162" s="56"/>
      <c r="C162" s="56"/>
      <c r="D162" s="34"/>
    </row>
    <row r="163" spans="1:4" ht="13">
      <c r="A163" s="55"/>
      <c r="B163" s="56"/>
      <c r="C163" s="56"/>
      <c r="D163" s="34"/>
    </row>
    <row r="164" spans="1:4" ht="13">
      <c r="A164" s="55"/>
      <c r="B164" s="56"/>
      <c r="C164" s="56"/>
      <c r="D164" s="34"/>
    </row>
    <row r="165" spans="1:4" ht="13">
      <c r="A165" s="55"/>
      <c r="B165" s="56"/>
      <c r="C165" s="56"/>
      <c r="D165" s="34"/>
    </row>
    <row r="166" spans="1:4" ht="13">
      <c r="A166" s="55"/>
      <c r="B166" s="56"/>
      <c r="C166" s="56"/>
      <c r="D166" s="34"/>
    </row>
    <row r="167" spans="1:4" ht="13">
      <c r="A167" s="55"/>
      <c r="B167" s="56"/>
      <c r="C167" s="56"/>
      <c r="D167" s="34"/>
    </row>
    <row r="168" spans="1:4" ht="13">
      <c r="A168" s="55"/>
      <c r="B168" s="56"/>
      <c r="C168" s="56"/>
      <c r="D168" s="34"/>
    </row>
    <row r="169" spans="1:4" ht="13">
      <c r="A169" s="55"/>
      <c r="B169" s="56"/>
      <c r="C169" s="56"/>
      <c r="D169" s="34"/>
    </row>
    <row r="170" spans="1:4" ht="13">
      <c r="A170" s="55"/>
      <c r="B170" s="56"/>
      <c r="C170" s="56"/>
      <c r="D170" s="34"/>
    </row>
    <row r="171" spans="1:4" ht="13">
      <c r="A171" s="55"/>
      <c r="B171" s="56"/>
      <c r="C171" s="56"/>
      <c r="D171" s="34"/>
    </row>
    <row r="172" spans="1:4" ht="13">
      <c r="A172" s="55"/>
      <c r="B172" s="56"/>
      <c r="C172" s="56"/>
      <c r="D172" s="34"/>
    </row>
    <row r="173" spans="1:4" ht="13">
      <c r="A173" s="55"/>
      <c r="B173" s="56"/>
      <c r="C173" s="56"/>
      <c r="D173" s="34"/>
    </row>
    <row r="174" spans="1:4" ht="13">
      <c r="A174" s="55"/>
      <c r="B174" s="56"/>
      <c r="C174" s="56"/>
      <c r="D174" s="34"/>
    </row>
    <row r="175" spans="1:4" ht="13">
      <c r="A175" s="55"/>
      <c r="B175" s="56"/>
      <c r="C175" s="56"/>
      <c r="D175" s="34"/>
    </row>
    <row r="176" spans="1:4" ht="13">
      <c r="A176" s="55"/>
      <c r="B176" s="56"/>
      <c r="C176" s="56"/>
      <c r="D176" s="34"/>
    </row>
    <row r="177" spans="1:4" ht="13">
      <c r="A177" s="55"/>
      <c r="B177" s="56"/>
      <c r="C177" s="56"/>
      <c r="D177" s="34"/>
    </row>
    <row r="178" spans="1:4" ht="13">
      <c r="A178" s="55"/>
      <c r="B178" s="56"/>
      <c r="C178" s="56"/>
      <c r="D178" s="34"/>
    </row>
    <row r="179" spans="1:4" ht="13">
      <c r="A179" s="55"/>
      <c r="B179" s="56"/>
      <c r="C179" s="56"/>
      <c r="D179" s="34"/>
    </row>
    <row r="180" spans="1:4" ht="13">
      <c r="A180" s="55"/>
      <c r="B180" s="56"/>
      <c r="C180" s="56"/>
      <c r="D180" s="34"/>
    </row>
    <row r="181" spans="1:4" ht="13">
      <c r="A181" s="55"/>
      <c r="B181" s="56"/>
      <c r="C181" s="56"/>
      <c r="D181" s="34"/>
    </row>
    <row r="182" spans="1:4" ht="13">
      <c r="A182" s="55"/>
      <c r="B182" s="56"/>
      <c r="C182" s="56"/>
      <c r="D182" s="34"/>
    </row>
    <row r="183" spans="1:4" ht="13">
      <c r="A183" s="55"/>
      <c r="B183" s="56"/>
      <c r="C183" s="56"/>
      <c r="D183" s="34"/>
    </row>
    <row r="184" spans="1:4" ht="13">
      <c r="A184" s="55"/>
      <c r="B184" s="56"/>
      <c r="C184" s="56"/>
      <c r="D184" s="34"/>
    </row>
    <row r="185" spans="1:4" ht="13">
      <c r="A185" s="55"/>
      <c r="B185" s="56"/>
      <c r="C185" s="56"/>
      <c r="D185" s="34"/>
    </row>
    <row r="186" spans="1:4" ht="13">
      <c r="A186" s="55"/>
      <c r="B186" s="56"/>
      <c r="C186" s="56"/>
      <c r="D186" s="34"/>
    </row>
    <row r="187" spans="1:4" ht="13">
      <c r="A187" s="55"/>
      <c r="B187" s="56"/>
      <c r="C187" s="56"/>
      <c r="D187" s="34"/>
    </row>
    <row r="188" spans="1:4" ht="13">
      <c r="A188" s="55"/>
      <c r="B188" s="56"/>
      <c r="C188" s="56"/>
      <c r="D188" s="34"/>
    </row>
    <row r="189" spans="1:4" ht="13">
      <c r="A189" s="55"/>
      <c r="B189" s="56"/>
      <c r="C189" s="56"/>
      <c r="D189" s="34"/>
    </row>
    <row r="190" spans="1:4" ht="13">
      <c r="A190" s="55"/>
      <c r="B190" s="56"/>
      <c r="C190" s="56"/>
      <c r="D190" s="34"/>
    </row>
    <row r="191" spans="1:4" ht="13">
      <c r="A191" s="55"/>
      <c r="B191" s="56"/>
      <c r="C191" s="56"/>
      <c r="D191" s="34"/>
    </row>
    <row r="192" spans="1:4" ht="13">
      <c r="A192" s="55"/>
      <c r="B192" s="56"/>
      <c r="C192" s="56"/>
      <c r="D192" s="34"/>
    </row>
    <row r="193" spans="1:4" ht="13">
      <c r="A193" s="55"/>
      <c r="B193" s="56"/>
      <c r="C193" s="56"/>
      <c r="D193" s="34"/>
    </row>
    <row r="194" spans="1:4" ht="13">
      <c r="A194" s="55"/>
      <c r="B194" s="56"/>
      <c r="C194" s="56"/>
      <c r="D194" s="34"/>
    </row>
    <row r="195" spans="1:4" ht="13">
      <c r="A195" s="55"/>
      <c r="B195" s="56"/>
      <c r="C195" s="56"/>
      <c r="D195" s="34"/>
    </row>
    <row r="196" spans="1:4" ht="13">
      <c r="A196" s="55"/>
      <c r="B196" s="56"/>
      <c r="C196" s="56"/>
      <c r="D196" s="34"/>
    </row>
    <row r="197" spans="1:4" ht="13">
      <c r="A197" s="55"/>
      <c r="B197" s="56"/>
      <c r="C197" s="56"/>
      <c r="D197" s="34"/>
    </row>
    <row r="198" spans="1:4" ht="13">
      <c r="A198" s="55"/>
      <c r="B198" s="56"/>
      <c r="C198" s="56"/>
      <c r="D198" s="34"/>
    </row>
    <row r="199" spans="1:4" ht="13">
      <c r="A199" s="55"/>
      <c r="B199" s="56"/>
      <c r="C199" s="56"/>
      <c r="D199" s="34"/>
    </row>
    <row r="200" spans="1:4" ht="13">
      <c r="A200" s="55"/>
      <c r="B200" s="56"/>
      <c r="C200" s="56"/>
      <c r="D200" s="34"/>
    </row>
    <row r="201" spans="1:4" ht="13">
      <c r="A201" s="55"/>
      <c r="B201" s="56"/>
      <c r="C201" s="56"/>
      <c r="D201" s="34"/>
    </row>
    <row r="202" spans="1:4" ht="13">
      <c r="A202" s="55"/>
      <c r="B202" s="56"/>
      <c r="C202" s="56"/>
      <c r="D202" s="34"/>
    </row>
    <row r="203" spans="1:4" ht="13">
      <c r="A203" s="55"/>
      <c r="B203" s="56"/>
      <c r="C203" s="56"/>
      <c r="D203" s="34"/>
    </row>
    <row r="204" spans="1:4" ht="13">
      <c r="A204" s="55"/>
      <c r="B204" s="56"/>
      <c r="C204" s="56"/>
      <c r="D204" s="34"/>
    </row>
    <row r="205" spans="1:4" ht="13">
      <c r="A205" s="55"/>
      <c r="B205" s="56"/>
      <c r="C205" s="56"/>
      <c r="D205" s="34"/>
    </row>
    <row r="206" spans="1:4" ht="13">
      <c r="A206" s="55"/>
      <c r="B206" s="56"/>
      <c r="C206" s="56"/>
      <c r="D206" s="34"/>
    </row>
    <row r="207" spans="1:4" ht="13">
      <c r="A207" s="55"/>
      <c r="B207" s="56"/>
      <c r="C207" s="56"/>
      <c r="D207" s="34"/>
    </row>
    <row r="208" spans="1:4" ht="13">
      <c r="A208" s="55"/>
      <c r="B208" s="56"/>
      <c r="C208" s="56"/>
      <c r="D208" s="34"/>
    </row>
    <row r="209" spans="1:4" ht="13">
      <c r="A209" s="55"/>
      <c r="B209" s="56"/>
      <c r="C209" s="56"/>
      <c r="D209" s="34"/>
    </row>
    <row r="210" spans="1:4" ht="13">
      <c r="A210" s="55"/>
      <c r="B210" s="56"/>
      <c r="C210" s="56"/>
      <c r="D210" s="34"/>
    </row>
    <row r="211" spans="1:4" ht="13">
      <c r="A211" s="55"/>
      <c r="B211" s="56"/>
      <c r="C211" s="56"/>
      <c r="D211" s="34"/>
    </row>
    <row r="212" spans="1:4" ht="13">
      <c r="A212" s="55"/>
      <c r="B212" s="56"/>
      <c r="C212" s="56"/>
      <c r="D212" s="34"/>
    </row>
    <row r="213" spans="1:4" ht="13">
      <c r="A213" s="55"/>
      <c r="B213" s="56"/>
      <c r="C213" s="56"/>
      <c r="D213" s="34"/>
    </row>
    <row r="214" spans="1:4" ht="13">
      <c r="A214" s="55"/>
      <c r="B214" s="56"/>
      <c r="C214" s="56"/>
      <c r="D214" s="34"/>
    </row>
    <row r="215" spans="1:4" ht="13">
      <c r="A215" s="55"/>
      <c r="B215" s="56"/>
      <c r="C215" s="56"/>
      <c r="D215" s="34"/>
    </row>
    <row r="216" spans="1:4" ht="13">
      <c r="A216" s="55"/>
      <c r="B216" s="56"/>
      <c r="C216" s="56"/>
      <c r="D216" s="34"/>
    </row>
    <row r="217" spans="1:4" ht="13">
      <c r="A217" s="55"/>
      <c r="B217" s="56"/>
      <c r="C217" s="56"/>
      <c r="D217" s="34"/>
    </row>
    <row r="218" spans="1:4" ht="13">
      <c r="A218" s="55"/>
      <c r="B218" s="56"/>
      <c r="C218" s="56"/>
      <c r="D218" s="34"/>
    </row>
    <row r="219" spans="1:4" ht="13">
      <c r="A219" s="55"/>
      <c r="B219" s="56"/>
      <c r="C219" s="56"/>
      <c r="D219" s="34"/>
    </row>
    <row r="220" spans="1:4" ht="13">
      <c r="A220" s="55"/>
      <c r="B220" s="56"/>
      <c r="C220" s="56"/>
      <c r="D220" s="34"/>
    </row>
    <row r="221" spans="1:4" ht="13">
      <c r="A221" s="55"/>
      <c r="B221" s="56"/>
      <c r="C221" s="56"/>
      <c r="D221" s="34"/>
    </row>
    <row r="222" spans="1:4" ht="13">
      <c r="A222" s="55"/>
      <c r="B222" s="56"/>
      <c r="C222" s="56"/>
      <c r="D222" s="34"/>
    </row>
    <row r="223" spans="1:4" ht="13">
      <c r="A223" s="55"/>
      <c r="B223" s="56"/>
      <c r="C223" s="56"/>
      <c r="D223" s="34"/>
    </row>
    <row r="224" spans="1:4" ht="13">
      <c r="A224" s="55"/>
      <c r="B224" s="56"/>
      <c r="C224" s="56"/>
      <c r="D224" s="34"/>
    </row>
    <row r="225" spans="1:4" ht="13">
      <c r="A225" s="55"/>
      <c r="B225" s="56"/>
      <c r="C225" s="56"/>
      <c r="D225" s="34"/>
    </row>
    <row r="226" spans="1:4" ht="13">
      <c r="A226" s="55"/>
      <c r="B226" s="56"/>
      <c r="C226" s="56"/>
      <c r="D226" s="34"/>
    </row>
    <row r="227" spans="1:4" ht="13">
      <c r="A227" s="55"/>
      <c r="B227" s="56"/>
      <c r="C227" s="56"/>
      <c r="D227" s="34"/>
    </row>
    <row r="228" spans="1:4" ht="13">
      <c r="A228" s="55"/>
      <c r="B228" s="56"/>
      <c r="C228" s="56"/>
      <c r="D228" s="34"/>
    </row>
    <row r="229" spans="1:4" ht="13">
      <c r="A229" s="55"/>
      <c r="B229" s="56"/>
      <c r="C229" s="56"/>
      <c r="D229" s="34"/>
    </row>
    <row r="230" spans="1:4" ht="13">
      <c r="A230" s="55"/>
      <c r="B230" s="56"/>
      <c r="C230" s="56"/>
      <c r="D230" s="34"/>
    </row>
    <row r="231" spans="1:4" ht="13">
      <c r="A231" s="55"/>
      <c r="B231" s="56"/>
      <c r="C231" s="56"/>
      <c r="D231" s="34"/>
    </row>
    <row r="232" spans="1:4" ht="13">
      <c r="A232" s="55"/>
      <c r="B232" s="56"/>
      <c r="C232" s="56"/>
      <c r="D232" s="34"/>
    </row>
    <row r="233" spans="1:4" ht="13">
      <c r="A233" s="55"/>
      <c r="B233" s="56"/>
      <c r="C233" s="56"/>
      <c r="D233" s="34"/>
    </row>
    <row r="234" spans="1:4" ht="13">
      <c r="A234" s="55"/>
      <c r="B234" s="56"/>
      <c r="C234" s="56"/>
      <c r="D234" s="34"/>
    </row>
    <row r="235" spans="1:4" ht="13">
      <c r="A235" s="55"/>
      <c r="B235" s="56"/>
      <c r="C235" s="56"/>
      <c r="D235" s="34"/>
    </row>
    <row r="236" spans="1:4" ht="13">
      <c r="A236" s="55"/>
      <c r="B236" s="56"/>
      <c r="C236" s="56"/>
      <c r="D236" s="34"/>
    </row>
    <row r="237" spans="1:4" ht="13">
      <c r="A237" s="55"/>
      <c r="B237" s="56"/>
      <c r="C237" s="56"/>
      <c r="D237" s="34"/>
    </row>
    <row r="238" spans="1:4" ht="13">
      <c r="A238" s="55"/>
      <c r="B238" s="56"/>
      <c r="C238" s="56"/>
      <c r="D238" s="34"/>
    </row>
    <row r="239" spans="1:4" ht="13">
      <c r="A239" s="55"/>
      <c r="B239" s="56"/>
      <c r="C239" s="56"/>
      <c r="D239" s="34"/>
    </row>
    <row r="240" spans="1:4" ht="13">
      <c r="A240" s="55"/>
      <c r="B240" s="56"/>
      <c r="C240" s="56"/>
      <c r="D240" s="34"/>
    </row>
    <row r="241" spans="1:4" ht="13">
      <c r="A241" s="55"/>
      <c r="B241" s="56"/>
      <c r="C241" s="56"/>
      <c r="D241" s="34"/>
    </row>
    <row r="242" spans="1:4" ht="13">
      <c r="A242" s="55"/>
      <c r="B242" s="56"/>
      <c r="C242" s="56"/>
      <c r="D242" s="34"/>
    </row>
    <row r="243" spans="1:4" ht="13">
      <c r="A243" s="55"/>
      <c r="B243" s="56"/>
      <c r="C243" s="56"/>
      <c r="D243" s="34"/>
    </row>
    <row r="244" spans="1:4" ht="13">
      <c r="A244" s="55"/>
      <c r="B244" s="56"/>
      <c r="C244" s="56"/>
      <c r="D244" s="34"/>
    </row>
    <row r="245" spans="1:4" ht="13">
      <c r="A245" s="55"/>
      <c r="B245" s="56"/>
      <c r="C245" s="56"/>
      <c r="D245" s="34"/>
    </row>
    <row r="246" spans="1:4" ht="13">
      <c r="A246" s="55"/>
      <c r="B246" s="56"/>
      <c r="C246" s="56"/>
      <c r="D246" s="34"/>
    </row>
    <row r="247" spans="1:4" ht="13">
      <c r="A247" s="55"/>
      <c r="B247" s="56"/>
      <c r="C247" s="56"/>
      <c r="D247" s="34"/>
    </row>
    <row r="248" spans="1:4" ht="13">
      <c r="A248" s="55"/>
      <c r="B248" s="56"/>
      <c r="C248" s="56"/>
      <c r="D248" s="34"/>
    </row>
    <row r="249" spans="1:4" ht="13">
      <c r="A249" s="55"/>
      <c r="B249" s="56"/>
      <c r="C249" s="56"/>
      <c r="D249" s="34"/>
    </row>
    <row r="250" spans="1:4" ht="13">
      <c r="A250" s="55"/>
      <c r="B250" s="56"/>
      <c r="C250" s="56"/>
      <c r="D250" s="34"/>
    </row>
    <row r="251" spans="1:4" ht="13">
      <c r="A251" s="55"/>
      <c r="B251" s="56"/>
      <c r="C251" s="56"/>
      <c r="D251" s="34"/>
    </row>
    <row r="252" spans="1:4" ht="13">
      <c r="A252" s="55"/>
      <c r="B252" s="56"/>
      <c r="C252" s="56"/>
      <c r="D252" s="34"/>
    </row>
    <row r="253" spans="1:4" ht="13">
      <c r="A253" s="55"/>
      <c r="B253" s="56"/>
      <c r="C253" s="56"/>
      <c r="D253" s="34"/>
    </row>
    <row r="254" spans="1:4" ht="13">
      <c r="A254" s="55"/>
      <c r="B254" s="56"/>
      <c r="C254" s="56"/>
      <c r="D254" s="34"/>
    </row>
    <row r="255" spans="1:4" ht="13">
      <c r="A255" s="55"/>
      <c r="B255" s="56"/>
      <c r="C255" s="56"/>
      <c r="D255" s="34"/>
    </row>
    <row r="256" spans="1:4" ht="13">
      <c r="A256" s="55"/>
      <c r="B256" s="56"/>
      <c r="C256" s="56"/>
      <c r="D256" s="34"/>
    </row>
    <row r="257" spans="1:4" ht="13">
      <c r="A257" s="55"/>
      <c r="B257" s="56"/>
      <c r="C257" s="56"/>
      <c r="D257" s="34"/>
    </row>
    <row r="258" spans="1:4" ht="13">
      <c r="A258" s="55"/>
      <c r="B258" s="56"/>
      <c r="C258" s="56"/>
      <c r="D258" s="34"/>
    </row>
    <row r="259" spans="1:4" ht="13">
      <c r="A259" s="55"/>
      <c r="B259" s="56"/>
      <c r="C259" s="56"/>
      <c r="D259" s="34"/>
    </row>
    <row r="260" spans="1:4" ht="13">
      <c r="A260" s="55"/>
      <c r="B260" s="56"/>
      <c r="C260" s="56"/>
      <c r="D260" s="34"/>
    </row>
    <row r="261" spans="1:4" ht="13">
      <c r="A261" s="55"/>
      <c r="B261" s="56"/>
      <c r="C261" s="56"/>
      <c r="D261" s="34"/>
    </row>
    <row r="262" spans="1:4" ht="13">
      <c r="A262" s="55"/>
      <c r="B262" s="56"/>
      <c r="C262" s="56"/>
      <c r="D262" s="34"/>
    </row>
    <row r="263" spans="1:4" ht="13">
      <c r="A263" s="55"/>
      <c r="B263" s="56"/>
      <c r="C263" s="56"/>
      <c r="D263" s="34"/>
    </row>
    <row r="264" spans="1:4" ht="13">
      <c r="A264" s="55"/>
      <c r="B264" s="56"/>
      <c r="C264" s="56"/>
      <c r="D264" s="34"/>
    </row>
    <row r="265" spans="1:4" ht="13">
      <c r="A265" s="55"/>
      <c r="B265" s="56"/>
      <c r="C265" s="56"/>
      <c r="D265" s="34"/>
    </row>
    <row r="266" spans="1:4" ht="13">
      <c r="A266" s="55"/>
      <c r="B266" s="56"/>
      <c r="C266" s="56"/>
      <c r="D266" s="34"/>
    </row>
    <row r="267" spans="1:4" ht="13">
      <c r="A267" s="55"/>
      <c r="B267" s="56"/>
      <c r="C267" s="56"/>
      <c r="D267" s="34"/>
    </row>
    <row r="268" spans="1:4" ht="13">
      <c r="A268" s="55"/>
      <c r="B268" s="56"/>
      <c r="C268" s="56"/>
      <c r="D268" s="34"/>
    </row>
    <row r="269" spans="1:4" ht="13">
      <c r="A269" s="55"/>
      <c r="B269" s="56"/>
      <c r="C269" s="56"/>
      <c r="D269" s="34"/>
    </row>
    <row r="270" spans="1:4" ht="13">
      <c r="A270" s="55"/>
      <c r="B270" s="56"/>
      <c r="C270" s="56"/>
      <c r="D270" s="34"/>
    </row>
    <row r="271" spans="1:4" ht="13">
      <c r="A271" s="55"/>
      <c r="B271" s="56"/>
      <c r="C271" s="56"/>
      <c r="D271" s="34"/>
    </row>
    <row r="272" spans="1:4" ht="13">
      <c r="A272" s="55"/>
      <c r="B272" s="56"/>
      <c r="C272" s="56"/>
      <c r="D272" s="34"/>
    </row>
    <row r="273" spans="1:4" ht="13">
      <c r="A273" s="55"/>
      <c r="B273" s="56"/>
      <c r="C273" s="56"/>
      <c r="D273" s="34"/>
    </row>
    <row r="274" spans="1:4" ht="13">
      <c r="A274" s="55"/>
      <c r="B274" s="56"/>
      <c r="C274" s="56"/>
      <c r="D274" s="34"/>
    </row>
    <row r="275" spans="1:4" ht="13">
      <c r="A275" s="55"/>
      <c r="B275" s="56"/>
      <c r="C275" s="56"/>
      <c r="D275" s="34"/>
    </row>
    <row r="276" spans="1:4" ht="13">
      <c r="A276" s="55"/>
      <c r="B276" s="56"/>
      <c r="C276" s="56"/>
      <c r="D276" s="34"/>
    </row>
    <row r="277" spans="1:4" ht="13">
      <c r="A277" s="55"/>
      <c r="B277" s="56"/>
      <c r="C277" s="56"/>
      <c r="D277" s="34"/>
    </row>
    <row r="278" spans="1:4" ht="13">
      <c r="A278" s="55"/>
      <c r="B278" s="56"/>
      <c r="C278" s="56"/>
      <c r="D278" s="34"/>
    </row>
    <row r="279" spans="1:4" ht="13">
      <c r="A279" s="55"/>
      <c r="B279" s="56"/>
      <c r="C279" s="56"/>
      <c r="D279" s="34"/>
    </row>
    <row r="280" spans="1:4" ht="13">
      <c r="A280" s="55"/>
      <c r="B280" s="56"/>
      <c r="C280" s="56"/>
      <c r="D280" s="34"/>
    </row>
    <row r="281" spans="1:4" ht="13">
      <c r="A281" s="55"/>
      <c r="B281" s="56"/>
      <c r="C281" s="56"/>
      <c r="D281" s="34"/>
    </row>
    <row r="282" spans="1:4" ht="13">
      <c r="A282" s="55"/>
      <c r="B282" s="56"/>
      <c r="C282" s="56"/>
      <c r="D282" s="34"/>
    </row>
    <row r="283" spans="1:4" ht="13">
      <c r="A283" s="55"/>
      <c r="B283" s="56"/>
      <c r="C283" s="56"/>
      <c r="D283" s="34"/>
    </row>
    <row r="284" spans="1:4" ht="13">
      <c r="A284" s="55"/>
      <c r="B284" s="56"/>
      <c r="C284" s="56"/>
      <c r="D284" s="34"/>
    </row>
    <row r="285" spans="1:4" ht="13">
      <c r="A285" s="55"/>
      <c r="B285" s="56"/>
      <c r="C285" s="56"/>
      <c r="D285" s="34"/>
    </row>
    <row r="286" spans="1:4" ht="13">
      <c r="A286" s="55"/>
      <c r="B286" s="56"/>
      <c r="C286" s="56"/>
      <c r="D286" s="34"/>
    </row>
    <row r="287" spans="1:4" ht="13">
      <c r="A287" s="55"/>
      <c r="B287" s="56"/>
      <c r="C287" s="56"/>
      <c r="D287" s="34"/>
    </row>
    <row r="288" spans="1:4" ht="13">
      <c r="A288" s="55"/>
      <c r="B288" s="56"/>
      <c r="C288" s="56"/>
      <c r="D288" s="34"/>
    </row>
    <row r="289" spans="1:4" ht="13">
      <c r="A289" s="55"/>
      <c r="B289" s="56"/>
      <c r="C289" s="56"/>
      <c r="D289" s="34"/>
    </row>
    <row r="290" spans="1:4" ht="13">
      <c r="A290" s="55"/>
      <c r="B290" s="56"/>
      <c r="C290" s="56"/>
      <c r="D290" s="34"/>
    </row>
    <row r="291" spans="1:4" ht="13">
      <c r="A291" s="55"/>
      <c r="B291" s="56"/>
      <c r="C291" s="56"/>
      <c r="D291" s="34"/>
    </row>
    <row r="292" spans="1:4" ht="13">
      <c r="A292" s="55"/>
      <c r="B292" s="56"/>
      <c r="C292" s="56"/>
      <c r="D292" s="34"/>
    </row>
    <row r="293" spans="1:4" ht="13">
      <c r="A293" s="55"/>
      <c r="B293" s="56"/>
      <c r="C293" s="56"/>
      <c r="D293" s="34"/>
    </row>
    <row r="294" spans="1:4" ht="13">
      <c r="A294" s="55"/>
      <c r="B294" s="56"/>
      <c r="C294" s="56"/>
      <c r="D294" s="34"/>
    </row>
    <row r="295" spans="1:4" ht="13">
      <c r="A295" s="55"/>
      <c r="B295" s="56"/>
      <c r="C295" s="56"/>
      <c r="D295" s="34"/>
    </row>
    <row r="296" spans="1:4" ht="13">
      <c r="A296" s="55"/>
      <c r="B296" s="56"/>
      <c r="C296" s="56"/>
      <c r="D296" s="34"/>
    </row>
    <row r="297" spans="1:4" ht="13">
      <c r="A297" s="55"/>
      <c r="B297" s="56"/>
      <c r="C297" s="56"/>
      <c r="D297" s="34"/>
    </row>
    <row r="298" spans="1:4" ht="13">
      <c r="A298" s="55"/>
      <c r="B298" s="56"/>
      <c r="C298" s="56"/>
      <c r="D298" s="34"/>
    </row>
    <row r="299" spans="1:4" ht="13">
      <c r="A299" s="55"/>
      <c r="B299" s="56"/>
      <c r="C299" s="56"/>
      <c r="D299" s="34"/>
    </row>
    <row r="300" spans="1:4" ht="13">
      <c r="A300" s="55"/>
      <c r="B300" s="56"/>
      <c r="C300" s="56"/>
      <c r="D300" s="34"/>
    </row>
    <row r="301" spans="1:4" ht="13">
      <c r="A301" s="55"/>
      <c r="B301" s="56"/>
      <c r="C301" s="56"/>
      <c r="D301" s="34"/>
    </row>
    <row r="302" spans="1:4" ht="13">
      <c r="A302" s="55"/>
      <c r="B302" s="56"/>
      <c r="C302" s="56"/>
      <c r="D302" s="34"/>
    </row>
    <row r="303" spans="1:4" ht="13">
      <c r="A303" s="55"/>
      <c r="B303" s="56"/>
      <c r="C303" s="56"/>
      <c r="D303" s="34"/>
    </row>
    <row r="304" spans="1:4" ht="13">
      <c r="A304" s="55"/>
      <c r="B304" s="56"/>
      <c r="C304" s="56"/>
      <c r="D304" s="34"/>
    </row>
    <row r="305" spans="1:4" ht="13">
      <c r="A305" s="55"/>
      <c r="B305" s="56"/>
      <c r="C305" s="56"/>
      <c r="D305" s="34"/>
    </row>
    <row r="306" spans="1:4" ht="13">
      <c r="A306" s="55"/>
      <c r="B306" s="56"/>
      <c r="C306" s="56"/>
      <c r="D306" s="34"/>
    </row>
    <row r="307" spans="1:4" ht="13">
      <c r="A307" s="55"/>
      <c r="B307" s="56"/>
      <c r="C307" s="56"/>
      <c r="D307" s="34"/>
    </row>
    <row r="308" spans="1:4" ht="13">
      <c r="A308" s="55"/>
      <c r="B308" s="56"/>
      <c r="C308" s="56"/>
      <c r="D308" s="34"/>
    </row>
    <row r="309" spans="1:4" ht="13">
      <c r="A309" s="55"/>
      <c r="B309" s="56"/>
      <c r="C309" s="56"/>
      <c r="D309" s="34"/>
    </row>
    <row r="310" spans="1:4" ht="13">
      <c r="A310" s="55"/>
      <c r="B310" s="56"/>
      <c r="C310" s="56"/>
      <c r="D310" s="34"/>
    </row>
    <row r="311" spans="1:4" ht="13">
      <c r="A311" s="55"/>
      <c r="B311" s="56"/>
      <c r="C311" s="56"/>
      <c r="D311" s="34"/>
    </row>
    <row r="312" spans="1:4" ht="13">
      <c r="A312" s="55"/>
      <c r="B312" s="56"/>
      <c r="C312" s="56"/>
      <c r="D312" s="34"/>
    </row>
    <row r="313" spans="1:4" ht="13">
      <c r="A313" s="55"/>
      <c r="B313" s="56"/>
      <c r="C313" s="56"/>
      <c r="D313" s="34"/>
    </row>
    <row r="314" spans="1:4" ht="13">
      <c r="A314" s="55"/>
      <c r="B314" s="56"/>
      <c r="C314" s="56"/>
      <c r="D314" s="34"/>
    </row>
    <row r="315" spans="1:4" ht="13">
      <c r="A315" s="55"/>
      <c r="B315" s="56"/>
      <c r="C315" s="56"/>
      <c r="D315" s="34"/>
    </row>
    <row r="316" spans="1:4" ht="13">
      <c r="A316" s="55"/>
      <c r="B316" s="56"/>
      <c r="C316" s="56"/>
      <c r="D316" s="34"/>
    </row>
    <row r="317" spans="1:4" ht="13">
      <c r="A317" s="55"/>
      <c r="B317" s="56"/>
      <c r="C317" s="56"/>
      <c r="D317" s="34"/>
    </row>
    <row r="318" spans="1:4" ht="13">
      <c r="A318" s="55"/>
      <c r="B318" s="56"/>
      <c r="C318" s="56"/>
      <c r="D318" s="34"/>
    </row>
    <row r="319" spans="1:4" ht="13">
      <c r="A319" s="55"/>
      <c r="B319" s="56"/>
      <c r="C319" s="56"/>
      <c r="D319" s="34"/>
    </row>
    <row r="320" spans="1:4" ht="13">
      <c r="A320" s="55"/>
      <c r="B320" s="56"/>
      <c r="C320" s="56"/>
      <c r="D320" s="34"/>
    </row>
    <row r="321" spans="1:4" ht="13">
      <c r="A321" s="55"/>
      <c r="B321" s="56"/>
      <c r="C321" s="56"/>
      <c r="D321" s="34"/>
    </row>
    <row r="322" spans="1:4" ht="13">
      <c r="A322" s="55"/>
      <c r="B322" s="56"/>
      <c r="C322" s="56"/>
      <c r="D322" s="34"/>
    </row>
    <row r="323" spans="1:4" ht="13">
      <c r="A323" s="55"/>
      <c r="B323" s="56"/>
      <c r="C323" s="56"/>
      <c r="D323" s="34"/>
    </row>
    <row r="324" spans="1:4" ht="13">
      <c r="A324" s="55"/>
      <c r="B324" s="56"/>
      <c r="C324" s="56"/>
      <c r="D324" s="34"/>
    </row>
    <row r="325" spans="1:4" ht="13">
      <c r="A325" s="55"/>
      <c r="B325" s="56"/>
      <c r="C325" s="56"/>
      <c r="D325" s="34"/>
    </row>
    <row r="326" spans="1:4" ht="13">
      <c r="A326" s="55"/>
      <c r="B326" s="56"/>
      <c r="C326" s="56"/>
      <c r="D326" s="34"/>
    </row>
    <row r="327" spans="1:4" ht="13">
      <c r="A327" s="55"/>
      <c r="B327" s="56"/>
      <c r="C327" s="56"/>
      <c r="D327" s="34"/>
    </row>
    <row r="328" spans="1:4" ht="13">
      <c r="A328" s="55"/>
      <c r="B328" s="56"/>
      <c r="C328" s="56"/>
      <c r="D328" s="34"/>
    </row>
    <row r="329" spans="1:4" ht="13">
      <c r="A329" s="55"/>
      <c r="B329" s="56"/>
      <c r="C329" s="56"/>
      <c r="D329" s="34"/>
    </row>
    <row r="330" spans="1:4" ht="13">
      <c r="A330" s="55"/>
      <c r="B330" s="56"/>
      <c r="C330" s="56"/>
      <c r="D330" s="34"/>
    </row>
    <row r="331" spans="1:4" ht="13">
      <c r="A331" s="55"/>
      <c r="B331" s="56"/>
      <c r="C331" s="56"/>
      <c r="D331" s="34"/>
    </row>
    <row r="332" spans="1:4" ht="13">
      <c r="A332" s="55"/>
      <c r="B332" s="56"/>
      <c r="C332" s="56"/>
      <c r="D332" s="34"/>
    </row>
    <row r="333" spans="1:4" ht="13">
      <c r="A333" s="55"/>
      <c r="B333" s="56"/>
      <c r="C333" s="56"/>
      <c r="D333" s="34"/>
    </row>
    <row r="334" spans="1:4" ht="13">
      <c r="A334" s="55"/>
      <c r="B334" s="56"/>
      <c r="C334" s="56"/>
      <c r="D334" s="34"/>
    </row>
    <row r="335" spans="1:4" ht="13">
      <c r="A335" s="55"/>
      <c r="B335" s="56"/>
      <c r="C335" s="56"/>
      <c r="D335" s="34"/>
    </row>
    <row r="336" spans="1:4" ht="13">
      <c r="A336" s="55"/>
      <c r="B336" s="56"/>
      <c r="C336" s="56"/>
      <c r="D336" s="34"/>
    </row>
    <row r="337" spans="1:4" ht="13">
      <c r="A337" s="55"/>
      <c r="B337" s="56"/>
      <c r="C337" s="56"/>
      <c r="D337" s="34"/>
    </row>
    <row r="338" spans="1:4" ht="13">
      <c r="A338" s="55"/>
      <c r="B338" s="56"/>
      <c r="C338" s="56"/>
      <c r="D338" s="34"/>
    </row>
    <row r="339" spans="1:4" ht="13">
      <c r="A339" s="55"/>
      <c r="B339" s="56"/>
      <c r="C339" s="56"/>
      <c r="D339" s="34"/>
    </row>
    <row r="340" spans="1:4" ht="13">
      <c r="A340" s="55"/>
      <c r="B340" s="56"/>
      <c r="C340" s="56"/>
      <c r="D340" s="34"/>
    </row>
    <row r="341" spans="1:4" ht="13">
      <c r="A341" s="55"/>
      <c r="B341" s="56"/>
      <c r="C341" s="56"/>
      <c r="D341" s="34"/>
    </row>
    <row r="342" spans="1:4" ht="13">
      <c r="A342" s="55"/>
      <c r="B342" s="56"/>
      <c r="C342" s="56"/>
      <c r="D342" s="34"/>
    </row>
    <row r="343" spans="1:4" ht="13">
      <c r="A343" s="55"/>
      <c r="B343" s="56"/>
      <c r="C343" s="56"/>
      <c r="D343" s="34"/>
    </row>
    <row r="344" spans="1:4" ht="13">
      <c r="A344" s="55"/>
      <c r="B344" s="56"/>
      <c r="C344" s="56"/>
      <c r="D344" s="34"/>
    </row>
    <row r="345" spans="1:4" ht="13">
      <c r="A345" s="55"/>
      <c r="B345" s="56"/>
      <c r="C345" s="56"/>
      <c r="D345" s="34"/>
    </row>
    <row r="346" spans="1:4" ht="13">
      <c r="A346" s="55"/>
      <c r="B346" s="56"/>
      <c r="C346" s="56"/>
      <c r="D346" s="34"/>
    </row>
    <row r="347" spans="1:4" ht="13">
      <c r="A347" s="55"/>
      <c r="B347" s="56"/>
      <c r="C347" s="56"/>
      <c r="D347" s="34"/>
    </row>
    <row r="348" spans="1:4" ht="13">
      <c r="A348" s="55"/>
      <c r="B348" s="56"/>
      <c r="C348" s="56"/>
      <c r="D348" s="34"/>
    </row>
    <row r="349" spans="1:4" ht="13">
      <c r="A349" s="55"/>
      <c r="B349" s="56"/>
      <c r="C349" s="56"/>
      <c r="D349" s="34"/>
    </row>
    <row r="350" spans="1:4" ht="13">
      <c r="A350" s="55"/>
      <c r="B350" s="56"/>
      <c r="C350" s="56"/>
      <c r="D350" s="34"/>
    </row>
    <row r="351" spans="1:4" ht="13">
      <c r="A351" s="55"/>
      <c r="B351" s="56"/>
      <c r="C351" s="56"/>
      <c r="D351" s="34"/>
    </row>
    <row r="352" spans="1:4" ht="13">
      <c r="A352" s="55"/>
      <c r="B352" s="56"/>
      <c r="C352" s="56"/>
      <c r="D352" s="34"/>
    </row>
    <row r="353" spans="1:4" ht="13">
      <c r="A353" s="55"/>
      <c r="B353" s="56"/>
      <c r="C353" s="56"/>
      <c r="D353" s="34"/>
    </row>
    <row r="354" spans="1:4" ht="13">
      <c r="A354" s="55"/>
      <c r="B354" s="56"/>
      <c r="C354" s="56"/>
      <c r="D354" s="34"/>
    </row>
    <row r="355" spans="1:4" ht="13">
      <c r="A355" s="55"/>
      <c r="B355" s="56"/>
      <c r="C355" s="56"/>
      <c r="D355" s="34"/>
    </row>
    <row r="356" spans="1:4" ht="13">
      <c r="A356" s="55"/>
      <c r="B356" s="56"/>
      <c r="C356" s="56"/>
      <c r="D356" s="34"/>
    </row>
    <row r="357" spans="1:4" ht="13">
      <c r="A357" s="55"/>
      <c r="B357" s="56"/>
      <c r="C357" s="56"/>
      <c r="D357" s="34"/>
    </row>
    <row r="358" spans="1:4" ht="13">
      <c r="A358" s="55"/>
      <c r="B358" s="56"/>
      <c r="C358" s="56"/>
      <c r="D358" s="34"/>
    </row>
    <row r="359" spans="1:4" ht="13">
      <c r="A359" s="55"/>
      <c r="B359" s="56"/>
      <c r="C359" s="56"/>
      <c r="D359" s="34"/>
    </row>
    <row r="360" spans="1:4" ht="13">
      <c r="A360" s="55"/>
      <c r="B360" s="56"/>
      <c r="C360" s="56"/>
      <c r="D360" s="34"/>
    </row>
    <row r="361" spans="1:4" ht="13">
      <c r="A361" s="55"/>
      <c r="B361" s="56"/>
      <c r="C361" s="56"/>
      <c r="D361" s="34"/>
    </row>
    <row r="362" spans="1:4" ht="13">
      <c r="A362" s="55"/>
      <c r="B362" s="56"/>
      <c r="C362" s="56"/>
      <c r="D362" s="34"/>
    </row>
    <row r="363" spans="1:4" ht="13">
      <c r="A363" s="55"/>
      <c r="B363" s="56"/>
      <c r="C363" s="56"/>
      <c r="D363" s="34"/>
    </row>
    <row r="364" spans="1:4" ht="13">
      <c r="A364" s="55"/>
      <c r="B364" s="56"/>
      <c r="C364" s="56"/>
      <c r="D364" s="34"/>
    </row>
    <row r="365" spans="1:4" ht="13">
      <c r="A365" s="55"/>
      <c r="B365" s="56"/>
      <c r="C365" s="56"/>
      <c r="D365" s="34"/>
    </row>
    <row r="366" spans="1:4" ht="13">
      <c r="A366" s="55"/>
      <c r="B366" s="56"/>
      <c r="C366" s="56"/>
      <c r="D366" s="34"/>
    </row>
    <row r="367" spans="1:4" ht="13">
      <c r="A367" s="55"/>
      <c r="B367" s="56"/>
      <c r="C367" s="56"/>
      <c r="D367" s="34"/>
    </row>
    <row r="368" spans="1:4" ht="13">
      <c r="A368" s="55"/>
      <c r="B368" s="56"/>
      <c r="C368" s="56"/>
      <c r="D368" s="34"/>
    </row>
    <row r="369" spans="1:4" ht="13">
      <c r="A369" s="55"/>
      <c r="B369" s="56"/>
      <c r="C369" s="56"/>
      <c r="D369" s="34"/>
    </row>
    <row r="370" spans="1:4" ht="13">
      <c r="A370" s="55"/>
      <c r="B370" s="56"/>
      <c r="C370" s="56"/>
      <c r="D370" s="34"/>
    </row>
    <row r="371" spans="1:4" ht="13">
      <c r="A371" s="55"/>
      <c r="B371" s="56"/>
      <c r="C371" s="56"/>
      <c r="D371" s="34"/>
    </row>
    <row r="372" spans="1:4" ht="13">
      <c r="A372" s="55"/>
      <c r="B372" s="56"/>
      <c r="C372" s="56"/>
      <c r="D372" s="34"/>
    </row>
    <row r="373" spans="1:4" ht="13">
      <c r="A373" s="55"/>
      <c r="B373" s="56"/>
      <c r="C373" s="56"/>
      <c r="D373" s="34"/>
    </row>
    <row r="374" spans="1:4" ht="13">
      <c r="A374" s="55"/>
      <c r="B374" s="56"/>
      <c r="C374" s="56"/>
      <c r="D374" s="34"/>
    </row>
    <row r="375" spans="1:4" ht="13">
      <c r="A375" s="55"/>
      <c r="B375" s="56"/>
      <c r="C375" s="56"/>
      <c r="D375" s="34"/>
    </row>
    <row r="376" spans="1:4" ht="13">
      <c r="A376" s="55"/>
      <c r="B376" s="56"/>
      <c r="C376" s="56"/>
      <c r="D376" s="34"/>
    </row>
    <row r="377" spans="1:4" ht="13">
      <c r="A377" s="55"/>
      <c r="B377" s="56"/>
      <c r="C377" s="56"/>
      <c r="D377" s="34"/>
    </row>
    <row r="378" spans="1:4" ht="13">
      <c r="A378" s="55"/>
      <c r="B378" s="56"/>
      <c r="C378" s="56"/>
      <c r="D378" s="34"/>
    </row>
    <row r="379" spans="1:4" ht="13">
      <c r="A379" s="55"/>
      <c r="B379" s="56"/>
      <c r="C379" s="56"/>
      <c r="D379" s="34"/>
    </row>
    <row r="380" spans="1:4" ht="13">
      <c r="A380" s="55"/>
      <c r="B380" s="56"/>
      <c r="C380" s="56"/>
      <c r="D380" s="34"/>
    </row>
    <row r="381" spans="1:4" ht="13">
      <c r="A381" s="55"/>
      <c r="B381" s="56"/>
      <c r="C381" s="56"/>
      <c r="D381" s="34"/>
    </row>
    <row r="382" spans="1:4" ht="13">
      <c r="A382" s="55"/>
      <c r="B382" s="56"/>
      <c r="C382" s="56"/>
      <c r="D382" s="34"/>
    </row>
    <row r="383" spans="1:4" ht="13">
      <c r="A383" s="55"/>
      <c r="B383" s="56"/>
      <c r="C383" s="56"/>
      <c r="D383" s="34"/>
    </row>
    <row r="384" spans="1:4" ht="13">
      <c r="A384" s="55"/>
      <c r="B384" s="56"/>
      <c r="C384" s="56"/>
      <c r="D384" s="34"/>
    </row>
    <row r="385" spans="1:4" ht="13">
      <c r="A385" s="55"/>
      <c r="B385" s="56"/>
      <c r="C385" s="56"/>
      <c r="D385" s="34"/>
    </row>
    <row r="386" spans="1:4" ht="13">
      <c r="A386" s="55"/>
      <c r="B386" s="56"/>
      <c r="C386" s="56"/>
      <c r="D386" s="34"/>
    </row>
    <row r="387" spans="1:4" ht="13">
      <c r="A387" s="55"/>
      <c r="B387" s="56"/>
      <c r="C387" s="56"/>
      <c r="D387" s="34"/>
    </row>
    <row r="388" spans="1:4" ht="13">
      <c r="A388" s="55"/>
      <c r="B388" s="56"/>
      <c r="C388" s="56"/>
      <c r="D388" s="34"/>
    </row>
    <row r="389" spans="1:4" ht="13">
      <c r="A389" s="55"/>
      <c r="B389" s="56"/>
      <c r="C389" s="56"/>
      <c r="D389" s="34"/>
    </row>
    <row r="390" spans="1:4" ht="13">
      <c r="A390" s="55"/>
      <c r="B390" s="56"/>
      <c r="C390" s="56"/>
      <c r="D390" s="34"/>
    </row>
    <row r="391" spans="1:4" ht="13">
      <c r="A391" s="55"/>
      <c r="B391" s="56"/>
      <c r="C391" s="56"/>
      <c r="D391" s="34"/>
    </row>
    <row r="392" spans="1:4" ht="13">
      <c r="A392" s="55"/>
      <c r="B392" s="56"/>
      <c r="C392" s="56"/>
      <c r="D392" s="34"/>
    </row>
    <row r="393" spans="1:4" ht="13">
      <c r="A393" s="55"/>
      <c r="B393" s="56"/>
      <c r="C393" s="56"/>
      <c r="D393" s="34"/>
    </row>
    <row r="394" spans="1:4" ht="13">
      <c r="A394" s="55"/>
      <c r="B394" s="56"/>
      <c r="C394" s="56"/>
      <c r="D394" s="34"/>
    </row>
    <row r="395" spans="1:4" ht="13">
      <c r="A395" s="55"/>
      <c r="B395" s="56"/>
      <c r="C395" s="56"/>
      <c r="D395" s="34"/>
    </row>
    <row r="396" spans="1:4" ht="13">
      <c r="A396" s="55"/>
      <c r="B396" s="56"/>
      <c r="C396" s="56"/>
      <c r="D396" s="34"/>
    </row>
    <row r="397" spans="1:4" ht="13">
      <c r="A397" s="55"/>
      <c r="B397" s="56"/>
      <c r="C397" s="56"/>
      <c r="D397" s="34"/>
    </row>
    <row r="398" spans="1:4" ht="13">
      <c r="A398" s="55"/>
      <c r="B398" s="56"/>
      <c r="C398" s="56"/>
      <c r="D398" s="34"/>
    </row>
    <row r="399" spans="1:4" ht="13">
      <c r="A399" s="55"/>
      <c r="B399" s="56"/>
      <c r="C399" s="56"/>
      <c r="D399" s="34"/>
    </row>
    <row r="400" spans="1:4" ht="13">
      <c r="A400" s="55"/>
      <c r="B400" s="56"/>
      <c r="C400" s="56"/>
      <c r="D400" s="34"/>
    </row>
    <row r="401" spans="1:4" ht="13">
      <c r="A401" s="55"/>
      <c r="B401" s="56"/>
      <c r="C401" s="56"/>
      <c r="D401" s="34"/>
    </row>
    <row r="402" spans="1:4" ht="13">
      <c r="A402" s="55"/>
      <c r="B402" s="56"/>
      <c r="C402" s="56"/>
      <c r="D402" s="34"/>
    </row>
    <row r="403" spans="1:4" ht="13">
      <c r="A403" s="55"/>
      <c r="B403" s="56"/>
      <c r="C403" s="56"/>
      <c r="D403" s="34"/>
    </row>
    <row r="404" spans="1:4" ht="13">
      <c r="A404" s="55"/>
      <c r="B404" s="56"/>
      <c r="C404" s="56"/>
      <c r="D404" s="34"/>
    </row>
    <row r="405" spans="1:4" ht="13">
      <c r="A405" s="55"/>
      <c r="B405" s="56"/>
      <c r="C405" s="56"/>
      <c r="D405" s="34"/>
    </row>
    <row r="406" spans="1:4" ht="13">
      <c r="A406" s="55"/>
      <c r="B406" s="56"/>
      <c r="C406" s="56"/>
      <c r="D406" s="34"/>
    </row>
    <row r="407" spans="1:4" ht="13">
      <c r="A407" s="55"/>
      <c r="B407" s="56"/>
      <c r="C407" s="56"/>
      <c r="D407" s="34"/>
    </row>
    <row r="408" spans="1:4" ht="13">
      <c r="A408" s="55"/>
      <c r="B408" s="56"/>
      <c r="C408" s="56"/>
      <c r="D408" s="34"/>
    </row>
    <row r="409" spans="1:4" ht="13">
      <c r="A409" s="55"/>
      <c r="B409" s="56"/>
      <c r="C409" s="56"/>
      <c r="D409" s="34"/>
    </row>
    <row r="410" spans="1:4" ht="13">
      <c r="A410" s="55"/>
      <c r="B410" s="56"/>
      <c r="C410" s="56"/>
      <c r="D410" s="34"/>
    </row>
    <row r="411" spans="1:4" ht="13">
      <c r="A411" s="55"/>
      <c r="B411" s="56"/>
      <c r="C411" s="56"/>
      <c r="D411" s="34"/>
    </row>
    <row r="412" spans="1:4" ht="13">
      <c r="A412" s="55"/>
      <c r="B412" s="56"/>
      <c r="C412" s="56"/>
      <c r="D412" s="34"/>
    </row>
    <row r="413" spans="1:4" ht="13">
      <c r="A413" s="55"/>
      <c r="B413" s="56"/>
      <c r="C413" s="56"/>
      <c r="D413" s="34"/>
    </row>
    <row r="414" spans="1:4" ht="13">
      <c r="A414" s="55"/>
      <c r="B414" s="56"/>
      <c r="C414" s="56"/>
      <c r="D414" s="34"/>
    </row>
    <row r="415" spans="1:4" ht="13">
      <c r="A415" s="55"/>
      <c r="B415" s="56"/>
      <c r="C415" s="56"/>
      <c r="D415" s="34"/>
    </row>
    <row r="416" spans="1:4" ht="13">
      <c r="A416" s="55"/>
      <c r="B416" s="56"/>
      <c r="C416" s="56"/>
      <c r="D416" s="34"/>
    </row>
    <row r="417" spans="1:4" ht="13">
      <c r="A417" s="55"/>
      <c r="B417" s="56"/>
      <c r="C417" s="56"/>
      <c r="D417" s="34"/>
    </row>
    <row r="418" spans="1:4" ht="13">
      <c r="A418" s="55"/>
      <c r="B418" s="56"/>
      <c r="C418" s="56"/>
      <c r="D418" s="34"/>
    </row>
    <row r="419" spans="1:4" ht="13">
      <c r="A419" s="55"/>
      <c r="B419" s="56"/>
      <c r="C419" s="56"/>
      <c r="D419" s="34"/>
    </row>
    <row r="420" spans="1:4" ht="13">
      <c r="A420" s="55"/>
      <c r="B420" s="56"/>
      <c r="C420" s="56"/>
      <c r="D420" s="34"/>
    </row>
    <row r="421" spans="1:4" ht="13">
      <c r="A421" s="55"/>
      <c r="B421" s="56"/>
      <c r="C421" s="56"/>
      <c r="D421" s="34"/>
    </row>
    <row r="422" spans="1:4" ht="13">
      <c r="A422" s="55"/>
      <c r="B422" s="56"/>
      <c r="C422" s="56"/>
      <c r="D422" s="34"/>
    </row>
    <row r="423" spans="1:4" ht="13">
      <c r="A423" s="55"/>
      <c r="B423" s="56"/>
      <c r="C423" s="56"/>
      <c r="D423" s="34"/>
    </row>
    <row r="424" spans="1:4" ht="13">
      <c r="A424" s="55"/>
      <c r="B424" s="56"/>
      <c r="C424" s="56"/>
      <c r="D424" s="34"/>
    </row>
    <row r="425" spans="1:4" ht="13">
      <c r="A425" s="55"/>
      <c r="B425" s="56"/>
      <c r="C425" s="56"/>
      <c r="D425" s="34"/>
    </row>
    <row r="426" spans="1:4" ht="13">
      <c r="A426" s="55"/>
      <c r="B426" s="56"/>
      <c r="C426" s="56"/>
      <c r="D426" s="34"/>
    </row>
    <row r="427" spans="1:4" ht="13">
      <c r="A427" s="55"/>
      <c r="B427" s="56"/>
      <c r="C427" s="56"/>
      <c r="D427" s="34"/>
    </row>
    <row r="428" spans="1:4" ht="13">
      <c r="A428" s="55"/>
      <c r="B428" s="56"/>
      <c r="C428" s="56"/>
      <c r="D428" s="34"/>
    </row>
    <row r="429" spans="1:4" ht="13">
      <c r="A429" s="55"/>
      <c r="B429" s="56"/>
      <c r="C429" s="56"/>
      <c r="D429" s="34"/>
    </row>
    <row r="430" spans="1:4" ht="13">
      <c r="A430" s="55"/>
      <c r="B430" s="56"/>
      <c r="C430" s="56"/>
      <c r="D430" s="34"/>
    </row>
    <row r="431" spans="1:4" ht="13">
      <c r="A431" s="55"/>
      <c r="B431" s="56"/>
      <c r="C431" s="56"/>
      <c r="D431" s="34"/>
    </row>
    <row r="432" spans="1:4" ht="13">
      <c r="A432" s="55"/>
      <c r="B432" s="56"/>
      <c r="C432" s="56"/>
      <c r="D432" s="34"/>
    </row>
    <row r="433" spans="1:4" ht="13">
      <c r="A433" s="55"/>
      <c r="B433" s="56"/>
      <c r="C433" s="56"/>
      <c r="D433" s="34"/>
    </row>
    <row r="434" spans="1:4" ht="13">
      <c r="A434" s="55"/>
      <c r="B434" s="56"/>
      <c r="C434" s="56"/>
      <c r="D434" s="34"/>
    </row>
    <row r="435" spans="1:4" ht="13">
      <c r="A435" s="55"/>
      <c r="B435" s="56"/>
      <c r="C435" s="56"/>
      <c r="D435" s="34"/>
    </row>
    <row r="436" spans="1:4" ht="13">
      <c r="A436" s="55"/>
      <c r="B436" s="56"/>
      <c r="C436" s="56"/>
      <c r="D436" s="34"/>
    </row>
    <row r="437" spans="1:4" ht="13">
      <c r="A437" s="55"/>
      <c r="B437" s="56"/>
      <c r="C437" s="56"/>
      <c r="D437" s="34"/>
    </row>
    <row r="438" spans="1:4" ht="13">
      <c r="A438" s="55"/>
      <c r="B438" s="56"/>
      <c r="C438" s="56"/>
      <c r="D438" s="34"/>
    </row>
    <row r="439" spans="1:4" ht="13">
      <c r="A439" s="55"/>
      <c r="B439" s="56"/>
      <c r="C439" s="56"/>
      <c r="D439" s="34"/>
    </row>
    <row r="440" spans="1:4" ht="13">
      <c r="A440" s="55"/>
      <c r="B440" s="56"/>
      <c r="C440" s="56"/>
      <c r="D440" s="34"/>
    </row>
    <row r="441" spans="1:4" ht="13">
      <c r="A441" s="55"/>
      <c r="B441" s="56"/>
      <c r="C441" s="56"/>
      <c r="D441" s="34"/>
    </row>
    <row r="442" spans="1:4" ht="13">
      <c r="A442" s="55"/>
      <c r="B442" s="56"/>
      <c r="C442" s="56"/>
      <c r="D442" s="34"/>
    </row>
    <row r="443" spans="1:4" ht="13">
      <c r="A443" s="55"/>
      <c r="B443" s="56"/>
      <c r="C443" s="56"/>
      <c r="D443" s="34"/>
    </row>
    <row r="444" spans="1:4" ht="13">
      <c r="A444" s="55"/>
      <c r="B444" s="56"/>
      <c r="C444" s="56"/>
      <c r="D444" s="34"/>
    </row>
    <row r="445" spans="1:4" ht="13">
      <c r="A445" s="55"/>
      <c r="B445" s="56"/>
      <c r="C445" s="56"/>
      <c r="D445" s="34"/>
    </row>
    <row r="446" spans="1:4" ht="13">
      <c r="A446" s="55"/>
      <c r="B446" s="56"/>
      <c r="C446" s="56"/>
      <c r="D446" s="34"/>
    </row>
    <row r="447" spans="1:4" ht="13">
      <c r="A447" s="55"/>
      <c r="B447" s="56"/>
      <c r="C447" s="56"/>
      <c r="D447" s="34"/>
    </row>
    <row r="448" spans="1:4" ht="13">
      <c r="A448" s="55"/>
      <c r="B448" s="56"/>
      <c r="C448" s="56"/>
      <c r="D448" s="34"/>
    </row>
    <row r="449" spans="1:4" ht="13">
      <c r="A449" s="55"/>
      <c r="B449" s="56"/>
      <c r="C449" s="56"/>
      <c r="D449" s="34"/>
    </row>
    <row r="450" spans="1:4" ht="13">
      <c r="A450" s="55"/>
      <c r="B450" s="56"/>
      <c r="C450" s="56"/>
      <c r="D450" s="34"/>
    </row>
    <row r="451" spans="1:4" ht="13">
      <c r="A451" s="55"/>
      <c r="B451" s="56"/>
      <c r="C451" s="56"/>
      <c r="D451" s="34"/>
    </row>
    <row r="452" spans="1:4" ht="13">
      <c r="A452" s="55"/>
      <c r="B452" s="56"/>
      <c r="C452" s="56"/>
      <c r="D452" s="34"/>
    </row>
    <row r="453" spans="1:4" ht="13">
      <c r="A453" s="55"/>
      <c r="B453" s="56"/>
      <c r="C453" s="56"/>
      <c r="D453" s="34"/>
    </row>
    <row r="454" spans="1:4" ht="13">
      <c r="A454" s="55"/>
      <c r="B454" s="56"/>
      <c r="C454" s="56"/>
      <c r="D454" s="34"/>
    </row>
    <row r="455" spans="1:4" ht="13">
      <c r="A455" s="55"/>
      <c r="B455" s="56"/>
      <c r="C455" s="56"/>
      <c r="D455" s="34"/>
    </row>
    <row r="456" spans="1:4" ht="13">
      <c r="A456" s="55"/>
      <c r="B456" s="56"/>
      <c r="C456" s="56"/>
      <c r="D456" s="34"/>
    </row>
    <row r="457" spans="1:4" ht="13">
      <c r="A457" s="55"/>
      <c r="B457" s="56"/>
      <c r="C457" s="56"/>
      <c r="D457" s="34"/>
    </row>
    <row r="458" spans="1:4" ht="13">
      <c r="A458" s="55"/>
      <c r="B458" s="56"/>
      <c r="C458" s="56"/>
      <c r="D458" s="34"/>
    </row>
    <row r="459" spans="1:4" ht="13">
      <c r="A459" s="55"/>
      <c r="B459" s="56"/>
      <c r="C459" s="56"/>
      <c r="D459" s="34"/>
    </row>
    <row r="460" spans="1:4" ht="13">
      <c r="A460" s="55"/>
      <c r="B460" s="56"/>
      <c r="C460" s="56"/>
      <c r="D460" s="34"/>
    </row>
    <row r="461" spans="1:4" ht="13">
      <c r="A461" s="55"/>
      <c r="B461" s="56"/>
      <c r="C461" s="56"/>
      <c r="D461" s="34"/>
    </row>
    <row r="462" spans="1:4" ht="13">
      <c r="A462" s="55"/>
      <c r="B462" s="56"/>
      <c r="C462" s="56"/>
      <c r="D462" s="34"/>
    </row>
    <row r="463" spans="1:4" ht="13">
      <c r="A463" s="55"/>
      <c r="B463" s="56"/>
      <c r="C463" s="56"/>
      <c r="D463" s="34"/>
    </row>
    <row r="464" spans="1:4" ht="13">
      <c r="A464" s="55"/>
      <c r="B464" s="56"/>
      <c r="C464" s="56"/>
      <c r="D464" s="34"/>
    </row>
    <row r="465" spans="1:4" ht="13">
      <c r="A465" s="55"/>
      <c r="B465" s="56"/>
      <c r="C465" s="56"/>
      <c r="D465" s="34"/>
    </row>
    <row r="466" spans="1:4" ht="13">
      <c r="A466" s="55"/>
      <c r="B466" s="56"/>
      <c r="C466" s="56"/>
      <c r="D466" s="34"/>
    </row>
    <row r="467" spans="1:4" ht="13">
      <c r="A467" s="55"/>
      <c r="B467" s="56"/>
      <c r="C467" s="56"/>
      <c r="D467" s="34"/>
    </row>
    <row r="468" spans="1:4" ht="13">
      <c r="A468" s="55"/>
      <c r="B468" s="56"/>
      <c r="C468" s="56"/>
      <c r="D468" s="34"/>
    </row>
    <row r="469" spans="1:4" ht="13">
      <c r="A469" s="55"/>
      <c r="B469" s="56"/>
      <c r="C469" s="56"/>
      <c r="D469" s="34"/>
    </row>
    <row r="470" spans="1:4" ht="13">
      <c r="A470" s="55"/>
      <c r="B470" s="56"/>
      <c r="C470" s="56"/>
      <c r="D470" s="34"/>
    </row>
    <row r="471" spans="1:4" ht="13">
      <c r="A471" s="55"/>
      <c r="B471" s="56"/>
      <c r="C471" s="56"/>
      <c r="D471" s="34"/>
    </row>
    <row r="472" spans="1:4" ht="13">
      <c r="A472" s="55"/>
      <c r="B472" s="56"/>
      <c r="C472" s="56"/>
      <c r="D472" s="34"/>
    </row>
    <row r="473" spans="1:4" ht="13">
      <c r="A473" s="55"/>
      <c r="B473" s="56"/>
      <c r="C473" s="56"/>
      <c r="D473" s="34"/>
    </row>
    <row r="474" spans="1:4" ht="13">
      <c r="A474" s="55"/>
      <c r="B474" s="56"/>
      <c r="C474" s="56"/>
      <c r="D474" s="34"/>
    </row>
    <row r="475" spans="1:4" ht="13">
      <c r="A475" s="55"/>
      <c r="B475" s="56"/>
      <c r="C475" s="56"/>
      <c r="D475" s="34"/>
    </row>
    <row r="476" spans="1:4" ht="13">
      <c r="A476" s="55"/>
      <c r="B476" s="56"/>
      <c r="C476" s="56"/>
      <c r="D476" s="34"/>
    </row>
    <row r="477" spans="1:4" ht="13">
      <c r="A477" s="55"/>
      <c r="B477" s="56"/>
      <c r="C477" s="56"/>
      <c r="D477" s="34"/>
    </row>
    <row r="478" spans="1:4" ht="13">
      <c r="A478" s="55"/>
      <c r="B478" s="56"/>
      <c r="C478" s="56"/>
      <c r="D478" s="34"/>
    </row>
    <row r="479" spans="1:4" ht="13">
      <c r="A479" s="55"/>
      <c r="B479" s="56"/>
      <c r="C479" s="56"/>
      <c r="D479" s="34"/>
    </row>
    <row r="480" spans="1:4" ht="13">
      <c r="A480" s="55"/>
      <c r="B480" s="56"/>
      <c r="C480" s="56"/>
      <c r="D480" s="34"/>
    </row>
    <row r="481" spans="1:4" ht="13">
      <c r="A481" s="55"/>
      <c r="B481" s="56"/>
      <c r="C481" s="56"/>
      <c r="D481" s="34"/>
    </row>
    <row r="482" spans="1:4" ht="13">
      <c r="A482" s="55"/>
      <c r="B482" s="56"/>
      <c r="C482" s="56"/>
      <c r="D482" s="34"/>
    </row>
    <row r="483" spans="1:4" ht="13">
      <c r="A483" s="55"/>
      <c r="B483" s="56"/>
      <c r="C483" s="56"/>
      <c r="D483" s="34"/>
    </row>
    <row r="484" spans="1:4" ht="13">
      <c r="A484" s="55"/>
      <c r="B484" s="56"/>
      <c r="C484" s="56"/>
      <c r="D484" s="34"/>
    </row>
    <row r="485" spans="1:4" ht="13">
      <c r="A485" s="55"/>
      <c r="B485" s="56"/>
      <c r="C485" s="56"/>
      <c r="D485" s="34"/>
    </row>
    <row r="486" spans="1:4" ht="13">
      <c r="A486" s="55"/>
      <c r="B486" s="56"/>
      <c r="C486" s="56"/>
      <c r="D486" s="34"/>
    </row>
    <row r="487" spans="1:4" ht="13">
      <c r="A487" s="55"/>
      <c r="B487" s="56"/>
      <c r="C487" s="56"/>
      <c r="D487" s="34"/>
    </row>
    <row r="488" spans="1:4" ht="13">
      <c r="A488" s="55"/>
      <c r="B488" s="56"/>
      <c r="C488" s="56"/>
      <c r="D488" s="34"/>
    </row>
    <row r="489" spans="1:4" ht="13">
      <c r="A489" s="55"/>
      <c r="B489" s="56"/>
      <c r="C489" s="56"/>
      <c r="D489" s="34"/>
    </row>
    <row r="490" spans="1:4" ht="13">
      <c r="A490" s="55"/>
      <c r="B490" s="56"/>
      <c r="C490" s="56"/>
      <c r="D490" s="34"/>
    </row>
    <row r="491" spans="1:4" ht="13">
      <c r="A491" s="55"/>
      <c r="B491" s="56"/>
      <c r="C491" s="56"/>
      <c r="D491" s="34"/>
    </row>
    <row r="492" spans="1:4" ht="13">
      <c r="A492" s="55"/>
      <c r="B492" s="56"/>
      <c r="C492" s="56"/>
      <c r="D492" s="34"/>
    </row>
    <row r="493" spans="1:4" ht="13">
      <c r="A493" s="55"/>
      <c r="B493" s="56"/>
      <c r="C493" s="56"/>
      <c r="D493" s="34"/>
    </row>
    <row r="494" spans="1:4" ht="13">
      <c r="A494" s="55"/>
      <c r="B494" s="56"/>
      <c r="C494" s="56"/>
      <c r="D494" s="34"/>
    </row>
    <row r="495" spans="1:4" ht="13">
      <c r="A495" s="55"/>
      <c r="B495" s="56"/>
      <c r="C495" s="56"/>
      <c r="D495" s="34"/>
    </row>
    <row r="496" spans="1:4" ht="13">
      <c r="A496" s="55"/>
      <c r="B496" s="56"/>
      <c r="C496" s="56"/>
      <c r="D496" s="34"/>
    </row>
    <row r="497" spans="1:4" ht="13">
      <c r="A497" s="55"/>
      <c r="B497" s="56"/>
      <c r="C497" s="56"/>
      <c r="D497" s="34"/>
    </row>
    <row r="498" spans="1:4" ht="13">
      <c r="A498" s="55"/>
      <c r="B498" s="56"/>
      <c r="C498" s="56"/>
      <c r="D498" s="34"/>
    </row>
    <row r="499" spans="1:4" ht="13">
      <c r="A499" s="55"/>
      <c r="B499" s="56"/>
      <c r="C499" s="56"/>
      <c r="D499" s="34"/>
    </row>
    <row r="500" spans="1:4" ht="13">
      <c r="A500" s="55"/>
      <c r="B500" s="56"/>
      <c r="C500" s="56"/>
      <c r="D500" s="34"/>
    </row>
    <row r="501" spans="1:4" ht="13">
      <c r="A501" s="55"/>
      <c r="B501" s="56"/>
      <c r="C501" s="56"/>
      <c r="D501" s="34"/>
    </row>
    <row r="502" spans="1:4" ht="13">
      <c r="A502" s="55"/>
      <c r="B502" s="56"/>
      <c r="C502" s="56"/>
      <c r="D502" s="34"/>
    </row>
    <row r="503" spans="1:4" ht="13">
      <c r="A503" s="55"/>
      <c r="B503" s="56"/>
      <c r="C503" s="56"/>
      <c r="D503" s="34"/>
    </row>
    <row r="504" spans="1:4" ht="13">
      <c r="A504" s="55"/>
      <c r="B504" s="56"/>
      <c r="C504" s="56"/>
      <c r="D504" s="34"/>
    </row>
    <row r="505" spans="1:4" ht="13">
      <c r="A505" s="55"/>
      <c r="B505" s="56"/>
      <c r="C505" s="56"/>
      <c r="D505" s="34"/>
    </row>
    <row r="506" spans="1:4" ht="13">
      <c r="A506" s="55"/>
      <c r="B506" s="56"/>
      <c r="C506" s="56"/>
      <c r="D506" s="34"/>
    </row>
    <row r="507" spans="1:4" ht="13">
      <c r="A507" s="55"/>
      <c r="B507" s="56"/>
      <c r="C507" s="56"/>
      <c r="D507" s="34"/>
    </row>
    <row r="508" spans="1:4" ht="13">
      <c r="A508" s="55"/>
      <c r="B508" s="56"/>
      <c r="C508" s="56"/>
      <c r="D508" s="34"/>
    </row>
    <row r="509" spans="1:4" ht="13">
      <c r="A509" s="55"/>
      <c r="B509" s="56"/>
      <c r="C509" s="56"/>
      <c r="D509" s="34"/>
    </row>
    <row r="510" spans="1:4" ht="13">
      <c r="A510" s="55"/>
      <c r="B510" s="56"/>
      <c r="C510" s="56"/>
      <c r="D510" s="34"/>
    </row>
    <row r="511" spans="1:4" ht="13">
      <c r="A511" s="55"/>
      <c r="B511" s="56"/>
      <c r="C511" s="56"/>
      <c r="D511" s="34"/>
    </row>
    <row r="512" spans="1:4" ht="13">
      <c r="A512" s="55"/>
      <c r="B512" s="56"/>
      <c r="C512" s="56"/>
      <c r="D512" s="34"/>
    </row>
    <row r="513" spans="1:4" ht="13">
      <c r="A513" s="55"/>
      <c r="B513" s="56"/>
      <c r="C513" s="56"/>
      <c r="D513" s="34"/>
    </row>
    <row r="514" spans="1:4" ht="13">
      <c r="A514" s="55"/>
      <c r="B514" s="56"/>
      <c r="C514" s="56"/>
      <c r="D514" s="34"/>
    </row>
    <row r="515" spans="1:4" ht="13">
      <c r="A515" s="55"/>
      <c r="B515" s="56"/>
      <c r="C515" s="56"/>
      <c r="D515" s="34"/>
    </row>
    <row r="516" spans="1:4" ht="13">
      <c r="A516" s="55"/>
      <c r="B516" s="56"/>
      <c r="C516" s="56"/>
      <c r="D516" s="34"/>
    </row>
    <row r="517" spans="1:4" ht="13">
      <c r="A517" s="55"/>
      <c r="B517" s="56"/>
      <c r="C517" s="56"/>
      <c r="D517" s="34"/>
    </row>
    <row r="518" spans="1:4" ht="13">
      <c r="A518" s="55"/>
      <c r="B518" s="56"/>
      <c r="C518" s="56"/>
      <c r="D518" s="34"/>
    </row>
    <row r="519" spans="1:4" ht="13">
      <c r="A519" s="55"/>
      <c r="B519" s="56"/>
      <c r="C519" s="56"/>
      <c r="D519" s="34"/>
    </row>
    <row r="520" spans="1:4" ht="13">
      <c r="A520" s="55"/>
      <c r="B520" s="56"/>
      <c r="C520" s="56"/>
      <c r="D520" s="34"/>
    </row>
    <row r="521" spans="1:4" ht="13">
      <c r="A521" s="55"/>
      <c r="B521" s="56"/>
      <c r="C521" s="56"/>
      <c r="D521" s="34"/>
    </row>
    <row r="522" spans="1:4" ht="13">
      <c r="A522" s="55"/>
      <c r="B522" s="56"/>
      <c r="C522" s="56"/>
      <c r="D522" s="34"/>
    </row>
    <row r="523" spans="1:4" ht="13">
      <c r="A523" s="55"/>
      <c r="B523" s="56"/>
      <c r="C523" s="56"/>
      <c r="D523" s="34"/>
    </row>
    <row r="524" spans="1:4" ht="13">
      <c r="A524" s="55"/>
      <c r="B524" s="56"/>
      <c r="C524" s="56"/>
      <c r="D524" s="34"/>
    </row>
    <row r="525" spans="1:4" ht="13">
      <c r="A525" s="55"/>
      <c r="B525" s="56"/>
      <c r="C525" s="56"/>
      <c r="D525" s="34"/>
    </row>
    <row r="526" spans="1:4" ht="13">
      <c r="A526" s="55"/>
      <c r="B526" s="56"/>
      <c r="C526" s="56"/>
      <c r="D526" s="34"/>
    </row>
    <row r="527" spans="1:4" ht="13">
      <c r="A527" s="55"/>
      <c r="B527" s="56"/>
      <c r="C527" s="56"/>
      <c r="D527" s="34"/>
    </row>
    <row r="528" spans="1:4" ht="13">
      <c r="A528" s="55"/>
      <c r="B528" s="56"/>
      <c r="C528" s="56"/>
      <c r="D528" s="34"/>
    </row>
    <row r="529" spans="1:4" ht="13">
      <c r="A529" s="55"/>
      <c r="B529" s="56"/>
      <c r="C529" s="56"/>
      <c r="D529" s="34"/>
    </row>
    <row r="530" spans="1:4" ht="13">
      <c r="A530" s="55"/>
      <c r="B530" s="56"/>
      <c r="C530" s="56"/>
      <c r="D530" s="34"/>
    </row>
    <row r="531" spans="1:4" ht="13">
      <c r="A531" s="55"/>
      <c r="B531" s="56"/>
      <c r="C531" s="56"/>
      <c r="D531" s="34"/>
    </row>
    <row r="532" spans="1:4" ht="13">
      <c r="A532" s="55"/>
      <c r="B532" s="56"/>
      <c r="C532" s="56"/>
      <c r="D532" s="34"/>
    </row>
    <row r="533" spans="1:4" ht="13">
      <c r="A533" s="55"/>
      <c r="B533" s="56"/>
      <c r="C533" s="56"/>
      <c r="D533" s="34"/>
    </row>
    <row r="534" spans="1:4" ht="13">
      <c r="A534" s="55"/>
      <c r="B534" s="56"/>
      <c r="C534" s="56"/>
      <c r="D534" s="34"/>
    </row>
    <row r="535" spans="1:4" ht="13">
      <c r="A535" s="55"/>
      <c r="B535" s="56"/>
      <c r="C535" s="56"/>
      <c r="D535" s="34"/>
    </row>
    <row r="536" spans="1:4" ht="13">
      <c r="A536" s="55"/>
      <c r="B536" s="56"/>
      <c r="C536" s="56"/>
      <c r="D536" s="34"/>
    </row>
    <row r="537" spans="1:4" ht="13">
      <c r="A537" s="55"/>
      <c r="B537" s="56"/>
      <c r="C537" s="56"/>
      <c r="D537" s="34"/>
    </row>
    <row r="538" spans="1:4" ht="13">
      <c r="A538" s="55"/>
      <c r="B538" s="56"/>
      <c r="C538" s="56"/>
      <c r="D538" s="34"/>
    </row>
    <row r="539" spans="1:4" ht="13">
      <c r="A539" s="55"/>
      <c r="B539" s="56"/>
      <c r="C539" s="56"/>
      <c r="D539" s="34"/>
    </row>
    <row r="540" spans="1:4" ht="13">
      <c r="A540" s="55"/>
      <c r="B540" s="56"/>
      <c r="C540" s="56"/>
      <c r="D540" s="34"/>
    </row>
    <row r="541" spans="1:4" ht="13">
      <c r="A541" s="55"/>
      <c r="B541" s="56"/>
      <c r="C541" s="56"/>
      <c r="D541" s="34"/>
    </row>
    <row r="542" spans="1:4" ht="13">
      <c r="A542" s="55"/>
      <c r="B542" s="56"/>
      <c r="C542" s="56"/>
      <c r="D542" s="34"/>
    </row>
    <row r="543" spans="1:4" ht="13">
      <c r="A543" s="55"/>
      <c r="B543" s="56"/>
      <c r="C543" s="56"/>
      <c r="D543" s="34"/>
    </row>
    <row r="544" spans="1:4" ht="13">
      <c r="A544" s="55"/>
      <c r="B544" s="56"/>
      <c r="C544" s="56"/>
      <c r="D544" s="34"/>
    </row>
    <row r="545" spans="1:4" ht="13">
      <c r="A545" s="55"/>
      <c r="B545" s="56"/>
      <c r="C545" s="56"/>
      <c r="D545" s="34"/>
    </row>
    <row r="546" spans="1:4" ht="13">
      <c r="A546" s="55"/>
      <c r="B546" s="56"/>
      <c r="C546" s="56"/>
      <c r="D546" s="34"/>
    </row>
    <row r="547" spans="1:4" ht="13">
      <c r="A547" s="55"/>
      <c r="B547" s="56"/>
      <c r="C547" s="56"/>
      <c r="D547" s="34"/>
    </row>
    <row r="548" spans="1:4" ht="13">
      <c r="A548" s="55"/>
      <c r="B548" s="56"/>
      <c r="C548" s="56"/>
      <c r="D548" s="34"/>
    </row>
    <row r="549" spans="1:4" ht="13">
      <c r="A549" s="55"/>
      <c r="B549" s="56"/>
      <c r="C549" s="56"/>
      <c r="D549" s="34"/>
    </row>
    <row r="550" spans="1:4" ht="13">
      <c r="A550" s="55"/>
      <c r="B550" s="56"/>
      <c r="C550" s="56"/>
      <c r="D550" s="34"/>
    </row>
    <row r="551" spans="1:4" ht="13">
      <c r="A551" s="55"/>
      <c r="B551" s="56"/>
      <c r="C551" s="56"/>
      <c r="D551" s="34"/>
    </row>
    <row r="552" spans="1:4" ht="13">
      <c r="A552" s="55"/>
      <c r="B552" s="56"/>
      <c r="C552" s="56"/>
      <c r="D552" s="34"/>
    </row>
    <row r="553" spans="1:4" ht="13">
      <c r="A553" s="55"/>
      <c r="B553" s="56"/>
      <c r="C553" s="56"/>
      <c r="D553" s="34"/>
    </row>
    <row r="554" spans="1:4" ht="13">
      <c r="A554" s="55"/>
      <c r="B554" s="56"/>
      <c r="C554" s="56"/>
      <c r="D554" s="34"/>
    </row>
    <row r="555" spans="1:4" ht="13">
      <c r="A555" s="55"/>
      <c r="B555" s="56"/>
      <c r="C555" s="56"/>
      <c r="D555" s="34"/>
    </row>
    <row r="556" spans="1:4" ht="13">
      <c r="A556" s="55"/>
      <c r="B556" s="56"/>
      <c r="C556" s="56"/>
      <c r="D556" s="34"/>
    </row>
    <row r="557" spans="1:4" ht="13">
      <c r="A557" s="55"/>
      <c r="B557" s="56"/>
      <c r="C557" s="56"/>
      <c r="D557" s="34"/>
    </row>
    <row r="558" spans="1:4" ht="13">
      <c r="A558" s="55"/>
      <c r="B558" s="56"/>
      <c r="C558" s="56"/>
      <c r="D558" s="34"/>
    </row>
    <row r="559" spans="1:4" ht="13">
      <c r="A559" s="55"/>
      <c r="B559" s="56"/>
      <c r="C559" s="56"/>
      <c r="D559" s="34"/>
    </row>
    <row r="560" spans="1:4" ht="13">
      <c r="A560" s="55"/>
      <c r="B560" s="56"/>
      <c r="C560" s="56"/>
      <c r="D560" s="34"/>
    </row>
    <row r="561" spans="1:4" ht="13">
      <c r="A561" s="55"/>
      <c r="B561" s="56"/>
      <c r="C561" s="56"/>
      <c r="D561" s="34"/>
    </row>
    <row r="562" spans="1:4" ht="13">
      <c r="A562" s="55"/>
      <c r="B562" s="56"/>
      <c r="C562" s="56"/>
      <c r="D562" s="34"/>
    </row>
    <row r="563" spans="1:4" ht="13">
      <c r="A563" s="55"/>
      <c r="B563" s="56"/>
      <c r="C563" s="56"/>
      <c r="D563" s="34"/>
    </row>
    <row r="564" spans="1:4" ht="13">
      <c r="A564" s="55"/>
      <c r="B564" s="56"/>
      <c r="C564" s="56"/>
      <c r="D564" s="34"/>
    </row>
    <row r="565" spans="1:4" ht="13">
      <c r="A565" s="55"/>
      <c r="B565" s="56"/>
      <c r="C565" s="56"/>
      <c r="D565" s="34"/>
    </row>
    <row r="566" spans="1:4" ht="13">
      <c r="A566" s="55"/>
      <c r="B566" s="56"/>
      <c r="C566" s="56"/>
      <c r="D566" s="34"/>
    </row>
    <row r="567" spans="1:4" ht="13">
      <c r="A567" s="55"/>
      <c r="B567" s="56"/>
      <c r="C567" s="56"/>
      <c r="D567" s="34"/>
    </row>
    <row r="568" spans="1:4" ht="13">
      <c r="A568" s="55"/>
      <c r="B568" s="56"/>
      <c r="C568" s="56"/>
      <c r="D568" s="34"/>
    </row>
    <row r="569" spans="1:4" ht="13">
      <c r="A569" s="55"/>
      <c r="B569" s="56"/>
      <c r="C569" s="56"/>
      <c r="D569" s="34"/>
    </row>
    <row r="570" spans="1:4" ht="13">
      <c r="A570" s="55"/>
      <c r="B570" s="56"/>
      <c r="C570" s="56"/>
      <c r="D570" s="34"/>
    </row>
    <row r="571" spans="1:4" ht="13">
      <c r="A571" s="55"/>
      <c r="B571" s="56"/>
      <c r="C571" s="56"/>
      <c r="D571" s="34"/>
    </row>
    <row r="572" spans="1:4" ht="13">
      <c r="A572" s="55"/>
      <c r="B572" s="56"/>
      <c r="C572" s="56"/>
      <c r="D572" s="34"/>
    </row>
    <row r="573" spans="1:4" ht="13">
      <c r="A573" s="55"/>
      <c r="B573" s="56"/>
      <c r="C573" s="56"/>
      <c r="D573" s="34"/>
    </row>
    <row r="574" spans="1:4" ht="13">
      <c r="A574" s="55"/>
      <c r="B574" s="56"/>
      <c r="C574" s="56"/>
      <c r="D574" s="34"/>
    </row>
    <row r="575" spans="1:4" ht="13">
      <c r="A575" s="55"/>
      <c r="B575" s="56"/>
      <c r="C575" s="56"/>
      <c r="D575" s="34"/>
    </row>
    <row r="576" spans="1:4" ht="13">
      <c r="A576" s="55"/>
      <c r="B576" s="56"/>
      <c r="C576" s="56"/>
      <c r="D576" s="34"/>
    </row>
    <row r="577" spans="1:4" ht="13">
      <c r="A577" s="55"/>
      <c r="B577" s="56"/>
      <c r="C577" s="56"/>
      <c r="D577" s="34"/>
    </row>
    <row r="578" spans="1:4" ht="13">
      <c r="A578" s="55"/>
      <c r="B578" s="56"/>
      <c r="C578" s="56"/>
      <c r="D578" s="34"/>
    </row>
    <row r="579" spans="1:4" ht="13">
      <c r="A579" s="55"/>
      <c r="B579" s="56"/>
      <c r="C579" s="56"/>
      <c r="D579" s="34"/>
    </row>
    <row r="580" spans="1:4" ht="13">
      <c r="A580" s="55"/>
      <c r="B580" s="56"/>
      <c r="C580" s="56"/>
      <c r="D580" s="34"/>
    </row>
    <row r="581" spans="1:4" ht="13">
      <c r="A581" s="55"/>
      <c r="B581" s="56"/>
      <c r="C581" s="56"/>
      <c r="D581" s="34"/>
    </row>
    <row r="582" spans="1:4" ht="13">
      <c r="A582" s="55"/>
      <c r="B582" s="56"/>
      <c r="C582" s="56"/>
      <c r="D582" s="34"/>
    </row>
    <row r="583" spans="1:4" ht="13">
      <c r="A583" s="55"/>
      <c r="B583" s="56"/>
      <c r="C583" s="56"/>
      <c r="D583" s="34"/>
    </row>
    <row r="584" spans="1:4" ht="13">
      <c r="A584" s="55"/>
      <c r="B584" s="56"/>
      <c r="C584" s="56"/>
      <c r="D584" s="34"/>
    </row>
    <row r="585" spans="1:4" ht="13">
      <c r="A585" s="55"/>
      <c r="B585" s="56"/>
      <c r="C585" s="56"/>
      <c r="D585" s="34"/>
    </row>
    <row r="586" spans="1:4" ht="13">
      <c r="A586" s="55"/>
      <c r="B586" s="56"/>
      <c r="C586" s="56"/>
      <c r="D586" s="34"/>
    </row>
    <row r="587" spans="1:4" ht="13">
      <c r="A587" s="55"/>
      <c r="B587" s="56"/>
      <c r="C587" s="56"/>
      <c r="D587" s="34"/>
    </row>
    <row r="588" spans="1:4" ht="13">
      <c r="A588" s="55"/>
      <c r="B588" s="56"/>
      <c r="C588" s="56"/>
      <c r="D588" s="34"/>
    </row>
    <row r="589" spans="1:4" ht="13">
      <c r="A589" s="55"/>
      <c r="B589" s="56"/>
      <c r="C589" s="56"/>
      <c r="D589" s="34"/>
    </row>
    <row r="590" spans="1:4" ht="13">
      <c r="A590" s="55"/>
      <c r="B590" s="56"/>
      <c r="C590" s="56"/>
      <c r="D590" s="34"/>
    </row>
    <row r="591" spans="1:4" ht="13">
      <c r="A591" s="55"/>
      <c r="B591" s="56"/>
      <c r="C591" s="56"/>
      <c r="D591" s="34"/>
    </row>
    <row r="592" spans="1:4" ht="13">
      <c r="A592" s="55"/>
      <c r="B592" s="56"/>
      <c r="C592" s="56"/>
      <c r="D592" s="34"/>
    </row>
    <row r="593" spans="1:4" ht="13">
      <c r="A593" s="55"/>
      <c r="B593" s="56"/>
      <c r="C593" s="56"/>
      <c r="D593" s="34"/>
    </row>
    <row r="594" spans="1:4" ht="13">
      <c r="A594" s="55"/>
      <c r="B594" s="56"/>
      <c r="C594" s="56"/>
      <c r="D594" s="34"/>
    </row>
    <row r="595" spans="1:4" ht="13">
      <c r="A595" s="55"/>
      <c r="B595" s="56"/>
      <c r="C595" s="56"/>
      <c r="D595" s="34"/>
    </row>
    <row r="596" spans="1:4" ht="13">
      <c r="A596" s="55"/>
      <c r="B596" s="56"/>
      <c r="C596" s="56"/>
      <c r="D596" s="34"/>
    </row>
    <row r="597" spans="1:4" ht="13">
      <c r="A597" s="55"/>
      <c r="B597" s="56"/>
      <c r="C597" s="56"/>
      <c r="D597" s="34"/>
    </row>
    <row r="598" spans="1:4" ht="13">
      <c r="A598" s="55"/>
      <c r="B598" s="56"/>
      <c r="C598" s="56"/>
      <c r="D598" s="34"/>
    </row>
    <row r="599" spans="1:4" ht="13">
      <c r="A599" s="55"/>
      <c r="B599" s="56"/>
      <c r="C599" s="56"/>
      <c r="D599" s="34"/>
    </row>
    <row r="600" spans="1:4" ht="13">
      <c r="A600" s="55"/>
      <c r="B600" s="56"/>
      <c r="C600" s="56"/>
      <c r="D600" s="34"/>
    </row>
    <row r="601" spans="1:4" ht="13">
      <c r="A601" s="55"/>
      <c r="B601" s="56"/>
      <c r="C601" s="56"/>
      <c r="D601" s="34"/>
    </row>
    <row r="602" spans="1:4" ht="13">
      <c r="A602" s="55"/>
      <c r="B602" s="56"/>
      <c r="C602" s="56"/>
      <c r="D602" s="34"/>
    </row>
    <row r="603" spans="1:4" ht="13">
      <c r="A603" s="55"/>
      <c r="B603" s="56"/>
      <c r="C603" s="56"/>
      <c r="D603" s="34"/>
    </row>
    <row r="604" spans="1:4" ht="13">
      <c r="A604" s="55"/>
      <c r="B604" s="56"/>
      <c r="C604" s="56"/>
      <c r="D604" s="34"/>
    </row>
    <row r="605" spans="1:4" ht="13">
      <c r="A605" s="55"/>
      <c r="B605" s="56"/>
      <c r="C605" s="56"/>
      <c r="D605" s="34"/>
    </row>
    <row r="606" spans="1:4" ht="13">
      <c r="A606" s="55"/>
      <c r="B606" s="56"/>
      <c r="C606" s="56"/>
      <c r="D606" s="34"/>
    </row>
    <row r="607" spans="1:4" ht="13">
      <c r="A607" s="55"/>
      <c r="B607" s="56"/>
      <c r="C607" s="56"/>
      <c r="D607" s="34"/>
    </row>
    <row r="608" spans="1:4" ht="13">
      <c r="A608" s="55"/>
      <c r="B608" s="56"/>
      <c r="C608" s="56"/>
      <c r="D608" s="34"/>
    </row>
    <row r="609" spans="1:4" ht="13">
      <c r="A609" s="55"/>
      <c r="B609" s="56"/>
      <c r="C609" s="56"/>
      <c r="D609" s="34"/>
    </row>
    <row r="610" spans="1:4" ht="13">
      <c r="A610" s="55"/>
      <c r="B610" s="56"/>
      <c r="C610" s="56"/>
      <c r="D610" s="34"/>
    </row>
    <row r="611" spans="1:4" ht="13">
      <c r="A611" s="55"/>
      <c r="B611" s="56"/>
      <c r="C611" s="56"/>
      <c r="D611" s="34"/>
    </row>
    <row r="612" spans="1:4" ht="13">
      <c r="A612" s="55"/>
      <c r="B612" s="56"/>
      <c r="C612" s="56"/>
      <c r="D612" s="34"/>
    </row>
    <row r="613" spans="1:4" ht="13">
      <c r="A613" s="55"/>
      <c r="B613" s="56"/>
      <c r="C613" s="56"/>
      <c r="D613" s="34"/>
    </row>
    <row r="614" spans="1:4" ht="13">
      <c r="A614" s="55"/>
      <c r="B614" s="56"/>
      <c r="C614" s="56"/>
      <c r="D614" s="34"/>
    </row>
    <row r="615" spans="1:4" ht="13">
      <c r="A615" s="55"/>
      <c r="B615" s="56"/>
      <c r="C615" s="56"/>
      <c r="D615" s="34"/>
    </row>
    <row r="616" spans="1:4" ht="13">
      <c r="A616" s="55"/>
      <c r="B616" s="56"/>
      <c r="C616" s="56"/>
      <c r="D616" s="34"/>
    </row>
    <row r="617" spans="1:4" ht="13">
      <c r="A617" s="55"/>
      <c r="B617" s="56"/>
      <c r="C617" s="56"/>
      <c r="D617" s="34"/>
    </row>
    <row r="618" spans="1:4" ht="13">
      <c r="A618" s="55"/>
      <c r="B618" s="56"/>
      <c r="C618" s="56"/>
      <c r="D618" s="34"/>
    </row>
    <row r="619" spans="1:4" ht="13">
      <c r="A619" s="55"/>
      <c r="B619" s="56"/>
      <c r="C619" s="56"/>
      <c r="D619" s="34"/>
    </row>
    <row r="620" spans="1:4" ht="13">
      <c r="A620" s="55"/>
      <c r="B620" s="56"/>
      <c r="C620" s="56"/>
      <c r="D620" s="34"/>
    </row>
    <row r="621" spans="1:4" ht="13">
      <c r="A621" s="55"/>
      <c r="B621" s="56"/>
      <c r="C621" s="56"/>
      <c r="D621" s="34"/>
    </row>
    <row r="622" spans="1:4" ht="13">
      <c r="A622" s="55"/>
      <c r="B622" s="56"/>
      <c r="C622" s="56"/>
      <c r="D622" s="34"/>
    </row>
    <row r="623" spans="1:4" ht="13">
      <c r="A623" s="55"/>
      <c r="B623" s="56"/>
      <c r="C623" s="56"/>
      <c r="D623" s="34"/>
    </row>
    <row r="624" spans="1:4" ht="13">
      <c r="A624" s="55"/>
      <c r="B624" s="56"/>
      <c r="C624" s="56"/>
      <c r="D624" s="34"/>
    </row>
    <row r="625" spans="1:4" ht="13">
      <c r="A625" s="55"/>
      <c r="B625" s="56"/>
      <c r="C625" s="56"/>
      <c r="D625" s="34"/>
    </row>
    <row r="626" spans="1:4" ht="13">
      <c r="A626" s="55"/>
      <c r="B626" s="56"/>
      <c r="C626" s="56"/>
      <c r="D626" s="34"/>
    </row>
    <row r="627" spans="1:4" ht="13">
      <c r="A627" s="55"/>
      <c r="B627" s="56"/>
      <c r="C627" s="56"/>
      <c r="D627" s="34"/>
    </row>
    <row r="628" spans="1:4" ht="13">
      <c r="A628" s="55"/>
      <c r="B628" s="56"/>
      <c r="C628" s="56"/>
      <c r="D628" s="34"/>
    </row>
    <row r="629" spans="1:4" ht="13">
      <c r="A629" s="55"/>
      <c r="B629" s="56"/>
      <c r="C629" s="56"/>
      <c r="D629" s="34"/>
    </row>
    <row r="630" spans="1:4" ht="13">
      <c r="A630" s="55"/>
      <c r="B630" s="56"/>
      <c r="C630" s="56"/>
      <c r="D630" s="34"/>
    </row>
    <row r="631" spans="1:4" ht="13">
      <c r="A631" s="55"/>
      <c r="B631" s="56"/>
      <c r="C631" s="56"/>
      <c r="D631" s="34"/>
    </row>
    <row r="632" spans="1:4" ht="13">
      <c r="A632" s="55"/>
      <c r="B632" s="56"/>
      <c r="C632" s="56"/>
      <c r="D632" s="34"/>
    </row>
    <row r="633" spans="1:4" ht="13">
      <c r="A633" s="55"/>
      <c r="B633" s="56"/>
      <c r="C633" s="56"/>
      <c r="D633" s="34"/>
    </row>
    <row r="634" spans="1:4" ht="13">
      <c r="A634" s="55"/>
      <c r="B634" s="56"/>
      <c r="C634" s="56"/>
      <c r="D634" s="34"/>
    </row>
    <row r="635" spans="1:4" ht="13">
      <c r="A635" s="55"/>
      <c r="B635" s="56"/>
      <c r="C635" s="56"/>
      <c r="D635" s="34"/>
    </row>
    <row r="636" spans="1:4" ht="13">
      <c r="A636" s="55"/>
      <c r="B636" s="56"/>
      <c r="C636" s="56"/>
      <c r="D636" s="34"/>
    </row>
    <row r="637" spans="1:4" ht="13">
      <c r="A637" s="55"/>
      <c r="B637" s="56"/>
      <c r="C637" s="56"/>
      <c r="D637" s="34"/>
    </row>
    <row r="638" spans="1:4" ht="13">
      <c r="A638" s="55"/>
      <c r="B638" s="56"/>
      <c r="C638" s="56"/>
      <c r="D638" s="34"/>
    </row>
    <row r="639" spans="1:4" ht="13">
      <c r="A639" s="55"/>
      <c r="B639" s="56"/>
      <c r="C639" s="56"/>
      <c r="D639" s="34"/>
    </row>
    <row r="640" spans="1:4" ht="13">
      <c r="A640" s="55"/>
      <c r="B640" s="56"/>
      <c r="C640" s="56"/>
      <c r="D640" s="34"/>
    </row>
    <row r="641" spans="1:4" ht="13">
      <c r="A641" s="55"/>
      <c r="B641" s="56"/>
      <c r="C641" s="56"/>
      <c r="D641" s="34"/>
    </row>
    <row r="642" spans="1:4" ht="13">
      <c r="A642" s="55"/>
      <c r="B642" s="56"/>
      <c r="C642" s="56"/>
      <c r="D642" s="34"/>
    </row>
    <row r="643" spans="1:4" ht="13">
      <c r="A643" s="55"/>
      <c r="B643" s="56"/>
      <c r="C643" s="56"/>
      <c r="D643" s="34"/>
    </row>
    <row r="644" spans="1:4" ht="13">
      <c r="A644" s="55"/>
      <c r="B644" s="56"/>
      <c r="C644" s="56"/>
      <c r="D644" s="34"/>
    </row>
    <row r="645" spans="1:4" ht="13">
      <c r="A645" s="55"/>
      <c r="B645" s="56"/>
      <c r="C645" s="56"/>
      <c r="D645" s="34"/>
    </row>
    <row r="646" spans="1:4" ht="13">
      <c r="A646" s="55"/>
      <c r="B646" s="56"/>
      <c r="C646" s="56"/>
      <c r="D646" s="34"/>
    </row>
    <row r="647" spans="1:4" ht="13">
      <c r="A647" s="55"/>
      <c r="B647" s="56"/>
      <c r="C647" s="56"/>
      <c r="D647" s="34"/>
    </row>
    <row r="648" spans="1:4" ht="13">
      <c r="A648" s="55"/>
      <c r="B648" s="56"/>
      <c r="C648" s="56"/>
      <c r="D648" s="34"/>
    </row>
    <row r="649" spans="1:4" ht="13">
      <c r="A649" s="55"/>
      <c r="B649" s="56"/>
      <c r="C649" s="56"/>
      <c r="D649" s="34"/>
    </row>
    <row r="650" spans="1:4" ht="13">
      <c r="A650" s="55"/>
      <c r="B650" s="56"/>
      <c r="C650" s="56"/>
      <c r="D650" s="34"/>
    </row>
    <row r="651" spans="1:4" ht="13">
      <c r="A651" s="55"/>
      <c r="B651" s="56"/>
      <c r="C651" s="56"/>
      <c r="D651" s="34"/>
    </row>
    <row r="652" spans="1:4" ht="13">
      <c r="A652" s="55"/>
      <c r="B652" s="56"/>
      <c r="C652" s="56"/>
      <c r="D652" s="34"/>
    </row>
    <row r="653" spans="1:4" ht="13">
      <c r="A653" s="55"/>
      <c r="B653" s="56"/>
      <c r="C653" s="56"/>
      <c r="D653" s="34"/>
    </row>
    <row r="654" spans="1:4" ht="13">
      <c r="A654" s="55"/>
      <c r="B654" s="56"/>
      <c r="C654" s="56"/>
      <c r="D654" s="34"/>
    </row>
    <row r="655" spans="1:4" ht="13">
      <c r="A655" s="55"/>
      <c r="B655" s="56"/>
      <c r="C655" s="56"/>
      <c r="D655" s="34"/>
    </row>
    <row r="656" spans="1:4" ht="13">
      <c r="A656" s="55"/>
      <c r="B656" s="56"/>
      <c r="C656" s="56"/>
      <c r="D656" s="34"/>
    </row>
    <row r="657" spans="1:4" ht="13">
      <c r="A657" s="55"/>
      <c r="B657" s="56"/>
      <c r="C657" s="56"/>
      <c r="D657" s="34"/>
    </row>
    <row r="658" spans="1:4" ht="13">
      <c r="A658" s="55"/>
      <c r="B658" s="56"/>
      <c r="C658" s="56"/>
      <c r="D658" s="34"/>
    </row>
    <row r="659" spans="1:4" ht="13">
      <c r="A659" s="55"/>
      <c r="B659" s="56"/>
      <c r="C659" s="56"/>
      <c r="D659" s="34"/>
    </row>
    <row r="660" spans="1:4" ht="13">
      <c r="A660" s="55"/>
      <c r="B660" s="56"/>
      <c r="C660" s="56"/>
      <c r="D660" s="34"/>
    </row>
    <row r="661" spans="1:4" ht="13">
      <c r="A661" s="55"/>
      <c r="B661" s="56"/>
      <c r="C661" s="56"/>
      <c r="D661" s="34"/>
    </row>
    <row r="662" spans="1:4" ht="13">
      <c r="A662" s="55"/>
      <c r="B662" s="56"/>
      <c r="C662" s="56"/>
      <c r="D662" s="34"/>
    </row>
    <row r="663" spans="1:4" ht="13">
      <c r="A663" s="55"/>
      <c r="B663" s="56"/>
      <c r="C663" s="56"/>
      <c r="D663" s="34"/>
    </row>
    <row r="664" spans="1:4" ht="13">
      <c r="A664" s="55"/>
      <c r="B664" s="56"/>
      <c r="C664" s="56"/>
      <c r="D664" s="34"/>
    </row>
    <row r="665" spans="1:4" ht="13">
      <c r="A665" s="55"/>
      <c r="B665" s="56"/>
      <c r="C665" s="56"/>
      <c r="D665" s="34"/>
    </row>
    <row r="666" spans="1:4" ht="13">
      <c r="A666" s="55"/>
      <c r="B666" s="56"/>
      <c r="C666" s="56"/>
      <c r="D666" s="34"/>
    </row>
    <row r="667" spans="1:4" ht="13">
      <c r="A667" s="55"/>
      <c r="B667" s="56"/>
      <c r="C667" s="56"/>
      <c r="D667" s="34"/>
    </row>
    <row r="668" spans="1:4" ht="13">
      <c r="A668" s="55"/>
      <c r="B668" s="56"/>
      <c r="C668" s="56"/>
      <c r="D668" s="34"/>
    </row>
    <row r="669" spans="1:4" ht="13">
      <c r="A669" s="55"/>
      <c r="B669" s="56"/>
      <c r="C669" s="56"/>
      <c r="D669" s="34"/>
    </row>
    <row r="670" spans="1:4" ht="13">
      <c r="A670" s="55"/>
      <c r="B670" s="56"/>
      <c r="C670" s="56"/>
      <c r="D670" s="34"/>
    </row>
    <row r="671" spans="1:4" ht="13">
      <c r="A671" s="55"/>
      <c r="B671" s="56"/>
      <c r="C671" s="56"/>
      <c r="D671" s="34"/>
    </row>
    <row r="672" spans="1:4" ht="13">
      <c r="A672" s="55"/>
      <c r="B672" s="56"/>
      <c r="C672" s="56"/>
      <c r="D672" s="34"/>
    </row>
    <row r="673" spans="1:4" ht="13">
      <c r="A673" s="55"/>
      <c r="B673" s="56"/>
      <c r="C673" s="56"/>
      <c r="D673" s="34"/>
    </row>
    <row r="674" spans="1:4" ht="13">
      <c r="A674" s="55"/>
      <c r="B674" s="56"/>
      <c r="C674" s="56"/>
      <c r="D674" s="34"/>
    </row>
    <row r="675" spans="1:4" ht="13">
      <c r="A675" s="55"/>
      <c r="B675" s="56"/>
      <c r="C675" s="56"/>
      <c r="D675" s="34"/>
    </row>
    <row r="676" spans="1:4" ht="13">
      <c r="A676" s="55"/>
      <c r="B676" s="56"/>
      <c r="C676" s="56"/>
      <c r="D676" s="34"/>
    </row>
    <row r="677" spans="1:4" ht="13">
      <c r="A677" s="55"/>
      <c r="B677" s="56"/>
      <c r="C677" s="56"/>
      <c r="D677" s="34"/>
    </row>
    <row r="678" spans="1:4" ht="13">
      <c r="A678" s="55"/>
      <c r="B678" s="56"/>
      <c r="C678" s="56"/>
      <c r="D678" s="34"/>
    </row>
    <row r="679" spans="1:4" ht="13">
      <c r="A679" s="55"/>
      <c r="B679" s="56"/>
      <c r="C679" s="56"/>
      <c r="D679" s="34"/>
    </row>
    <row r="680" spans="1:4" ht="13">
      <c r="A680" s="55"/>
      <c r="B680" s="56"/>
      <c r="C680" s="56"/>
      <c r="D680" s="34"/>
    </row>
    <row r="681" spans="1:4" ht="13">
      <c r="A681" s="55"/>
      <c r="B681" s="56"/>
      <c r="C681" s="56"/>
      <c r="D681" s="34"/>
    </row>
    <row r="682" spans="1:4" ht="13">
      <c r="A682" s="55"/>
      <c r="B682" s="56"/>
      <c r="C682" s="56"/>
      <c r="D682" s="34"/>
    </row>
    <row r="683" spans="1:4" ht="13">
      <c r="A683" s="55"/>
      <c r="B683" s="56"/>
      <c r="C683" s="56"/>
      <c r="D683" s="34"/>
    </row>
    <row r="684" spans="1:4" ht="13">
      <c r="A684" s="55"/>
      <c r="B684" s="56"/>
      <c r="C684" s="56"/>
      <c r="D684" s="34"/>
    </row>
    <row r="685" spans="1:4" ht="13">
      <c r="A685" s="55"/>
      <c r="B685" s="56"/>
      <c r="C685" s="56"/>
      <c r="D685" s="34"/>
    </row>
    <row r="686" spans="1:4" ht="13">
      <c r="A686" s="55"/>
      <c r="B686" s="56"/>
      <c r="C686" s="56"/>
      <c r="D686" s="34"/>
    </row>
    <row r="687" spans="1:4" ht="13">
      <c r="A687" s="55"/>
      <c r="B687" s="56"/>
      <c r="C687" s="56"/>
      <c r="D687" s="34"/>
    </row>
    <row r="688" spans="1:4" ht="13">
      <c r="A688" s="55"/>
      <c r="B688" s="56"/>
      <c r="C688" s="56"/>
      <c r="D688" s="34"/>
    </row>
    <row r="689" spans="1:4" ht="13">
      <c r="A689" s="55"/>
      <c r="B689" s="56"/>
      <c r="C689" s="56"/>
      <c r="D689" s="34"/>
    </row>
    <row r="690" spans="1:4" ht="13">
      <c r="A690" s="55"/>
      <c r="B690" s="56"/>
      <c r="C690" s="56"/>
      <c r="D690" s="34"/>
    </row>
    <row r="691" spans="1:4" ht="13">
      <c r="A691" s="55"/>
      <c r="B691" s="56"/>
      <c r="C691" s="56"/>
      <c r="D691" s="34"/>
    </row>
    <row r="692" spans="1:4" ht="13">
      <c r="A692" s="55"/>
      <c r="B692" s="56"/>
      <c r="C692" s="56"/>
      <c r="D692" s="34"/>
    </row>
    <row r="693" spans="1:4" ht="13">
      <c r="A693" s="55"/>
      <c r="B693" s="56"/>
      <c r="C693" s="56"/>
      <c r="D693" s="34"/>
    </row>
    <row r="694" spans="1:4" ht="13">
      <c r="A694" s="55"/>
      <c r="B694" s="56"/>
      <c r="C694" s="56"/>
      <c r="D694" s="34"/>
    </row>
    <row r="695" spans="1:4" ht="13">
      <c r="A695" s="55"/>
      <c r="B695" s="56"/>
      <c r="C695" s="56"/>
      <c r="D695" s="34"/>
    </row>
    <row r="696" spans="1:4" ht="13">
      <c r="A696" s="55"/>
      <c r="B696" s="56"/>
      <c r="C696" s="56"/>
      <c r="D696" s="34"/>
    </row>
    <row r="697" spans="1:4" ht="13">
      <c r="A697" s="55"/>
      <c r="B697" s="56"/>
      <c r="C697" s="56"/>
      <c r="D697" s="34"/>
    </row>
    <row r="698" spans="1:4" ht="13">
      <c r="A698" s="55"/>
      <c r="B698" s="56"/>
      <c r="C698" s="56"/>
      <c r="D698" s="34"/>
    </row>
    <row r="699" spans="1:4" ht="13">
      <c r="A699" s="55"/>
      <c r="B699" s="56"/>
      <c r="C699" s="56"/>
      <c r="D699" s="34"/>
    </row>
    <row r="700" spans="1:4" ht="13">
      <c r="A700" s="55"/>
      <c r="B700" s="56"/>
      <c r="C700" s="56"/>
      <c r="D700" s="34"/>
    </row>
    <row r="701" spans="1:4" ht="13">
      <c r="A701" s="55"/>
      <c r="B701" s="56"/>
      <c r="C701" s="56"/>
      <c r="D701" s="34"/>
    </row>
    <row r="702" spans="1:4" ht="13">
      <c r="A702" s="55"/>
      <c r="B702" s="56"/>
      <c r="C702" s="56"/>
      <c r="D702" s="34"/>
    </row>
    <row r="703" spans="1:4" ht="13">
      <c r="A703" s="55"/>
      <c r="B703" s="56"/>
      <c r="C703" s="56"/>
      <c r="D703" s="34"/>
    </row>
    <row r="704" spans="1:4" ht="13">
      <c r="A704" s="55"/>
      <c r="B704" s="56"/>
      <c r="C704" s="56"/>
      <c r="D704" s="34"/>
    </row>
    <row r="705" spans="1:4" ht="13">
      <c r="A705" s="55"/>
      <c r="B705" s="56"/>
      <c r="C705" s="56"/>
      <c r="D705" s="34"/>
    </row>
    <row r="706" spans="1:4" ht="13">
      <c r="A706" s="55"/>
      <c r="B706" s="56"/>
      <c r="C706" s="56"/>
      <c r="D706" s="34"/>
    </row>
    <row r="707" spans="1:4" ht="13">
      <c r="A707" s="55"/>
      <c r="B707" s="56"/>
      <c r="C707" s="56"/>
      <c r="D707" s="34"/>
    </row>
    <row r="708" spans="1:4" ht="13">
      <c r="A708" s="55"/>
      <c r="B708" s="56"/>
      <c r="C708" s="56"/>
      <c r="D708" s="34"/>
    </row>
    <row r="709" spans="1:4" ht="13">
      <c r="A709" s="55"/>
      <c r="B709" s="56"/>
      <c r="C709" s="56"/>
      <c r="D709" s="34"/>
    </row>
    <row r="710" spans="1:4" ht="13">
      <c r="A710" s="55"/>
      <c r="B710" s="56"/>
      <c r="C710" s="56"/>
      <c r="D710" s="34"/>
    </row>
    <row r="711" spans="1:4" ht="13">
      <c r="A711" s="55"/>
      <c r="B711" s="56"/>
      <c r="C711" s="56"/>
      <c r="D711" s="34"/>
    </row>
    <row r="712" spans="1:4" ht="13">
      <c r="A712" s="55"/>
      <c r="B712" s="56"/>
      <c r="C712" s="56"/>
      <c r="D712" s="34"/>
    </row>
    <row r="713" spans="1:4" ht="13">
      <c r="A713" s="55"/>
      <c r="B713" s="56"/>
      <c r="C713" s="56"/>
      <c r="D713" s="34"/>
    </row>
    <row r="714" spans="1:4" ht="13">
      <c r="A714" s="55"/>
      <c r="B714" s="56"/>
      <c r="C714" s="56"/>
      <c r="D714" s="34"/>
    </row>
    <row r="715" spans="1:4" ht="13">
      <c r="A715" s="55"/>
      <c r="B715" s="56"/>
      <c r="C715" s="56"/>
      <c r="D715" s="34"/>
    </row>
    <row r="716" spans="1:4" ht="13">
      <c r="A716" s="55"/>
      <c r="B716" s="56"/>
      <c r="C716" s="56"/>
      <c r="D716" s="34"/>
    </row>
    <row r="717" spans="1:4" ht="13">
      <c r="A717" s="55"/>
      <c r="B717" s="56"/>
      <c r="C717" s="56"/>
      <c r="D717" s="34"/>
    </row>
    <row r="718" spans="1:4" ht="13">
      <c r="A718" s="55"/>
      <c r="B718" s="56"/>
      <c r="C718" s="56"/>
      <c r="D718" s="34"/>
    </row>
    <row r="719" spans="1:4" ht="13">
      <c r="A719" s="55"/>
      <c r="B719" s="56"/>
      <c r="C719" s="56"/>
      <c r="D719" s="34"/>
    </row>
    <row r="720" spans="1:4" ht="13">
      <c r="A720" s="55"/>
      <c r="B720" s="56"/>
      <c r="C720" s="56"/>
      <c r="D720" s="34"/>
    </row>
    <row r="721" spans="1:4" ht="13">
      <c r="A721" s="55"/>
      <c r="B721" s="56"/>
      <c r="C721" s="56"/>
      <c r="D721" s="34"/>
    </row>
    <row r="722" spans="1:4" ht="13">
      <c r="A722" s="55"/>
      <c r="B722" s="56"/>
      <c r="C722" s="56"/>
      <c r="D722" s="34"/>
    </row>
    <row r="723" spans="1:4" ht="13">
      <c r="A723" s="55"/>
      <c r="B723" s="56"/>
      <c r="C723" s="56"/>
      <c r="D723" s="34"/>
    </row>
    <row r="724" spans="1:4" ht="13">
      <c r="A724" s="55"/>
      <c r="B724" s="56"/>
      <c r="C724" s="56"/>
      <c r="D724" s="34"/>
    </row>
    <row r="725" spans="1:4" ht="13">
      <c r="A725" s="55"/>
      <c r="B725" s="56"/>
      <c r="C725" s="56"/>
      <c r="D725" s="34"/>
    </row>
    <row r="726" spans="1:4" ht="13">
      <c r="A726" s="55"/>
      <c r="B726" s="56"/>
      <c r="C726" s="56"/>
      <c r="D726" s="34"/>
    </row>
    <row r="727" spans="1:4" ht="13">
      <c r="A727" s="55"/>
      <c r="B727" s="56"/>
      <c r="C727" s="56"/>
      <c r="D727" s="34"/>
    </row>
    <row r="728" spans="1:4" ht="13">
      <c r="A728" s="55"/>
      <c r="B728" s="56"/>
      <c r="C728" s="56"/>
      <c r="D728" s="34"/>
    </row>
    <row r="729" spans="1:4" ht="13">
      <c r="A729" s="55"/>
      <c r="B729" s="56"/>
      <c r="C729" s="56"/>
      <c r="D729" s="34"/>
    </row>
    <row r="730" spans="1:4" ht="13">
      <c r="A730" s="55"/>
      <c r="B730" s="56"/>
      <c r="C730" s="56"/>
      <c r="D730" s="34"/>
    </row>
    <row r="731" spans="1:4" ht="13">
      <c r="A731" s="55"/>
      <c r="B731" s="56"/>
      <c r="C731" s="56"/>
      <c r="D731" s="34"/>
    </row>
    <row r="732" spans="1:4" ht="13">
      <c r="A732" s="55"/>
      <c r="B732" s="56"/>
      <c r="C732" s="56"/>
      <c r="D732" s="34"/>
    </row>
    <row r="733" spans="1:4" ht="13">
      <c r="A733" s="55"/>
      <c r="B733" s="56"/>
      <c r="C733" s="56"/>
      <c r="D733" s="34"/>
    </row>
    <row r="734" spans="1:4" ht="13">
      <c r="A734" s="55"/>
      <c r="B734" s="56"/>
      <c r="C734" s="56"/>
      <c r="D734" s="34"/>
    </row>
    <row r="735" spans="1:4" ht="13">
      <c r="A735" s="55"/>
      <c r="B735" s="56"/>
      <c r="C735" s="56"/>
      <c r="D735" s="34"/>
    </row>
    <row r="736" spans="1:4" ht="13">
      <c r="A736" s="55"/>
      <c r="B736" s="56"/>
      <c r="C736" s="56"/>
      <c r="D736" s="34"/>
    </row>
    <row r="737" spans="1:4" ht="13">
      <c r="A737" s="55"/>
      <c r="B737" s="56"/>
      <c r="C737" s="56"/>
      <c r="D737" s="34"/>
    </row>
    <row r="738" spans="1:4" ht="13">
      <c r="A738" s="55"/>
      <c r="B738" s="56"/>
      <c r="C738" s="56"/>
      <c r="D738" s="34"/>
    </row>
    <row r="739" spans="1:4" ht="13">
      <c r="A739" s="55"/>
      <c r="B739" s="56"/>
      <c r="C739" s="56"/>
      <c r="D739" s="34"/>
    </row>
    <row r="740" spans="1:4" ht="13">
      <c r="A740" s="55"/>
      <c r="B740" s="56"/>
      <c r="C740" s="56"/>
      <c r="D740" s="34"/>
    </row>
    <row r="741" spans="1:4" ht="13">
      <c r="A741" s="55"/>
      <c r="B741" s="56"/>
      <c r="C741" s="56"/>
      <c r="D741" s="34"/>
    </row>
    <row r="742" spans="1:4" ht="13">
      <c r="A742" s="55"/>
      <c r="B742" s="56"/>
      <c r="C742" s="56"/>
      <c r="D742" s="34"/>
    </row>
    <row r="743" spans="1:4" ht="13">
      <c r="A743" s="55"/>
      <c r="B743" s="56"/>
      <c r="C743" s="56"/>
      <c r="D743" s="34"/>
    </row>
    <row r="744" spans="1:4" ht="13">
      <c r="A744" s="55"/>
      <c r="B744" s="56"/>
      <c r="C744" s="56"/>
      <c r="D744" s="34"/>
    </row>
    <row r="745" spans="1:4" ht="13">
      <c r="A745" s="55"/>
      <c r="B745" s="56"/>
      <c r="C745" s="56"/>
      <c r="D745" s="34"/>
    </row>
    <row r="746" spans="1:4" ht="13">
      <c r="A746" s="55"/>
      <c r="B746" s="56"/>
      <c r="C746" s="56"/>
      <c r="D746" s="34"/>
    </row>
    <row r="747" spans="1:4" ht="13">
      <c r="A747" s="55"/>
      <c r="B747" s="56"/>
      <c r="C747" s="56"/>
      <c r="D747" s="34"/>
    </row>
    <row r="748" spans="1:4" ht="13">
      <c r="A748" s="55"/>
      <c r="B748" s="56"/>
      <c r="C748" s="56"/>
      <c r="D748" s="34"/>
    </row>
    <row r="749" spans="1:4" ht="13">
      <c r="A749" s="55"/>
      <c r="B749" s="56"/>
      <c r="C749" s="56"/>
      <c r="D749" s="34"/>
    </row>
    <row r="750" spans="1:4" ht="13">
      <c r="A750" s="55"/>
      <c r="B750" s="56"/>
      <c r="C750" s="56"/>
      <c r="D750" s="34"/>
    </row>
    <row r="751" spans="1:4" ht="13">
      <c r="A751" s="55"/>
      <c r="B751" s="56"/>
      <c r="C751" s="56"/>
      <c r="D751" s="34"/>
    </row>
    <row r="752" spans="1:4" ht="13">
      <c r="A752" s="55"/>
      <c r="B752" s="56"/>
      <c r="C752" s="56"/>
      <c r="D752" s="34"/>
    </row>
    <row r="753" spans="1:4" ht="13">
      <c r="A753" s="55"/>
      <c r="B753" s="56"/>
      <c r="C753" s="56"/>
      <c r="D753" s="34"/>
    </row>
    <row r="754" spans="1:4" ht="13">
      <c r="A754" s="55"/>
      <c r="B754" s="56"/>
      <c r="C754" s="56"/>
      <c r="D754" s="34"/>
    </row>
    <row r="755" spans="1:4" ht="13">
      <c r="A755" s="55"/>
      <c r="B755" s="56"/>
      <c r="C755" s="56"/>
      <c r="D755" s="34"/>
    </row>
    <row r="756" spans="1:4" ht="13">
      <c r="A756" s="55"/>
      <c r="B756" s="56"/>
      <c r="C756" s="56"/>
      <c r="D756" s="34"/>
    </row>
    <row r="757" spans="1:4" ht="13">
      <c r="A757" s="55"/>
      <c r="B757" s="56"/>
      <c r="C757" s="56"/>
      <c r="D757" s="34"/>
    </row>
    <row r="758" spans="1:4" ht="13">
      <c r="A758" s="55"/>
      <c r="B758" s="56"/>
      <c r="C758" s="56"/>
      <c r="D758" s="34"/>
    </row>
    <row r="759" spans="1:4" ht="13">
      <c r="A759" s="55"/>
      <c r="B759" s="56"/>
      <c r="C759" s="56"/>
      <c r="D759" s="34"/>
    </row>
    <row r="760" spans="1:4" ht="13">
      <c r="A760" s="55"/>
      <c r="B760" s="56"/>
      <c r="C760" s="56"/>
      <c r="D760" s="34"/>
    </row>
    <row r="761" spans="1:4" ht="13">
      <c r="A761" s="55"/>
      <c r="B761" s="56"/>
      <c r="C761" s="56"/>
      <c r="D761" s="34"/>
    </row>
    <row r="762" spans="1:4" ht="13">
      <c r="A762" s="55"/>
      <c r="B762" s="56"/>
      <c r="C762" s="56"/>
      <c r="D762" s="34"/>
    </row>
    <row r="763" spans="1:4" ht="13">
      <c r="A763" s="55"/>
      <c r="B763" s="56"/>
      <c r="C763" s="56"/>
      <c r="D763" s="34"/>
    </row>
    <row r="764" spans="1:4" ht="13">
      <c r="A764" s="55"/>
      <c r="B764" s="56"/>
      <c r="C764" s="56"/>
      <c r="D764" s="34"/>
    </row>
    <row r="765" spans="1:4" ht="13">
      <c r="A765" s="55"/>
      <c r="B765" s="56"/>
      <c r="C765" s="56"/>
      <c r="D765" s="34"/>
    </row>
    <row r="766" spans="1:4" ht="13">
      <c r="A766" s="55"/>
      <c r="B766" s="56"/>
      <c r="C766" s="56"/>
      <c r="D766" s="34"/>
    </row>
    <row r="767" spans="1:4" ht="13">
      <c r="A767" s="55"/>
      <c r="B767" s="56"/>
      <c r="C767" s="56"/>
      <c r="D767" s="34"/>
    </row>
    <row r="768" spans="1:4" ht="13">
      <c r="A768" s="55"/>
      <c r="B768" s="56"/>
      <c r="C768" s="56"/>
      <c r="D768" s="34"/>
    </row>
    <row r="769" spans="1:4" ht="13">
      <c r="A769" s="55"/>
      <c r="B769" s="56"/>
      <c r="C769" s="56"/>
      <c r="D769" s="34"/>
    </row>
    <row r="770" spans="1:4" ht="13">
      <c r="A770" s="55"/>
      <c r="B770" s="56"/>
      <c r="C770" s="56"/>
      <c r="D770" s="34"/>
    </row>
    <row r="771" spans="1:4" ht="13">
      <c r="A771" s="55"/>
      <c r="B771" s="56"/>
      <c r="C771" s="56"/>
      <c r="D771" s="34"/>
    </row>
    <row r="772" spans="1:4" ht="13">
      <c r="A772" s="55"/>
      <c r="B772" s="56"/>
      <c r="C772" s="56"/>
      <c r="D772" s="34"/>
    </row>
    <row r="773" spans="1:4" ht="13">
      <c r="A773" s="55"/>
      <c r="B773" s="56"/>
      <c r="C773" s="56"/>
      <c r="D773" s="34"/>
    </row>
    <row r="774" spans="1:4" ht="13">
      <c r="A774" s="55"/>
      <c r="B774" s="56"/>
      <c r="C774" s="56"/>
      <c r="D774" s="34"/>
    </row>
    <row r="775" spans="1:4" ht="13">
      <c r="A775" s="55"/>
      <c r="B775" s="56"/>
      <c r="C775" s="56"/>
      <c r="D775" s="34"/>
    </row>
    <row r="776" spans="1:4" ht="13">
      <c r="A776" s="55"/>
      <c r="B776" s="56"/>
      <c r="C776" s="56"/>
      <c r="D776" s="34"/>
    </row>
    <row r="777" spans="1:4" ht="13">
      <c r="A777" s="55"/>
      <c r="B777" s="56"/>
      <c r="C777" s="56"/>
      <c r="D777" s="34"/>
    </row>
    <row r="778" spans="1:4" ht="13">
      <c r="A778" s="55"/>
      <c r="B778" s="56"/>
      <c r="C778" s="56"/>
      <c r="D778" s="34"/>
    </row>
    <row r="779" spans="1:4" ht="13">
      <c r="A779" s="55"/>
      <c r="B779" s="56"/>
      <c r="C779" s="56"/>
      <c r="D779" s="34"/>
    </row>
    <row r="780" spans="1:4" ht="13">
      <c r="A780" s="55"/>
      <c r="B780" s="56"/>
      <c r="C780" s="56"/>
      <c r="D780" s="34"/>
    </row>
    <row r="781" spans="1:4" ht="13">
      <c r="A781" s="55"/>
      <c r="B781" s="56"/>
      <c r="C781" s="56"/>
      <c r="D781" s="34"/>
    </row>
    <row r="782" spans="1:4" ht="13">
      <c r="A782" s="55"/>
      <c r="B782" s="56"/>
      <c r="C782" s="56"/>
      <c r="D782" s="34"/>
    </row>
    <row r="783" spans="1:4" ht="13">
      <c r="A783" s="55"/>
      <c r="B783" s="56"/>
      <c r="C783" s="56"/>
      <c r="D783" s="34"/>
    </row>
    <row r="784" spans="1:4" ht="13">
      <c r="A784" s="55"/>
      <c r="B784" s="56"/>
      <c r="C784" s="56"/>
      <c r="D784" s="34"/>
    </row>
    <row r="785" spans="1:4" ht="13">
      <c r="A785" s="55"/>
      <c r="B785" s="56"/>
      <c r="C785" s="56"/>
      <c r="D785" s="34"/>
    </row>
    <row r="786" spans="1:4" ht="13">
      <c r="A786" s="55"/>
      <c r="B786" s="56"/>
      <c r="C786" s="56"/>
      <c r="D786" s="34"/>
    </row>
    <row r="787" spans="1:4" ht="13">
      <c r="A787" s="55"/>
      <c r="B787" s="56"/>
      <c r="C787" s="56"/>
      <c r="D787" s="34"/>
    </row>
    <row r="788" spans="1:4" ht="13">
      <c r="A788" s="55"/>
      <c r="B788" s="56"/>
      <c r="C788" s="56"/>
      <c r="D788" s="34"/>
    </row>
    <row r="789" spans="1:4" ht="13">
      <c r="A789" s="55"/>
      <c r="B789" s="56"/>
      <c r="C789" s="56"/>
      <c r="D789" s="34"/>
    </row>
    <row r="790" spans="1:4" ht="13">
      <c r="A790" s="55"/>
      <c r="B790" s="56"/>
      <c r="C790" s="56"/>
      <c r="D790" s="34"/>
    </row>
    <row r="791" spans="1:4" ht="13">
      <c r="A791" s="55"/>
      <c r="B791" s="56"/>
      <c r="C791" s="56"/>
      <c r="D791" s="34"/>
    </row>
    <row r="792" spans="1:4" ht="13">
      <c r="A792" s="55"/>
      <c r="B792" s="56"/>
      <c r="C792" s="56"/>
      <c r="D792" s="34"/>
    </row>
    <row r="793" spans="1:4" ht="13">
      <c r="A793" s="55"/>
      <c r="B793" s="56"/>
      <c r="C793" s="56"/>
      <c r="D793" s="34"/>
    </row>
    <row r="794" spans="1:4" ht="13">
      <c r="A794" s="55"/>
      <c r="B794" s="56"/>
      <c r="C794" s="56"/>
      <c r="D794" s="34"/>
    </row>
    <row r="795" spans="1:4" ht="13">
      <c r="A795" s="55"/>
      <c r="B795" s="56"/>
      <c r="C795" s="56"/>
      <c r="D795" s="34"/>
    </row>
    <row r="796" spans="1:4" ht="13">
      <c r="A796" s="55"/>
      <c r="B796" s="56"/>
      <c r="C796" s="56"/>
      <c r="D796" s="34"/>
    </row>
    <row r="797" spans="1:4" ht="13">
      <c r="A797" s="55"/>
      <c r="B797" s="56"/>
      <c r="C797" s="56"/>
      <c r="D797" s="34"/>
    </row>
    <row r="798" spans="1:4" ht="13">
      <c r="A798" s="55"/>
      <c r="B798" s="56"/>
      <c r="C798" s="56"/>
      <c r="D798" s="34"/>
    </row>
    <row r="799" spans="1:4" ht="13">
      <c r="A799" s="55"/>
      <c r="B799" s="56"/>
      <c r="C799" s="56"/>
      <c r="D799" s="34"/>
    </row>
    <row r="800" spans="1:4" ht="13">
      <c r="A800" s="55"/>
      <c r="B800" s="56"/>
      <c r="C800" s="56"/>
      <c r="D800" s="34"/>
    </row>
    <row r="801" spans="1:4" ht="13">
      <c r="A801" s="55"/>
      <c r="B801" s="56"/>
      <c r="C801" s="56"/>
      <c r="D801" s="34"/>
    </row>
    <row r="802" spans="1:4" ht="13">
      <c r="A802" s="55"/>
      <c r="B802" s="56"/>
      <c r="C802" s="56"/>
      <c r="D802" s="34"/>
    </row>
    <row r="803" spans="1:4" ht="13">
      <c r="A803" s="55"/>
      <c r="B803" s="56"/>
      <c r="C803" s="56"/>
      <c r="D803" s="34"/>
    </row>
    <row r="804" spans="1:4" ht="13">
      <c r="A804" s="55"/>
      <c r="B804" s="56"/>
      <c r="C804" s="56"/>
      <c r="D804" s="34"/>
    </row>
    <row r="805" spans="1:4" ht="13">
      <c r="A805" s="55"/>
      <c r="B805" s="56"/>
      <c r="C805" s="56"/>
      <c r="D805" s="34"/>
    </row>
    <row r="806" spans="1:4" ht="13">
      <c r="A806" s="55"/>
      <c r="B806" s="56"/>
      <c r="C806" s="56"/>
      <c r="D806" s="34"/>
    </row>
    <row r="807" spans="1:4" ht="13">
      <c r="A807" s="55"/>
      <c r="B807" s="56"/>
      <c r="C807" s="56"/>
      <c r="D807" s="34"/>
    </row>
    <row r="808" spans="1:4" ht="13">
      <c r="A808" s="55"/>
      <c r="B808" s="56"/>
      <c r="C808" s="56"/>
      <c r="D808" s="34"/>
    </row>
    <row r="809" spans="1:4" ht="13">
      <c r="A809" s="55"/>
      <c r="B809" s="56"/>
      <c r="C809" s="56"/>
      <c r="D809" s="34"/>
    </row>
    <row r="810" spans="1:4" ht="13">
      <c r="A810" s="55"/>
      <c r="B810" s="56"/>
      <c r="C810" s="56"/>
      <c r="D810" s="34"/>
    </row>
    <row r="811" spans="1:4" ht="13">
      <c r="A811" s="55"/>
      <c r="B811" s="56"/>
      <c r="C811" s="56"/>
      <c r="D811" s="34"/>
    </row>
    <row r="812" spans="1:4" ht="13">
      <c r="A812" s="55"/>
      <c r="B812" s="56"/>
      <c r="C812" s="56"/>
      <c r="D812" s="34"/>
    </row>
    <row r="813" spans="1:4" ht="13">
      <c r="A813" s="55"/>
      <c r="B813" s="56"/>
      <c r="C813" s="56"/>
      <c r="D813" s="34"/>
    </row>
    <row r="814" spans="1:4" ht="13">
      <c r="A814" s="55"/>
      <c r="B814" s="56"/>
      <c r="C814" s="56"/>
      <c r="D814" s="34"/>
    </row>
    <row r="815" spans="1:4" ht="13">
      <c r="A815" s="55"/>
      <c r="B815" s="56"/>
      <c r="C815" s="56"/>
      <c r="D815" s="34"/>
    </row>
    <row r="816" spans="1:4" ht="13">
      <c r="A816" s="55"/>
      <c r="B816" s="56"/>
      <c r="C816" s="56"/>
      <c r="D816" s="34"/>
    </row>
    <row r="817" spans="1:4" ht="13">
      <c r="A817" s="55"/>
      <c r="B817" s="56"/>
      <c r="C817" s="56"/>
      <c r="D817" s="34"/>
    </row>
    <row r="818" spans="1:4" ht="13">
      <c r="A818" s="55"/>
      <c r="B818" s="56"/>
      <c r="C818" s="56"/>
      <c r="D818" s="34"/>
    </row>
    <row r="819" spans="1:4" ht="13">
      <c r="A819" s="55"/>
      <c r="B819" s="56"/>
      <c r="C819" s="56"/>
      <c r="D819" s="34"/>
    </row>
    <row r="820" spans="1:4" ht="13">
      <c r="A820" s="55"/>
      <c r="B820" s="56"/>
      <c r="C820" s="56"/>
      <c r="D820" s="34"/>
    </row>
    <row r="821" spans="1:4" ht="13">
      <c r="A821" s="55"/>
      <c r="B821" s="56"/>
      <c r="C821" s="56"/>
      <c r="D821" s="34"/>
    </row>
    <row r="822" spans="1:4" ht="13">
      <c r="A822" s="55"/>
      <c r="B822" s="56"/>
      <c r="C822" s="56"/>
      <c r="D822" s="34"/>
    </row>
    <row r="823" spans="1:4" ht="13">
      <c r="A823" s="55"/>
      <c r="B823" s="56"/>
      <c r="C823" s="56"/>
      <c r="D823" s="34"/>
    </row>
    <row r="824" spans="1:4" ht="13">
      <c r="A824" s="55"/>
      <c r="B824" s="56"/>
      <c r="C824" s="56"/>
      <c r="D824" s="34"/>
    </row>
    <row r="825" spans="1:4" ht="13">
      <c r="A825" s="55"/>
      <c r="B825" s="56"/>
      <c r="C825" s="56"/>
      <c r="D825" s="34"/>
    </row>
    <row r="826" spans="1:4" ht="13">
      <c r="A826" s="55"/>
      <c r="B826" s="56"/>
      <c r="C826" s="56"/>
      <c r="D826" s="34"/>
    </row>
    <row r="827" spans="1:4" ht="13">
      <c r="A827" s="55"/>
      <c r="B827" s="56"/>
      <c r="C827" s="56"/>
      <c r="D827" s="34"/>
    </row>
    <row r="828" spans="1:4" ht="13">
      <c r="A828" s="55"/>
      <c r="B828" s="56"/>
      <c r="C828" s="56"/>
      <c r="D828" s="34"/>
    </row>
    <row r="829" spans="1:4" ht="13">
      <c r="A829" s="55"/>
      <c r="B829" s="56"/>
      <c r="C829" s="56"/>
      <c r="D829" s="34"/>
    </row>
    <row r="830" spans="1:4" ht="13">
      <c r="A830" s="55"/>
      <c r="B830" s="56"/>
      <c r="C830" s="56"/>
      <c r="D830" s="34"/>
    </row>
    <row r="831" spans="1:4" ht="13">
      <c r="A831" s="55"/>
      <c r="B831" s="56"/>
      <c r="C831" s="56"/>
      <c r="D831" s="34"/>
    </row>
    <row r="832" spans="1:4" ht="13">
      <c r="A832" s="55"/>
      <c r="B832" s="56"/>
      <c r="C832" s="56"/>
      <c r="D832" s="34"/>
    </row>
    <row r="833" spans="1:4" ht="13">
      <c r="A833" s="55"/>
      <c r="B833" s="56"/>
      <c r="C833" s="56"/>
      <c r="D833" s="34"/>
    </row>
    <row r="834" spans="1:4" ht="13">
      <c r="A834" s="55"/>
      <c r="B834" s="56"/>
      <c r="C834" s="56"/>
      <c r="D834" s="34"/>
    </row>
    <row r="835" spans="1:4" ht="13">
      <c r="A835" s="55"/>
      <c r="B835" s="56"/>
      <c r="C835" s="56"/>
      <c r="D835" s="34"/>
    </row>
    <row r="836" spans="1:4" ht="13">
      <c r="A836" s="55"/>
      <c r="B836" s="56"/>
      <c r="C836" s="56"/>
      <c r="D836" s="34"/>
    </row>
    <row r="837" spans="1:4" ht="13">
      <c r="A837" s="55"/>
      <c r="B837" s="56"/>
      <c r="C837" s="56"/>
      <c r="D837" s="34"/>
    </row>
    <row r="838" spans="1:4" ht="13">
      <c r="A838" s="55"/>
      <c r="B838" s="56"/>
      <c r="C838" s="56"/>
      <c r="D838" s="34"/>
    </row>
    <row r="839" spans="1:4" ht="13">
      <c r="A839" s="55"/>
      <c r="B839" s="56"/>
      <c r="C839" s="56"/>
      <c r="D839" s="34"/>
    </row>
    <row r="840" spans="1:4" ht="13">
      <c r="A840" s="55"/>
      <c r="B840" s="56"/>
      <c r="C840" s="56"/>
      <c r="D840" s="34"/>
    </row>
    <row r="841" spans="1:4" ht="13">
      <c r="A841" s="55"/>
      <c r="B841" s="56"/>
      <c r="C841" s="56"/>
      <c r="D841" s="34"/>
    </row>
    <row r="842" spans="1:4" ht="13">
      <c r="A842" s="55"/>
      <c r="B842" s="56"/>
      <c r="C842" s="56"/>
      <c r="D842" s="34"/>
    </row>
    <row r="843" spans="1:4" ht="13">
      <c r="A843" s="55"/>
      <c r="B843" s="56"/>
      <c r="C843" s="56"/>
      <c r="D843" s="34"/>
    </row>
    <row r="844" spans="1:4" ht="13">
      <c r="A844" s="55"/>
      <c r="B844" s="56"/>
      <c r="C844" s="56"/>
      <c r="D844" s="34"/>
    </row>
    <row r="845" spans="1:4" ht="13">
      <c r="A845" s="55"/>
      <c r="B845" s="56"/>
      <c r="C845" s="56"/>
      <c r="D845" s="34"/>
    </row>
    <row r="846" spans="1:4" ht="13">
      <c r="A846" s="55"/>
      <c r="B846" s="56"/>
      <c r="C846" s="56"/>
      <c r="D846" s="34"/>
    </row>
    <row r="847" spans="1:4" ht="13">
      <c r="A847" s="55"/>
      <c r="B847" s="56"/>
      <c r="C847" s="56"/>
      <c r="D847" s="34"/>
    </row>
    <row r="848" spans="1:4" ht="13">
      <c r="A848" s="55"/>
      <c r="B848" s="56"/>
      <c r="C848" s="56"/>
      <c r="D848" s="34"/>
    </row>
    <row r="849" spans="1:4" ht="13">
      <c r="A849" s="55"/>
      <c r="B849" s="56"/>
      <c r="C849" s="56"/>
      <c r="D849" s="34"/>
    </row>
    <row r="850" spans="1:4" ht="13">
      <c r="A850" s="55"/>
      <c r="B850" s="56"/>
      <c r="C850" s="56"/>
      <c r="D850" s="34"/>
    </row>
    <row r="851" spans="1:4" ht="13">
      <c r="A851" s="55"/>
      <c r="B851" s="56"/>
      <c r="C851" s="56"/>
      <c r="D851" s="34"/>
    </row>
    <row r="852" spans="1:4" ht="13">
      <c r="A852" s="55"/>
      <c r="B852" s="56"/>
      <c r="C852" s="56"/>
      <c r="D852" s="34"/>
    </row>
    <row r="853" spans="1:4" ht="13">
      <c r="A853" s="55"/>
      <c r="B853" s="56"/>
      <c r="C853" s="56"/>
      <c r="D853" s="34"/>
    </row>
    <row r="854" spans="1:4" ht="13">
      <c r="A854" s="55"/>
      <c r="B854" s="56"/>
      <c r="C854" s="56"/>
      <c r="D854" s="34"/>
    </row>
    <row r="855" spans="1:4" ht="13">
      <c r="A855" s="55"/>
      <c r="B855" s="56"/>
      <c r="C855" s="56"/>
      <c r="D855" s="34"/>
    </row>
    <row r="856" spans="1:4" ht="13">
      <c r="A856" s="55"/>
      <c r="B856" s="56"/>
      <c r="C856" s="56"/>
      <c r="D856" s="34"/>
    </row>
    <row r="857" spans="1:4" ht="13">
      <c r="A857" s="55"/>
      <c r="B857" s="56"/>
      <c r="C857" s="56"/>
      <c r="D857" s="34"/>
    </row>
    <row r="858" spans="1:4" ht="13">
      <c r="A858" s="55"/>
      <c r="B858" s="56"/>
      <c r="C858" s="56"/>
      <c r="D858" s="34"/>
    </row>
    <row r="859" spans="1:4" ht="13">
      <c r="A859" s="55"/>
      <c r="B859" s="56"/>
      <c r="C859" s="56"/>
      <c r="D859" s="34"/>
    </row>
    <row r="860" spans="1:4" ht="13">
      <c r="A860" s="55"/>
      <c r="B860" s="56"/>
      <c r="C860" s="56"/>
      <c r="D860" s="34"/>
    </row>
    <row r="861" spans="1:4" ht="13">
      <c r="A861" s="55"/>
      <c r="B861" s="56"/>
      <c r="C861" s="56"/>
      <c r="D861" s="34"/>
    </row>
    <row r="862" spans="1:4" ht="13">
      <c r="A862" s="55"/>
      <c r="B862" s="56"/>
      <c r="C862" s="56"/>
      <c r="D862" s="34"/>
    </row>
    <row r="863" spans="1:4" ht="13">
      <c r="A863" s="55"/>
      <c r="B863" s="56"/>
      <c r="C863" s="56"/>
      <c r="D863" s="34"/>
    </row>
    <row r="864" spans="1:4" ht="13">
      <c r="A864" s="55"/>
      <c r="B864" s="56"/>
      <c r="C864" s="56"/>
      <c r="D864" s="34"/>
    </row>
    <row r="865" spans="1:4" ht="13">
      <c r="A865" s="55"/>
      <c r="B865" s="56"/>
      <c r="C865" s="56"/>
      <c r="D865" s="34"/>
    </row>
    <row r="866" spans="1:4" ht="13">
      <c r="A866" s="55"/>
      <c r="B866" s="56"/>
      <c r="C866" s="56"/>
      <c r="D866" s="34"/>
    </row>
    <row r="867" spans="1:4" ht="13">
      <c r="A867" s="55"/>
      <c r="B867" s="56"/>
      <c r="C867" s="56"/>
      <c r="D867" s="34"/>
    </row>
    <row r="868" spans="1:4" ht="13">
      <c r="A868" s="55"/>
      <c r="B868" s="56"/>
      <c r="C868" s="56"/>
      <c r="D868" s="34"/>
    </row>
    <row r="869" spans="1:4" ht="13">
      <c r="A869" s="55"/>
      <c r="B869" s="56"/>
      <c r="C869" s="56"/>
      <c r="D869" s="34"/>
    </row>
    <row r="870" spans="1:4" ht="13">
      <c r="A870" s="55"/>
      <c r="B870" s="56"/>
      <c r="C870" s="56"/>
      <c r="D870" s="34"/>
    </row>
    <row r="871" spans="1:4" ht="13">
      <c r="A871" s="55"/>
      <c r="B871" s="56"/>
      <c r="C871" s="56"/>
      <c r="D871" s="34"/>
    </row>
    <row r="872" spans="1:4" ht="13">
      <c r="A872" s="55"/>
      <c r="B872" s="56"/>
      <c r="C872" s="56"/>
      <c r="D872" s="34"/>
    </row>
    <row r="873" spans="1:4" ht="13">
      <c r="A873" s="55"/>
      <c r="B873" s="56"/>
      <c r="C873" s="56"/>
      <c r="D873" s="34"/>
    </row>
    <row r="874" spans="1:4" ht="13">
      <c r="A874" s="55"/>
      <c r="B874" s="56"/>
      <c r="C874" s="56"/>
      <c r="D874" s="34"/>
    </row>
    <row r="875" spans="1:4" ht="13">
      <c r="A875" s="55"/>
      <c r="B875" s="56"/>
      <c r="C875" s="56"/>
      <c r="D875" s="34"/>
    </row>
    <row r="876" spans="1:4" ht="13">
      <c r="A876" s="55"/>
      <c r="B876" s="56"/>
      <c r="C876" s="56"/>
      <c r="D876" s="34"/>
    </row>
    <row r="877" spans="1:4" ht="13">
      <c r="A877" s="55"/>
      <c r="B877" s="56"/>
      <c r="C877" s="56"/>
      <c r="D877" s="34"/>
    </row>
    <row r="878" spans="1:4" ht="13">
      <c r="A878" s="55"/>
      <c r="B878" s="56"/>
      <c r="C878" s="56"/>
      <c r="D878" s="34"/>
    </row>
    <row r="879" spans="1:4" ht="13">
      <c r="A879" s="55"/>
      <c r="B879" s="56"/>
      <c r="C879" s="56"/>
      <c r="D879" s="34"/>
    </row>
    <row r="880" spans="1:4" ht="13">
      <c r="A880" s="55"/>
      <c r="B880" s="56"/>
      <c r="C880" s="56"/>
      <c r="D880" s="34"/>
    </row>
    <row r="881" spans="1:4" ht="13">
      <c r="A881" s="55"/>
      <c r="B881" s="56"/>
      <c r="C881" s="56"/>
      <c r="D881" s="34"/>
    </row>
    <row r="882" spans="1:4" ht="13">
      <c r="A882" s="55"/>
      <c r="B882" s="56"/>
      <c r="C882" s="56"/>
      <c r="D882" s="34"/>
    </row>
    <row r="883" spans="1:4" ht="13">
      <c r="A883" s="55"/>
      <c r="B883" s="56"/>
      <c r="C883" s="56"/>
      <c r="D883" s="34"/>
    </row>
    <row r="884" spans="1:4" ht="13">
      <c r="A884" s="55"/>
      <c r="B884" s="56"/>
      <c r="C884" s="56"/>
      <c r="D884" s="34"/>
    </row>
    <row r="885" spans="1:4" ht="13">
      <c r="A885" s="55"/>
      <c r="B885" s="56"/>
      <c r="C885" s="56"/>
      <c r="D885" s="34"/>
    </row>
    <row r="886" spans="1:4" ht="13">
      <c r="A886" s="55"/>
      <c r="B886" s="56"/>
      <c r="C886" s="56"/>
      <c r="D886" s="34"/>
    </row>
    <row r="887" spans="1:4" ht="13">
      <c r="A887" s="55"/>
      <c r="B887" s="56"/>
      <c r="C887" s="56"/>
      <c r="D887" s="34"/>
    </row>
    <row r="888" spans="1:4" ht="13">
      <c r="A888" s="55"/>
      <c r="B888" s="56"/>
      <c r="C888" s="56"/>
      <c r="D888" s="34"/>
    </row>
    <row r="889" spans="1:4" ht="13">
      <c r="A889" s="55"/>
      <c r="B889" s="56"/>
      <c r="C889" s="56"/>
      <c r="D889" s="34"/>
    </row>
    <row r="890" spans="1:4" ht="13">
      <c r="A890" s="55"/>
      <c r="B890" s="56"/>
      <c r="C890" s="56"/>
      <c r="D890" s="34"/>
    </row>
    <row r="891" spans="1:4" ht="13">
      <c r="A891" s="55"/>
      <c r="B891" s="56"/>
      <c r="C891" s="56"/>
      <c r="D891" s="34"/>
    </row>
    <row r="892" spans="1:4" ht="13">
      <c r="A892" s="55"/>
      <c r="B892" s="56"/>
      <c r="C892" s="56"/>
      <c r="D892" s="34"/>
    </row>
    <row r="893" spans="1:4" ht="13">
      <c r="A893" s="55"/>
      <c r="B893" s="56"/>
      <c r="C893" s="56"/>
      <c r="D893" s="34"/>
    </row>
    <row r="894" spans="1:4" ht="13">
      <c r="A894" s="55"/>
      <c r="B894" s="56"/>
      <c r="C894" s="56"/>
      <c r="D894" s="34"/>
    </row>
    <row r="895" spans="1:4" ht="13">
      <c r="A895" s="55"/>
      <c r="B895" s="56"/>
      <c r="C895" s="56"/>
      <c r="D895" s="34"/>
    </row>
    <row r="896" spans="1:4" ht="13">
      <c r="A896" s="55"/>
      <c r="B896" s="56"/>
      <c r="C896" s="56"/>
      <c r="D896" s="34"/>
    </row>
    <row r="897" spans="1:4" ht="13">
      <c r="A897" s="55"/>
      <c r="B897" s="56"/>
      <c r="C897" s="56"/>
      <c r="D897" s="34"/>
    </row>
    <row r="898" spans="1:4" ht="13">
      <c r="A898" s="55"/>
      <c r="B898" s="56"/>
      <c r="C898" s="56"/>
      <c r="D898" s="34"/>
    </row>
    <row r="899" spans="1:4" ht="13">
      <c r="A899" s="55"/>
      <c r="B899" s="56"/>
      <c r="C899" s="56"/>
      <c r="D899" s="34"/>
    </row>
    <row r="900" spans="1:4" ht="13">
      <c r="A900" s="55"/>
      <c r="B900" s="56"/>
      <c r="C900" s="56"/>
      <c r="D900" s="34"/>
    </row>
    <row r="901" spans="1:4" ht="13">
      <c r="A901" s="55"/>
      <c r="B901" s="56"/>
      <c r="C901" s="56"/>
      <c r="D901" s="34"/>
    </row>
    <row r="902" spans="1:4" ht="13">
      <c r="A902" s="55"/>
      <c r="B902" s="56"/>
      <c r="C902" s="56"/>
      <c r="D902" s="34"/>
    </row>
    <row r="903" spans="1:4" ht="13">
      <c r="A903" s="55"/>
      <c r="B903" s="56"/>
      <c r="C903" s="56"/>
      <c r="D903" s="34"/>
    </row>
    <row r="904" spans="1:4" ht="13">
      <c r="A904" s="55"/>
      <c r="B904" s="56"/>
      <c r="C904" s="56"/>
      <c r="D904" s="34"/>
    </row>
    <row r="905" spans="1:4" ht="13">
      <c r="A905" s="55"/>
      <c r="B905" s="56"/>
      <c r="C905" s="56"/>
      <c r="D905" s="34"/>
    </row>
    <row r="906" spans="1:4" ht="13">
      <c r="A906" s="55"/>
      <c r="B906" s="56"/>
      <c r="C906" s="56"/>
      <c r="D906" s="34"/>
    </row>
    <row r="907" spans="1:4" ht="13">
      <c r="A907" s="55"/>
      <c r="B907" s="56"/>
      <c r="C907" s="56"/>
      <c r="D907" s="34"/>
    </row>
    <row r="908" spans="1:4" ht="13">
      <c r="A908" s="55"/>
      <c r="B908" s="56"/>
      <c r="C908" s="56"/>
      <c r="D908" s="34"/>
    </row>
    <row r="909" spans="1:4" ht="13">
      <c r="A909" s="55"/>
      <c r="B909" s="56"/>
      <c r="C909" s="56"/>
      <c r="D909" s="34"/>
    </row>
    <row r="910" spans="1:4" ht="13">
      <c r="A910" s="55"/>
      <c r="B910" s="56"/>
      <c r="C910" s="56"/>
      <c r="D910" s="34"/>
    </row>
    <row r="911" spans="1:4" ht="13">
      <c r="A911" s="55"/>
      <c r="B911" s="56"/>
      <c r="C911" s="56"/>
      <c r="D911" s="34"/>
    </row>
    <row r="912" spans="1:4" ht="13">
      <c r="A912" s="55"/>
      <c r="B912" s="56"/>
      <c r="C912" s="56"/>
      <c r="D912" s="34"/>
    </row>
    <row r="913" spans="1:4" ht="13">
      <c r="A913" s="55"/>
      <c r="B913" s="56"/>
      <c r="C913" s="56"/>
      <c r="D913" s="34"/>
    </row>
    <row r="914" spans="1:4" ht="13">
      <c r="A914" s="55"/>
      <c r="B914" s="56"/>
      <c r="C914" s="56"/>
      <c r="D914" s="34"/>
    </row>
    <row r="915" spans="1:4" ht="13">
      <c r="A915" s="55"/>
      <c r="B915" s="56"/>
      <c r="C915" s="56"/>
      <c r="D915" s="34"/>
    </row>
    <row r="916" spans="1:4" ht="13">
      <c r="A916" s="55"/>
      <c r="B916" s="56"/>
      <c r="C916" s="56"/>
      <c r="D916" s="34"/>
    </row>
    <row r="917" spans="1:4" ht="13">
      <c r="A917" s="55"/>
      <c r="B917" s="56"/>
      <c r="C917" s="56"/>
      <c r="D917" s="34"/>
    </row>
    <row r="918" spans="1:4" ht="13">
      <c r="A918" s="55"/>
      <c r="B918" s="56"/>
      <c r="C918" s="56"/>
      <c r="D918" s="34"/>
    </row>
    <row r="919" spans="1:4" ht="13">
      <c r="A919" s="55"/>
      <c r="B919" s="56"/>
      <c r="C919" s="56"/>
      <c r="D919" s="34"/>
    </row>
    <row r="920" spans="1:4" ht="13">
      <c r="A920" s="55"/>
      <c r="B920" s="56"/>
      <c r="C920" s="56"/>
      <c r="D920" s="34"/>
    </row>
    <row r="921" spans="1:4" ht="13">
      <c r="A921" s="55"/>
      <c r="B921" s="56"/>
      <c r="C921" s="56"/>
      <c r="D921" s="34"/>
    </row>
    <row r="922" spans="1:4" ht="13">
      <c r="A922" s="55"/>
      <c r="B922" s="56"/>
      <c r="C922" s="56"/>
      <c r="D922" s="34"/>
    </row>
    <row r="923" spans="1:4" ht="13">
      <c r="A923" s="55"/>
      <c r="B923" s="56"/>
      <c r="C923" s="56"/>
      <c r="D923" s="34"/>
    </row>
    <row r="924" spans="1:4" ht="13">
      <c r="A924" s="55"/>
      <c r="B924" s="56"/>
      <c r="C924" s="56"/>
      <c r="D924" s="34"/>
    </row>
    <row r="925" spans="1:4" ht="13">
      <c r="A925" s="55"/>
      <c r="B925" s="56"/>
      <c r="C925" s="56"/>
      <c r="D925" s="34"/>
    </row>
    <row r="926" spans="1:4" ht="13">
      <c r="A926" s="55"/>
      <c r="B926" s="56"/>
      <c r="C926" s="56"/>
      <c r="D926" s="34"/>
    </row>
    <row r="927" spans="1:4" ht="13">
      <c r="A927" s="55"/>
      <c r="B927" s="56"/>
      <c r="C927" s="56"/>
      <c r="D927" s="34"/>
    </row>
    <row r="928" spans="1:4" ht="13">
      <c r="A928" s="55"/>
      <c r="B928" s="56"/>
      <c r="C928" s="56"/>
      <c r="D928" s="34"/>
    </row>
    <row r="929" spans="1:4" ht="13">
      <c r="A929" s="55"/>
      <c r="B929" s="56"/>
      <c r="C929" s="56"/>
      <c r="D929" s="34"/>
    </row>
    <row r="930" spans="1:4" ht="13">
      <c r="A930" s="55"/>
      <c r="B930" s="56"/>
      <c r="C930" s="56"/>
      <c r="D930" s="34"/>
    </row>
    <row r="931" spans="1:4" ht="13">
      <c r="A931" s="55"/>
      <c r="B931" s="56"/>
      <c r="C931" s="56"/>
      <c r="D931" s="34"/>
    </row>
    <row r="932" spans="1:4" ht="13">
      <c r="A932" s="55"/>
      <c r="B932" s="56"/>
      <c r="C932" s="56"/>
      <c r="D932" s="34"/>
    </row>
    <row r="933" spans="1:4" ht="13">
      <c r="A933" s="55"/>
      <c r="B933" s="56"/>
      <c r="C933" s="56"/>
      <c r="D933" s="34"/>
    </row>
    <row r="934" spans="1:4" ht="13">
      <c r="A934" s="55"/>
      <c r="B934" s="56"/>
      <c r="C934" s="56"/>
      <c r="D934" s="34"/>
    </row>
    <row r="935" spans="1:4" ht="13">
      <c r="A935" s="55"/>
      <c r="B935" s="56"/>
      <c r="C935" s="56"/>
      <c r="D935" s="34"/>
    </row>
    <row r="936" spans="1:4" ht="13">
      <c r="A936" s="55"/>
      <c r="B936" s="56"/>
      <c r="C936" s="56"/>
      <c r="D936" s="34"/>
    </row>
    <row r="937" spans="1:4" ht="13">
      <c r="A937" s="55"/>
      <c r="B937" s="56"/>
      <c r="C937" s="56"/>
      <c r="D937" s="34"/>
    </row>
    <row r="938" spans="1:4" ht="13">
      <c r="A938" s="55"/>
      <c r="B938" s="56"/>
      <c r="C938" s="56"/>
      <c r="D938" s="34"/>
    </row>
    <row r="939" spans="1:4" ht="13">
      <c r="A939" s="55"/>
      <c r="B939" s="56"/>
      <c r="C939" s="56"/>
      <c r="D939" s="34"/>
    </row>
    <row r="940" spans="1:4" ht="13">
      <c r="A940" s="55"/>
      <c r="B940" s="56"/>
      <c r="C940" s="56"/>
      <c r="D940" s="34"/>
    </row>
    <row r="941" spans="1:4" ht="13">
      <c r="A941" s="55"/>
      <c r="B941" s="56"/>
      <c r="C941" s="56"/>
      <c r="D941" s="34"/>
    </row>
    <row r="942" spans="1:4" ht="13">
      <c r="A942" s="55"/>
      <c r="B942" s="56"/>
      <c r="C942" s="56"/>
      <c r="D942" s="34"/>
    </row>
    <row r="943" spans="1:4" ht="13">
      <c r="A943" s="55"/>
      <c r="B943" s="56"/>
      <c r="C943" s="56"/>
      <c r="D943" s="34"/>
    </row>
    <row r="944" spans="1:4" ht="13">
      <c r="A944" s="55"/>
      <c r="B944" s="56"/>
      <c r="C944" s="56"/>
      <c r="D944" s="34"/>
    </row>
    <row r="945" spans="1:4" ht="13">
      <c r="A945" s="55"/>
      <c r="B945" s="56"/>
      <c r="C945" s="56"/>
      <c r="D945" s="34"/>
    </row>
    <row r="946" spans="1:4" ht="13">
      <c r="A946" s="55"/>
      <c r="B946" s="56"/>
      <c r="C946" s="56"/>
      <c r="D946" s="34"/>
    </row>
    <row r="947" spans="1:4" ht="13">
      <c r="A947" s="55"/>
      <c r="B947" s="56"/>
      <c r="C947" s="56"/>
      <c r="D947" s="34"/>
    </row>
    <row r="948" spans="1:4" ht="13">
      <c r="A948" s="55"/>
      <c r="B948" s="56"/>
      <c r="C948" s="56"/>
      <c r="D948" s="34"/>
    </row>
    <row r="949" spans="1:4" ht="13">
      <c r="A949" s="55"/>
      <c r="B949" s="56"/>
      <c r="C949" s="56"/>
      <c r="D949" s="34"/>
    </row>
    <row r="950" spans="1:4" ht="13">
      <c r="A950" s="55"/>
      <c r="B950" s="56"/>
      <c r="C950" s="56"/>
      <c r="D950" s="34"/>
    </row>
    <row r="951" spans="1:4" ht="13">
      <c r="A951" s="55"/>
      <c r="B951" s="56"/>
      <c r="C951" s="56"/>
      <c r="D951" s="34"/>
    </row>
    <row r="952" spans="1:4" ht="13">
      <c r="A952" s="55"/>
      <c r="B952" s="56"/>
      <c r="C952" s="56"/>
      <c r="D952" s="34"/>
    </row>
    <row r="953" spans="1:4" ht="13">
      <c r="A953" s="55"/>
      <c r="B953" s="56"/>
      <c r="C953" s="56"/>
      <c r="D953" s="34"/>
    </row>
    <row r="954" spans="1:4" ht="13">
      <c r="A954" s="55"/>
      <c r="B954" s="56"/>
      <c r="C954" s="56"/>
      <c r="D954" s="34"/>
    </row>
    <row r="955" spans="1:4" ht="13">
      <c r="A955" s="55"/>
      <c r="B955" s="56"/>
      <c r="C955" s="56"/>
      <c r="D955" s="34"/>
    </row>
    <row r="956" spans="1:4" ht="13">
      <c r="A956" s="55"/>
      <c r="B956" s="56"/>
      <c r="C956" s="56"/>
      <c r="D956" s="34"/>
    </row>
    <row r="957" spans="1:4" ht="13">
      <c r="A957" s="55"/>
      <c r="B957" s="56"/>
      <c r="C957" s="56"/>
      <c r="D957" s="34"/>
    </row>
    <row r="958" spans="1:4" ht="13">
      <c r="A958" s="55"/>
      <c r="B958" s="56"/>
      <c r="C958" s="56"/>
      <c r="D958" s="34"/>
    </row>
    <row r="959" spans="1:4" ht="13">
      <c r="A959" s="55"/>
      <c r="B959" s="56"/>
      <c r="C959" s="56"/>
      <c r="D959" s="34"/>
    </row>
    <row r="960" spans="1:4" ht="13">
      <c r="A960" s="55"/>
      <c r="B960" s="56"/>
      <c r="C960" s="56"/>
      <c r="D960" s="34"/>
    </row>
    <row r="961" spans="1:4" ht="13">
      <c r="A961" s="55"/>
      <c r="B961" s="56"/>
      <c r="C961" s="56"/>
      <c r="D961" s="34"/>
    </row>
    <row r="962" spans="1:4" ht="13">
      <c r="A962" s="55"/>
      <c r="B962" s="56"/>
      <c r="C962" s="56"/>
      <c r="D962" s="34"/>
    </row>
    <row r="963" spans="1:4" ht="13">
      <c r="A963" s="55"/>
      <c r="B963" s="56"/>
      <c r="C963" s="56"/>
      <c r="D963" s="34"/>
    </row>
    <row r="964" spans="1:4" ht="13">
      <c r="A964" s="55"/>
      <c r="B964" s="56"/>
      <c r="C964" s="56"/>
      <c r="D964" s="34"/>
    </row>
    <row r="965" spans="1:4" ht="13">
      <c r="A965" s="55"/>
      <c r="B965" s="56"/>
      <c r="C965" s="56"/>
      <c r="D965" s="34"/>
    </row>
    <row r="966" spans="1:4" ht="13">
      <c r="A966" s="55"/>
      <c r="B966" s="56"/>
      <c r="C966" s="56"/>
      <c r="D966" s="34"/>
    </row>
    <row r="967" spans="1:4" ht="13">
      <c r="A967" s="55"/>
      <c r="B967" s="56"/>
      <c r="C967" s="56"/>
      <c r="D967" s="34"/>
    </row>
    <row r="968" spans="1:4" ht="13">
      <c r="A968" s="55"/>
      <c r="B968" s="56"/>
      <c r="C968" s="56"/>
      <c r="D968" s="34"/>
    </row>
    <row r="969" spans="1:4" ht="13">
      <c r="A969" s="55"/>
      <c r="B969" s="56"/>
      <c r="C969" s="56"/>
      <c r="D969" s="34"/>
    </row>
    <row r="970" spans="1:4" ht="13">
      <c r="A970" s="55"/>
      <c r="B970" s="56"/>
      <c r="C970" s="56"/>
      <c r="D970" s="34"/>
    </row>
    <row r="971" spans="1:4" ht="13">
      <c r="A971" s="55"/>
      <c r="B971" s="56"/>
      <c r="C971" s="56"/>
      <c r="D971" s="34"/>
    </row>
    <row r="972" spans="1:4" ht="13">
      <c r="A972" s="55"/>
      <c r="B972" s="56"/>
      <c r="C972" s="56"/>
      <c r="D972" s="34"/>
    </row>
    <row r="973" spans="1:4" ht="13">
      <c r="A973" s="55"/>
      <c r="B973" s="56"/>
      <c r="C973" s="56"/>
      <c r="D973" s="34"/>
    </row>
    <row r="974" spans="1:4" ht="13">
      <c r="A974" s="55"/>
      <c r="B974" s="56"/>
      <c r="C974" s="56"/>
      <c r="D974" s="34"/>
    </row>
    <row r="975" spans="1:4" ht="13">
      <c r="A975" s="55"/>
      <c r="B975" s="56"/>
      <c r="C975" s="56"/>
      <c r="D975" s="34"/>
    </row>
    <row r="976" spans="1:4" ht="13">
      <c r="A976" s="55"/>
      <c r="B976" s="56"/>
      <c r="C976" s="56"/>
      <c r="D976" s="34"/>
    </row>
    <row r="977" spans="1:4" ht="13">
      <c r="A977" s="55"/>
      <c r="B977" s="56"/>
      <c r="C977" s="56"/>
      <c r="D977" s="34"/>
    </row>
    <row r="978" spans="1:4" ht="13">
      <c r="A978" s="55"/>
      <c r="B978" s="56"/>
      <c r="C978" s="56"/>
      <c r="D978" s="34"/>
    </row>
    <row r="979" spans="1:4" ht="13">
      <c r="A979" s="55"/>
      <c r="B979" s="56"/>
      <c r="C979" s="56"/>
      <c r="D979" s="34"/>
    </row>
    <row r="980" spans="1:4" ht="13">
      <c r="A980" s="55"/>
      <c r="B980" s="56"/>
      <c r="C980" s="56"/>
      <c r="D980" s="34"/>
    </row>
    <row r="981" spans="1:4" ht="13">
      <c r="A981" s="55"/>
      <c r="B981" s="56"/>
      <c r="C981" s="56"/>
      <c r="D981" s="34"/>
    </row>
    <row r="982" spans="1:4" ht="13">
      <c r="A982" s="55"/>
      <c r="B982" s="56"/>
      <c r="C982" s="56"/>
      <c r="D982" s="34"/>
    </row>
    <row r="983" spans="1:4" ht="13">
      <c r="A983" s="55"/>
      <c r="B983" s="56"/>
      <c r="C983" s="56"/>
      <c r="D983" s="34"/>
    </row>
    <row r="984" spans="1:4" ht="13">
      <c r="A984" s="55"/>
      <c r="B984" s="56"/>
      <c r="C984" s="56"/>
      <c r="D984" s="34"/>
    </row>
    <row r="985" spans="1:4" ht="13">
      <c r="A985" s="55"/>
      <c r="B985" s="56"/>
      <c r="C985" s="56"/>
      <c r="D985" s="34"/>
    </row>
    <row r="986" spans="1:4" ht="13">
      <c r="A986" s="55"/>
      <c r="B986" s="56"/>
      <c r="C986" s="56"/>
      <c r="D986" s="34"/>
    </row>
    <row r="987" spans="1:4" ht="13">
      <c r="A987" s="55"/>
      <c r="B987" s="56"/>
      <c r="C987" s="56"/>
      <c r="D987" s="34"/>
    </row>
    <row r="988" spans="1:4" ht="13">
      <c r="A988" s="55"/>
      <c r="B988" s="56"/>
      <c r="C988" s="56"/>
      <c r="D988" s="34"/>
    </row>
    <row r="989" spans="1:4" ht="13">
      <c r="A989" s="55"/>
      <c r="B989" s="56"/>
      <c r="C989" s="56"/>
      <c r="D989" s="34"/>
    </row>
    <row r="990" spans="1:4" ht="13">
      <c r="A990" s="55"/>
      <c r="B990" s="56"/>
      <c r="C990" s="56"/>
      <c r="D990" s="34"/>
    </row>
    <row r="991" spans="1:4" ht="13">
      <c r="A991" s="55"/>
      <c r="B991" s="56"/>
      <c r="C991" s="56"/>
      <c r="D991" s="34"/>
    </row>
    <row r="992" spans="1:4" ht="13">
      <c r="A992" s="55"/>
      <c r="B992" s="56"/>
      <c r="C992" s="56"/>
      <c r="D992" s="34"/>
    </row>
    <row r="993" spans="1:4" ht="13">
      <c r="A993" s="55"/>
      <c r="B993" s="56"/>
      <c r="C993" s="56"/>
      <c r="D993" s="34"/>
    </row>
    <row r="994" spans="1:4" ht="13">
      <c r="A994" s="55"/>
      <c r="B994" s="56"/>
      <c r="C994" s="56"/>
      <c r="D994" s="34"/>
    </row>
    <row r="995" spans="1:4" ht="13">
      <c r="A995" s="55"/>
      <c r="B995" s="56"/>
      <c r="C995" s="56"/>
      <c r="D995" s="34"/>
    </row>
    <row r="996" spans="1:4" ht="13">
      <c r="A996" s="55"/>
      <c r="B996" s="56"/>
      <c r="C996" s="56"/>
      <c r="D996" s="34"/>
    </row>
    <row r="997" spans="1:4" ht="13">
      <c r="A997" s="55"/>
      <c r="B997" s="56"/>
      <c r="C997" s="56"/>
      <c r="D997" s="34"/>
    </row>
    <row r="998" spans="1:4" ht="13">
      <c r="A998" s="55"/>
      <c r="B998" s="56"/>
      <c r="C998" s="56"/>
      <c r="D998" s="34"/>
    </row>
    <row r="999" spans="1:4" ht="13">
      <c r="A999" s="55"/>
      <c r="B999" s="56"/>
      <c r="C999" s="56"/>
      <c r="D999" s="34"/>
    </row>
    <row r="1000" spans="1:4" ht="13">
      <c r="A1000" s="55"/>
      <c r="B1000" s="56"/>
      <c r="C1000" s="56"/>
      <c r="D1000" s="34"/>
    </row>
    <row r="1001" spans="1:4" ht="13">
      <c r="A1001" s="55"/>
      <c r="B1001" s="56"/>
      <c r="C1001" s="56"/>
      <c r="D1001" s="34"/>
    </row>
    <row r="1002" spans="1:4" ht="13">
      <c r="A1002" s="55"/>
      <c r="B1002" s="56"/>
      <c r="C1002" s="56"/>
      <c r="D1002" s="34"/>
    </row>
    <row r="1003" spans="1:4" ht="13">
      <c r="A1003" s="55"/>
      <c r="B1003" s="56"/>
      <c r="C1003" s="56"/>
      <c r="D1003" s="34"/>
    </row>
    <row r="1004" spans="1:4" ht="13">
      <c r="A1004" s="55"/>
      <c r="B1004" s="56"/>
      <c r="C1004" s="56"/>
      <c r="D1004" s="34"/>
    </row>
    <row r="1005" spans="1:4" ht="13">
      <c r="A1005" s="55"/>
      <c r="B1005" s="56"/>
      <c r="C1005" s="56"/>
      <c r="D1005" s="34"/>
    </row>
    <row r="1006" spans="1:4" ht="13">
      <c r="A1006" s="55"/>
      <c r="B1006" s="56"/>
      <c r="C1006" s="56"/>
      <c r="D1006" s="34"/>
    </row>
    <row r="1007" spans="1:4" ht="13">
      <c r="A1007" s="55"/>
      <c r="B1007" s="56"/>
      <c r="C1007" s="56"/>
      <c r="D1007" s="34"/>
    </row>
    <row r="1008" spans="1:4" ht="13">
      <c r="A1008" s="55"/>
      <c r="B1008" s="56"/>
      <c r="C1008" s="56"/>
      <c r="D1008" s="34"/>
    </row>
    <row r="1009" spans="1:4" ht="13">
      <c r="A1009" s="55"/>
      <c r="B1009" s="56"/>
      <c r="C1009" s="56"/>
      <c r="D1009" s="34"/>
    </row>
    <row r="1010" spans="1:4" ht="13">
      <c r="A1010" s="55"/>
      <c r="B1010" s="56"/>
      <c r="C1010" s="56"/>
      <c r="D1010" s="34"/>
    </row>
    <row r="1011" spans="1:4" ht="13">
      <c r="A1011" s="55"/>
      <c r="B1011" s="56"/>
      <c r="C1011" s="56"/>
      <c r="D1011" s="34"/>
    </row>
    <row r="1012" spans="1:4" ht="13">
      <c r="A1012" s="55"/>
      <c r="B1012" s="56"/>
      <c r="C1012" s="56"/>
      <c r="D1012" s="34"/>
    </row>
    <row r="1013" spans="1:4" ht="13">
      <c r="A1013" s="55"/>
      <c r="B1013" s="56"/>
      <c r="C1013" s="56"/>
      <c r="D1013" s="34"/>
    </row>
    <row r="1014" spans="1:4" ht="13">
      <c r="A1014" s="55"/>
      <c r="B1014" s="56"/>
      <c r="C1014" s="56"/>
      <c r="D1014" s="34"/>
    </row>
    <row r="1015" spans="1:4" ht="13">
      <c r="A1015" s="55"/>
      <c r="B1015" s="56"/>
      <c r="C1015" s="56"/>
      <c r="D1015" s="34"/>
    </row>
    <row r="1016" spans="1:4" ht="13">
      <c r="A1016" s="55"/>
      <c r="B1016" s="56"/>
      <c r="C1016" s="56"/>
      <c r="D1016" s="34"/>
    </row>
    <row r="1017" spans="1:4" ht="13">
      <c r="A1017" s="55"/>
      <c r="B1017" s="56"/>
      <c r="C1017" s="56"/>
      <c r="D1017" s="34"/>
    </row>
    <row r="1018" spans="1:4" ht="13">
      <c r="A1018" s="55"/>
      <c r="B1018" s="56"/>
      <c r="C1018" s="56"/>
      <c r="D1018" s="34"/>
    </row>
    <row r="1019" spans="1:4" ht="13">
      <c r="A1019" s="55"/>
      <c r="B1019" s="56"/>
      <c r="C1019" s="56"/>
      <c r="D1019" s="34"/>
    </row>
    <row r="1020" spans="1:4" ht="13">
      <c r="A1020" s="55"/>
      <c r="B1020" s="56"/>
      <c r="C1020" s="56"/>
      <c r="D1020" s="34"/>
    </row>
    <row r="1021" spans="1:4" ht="13">
      <c r="A1021" s="55"/>
      <c r="B1021" s="56"/>
      <c r="C1021" s="56"/>
      <c r="D1021" s="34"/>
    </row>
    <row r="1022" spans="1:4" ht="13">
      <c r="A1022" s="55"/>
      <c r="B1022" s="56"/>
      <c r="C1022" s="56"/>
      <c r="D1022" s="34"/>
    </row>
    <row r="1023" spans="1:4" ht="13">
      <c r="A1023" s="55"/>
      <c r="B1023" s="56"/>
      <c r="C1023" s="56"/>
      <c r="D1023" s="34"/>
    </row>
    <row r="1024" spans="1:4" ht="13">
      <c r="A1024" s="55"/>
      <c r="B1024" s="56"/>
      <c r="C1024" s="56"/>
      <c r="D1024" s="34"/>
    </row>
    <row r="1025" spans="1:4" ht="13">
      <c r="A1025" s="55"/>
      <c r="B1025" s="56"/>
      <c r="C1025" s="56"/>
      <c r="D1025" s="34"/>
    </row>
    <row r="1026" spans="1:4" ht="13">
      <c r="A1026" s="55"/>
      <c r="B1026" s="56"/>
      <c r="C1026" s="56"/>
      <c r="D1026" s="34"/>
    </row>
  </sheetData>
  <autoFilter ref="A1:D68" xr:uid="{00000000-0009-0000-0000-000001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101"/>
  <sheetViews>
    <sheetView topLeftCell="I1" workbookViewId="0">
      <pane ySplit="2" topLeftCell="A3" activePane="bottomLeft" state="frozen"/>
      <selection pane="bottomLeft" activeCell="M8" sqref="M8"/>
    </sheetView>
  </sheetViews>
  <sheetFormatPr baseColWidth="10" defaultColWidth="14.5" defaultRowHeight="15.75" customHeight="1"/>
  <cols>
    <col min="1" max="1" width="3.83203125" customWidth="1"/>
    <col min="2" max="2" width="59.6640625" customWidth="1"/>
    <col min="3" max="3" width="18.33203125" customWidth="1"/>
    <col min="4" max="4" width="29.1640625" customWidth="1"/>
    <col min="6" max="7" width="17.5" customWidth="1"/>
    <col min="8" max="8" width="20.5" customWidth="1"/>
    <col min="9" max="9" width="22.5" customWidth="1"/>
    <col min="10" max="10" width="26.83203125" customWidth="1"/>
    <col min="11" max="11" width="16.5" customWidth="1"/>
  </cols>
  <sheetData>
    <row r="2" spans="2:24" ht="15.75" customHeight="1">
      <c r="B2" s="6" t="s">
        <v>4</v>
      </c>
      <c r="C2" s="6" t="s">
        <v>6</v>
      </c>
      <c r="D2" s="6" t="s">
        <v>7</v>
      </c>
      <c r="E2" s="6" t="s">
        <v>8</v>
      </c>
      <c r="F2" s="6" t="s">
        <v>9</v>
      </c>
      <c r="G2" s="6" t="s">
        <v>10</v>
      </c>
      <c r="H2" s="6" t="s">
        <v>11</v>
      </c>
      <c r="I2" s="6" t="s">
        <v>12</v>
      </c>
      <c r="J2" s="6" t="s">
        <v>13</v>
      </c>
      <c r="K2" s="7" t="s">
        <v>385</v>
      </c>
      <c r="L2" s="7" t="s">
        <v>14</v>
      </c>
      <c r="M2" s="6" t="s">
        <v>15</v>
      </c>
      <c r="N2" s="6" t="s">
        <v>16</v>
      </c>
      <c r="O2" s="7" t="s">
        <v>17</v>
      </c>
    </row>
    <row r="3" spans="2:24" ht="15.75" customHeight="1">
      <c r="B3" s="8" t="str">
        <f>HYPERLINK("https://opensource.org/licenses/BSD-2-Clause","2-clause BSD License")</f>
        <v>2-clause BSD License</v>
      </c>
      <c r="C3" s="9" t="s">
        <v>18</v>
      </c>
      <c r="D3" s="11" t="str">
        <f t="shared" ref="D3:D5" si="0">IF(F3="yes","SaaS",IF(E3="no","permissive",IF(E3="yes","copyleft",E3)))</f>
        <v>permissive</v>
      </c>
      <c r="E3" s="13" t="s">
        <v>19</v>
      </c>
      <c r="F3" s="11" t="s">
        <v>19</v>
      </c>
      <c r="G3" s="16" t="s">
        <v>19</v>
      </c>
      <c r="H3" s="19" t="s">
        <v>19</v>
      </c>
      <c r="I3" s="21"/>
      <c r="J3" s="21"/>
      <c r="K3" s="21" t="s">
        <v>24</v>
      </c>
      <c r="L3" s="21"/>
      <c r="M3" s="21"/>
      <c r="N3" s="21"/>
      <c r="O3" s="21"/>
    </row>
    <row r="4" spans="2:24" ht="15.75" customHeight="1">
      <c r="B4" s="8" t="str">
        <f>HYPERLINK("https://opensource.org/licenses/BSD-3-Clause","3-clause BSD License")</f>
        <v>3-clause BSD License</v>
      </c>
      <c r="C4" s="9" t="s">
        <v>25</v>
      </c>
      <c r="D4" s="11" t="str">
        <f t="shared" si="0"/>
        <v>permissive</v>
      </c>
      <c r="E4" s="13" t="s">
        <v>19</v>
      </c>
      <c r="F4" s="11" t="s">
        <v>19</v>
      </c>
      <c r="G4" s="16" t="s">
        <v>19</v>
      </c>
      <c r="H4" s="19" t="s">
        <v>19</v>
      </c>
      <c r="I4" s="11"/>
      <c r="J4" s="11"/>
      <c r="K4" s="11" t="s">
        <v>24</v>
      </c>
      <c r="L4" s="11"/>
      <c r="M4" s="11"/>
      <c r="N4" s="11"/>
      <c r="O4" s="11"/>
    </row>
    <row r="5" spans="2:24" ht="15.75" customHeight="1">
      <c r="B5" s="8" t="str">
        <f>HYPERLINK("https://opensource.org/licenses/AFL-3.0","Academic Free License 3.0")</f>
        <v>Academic Free License 3.0</v>
      </c>
      <c r="C5" s="9" t="s">
        <v>26</v>
      </c>
      <c r="D5" s="11" t="str">
        <f t="shared" si="0"/>
        <v>SaaS</v>
      </c>
      <c r="E5" s="13" t="s">
        <v>19</v>
      </c>
      <c r="F5" s="11" t="s">
        <v>24</v>
      </c>
      <c r="G5" s="16" t="s">
        <v>24</v>
      </c>
      <c r="H5" s="19" t="s">
        <v>19</v>
      </c>
      <c r="I5" s="11"/>
      <c r="J5" s="11"/>
      <c r="K5" s="11" t="s">
        <v>24</v>
      </c>
      <c r="L5" s="11"/>
      <c r="M5" s="11"/>
      <c r="N5" s="11"/>
      <c r="O5" s="11"/>
    </row>
    <row r="6" spans="2:24" ht="15.75" customHeight="1">
      <c r="B6" s="8" t="str">
        <f>HYPERLINK("https://opensource.org/licenses/Apache-2.0","Apache License 2.0")</f>
        <v>Apache License 2.0</v>
      </c>
      <c r="C6" s="9" t="s">
        <v>27</v>
      </c>
      <c r="D6" s="11" t="str">
        <f>IF(F6="yes","SaaS",IF(E6="no","permissive",E6))</f>
        <v>permissive</v>
      </c>
      <c r="E6" s="13" t="s">
        <v>19</v>
      </c>
      <c r="F6" s="11" t="s">
        <v>19</v>
      </c>
      <c r="G6" s="16" t="s">
        <v>24</v>
      </c>
      <c r="H6" s="19" t="s">
        <v>19</v>
      </c>
      <c r="I6" s="11"/>
      <c r="J6" s="11"/>
      <c r="K6" s="11" t="s">
        <v>24</v>
      </c>
      <c r="L6" s="11"/>
      <c r="M6" s="11"/>
      <c r="N6" s="11"/>
      <c r="O6" s="11"/>
      <c r="T6" s="67" t="s">
        <v>28</v>
      </c>
      <c r="U6" s="70" t="s">
        <v>30</v>
      </c>
      <c r="V6" s="71"/>
      <c r="W6" s="71"/>
      <c r="X6" s="72"/>
    </row>
    <row r="7" spans="2:24" ht="15.75" customHeight="1">
      <c r="B7" s="8" t="str">
        <f>HYPERLINK("https://opensource.org/licenses/APSL-2.0","Apple Public Source License")</f>
        <v>Apple Public Source License</v>
      </c>
      <c r="C7" s="27" t="s">
        <v>40</v>
      </c>
      <c r="D7" s="11" t="s">
        <v>42</v>
      </c>
      <c r="E7" s="16" t="s">
        <v>43</v>
      </c>
      <c r="F7" s="11" t="s">
        <v>19</v>
      </c>
      <c r="G7" s="16" t="s">
        <v>24</v>
      </c>
      <c r="H7" s="19" t="s">
        <v>19</v>
      </c>
      <c r="I7" s="11"/>
      <c r="J7" s="11"/>
      <c r="K7" s="11" t="s">
        <v>24</v>
      </c>
      <c r="L7" s="11"/>
      <c r="M7" s="11"/>
      <c r="N7" s="11"/>
      <c r="O7" s="11"/>
      <c r="T7" s="68"/>
      <c r="U7" s="30" t="s">
        <v>44</v>
      </c>
      <c r="V7" s="30" t="s">
        <v>46</v>
      </c>
      <c r="W7" s="30" t="s">
        <v>47</v>
      </c>
      <c r="X7" s="30" t="s">
        <v>48</v>
      </c>
    </row>
    <row r="8" spans="2:24" ht="15.75" customHeight="1">
      <c r="B8" s="8" t="str">
        <f>HYPERLINK("https://opensource.org/licenses/Artistic-2.0","Artistic License 2.0")</f>
        <v>Artistic License 2.0</v>
      </c>
      <c r="C8" s="33" t="s">
        <v>50</v>
      </c>
      <c r="D8" s="11" t="s">
        <v>42</v>
      </c>
      <c r="E8" s="16" t="s">
        <v>43</v>
      </c>
      <c r="F8" s="11" t="s">
        <v>19</v>
      </c>
      <c r="G8" s="16" t="s">
        <v>24</v>
      </c>
      <c r="H8" s="19" t="s">
        <v>19</v>
      </c>
      <c r="I8" s="11"/>
      <c r="J8" s="11"/>
      <c r="K8" s="11" t="s">
        <v>24</v>
      </c>
      <c r="L8" s="11"/>
      <c r="M8" s="11"/>
      <c r="N8" s="11"/>
      <c r="O8" s="11"/>
      <c r="T8" s="69"/>
      <c r="U8" s="36"/>
      <c r="V8" s="36"/>
      <c r="W8" s="36"/>
      <c r="X8" s="36"/>
    </row>
    <row r="9" spans="2:24" ht="15.75" customHeight="1">
      <c r="B9" s="8" t="str">
        <f>HYPERLINK("https://opensource.org/licenses/AAL","Attribution Assurance License")</f>
        <v>Attribution Assurance License</v>
      </c>
      <c r="C9" s="33" t="s">
        <v>51</v>
      </c>
      <c r="D9" s="11" t="str">
        <f t="shared" ref="D9:D10" si="1">IF(F9="yes","SaaS",IF(E9="no","permissive",IF(E9="yes","copyleft",E9)))</f>
        <v>permissive</v>
      </c>
      <c r="E9" s="13" t="s">
        <v>19</v>
      </c>
      <c r="F9" s="11" t="s">
        <v>19</v>
      </c>
      <c r="G9" s="16" t="s">
        <v>19</v>
      </c>
      <c r="H9" s="19" t="s">
        <v>19</v>
      </c>
      <c r="I9" s="11"/>
      <c r="J9" s="11"/>
      <c r="K9" s="11" t="s">
        <v>24</v>
      </c>
      <c r="L9" s="11"/>
      <c r="M9" s="11"/>
      <c r="N9" s="11"/>
      <c r="O9" s="11"/>
    </row>
    <row r="10" spans="2:24" ht="15.75" customHeight="1">
      <c r="B10" s="8" t="str">
        <f>HYPERLINK("https://opensource.org/licenses/BSL-1.0","Boost Software License")</f>
        <v>Boost Software License</v>
      </c>
      <c r="C10" s="33" t="s">
        <v>57</v>
      </c>
      <c r="D10" s="11" t="str">
        <f t="shared" si="1"/>
        <v>permissive</v>
      </c>
      <c r="E10" s="13" t="s">
        <v>19</v>
      </c>
      <c r="F10" s="11" t="s">
        <v>19</v>
      </c>
      <c r="G10" s="16" t="s">
        <v>19</v>
      </c>
      <c r="H10" s="19" t="s">
        <v>19</v>
      </c>
      <c r="I10" s="11"/>
      <c r="J10" s="11"/>
      <c r="K10" s="11" t="s">
        <v>24</v>
      </c>
      <c r="L10" s="11"/>
      <c r="M10" s="11"/>
      <c r="N10" s="11"/>
      <c r="O10" s="11"/>
    </row>
    <row r="11" spans="2:24" ht="15.75" customHeight="1">
      <c r="B11" s="38" t="s">
        <v>60</v>
      </c>
      <c r="C11" s="9" t="s">
        <v>18</v>
      </c>
      <c r="D11" s="11" t="s">
        <v>61</v>
      </c>
      <c r="E11" s="13" t="s">
        <v>19</v>
      </c>
      <c r="F11" s="11" t="s">
        <v>19</v>
      </c>
      <c r="G11" s="16" t="s">
        <v>19</v>
      </c>
      <c r="H11" s="19" t="s">
        <v>19</v>
      </c>
      <c r="I11" s="11"/>
      <c r="J11" s="11"/>
      <c r="K11" s="11" t="s">
        <v>24</v>
      </c>
      <c r="L11" s="11"/>
      <c r="M11" s="11"/>
      <c r="N11" s="11"/>
      <c r="O11" s="11"/>
    </row>
    <row r="12" spans="2:24" ht="15.75" customHeight="1">
      <c r="B12" s="38" t="s">
        <v>62</v>
      </c>
      <c r="C12" s="9" t="s">
        <v>63</v>
      </c>
      <c r="D12" s="11" t="s">
        <v>61</v>
      </c>
      <c r="E12" s="13" t="s">
        <v>19</v>
      </c>
      <c r="F12" s="11" t="s">
        <v>19</v>
      </c>
      <c r="G12" s="16" t="s">
        <v>19</v>
      </c>
      <c r="H12" s="19" t="s">
        <v>19</v>
      </c>
      <c r="I12" s="11"/>
      <c r="J12" s="11"/>
      <c r="K12" s="11" t="s">
        <v>24</v>
      </c>
      <c r="L12" s="11"/>
      <c r="M12" s="11"/>
      <c r="N12" s="11"/>
      <c r="O12" s="11"/>
    </row>
    <row r="13" spans="2:24" ht="15.75" customHeight="1">
      <c r="B13" s="38" t="s">
        <v>64</v>
      </c>
      <c r="C13" s="33" t="s">
        <v>65</v>
      </c>
      <c r="D13" s="11" t="s">
        <v>61</v>
      </c>
      <c r="E13" s="13" t="s">
        <v>19</v>
      </c>
      <c r="F13" s="11" t="s">
        <v>19</v>
      </c>
      <c r="G13" s="16" t="s">
        <v>19</v>
      </c>
      <c r="H13" s="19" t="s">
        <v>19</v>
      </c>
      <c r="I13" s="11"/>
      <c r="J13" s="11"/>
      <c r="K13" s="11" t="s">
        <v>24</v>
      </c>
      <c r="L13" s="11"/>
      <c r="M13" s="11"/>
      <c r="N13" s="11"/>
      <c r="O13" s="11"/>
    </row>
    <row r="14" spans="2:24" ht="15.75" customHeight="1">
      <c r="B14" s="8" t="str">
        <f>HYPERLINK("https://opensource.org/licenses/BSDplusPatent","BSD+Patent")</f>
        <v>BSD+Patent</v>
      </c>
      <c r="C14" s="33" t="s">
        <v>66</v>
      </c>
      <c r="D14" s="11" t="str">
        <f>IF(F14="yes","SaaS",IF(E14="no","permissive",IF(E14="yes","copyleft",E14)))</f>
        <v>permissive</v>
      </c>
      <c r="E14" s="13" t="s">
        <v>19</v>
      </c>
      <c r="F14" s="11" t="s">
        <v>19</v>
      </c>
      <c r="G14" s="16" t="s">
        <v>24</v>
      </c>
      <c r="H14" s="19" t="s">
        <v>19</v>
      </c>
      <c r="I14" s="11"/>
      <c r="J14" s="11"/>
      <c r="K14" s="11" t="s">
        <v>24</v>
      </c>
      <c r="L14" s="11"/>
      <c r="M14" s="11"/>
      <c r="N14" s="11"/>
      <c r="O14" s="11"/>
    </row>
    <row r="15" spans="2:24" ht="15.75" customHeight="1">
      <c r="B15" s="8" t="str">
        <f>HYPERLINK("https://opensource.org/licenses/CECILL-2.1","CeCILL License 2.1")</f>
        <v>CeCILL License 2.1</v>
      </c>
      <c r="C15" s="33" t="s">
        <v>69</v>
      </c>
      <c r="D15" s="11" t="s">
        <v>42</v>
      </c>
      <c r="E15" s="16" t="s">
        <v>70</v>
      </c>
      <c r="F15" s="11" t="s">
        <v>19</v>
      </c>
      <c r="G15" s="16" t="s">
        <v>19</v>
      </c>
      <c r="H15" s="19" t="s">
        <v>24</v>
      </c>
      <c r="I15" s="11"/>
      <c r="J15" s="11"/>
      <c r="K15" s="11" t="s">
        <v>24</v>
      </c>
      <c r="L15" s="11"/>
      <c r="M15" s="11"/>
      <c r="N15" s="11"/>
      <c r="O15" s="11"/>
    </row>
    <row r="16" spans="2:24" ht="15.75" customHeight="1">
      <c r="B16" s="38" t="s">
        <v>71</v>
      </c>
      <c r="C16" s="33" t="s">
        <v>72</v>
      </c>
      <c r="D16" s="11" t="s">
        <v>61</v>
      </c>
      <c r="E16" s="13" t="s">
        <v>19</v>
      </c>
      <c r="F16" s="11" t="s">
        <v>19</v>
      </c>
      <c r="G16" s="16" t="s">
        <v>73</v>
      </c>
      <c r="H16" s="19" t="s">
        <v>19</v>
      </c>
      <c r="I16" s="11"/>
      <c r="J16" s="11"/>
      <c r="K16" s="11" t="s">
        <v>24</v>
      </c>
      <c r="L16" s="11"/>
      <c r="M16" s="11"/>
      <c r="N16" s="11"/>
      <c r="O16" s="11"/>
    </row>
    <row r="17" spans="2:15" ht="15.75" customHeight="1">
      <c r="B17" s="38" t="s">
        <v>75</v>
      </c>
      <c r="C17" s="33" t="s">
        <v>76</v>
      </c>
      <c r="D17" s="11" t="s">
        <v>42</v>
      </c>
      <c r="E17" s="16" t="s">
        <v>24</v>
      </c>
      <c r="F17" s="11" t="s">
        <v>19</v>
      </c>
      <c r="G17" s="16" t="s">
        <v>73</v>
      </c>
      <c r="H17" s="19" t="s">
        <v>19</v>
      </c>
      <c r="I17" s="11"/>
      <c r="J17" s="11"/>
      <c r="K17" s="11" t="s">
        <v>24</v>
      </c>
      <c r="L17" s="11"/>
      <c r="M17" s="11"/>
      <c r="N17" s="11"/>
      <c r="O17" s="11"/>
    </row>
    <row r="18" spans="2:15" ht="15.75" customHeight="1">
      <c r="B18" s="8" t="str">
        <f>HYPERLINK("https://spdx.org/licenses/CC-BY-NC-4.0.html","Creative Commons Non-commercial 4.0 International")</f>
        <v>Creative Commons Non-commercial 4.0 International</v>
      </c>
      <c r="C18" s="33" t="s">
        <v>79</v>
      </c>
      <c r="D18" s="11" t="s">
        <v>61</v>
      </c>
      <c r="E18" s="13" t="s">
        <v>19</v>
      </c>
      <c r="F18" s="11" t="s">
        <v>19</v>
      </c>
      <c r="G18" s="16" t="s">
        <v>73</v>
      </c>
      <c r="H18" s="19" t="s">
        <v>19</v>
      </c>
      <c r="I18" s="11"/>
      <c r="J18" s="11"/>
      <c r="K18" s="11" t="s">
        <v>19</v>
      </c>
      <c r="L18" s="11"/>
      <c r="M18" s="11"/>
      <c r="N18" s="11"/>
      <c r="O18" s="11"/>
    </row>
    <row r="19" spans="2:15" ht="15.75" customHeight="1">
      <c r="B19" s="8" t="str">
        <f>HYPERLINK("https://creativecommons.org/publicdomain/zero/1.0/","Creative Commons Zero v 1.0 Universal ")</f>
        <v xml:space="preserve">Creative Commons Zero v 1.0 Universal </v>
      </c>
      <c r="C19" s="33" t="s">
        <v>81</v>
      </c>
      <c r="D19" s="11" t="s">
        <v>61</v>
      </c>
      <c r="E19" s="13" t="s">
        <v>19</v>
      </c>
      <c r="F19" s="11" t="s">
        <v>19</v>
      </c>
      <c r="G19" s="16" t="s">
        <v>19</v>
      </c>
      <c r="H19" s="19" t="s">
        <v>19</v>
      </c>
      <c r="I19" s="11"/>
      <c r="J19" s="11"/>
      <c r="K19" s="11" t="s">
        <v>24</v>
      </c>
      <c r="L19" s="11"/>
      <c r="M19" s="11"/>
      <c r="N19" s="11"/>
      <c r="O19" s="11"/>
    </row>
    <row r="20" spans="2:15" ht="15.75" customHeight="1">
      <c r="B20" s="8" t="str">
        <f>HYPERLINK("https://opensource.org/licenses/CATOSL-1.1","Computer Associates Trusted Open Source License 1.1")</f>
        <v>Computer Associates Trusted Open Source License 1.1</v>
      </c>
      <c r="C20" s="33" t="s">
        <v>83</v>
      </c>
      <c r="D20" s="11" t="str">
        <f>IF(F20="yes","SaaS",IF(E20="no","permissive",IF(E20="yes","copyleft",E20)))</f>
        <v>permissive</v>
      </c>
      <c r="E20" s="13" t="s">
        <v>19</v>
      </c>
      <c r="F20" s="11" t="s">
        <v>19</v>
      </c>
      <c r="G20" s="16" t="s">
        <v>24</v>
      </c>
      <c r="H20" s="19" t="s">
        <v>19</v>
      </c>
      <c r="I20" s="11"/>
      <c r="J20" s="11"/>
      <c r="K20" s="11" t="s">
        <v>24</v>
      </c>
      <c r="L20" s="11"/>
      <c r="M20" s="11"/>
      <c r="N20" s="11"/>
      <c r="O20" s="11"/>
    </row>
    <row r="21" spans="2:15" ht="15.75" customHeight="1">
      <c r="B21" s="8" t="str">
        <f>HYPERLINK("https://opensource.org/licenses/CDDL-1.0","Common Development and Distribution License 1.0 ")</f>
        <v xml:space="preserve">Common Development and Distribution License 1.0 </v>
      </c>
      <c r="C21" s="33" t="s">
        <v>97</v>
      </c>
      <c r="D21" s="11" t="s">
        <v>42</v>
      </c>
      <c r="E21" s="16" t="s">
        <v>43</v>
      </c>
      <c r="F21" s="11" t="s">
        <v>19</v>
      </c>
      <c r="G21" s="16" t="s">
        <v>24</v>
      </c>
      <c r="H21" s="19" t="s">
        <v>19</v>
      </c>
      <c r="I21" s="11"/>
      <c r="J21" s="11"/>
      <c r="K21" s="11" t="s">
        <v>24</v>
      </c>
      <c r="L21" s="11"/>
      <c r="M21" s="11"/>
      <c r="N21" s="11"/>
      <c r="O21" s="11"/>
    </row>
    <row r="22" spans="2:15" ht="15.75" customHeight="1">
      <c r="B22" s="8" t="str">
        <f>HYPERLINK("https://opensource.org/licenses/CPAL-1.0","Common Public Attribution License 1.0 ")</f>
        <v xml:space="preserve">Common Public Attribution License 1.0 </v>
      </c>
      <c r="C22" s="33" t="s">
        <v>100</v>
      </c>
      <c r="D22" s="11" t="str">
        <f t="shared" ref="D22:D25" si="2">IF(F22="yes","SaaS",IF(E22="no","permissive",IF(E22="yes","copyleft",E22)))</f>
        <v>SaaS</v>
      </c>
      <c r="E22" s="16" t="s">
        <v>43</v>
      </c>
      <c r="F22" s="11" t="s">
        <v>24</v>
      </c>
      <c r="G22" s="16" t="s">
        <v>24</v>
      </c>
      <c r="H22" s="19" t="s">
        <v>19</v>
      </c>
      <c r="I22" s="11"/>
      <c r="J22" s="11"/>
      <c r="K22" s="11" t="s">
        <v>24</v>
      </c>
      <c r="L22" s="11"/>
      <c r="M22" s="11"/>
      <c r="N22" s="11"/>
      <c r="O22" s="11"/>
    </row>
    <row r="23" spans="2:15" ht="15.75" customHeight="1">
      <c r="B23" s="8" t="str">
        <f>HYPERLINK("https://opensource.org/licenses/CUA-OPL-1.0","CUA Office Public License Version 1.0 ")</f>
        <v xml:space="preserve">CUA Office Public License Version 1.0 </v>
      </c>
      <c r="C23" s="33" t="s">
        <v>112</v>
      </c>
      <c r="D23" s="11" t="str">
        <f t="shared" si="2"/>
        <v>copyleft</v>
      </c>
      <c r="E23" s="16" t="s">
        <v>24</v>
      </c>
      <c r="F23" s="11" t="s">
        <v>19</v>
      </c>
      <c r="G23" s="16" t="s">
        <v>24</v>
      </c>
      <c r="H23" s="19" t="s">
        <v>19</v>
      </c>
      <c r="I23" s="11"/>
      <c r="J23" s="11"/>
      <c r="K23" s="11" t="s">
        <v>24</v>
      </c>
      <c r="L23" s="11"/>
      <c r="M23" s="11"/>
      <c r="N23" s="11"/>
      <c r="O23" s="11"/>
    </row>
    <row r="24" spans="2:15" ht="15.75" customHeight="1">
      <c r="B24" s="38" t="s">
        <v>117</v>
      </c>
      <c r="C24" s="33" t="s">
        <v>118</v>
      </c>
      <c r="D24" s="11" t="str">
        <f t="shared" si="2"/>
        <v>permissive</v>
      </c>
      <c r="E24" s="13" t="s">
        <v>19</v>
      </c>
      <c r="F24" s="11" t="s">
        <v>19</v>
      </c>
      <c r="G24" s="16" t="s">
        <v>19</v>
      </c>
      <c r="H24" s="19" t="s">
        <v>19</v>
      </c>
      <c r="I24" s="11"/>
      <c r="J24" s="11"/>
      <c r="K24" s="11" t="s">
        <v>24</v>
      </c>
      <c r="L24" s="11"/>
      <c r="M24" s="11"/>
      <c r="N24" s="11"/>
      <c r="O24" s="11"/>
    </row>
    <row r="25" spans="2:15" ht="15.75" customHeight="1">
      <c r="B25" s="8" t="str">
        <f>HYPERLINK("https://opensource.org/licenses/EUDatagrid","EU DataGrid Software License ")</f>
        <v xml:space="preserve">EU DataGrid Software License </v>
      </c>
      <c r="C25" s="33" t="s">
        <v>125</v>
      </c>
      <c r="D25" s="11" t="str">
        <f t="shared" si="2"/>
        <v>SaaS</v>
      </c>
      <c r="E25" s="16" t="s">
        <v>19</v>
      </c>
      <c r="F25" s="11" t="s">
        <v>24</v>
      </c>
      <c r="G25" s="16" t="s">
        <v>19</v>
      </c>
      <c r="H25" s="19" t="s">
        <v>19</v>
      </c>
      <c r="I25" s="11"/>
      <c r="J25" s="11"/>
      <c r="K25" s="11" t="s">
        <v>24</v>
      </c>
      <c r="L25" s="11"/>
      <c r="M25" s="11"/>
      <c r="N25" s="11"/>
      <c r="O25" s="11"/>
    </row>
    <row r="26" spans="2:15" ht="15.75" customHeight="1">
      <c r="B26" s="8" t="str">
        <f>HYPERLINK("https://opensource.org/licenses/EPL-1.0","Eclipse Public License 1.0 ")</f>
        <v xml:space="preserve">Eclipse Public License 1.0 </v>
      </c>
      <c r="C26" s="33" t="s">
        <v>130</v>
      </c>
      <c r="D26" s="11" t="s">
        <v>42</v>
      </c>
      <c r="E26" s="16" t="s">
        <v>24</v>
      </c>
      <c r="F26" s="11" t="s">
        <v>19</v>
      </c>
      <c r="G26" s="16" t="s">
        <v>24</v>
      </c>
      <c r="H26" s="19" t="s">
        <v>19</v>
      </c>
      <c r="I26" s="11"/>
      <c r="J26" s="11"/>
      <c r="K26" s="11" t="s">
        <v>24</v>
      </c>
      <c r="L26" s="11"/>
      <c r="M26" s="11"/>
      <c r="N26" s="11"/>
      <c r="O26" s="11"/>
    </row>
    <row r="27" spans="2:15" ht="15.75" customHeight="1">
      <c r="B27" s="8" t="str">
        <f>HYPERLINK("https://opensource.org/licenses/EPL-2.0","Eclipse Public License 2.0")</f>
        <v>Eclipse Public License 2.0</v>
      </c>
      <c r="C27" s="33" t="s">
        <v>139</v>
      </c>
      <c r="D27" s="11" t="s">
        <v>42</v>
      </c>
      <c r="E27" s="16" t="s">
        <v>24</v>
      </c>
      <c r="F27" s="11" t="s">
        <v>19</v>
      </c>
      <c r="G27" s="16" t="s">
        <v>24</v>
      </c>
      <c r="H27" s="19" t="s">
        <v>19</v>
      </c>
      <c r="I27" s="11"/>
      <c r="J27" s="11"/>
      <c r="K27" s="11" t="s">
        <v>24</v>
      </c>
      <c r="L27" s="11"/>
      <c r="M27" s="11"/>
      <c r="N27" s="11"/>
      <c r="O27" s="11"/>
    </row>
    <row r="28" spans="2:15" ht="15.75" customHeight="1">
      <c r="B28" s="8" t="str">
        <f>HYPERLINK("https://opensource.org/licenses/eCos-2.0","eCos License version 2.0 (based on GNU v2)")</f>
        <v>eCos License version 2.0 (based on GNU v2)</v>
      </c>
      <c r="C28" s="51" t="s">
        <v>147</v>
      </c>
      <c r="D28" s="11" t="s">
        <v>42</v>
      </c>
      <c r="E28" s="16" t="s">
        <v>70</v>
      </c>
      <c r="F28" s="11" t="s">
        <v>19</v>
      </c>
      <c r="G28" s="16" t="s">
        <v>19</v>
      </c>
      <c r="H28" s="19" t="s">
        <v>24</v>
      </c>
      <c r="I28" s="11"/>
      <c r="J28" s="11"/>
      <c r="K28" s="11" t="s">
        <v>24</v>
      </c>
      <c r="L28" s="11"/>
      <c r="M28" s="11"/>
      <c r="N28" s="11"/>
      <c r="O28" s="11"/>
    </row>
    <row r="29" spans="2:15" ht="15.75" customHeight="1">
      <c r="B29" s="8" t="str">
        <f>HYPERLINK("https://opensource.org/licenses/ECL-2.0","Educational Community License, Version 2.0 ")</f>
        <v xml:space="preserve">Educational Community License, Version 2.0 </v>
      </c>
      <c r="C29" s="33" t="s">
        <v>160</v>
      </c>
      <c r="D29" s="11" t="str">
        <f t="shared" ref="D29:D31" si="3">IF(F29="yes","SaaS",IF(E29="no","permissive",IF(E29="yes","copyleft",E29)))</f>
        <v>permissive</v>
      </c>
      <c r="E29" s="13" t="s">
        <v>19</v>
      </c>
      <c r="F29" s="11" t="s">
        <v>19</v>
      </c>
      <c r="G29" s="19" t="s">
        <v>24</v>
      </c>
      <c r="H29" s="19" t="s">
        <v>19</v>
      </c>
      <c r="I29" s="11"/>
      <c r="J29" s="11"/>
      <c r="K29" s="11" t="s">
        <v>24</v>
      </c>
      <c r="L29" s="11"/>
      <c r="M29" s="11"/>
      <c r="N29" s="11"/>
      <c r="O29" s="11"/>
    </row>
    <row r="30" spans="2:15" ht="15.75" customHeight="1">
      <c r="B30" s="8" t="str">
        <f>HYPERLINK("https://opensource.org/licenses/EFL-2.0","Eiffel Forum License V2.0")</f>
        <v>Eiffel Forum License V2.0</v>
      </c>
      <c r="C30" s="33" t="s">
        <v>168</v>
      </c>
      <c r="D30" s="11" t="str">
        <f t="shared" si="3"/>
        <v>permissive</v>
      </c>
      <c r="E30" s="13" t="s">
        <v>19</v>
      </c>
      <c r="F30" s="11" t="s">
        <v>19</v>
      </c>
      <c r="G30" s="16" t="s">
        <v>19</v>
      </c>
      <c r="H30" s="19" t="s">
        <v>19</v>
      </c>
      <c r="I30" s="11"/>
      <c r="J30" s="11"/>
      <c r="K30" s="11" t="s">
        <v>24</v>
      </c>
      <c r="L30" s="11"/>
      <c r="M30" s="11"/>
      <c r="N30" s="11"/>
      <c r="O30" s="11"/>
    </row>
    <row r="31" spans="2:15" ht="14">
      <c r="B31" s="8" t="str">
        <f>HYPERLINK("https://opensource.org/licenses/entessa.php","Entessa Public License")</f>
        <v>Entessa Public License</v>
      </c>
      <c r="C31" s="33" t="s">
        <v>178</v>
      </c>
      <c r="D31" s="11" t="str">
        <f t="shared" si="3"/>
        <v>permissive</v>
      </c>
      <c r="E31" s="13" t="s">
        <v>19</v>
      </c>
      <c r="F31" s="11" t="s">
        <v>19</v>
      </c>
      <c r="G31" s="16" t="s">
        <v>19</v>
      </c>
      <c r="H31" s="19" t="s">
        <v>19</v>
      </c>
      <c r="I31" s="11"/>
      <c r="J31" s="11"/>
      <c r="K31" s="11" t="s">
        <v>24</v>
      </c>
      <c r="L31" s="11"/>
      <c r="M31" s="11"/>
      <c r="N31" s="11"/>
      <c r="O31" s="11"/>
    </row>
    <row r="32" spans="2:15" ht="14">
      <c r="B32" s="8" t="str">
        <f>HYPERLINK("https://opensource.org/licenses/EUPL-1.1","European Union Public License, Version 1.1")</f>
        <v>European Union Public License, Version 1.1</v>
      </c>
      <c r="C32" s="33" t="s">
        <v>184</v>
      </c>
      <c r="D32" s="11" t="s">
        <v>42</v>
      </c>
      <c r="E32" s="16" t="s">
        <v>24</v>
      </c>
      <c r="F32" s="11" t="s">
        <v>19</v>
      </c>
      <c r="G32" s="19" t="s">
        <v>24</v>
      </c>
      <c r="H32" s="19" t="s">
        <v>19</v>
      </c>
      <c r="I32" s="11"/>
      <c r="J32" s="11"/>
      <c r="K32" s="11" t="s">
        <v>24</v>
      </c>
      <c r="L32" s="11"/>
      <c r="M32" s="11"/>
      <c r="N32" s="11"/>
      <c r="O32" s="11"/>
    </row>
    <row r="33" spans="2:15" ht="14">
      <c r="B33" s="38" t="s">
        <v>185</v>
      </c>
      <c r="C33" s="33" t="s">
        <v>186</v>
      </c>
      <c r="D33" s="11" t="s">
        <v>42</v>
      </c>
      <c r="E33" s="16" t="s">
        <v>24</v>
      </c>
      <c r="F33" s="11" t="s">
        <v>19</v>
      </c>
      <c r="G33" s="16" t="s">
        <v>24</v>
      </c>
      <c r="H33" s="19" t="s">
        <v>19</v>
      </c>
      <c r="I33" s="11"/>
      <c r="J33" s="11"/>
      <c r="K33" s="11" t="s">
        <v>24</v>
      </c>
      <c r="L33" s="11"/>
      <c r="M33" s="11"/>
      <c r="N33" s="11"/>
      <c r="O33" s="11"/>
    </row>
    <row r="34" spans="2:15" ht="14">
      <c r="B34" s="8" t="str">
        <f>HYPERLINK("https://opensource.org/licenses/Fair","Fair License ")</f>
        <v xml:space="preserve">Fair License </v>
      </c>
      <c r="C34" s="33" t="s">
        <v>197</v>
      </c>
      <c r="D34" s="11" t="str">
        <f>IF(F34="yes","SaaS",IF(E34="no","permissive",IF(E34="yes","copyleft",E34)))</f>
        <v>permissive</v>
      </c>
      <c r="E34" s="13" t="s">
        <v>19</v>
      </c>
      <c r="F34" s="11" t="s">
        <v>19</v>
      </c>
      <c r="G34" s="16" t="s">
        <v>19</v>
      </c>
      <c r="H34" s="19" t="s">
        <v>19</v>
      </c>
      <c r="I34" s="11"/>
      <c r="J34" s="11"/>
      <c r="K34" s="11" t="s">
        <v>24</v>
      </c>
      <c r="L34" s="11"/>
      <c r="M34" s="11"/>
      <c r="N34" s="11"/>
      <c r="O34" s="11"/>
    </row>
    <row r="35" spans="2:15" ht="14">
      <c r="B35" s="8" t="str">
        <f>HYPERLINK("https://opensource.org/licenses/Frameworx-1.0","Frameworx License")</f>
        <v>Frameworx License</v>
      </c>
      <c r="C35" s="33" t="s">
        <v>209</v>
      </c>
      <c r="D35" s="11" t="s">
        <v>42</v>
      </c>
      <c r="E35" s="16" t="s">
        <v>43</v>
      </c>
      <c r="F35" s="11" t="s">
        <v>19</v>
      </c>
      <c r="G35" s="16" t="s">
        <v>19</v>
      </c>
      <c r="H35" s="19" t="s">
        <v>19</v>
      </c>
      <c r="I35" s="11"/>
      <c r="J35" s="11"/>
      <c r="K35" s="11" t="s">
        <v>24</v>
      </c>
      <c r="L35" s="11"/>
      <c r="M35" s="11"/>
      <c r="N35" s="11"/>
      <c r="O35" s="11"/>
    </row>
    <row r="36" spans="2:15" ht="14">
      <c r="B36" s="8" t="str">
        <f>HYPERLINK("https://opensource.org/licenses/FPL-1.0.0","Free Public License 1.0.0")</f>
        <v>Free Public License 1.0.0</v>
      </c>
      <c r="C36" s="33" t="s">
        <v>219</v>
      </c>
      <c r="D36" s="11" t="str">
        <f t="shared" ref="D36:D37" si="4">IF(F36="yes","SaaS",IF(E36="no","permissive",IF(E36="yes","copyleft",E36)))</f>
        <v>permissive</v>
      </c>
      <c r="E36" s="13" t="s">
        <v>19</v>
      </c>
      <c r="F36" s="11" t="s">
        <v>19</v>
      </c>
      <c r="G36" s="16" t="s">
        <v>19</v>
      </c>
      <c r="H36" s="19" t="s">
        <v>19</v>
      </c>
      <c r="I36" s="11"/>
      <c r="J36" s="11"/>
      <c r="K36" s="11" t="s">
        <v>24</v>
      </c>
      <c r="L36" s="11"/>
      <c r="M36" s="11"/>
      <c r="N36" s="11"/>
      <c r="O36" s="11"/>
    </row>
    <row r="37" spans="2:15" ht="14">
      <c r="B37" s="8" t="str">
        <f>HYPERLINK("https://opensource.org/licenses/AGPL-3.0","GNU Affero General Public License version 3")</f>
        <v>GNU Affero General Public License version 3</v>
      </c>
      <c r="C37" s="33" t="s">
        <v>227</v>
      </c>
      <c r="D37" s="11" t="str">
        <f t="shared" si="4"/>
        <v>SaaS</v>
      </c>
      <c r="E37" s="16" t="s">
        <v>70</v>
      </c>
      <c r="F37" s="11" t="s">
        <v>24</v>
      </c>
      <c r="G37" s="16" t="s">
        <v>24</v>
      </c>
      <c r="H37" s="19" t="s">
        <v>24</v>
      </c>
      <c r="I37" s="11"/>
      <c r="J37" s="11"/>
      <c r="K37" s="11" t="s">
        <v>24</v>
      </c>
      <c r="L37" s="11"/>
      <c r="M37" s="11"/>
      <c r="N37" s="11"/>
      <c r="O37" s="11"/>
    </row>
    <row r="38" spans="2:15" ht="14">
      <c r="B38" s="8" t="str">
        <f>HYPERLINK("https://opensource.org/licenses/GPL-2.0","GNU General Public License version 2")</f>
        <v>GNU General Public License version 2</v>
      </c>
      <c r="C38" s="33" t="s">
        <v>232</v>
      </c>
      <c r="D38" s="11" t="s">
        <v>42</v>
      </c>
      <c r="E38" s="16" t="s">
        <v>70</v>
      </c>
      <c r="F38" s="11" t="s">
        <v>19</v>
      </c>
      <c r="G38" s="16" t="s">
        <v>19</v>
      </c>
      <c r="H38" s="19" t="s">
        <v>24</v>
      </c>
      <c r="I38" s="11"/>
      <c r="J38" s="11"/>
      <c r="K38" s="11" t="s">
        <v>24</v>
      </c>
      <c r="L38" s="11"/>
      <c r="M38" s="11"/>
      <c r="N38" s="11"/>
      <c r="O38" s="11"/>
    </row>
    <row r="39" spans="2:15" ht="14">
      <c r="B39" s="8" t="str">
        <f>HYPERLINK("https://opensource.org/licenses/GPL-3.0","GNU General Public License version 3")</f>
        <v>GNU General Public License version 3</v>
      </c>
      <c r="C39" s="33" t="s">
        <v>233</v>
      </c>
      <c r="D39" s="11" t="s">
        <v>42</v>
      </c>
      <c r="E39" s="16" t="s">
        <v>70</v>
      </c>
      <c r="F39" s="11" t="s">
        <v>19</v>
      </c>
      <c r="G39" s="16" t="s">
        <v>24</v>
      </c>
      <c r="H39" s="19" t="s">
        <v>24</v>
      </c>
      <c r="I39" s="11"/>
      <c r="J39" s="11"/>
      <c r="K39" s="11" t="s">
        <v>24</v>
      </c>
      <c r="L39" s="11"/>
      <c r="M39" s="11"/>
      <c r="N39" s="11"/>
      <c r="O39" s="11"/>
    </row>
    <row r="40" spans="2:15" ht="14">
      <c r="B40" s="8" t="str">
        <f>HYPERLINK("https://opensource.org/licenses/LGPL-2.1","GNU Lesser General Public License version 2.1")</f>
        <v>GNU Lesser General Public License version 2.1</v>
      </c>
      <c r="C40" s="33" t="s">
        <v>234</v>
      </c>
      <c r="D40" s="11" t="s">
        <v>42</v>
      </c>
      <c r="E40" s="16" t="s">
        <v>43</v>
      </c>
      <c r="F40" s="11" t="s">
        <v>19</v>
      </c>
      <c r="G40" s="16" t="s">
        <v>19</v>
      </c>
      <c r="H40" s="19" t="s">
        <v>24</v>
      </c>
      <c r="I40" s="11"/>
      <c r="J40" s="11"/>
      <c r="K40" s="11" t="s">
        <v>24</v>
      </c>
      <c r="L40" s="11"/>
      <c r="M40" s="11"/>
      <c r="N40" s="11"/>
      <c r="O40" s="11"/>
    </row>
    <row r="41" spans="2:15" ht="14">
      <c r="B41" s="8" t="str">
        <f>HYPERLINK("https://opensource.org/licenses/LGPL-3.0","GNU Lesser General Public License version 3")</f>
        <v>GNU Lesser General Public License version 3</v>
      </c>
      <c r="C41" s="33" t="s">
        <v>235</v>
      </c>
      <c r="D41" s="11" t="s">
        <v>42</v>
      </c>
      <c r="E41" s="16" t="s">
        <v>43</v>
      </c>
      <c r="F41" s="11" t="s">
        <v>19</v>
      </c>
      <c r="G41" s="16" t="s">
        <v>24</v>
      </c>
      <c r="H41" s="19" t="s">
        <v>24</v>
      </c>
      <c r="I41" s="11"/>
      <c r="J41" s="11"/>
      <c r="K41" s="11" t="s">
        <v>24</v>
      </c>
      <c r="L41" s="11"/>
      <c r="M41" s="11"/>
      <c r="N41" s="11"/>
      <c r="O41" s="11"/>
    </row>
    <row r="42" spans="2:15" ht="14">
      <c r="B42" s="8" t="str">
        <f>HYPERLINK("https://opensource.org/licenses/HPND","Historical Permission Notice and Disclaimer")</f>
        <v>Historical Permission Notice and Disclaimer</v>
      </c>
      <c r="C42" s="33" t="s">
        <v>236</v>
      </c>
      <c r="D42" s="11" t="str">
        <f>IF(F42="yes","SaaS",IF(E42="no","permissive",IF(E42="yes","copyleft",E42)))</f>
        <v>permissive</v>
      </c>
      <c r="E42" s="13" t="s">
        <v>19</v>
      </c>
      <c r="F42" s="11" t="s">
        <v>19</v>
      </c>
      <c r="G42" s="16" t="s">
        <v>19</v>
      </c>
      <c r="H42" s="19" t="s">
        <v>19</v>
      </c>
      <c r="I42" s="11"/>
      <c r="J42" s="11"/>
      <c r="K42" s="11" t="s">
        <v>24</v>
      </c>
      <c r="L42" s="11"/>
      <c r="M42" s="11"/>
      <c r="N42" s="11"/>
      <c r="O42" s="11"/>
    </row>
    <row r="43" spans="2:15" ht="14">
      <c r="B43" s="8" t="str">
        <f>HYPERLINK("https://opensource.org/licenses/IPL-1.0","IBM Public License 1.0 ")</f>
        <v xml:space="preserve">IBM Public License 1.0 </v>
      </c>
      <c r="C43" s="33" t="s">
        <v>237</v>
      </c>
      <c r="D43" s="11" t="s">
        <v>42</v>
      </c>
      <c r="E43" s="16" t="s">
        <v>43</v>
      </c>
      <c r="F43" s="11" t="s">
        <v>19</v>
      </c>
      <c r="G43" s="19" t="s">
        <v>24</v>
      </c>
      <c r="H43" s="19" t="s">
        <v>19</v>
      </c>
      <c r="I43" s="11"/>
      <c r="J43" s="11"/>
      <c r="K43" s="11" t="s">
        <v>24</v>
      </c>
      <c r="L43" s="11"/>
      <c r="M43" s="11"/>
      <c r="N43" s="11"/>
      <c r="O43" s="11"/>
    </row>
    <row r="44" spans="2:15" ht="14">
      <c r="B44" s="8" t="str">
        <f>HYPERLINK("https://opensource.org/licenses/IPA","IPA Font License ")</f>
        <v xml:space="preserve">IPA Font License </v>
      </c>
      <c r="C44" s="33" t="s">
        <v>238</v>
      </c>
      <c r="D44" s="11" t="str">
        <f t="shared" ref="D44:D46" si="5">IF(F44="yes","SaaS",IF(E44="no","permissive",IF(E44="yes","copyleft",E44)))</f>
        <v>copyleft</v>
      </c>
      <c r="E44" s="16" t="s">
        <v>24</v>
      </c>
      <c r="F44" s="11" t="s">
        <v>19</v>
      </c>
      <c r="G44" s="16" t="s">
        <v>19</v>
      </c>
      <c r="H44" s="19" t="s">
        <v>19</v>
      </c>
      <c r="I44" s="11"/>
      <c r="J44" s="11"/>
      <c r="K44" s="11" t="s">
        <v>24</v>
      </c>
      <c r="L44" s="11"/>
      <c r="M44" s="11"/>
      <c r="N44" s="11"/>
      <c r="O44" s="11"/>
    </row>
    <row r="45" spans="2:15" ht="14">
      <c r="B45" s="8" t="str">
        <f>HYPERLINK("https://opensource.org/licenses/ISC","ISC License")</f>
        <v>ISC License</v>
      </c>
      <c r="C45" s="33" t="s">
        <v>239</v>
      </c>
      <c r="D45" s="11" t="str">
        <f t="shared" si="5"/>
        <v>permissive</v>
      </c>
      <c r="E45" s="13" t="s">
        <v>19</v>
      </c>
      <c r="F45" s="11" t="s">
        <v>19</v>
      </c>
      <c r="G45" s="16" t="s">
        <v>19</v>
      </c>
      <c r="H45" s="19" t="s">
        <v>19</v>
      </c>
      <c r="I45" s="11"/>
      <c r="J45" s="11"/>
      <c r="K45" s="11" t="s">
        <v>24</v>
      </c>
      <c r="L45" s="11"/>
      <c r="M45" s="11"/>
      <c r="N45" s="11"/>
      <c r="O45" s="11"/>
    </row>
    <row r="46" spans="2:15" ht="14">
      <c r="B46" s="8" t="str">
        <f>HYPERLINK("https://opensource.org/licenses/LPPL-1.3c","LaTeX Project Public License 1.3c")</f>
        <v>LaTeX Project Public License 1.3c</v>
      </c>
      <c r="C46" s="51" t="s">
        <v>240</v>
      </c>
      <c r="D46" s="11" t="str">
        <f t="shared" si="5"/>
        <v>copyleft</v>
      </c>
      <c r="E46" s="16" t="s">
        <v>24</v>
      </c>
      <c r="F46" s="11" t="s">
        <v>19</v>
      </c>
      <c r="G46" s="16" t="s">
        <v>19</v>
      </c>
      <c r="H46" s="19" t="s">
        <v>19</v>
      </c>
      <c r="I46" s="11"/>
      <c r="J46" s="11"/>
      <c r="K46" s="11" t="s">
        <v>24</v>
      </c>
      <c r="L46" s="11"/>
      <c r="M46" s="11"/>
      <c r="N46" s="11"/>
      <c r="O46" s="11"/>
    </row>
    <row r="47" spans="2:15" ht="14">
      <c r="B47" s="8" t="str">
        <f>HYPERLINK("https://opensource.org/licenses/LiLiQ-P-1.1","Licence Libre du Québec – Permissive")</f>
        <v>Licence Libre du Québec – Permissive</v>
      </c>
      <c r="C47" s="33" t="s">
        <v>241</v>
      </c>
      <c r="D47" s="11" t="s">
        <v>42</v>
      </c>
      <c r="E47" s="16" t="s">
        <v>43</v>
      </c>
      <c r="F47" s="11" t="s">
        <v>19</v>
      </c>
      <c r="G47" s="16" t="s">
        <v>19</v>
      </c>
      <c r="H47" s="19" t="s">
        <v>19</v>
      </c>
      <c r="I47" s="11"/>
      <c r="J47" s="11"/>
      <c r="K47" s="11" t="s">
        <v>24</v>
      </c>
      <c r="L47" s="11"/>
      <c r="M47" s="11"/>
      <c r="N47" s="11"/>
      <c r="O47" s="11"/>
    </row>
    <row r="48" spans="2:15" ht="14">
      <c r="B48" s="8" t="str">
        <f>HYPERLINK("https://opensource.org/licenses/LiLiQ-R-1.1","Licence Libre du Québec – Réciprocité ")</f>
        <v xml:space="preserve">Licence Libre du Québec – Réciprocité </v>
      </c>
      <c r="C48" s="33" t="s">
        <v>242</v>
      </c>
      <c r="D48" s="11" t="s">
        <v>42</v>
      </c>
      <c r="E48" s="16" t="s">
        <v>43</v>
      </c>
      <c r="F48" s="11" t="s">
        <v>19</v>
      </c>
      <c r="G48" s="16" t="s">
        <v>19</v>
      </c>
      <c r="H48" s="19" t="s">
        <v>19</v>
      </c>
      <c r="I48" s="11"/>
      <c r="J48" s="11"/>
      <c r="K48" s="11" t="s">
        <v>24</v>
      </c>
      <c r="L48" s="11"/>
      <c r="M48" s="11"/>
      <c r="N48" s="11"/>
      <c r="O48" s="11"/>
    </row>
    <row r="49" spans="2:15" ht="14">
      <c r="B49" s="8" t="str">
        <f>HYPERLINK("https://opensource.org/licenses/LiLiQ-Rplus-1.1","Licence Libre du Québec – Réciprocité forte")</f>
        <v>Licence Libre du Québec – Réciprocité forte</v>
      </c>
      <c r="C49" s="33" t="s">
        <v>243</v>
      </c>
      <c r="D49" s="11" t="s">
        <v>42</v>
      </c>
      <c r="E49" s="16" t="s">
        <v>24</v>
      </c>
      <c r="F49" s="11" t="s">
        <v>19</v>
      </c>
      <c r="G49" s="16" t="s">
        <v>19</v>
      </c>
      <c r="H49" s="19" t="s">
        <v>19</v>
      </c>
      <c r="I49" s="11"/>
      <c r="J49" s="11"/>
      <c r="K49" s="11" t="s">
        <v>24</v>
      </c>
      <c r="L49" s="11"/>
      <c r="M49" s="11"/>
      <c r="N49" s="11"/>
      <c r="O49" s="11"/>
    </row>
    <row r="50" spans="2:15" ht="14">
      <c r="B50" s="8" t="str">
        <f>HYPERLINK("https://opensource.org/licenses/LPL-1.02","Lucent Public License Version 1.02")</f>
        <v>Lucent Public License Version 1.02</v>
      </c>
      <c r="C50" s="33" t="s">
        <v>244</v>
      </c>
      <c r="D50" s="11" t="s">
        <v>42</v>
      </c>
      <c r="E50" s="16" t="s">
        <v>43</v>
      </c>
      <c r="F50" s="11" t="s">
        <v>19</v>
      </c>
      <c r="G50" s="19" t="s">
        <v>24</v>
      </c>
      <c r="H50" s="19" t="s">
        <v>19</v>
      </c>
      <c r="I50" s="11"/>
      <c r="J50" s="11"/>
      <c r="K50" s="11" t="s">
        <v>24</v>
      </c>
      <c r="L50" s="11"/>
      <c r="M50" s="11"/>
      <c r="N50" s="11"/>
      <c r="O50" s="11"/>
    </row>
    <row r="51" spans="2:15" ht="14">
      <c r="B51" s="8" t="str">
        <f>HYPERLINK("https://opensource.org/licenses/MirOS","MirOS Licence")</f>
        <v>MirOS Licence</v>
      </c>
      <c r="C51" s="33" t="s">
        <v>245</v>
      </c>
      <c r="D51" s="11" t="str">
        <f>IF(F51="yes","SaaS",IF(E51="no","permissive",IF(E51="yes","copyleft",E51)))</f>
        <v>permissive</v>
      </c>
      <c r="E51" s="13" t="s">
        <v>19</v>
      </c>
      <c r="F51" s="11" t="s">
        <v>19</v>
      </c>
      <c r="G51" s="16" t="s">
        <v>19</v>
      </c>
      <c r="H51" s="19" t="s">
        <v>19</v>
      </c>
      <c r="I51" s="11"/>
      <c r="J51" s="11"/>
      <c r="K51" s="11" t="s">
        <v>24</v>
      </c>
      <c r="L51" s="11"/>
      <c r="M51" s="11"/>
      <c r="N51" s="11"/>
      <c r="O51" s="11"/>
    </row>
    <row r="52" spans="2:15" ht="14">
      <c r="B52" s="8" t="str">
        <f>HYPERLINK("https://opensource.org/licenses/MS-PL","Microsoft Public License")</f>
        <v>Microsoft Public License</v>
      </c>
      <c r="C52" s="33" t="s">
        <v>246</v>
      </c>
      <c r="D52" s="11" t="s">
        <v>42</v>
      </c>
      <c r="E52" s="16" t="s">
        <v>43</v>
      </c>
      <c r="F52" s="11" t="s">
        <v>19</v>
      </c>
      <c r="G52" s="19" t="s">
        <v>24</v>
      </c>
      <c r="H52" s="19" t="s">
        <v>19</v>
      </c>
      <c r="I52" s="11"/>
      <c r="J52" s="11"/>
      <c r="K52" s="11" t="s">
        <v>24</v>
      </c>
      <c r="L52" s="11"/>
      <c r="M52" s="11"/>
      <c r="N52" s="11"/>
      <c r="O52" s="11"/>
    </row>
    <row r="53" spans="2:15" ht="14">
      <c r="B53" s="8" t="str">
        <f>HYPERLINK("https://opensource.org/licenses/MS-RL","Microsoft Reciprocal License ")</f>
        <v xml:space="preserve">Microsoft Reciprocal License </v>
      </c>
      <c r="C53" s="33" t="s">
        <v>247</v>
      </c>
      <c r="D53" s="11" t="s">
        <v>42</v>
      </c>
      <c r="E53" s="16" t="s">
        <v>70</v>
      </c>
      <c r="F53" s="11" t="s">
        <v>19</v>
      </c>
      <c r="G53" s="19" t="s">
        <v>24</v>
      </c>
      <c r="H53" s="19" t="s">
        <v>19</v>
      </c>
      <c r="I53" s="11"/>
      <c r="J53" s="11"/>
      <c r="K53" s="11" t="s">
        <v>24</v>
      </c>
      <c r="L53" s="11"/>
      <c r="M53" s="11"/>
      <c r="N53" s="11"/>
      <c r="O53" s="11"/>
    </row>
    <row r="54" spans="2:15" ht="14">
      <c r="B54" s="8" t="str">
        <f>HYPERLINK("https://opensource.org/licenses/MIT","MIT License ")</f>
        <v xml:space="preserve">MIT License </v>
      </c>
      <c r="C54" s="33" t="s">
        <v>248</v>
      </c>
      <c r="D54" s="11" t="str">
        <f t="shared" ref="D54:D55" si="6">IF(F54="yes","SaaS",IF(E54="no","permissive",IF(E54="yes","copyleft",E54)))</f>
        <v>permissive</v>
      </c>
      <c r="E54" s="13" t="s">
        <v>19</v>
      </c>
      <c r="F54" s="11" t="s">
        <v>19</v>
      </c>
      <c r="G54" s="16" t="s">
        <v>19</v>
      </c>
      <c r="H54" s="19" t="s">
        <v>19</v>
      </c>
      <c r="I54" s="11"/>
      <c r="J54" s="11"/>
      <c r="K54" s="11" t="s">
        <v>24</v>
      </c>
      <c r="L54" s="11"/>
      <c r="M54" s="11"/>
      <c r="N54" s="11"/>
      <c r="O54" s="11"/>
    </row>
    <row r="55" spans="2:15" ht="14">
      <c r="B55" s="8" t="str">
        <f>HYPERLINK("https://opensource.org/licenses/Motosoto","Motosoto License")</f>
        <v>Motosoto License</v>
      </c>
      <c r="C55" s="33" t="s">
        <v>249</v>
      </c>
      <c r="D55" s="11" t="str">
        <f t="shared" si="6"/>
        <v>copyleft</v>
      </c>
      <c r="E55" s="16" t="s">
        <v>24</v>
      </c>
      <c r="F55" s="11" t="s">
        <v>19</v>
      </c>
      <c r="G55" s="19" t="s">
        <v>24</v>
      </c>
      <c r="H55" s="19" t="s">
        <v>19</v>
      </c>
      <c r="I55" s="11"/>
      <c r="J55" s="11"/>
      <c r="K55" s="11" t="s">
        <v>24</v>
      </c>
      <c r="L55" s="11"/>
      <c r="M55" s="11"/>
      <c r="N55" s="11"/>
      <c r="O55" s="11"/>
    </row>
    <row r="56" spans="2:15" ht="14">
      <c r="B56" s="8" t="str">
        <f>HYPERLINK("https://opensource.org/licenses/MPL-1.0","Mozilla Public License 1.0 ")</f>
        <v xml:space="preserve">Mozilla Public License 1.0 </v>
      </c>
      <c r="C56" s="33" t="s">
        <v>250</v>
      </c>
      <c r="D56" s="11" t="s">
        <v>42</v>
      </c>
      <c r="E56" s="16" t="s">
        <v>43</v>
      </c>
      <c r="F56" s="11" t="s">
        <v>19</v>
      </c>
      <c r="G56" s="19" t="s">
        <v>24</v>
      </c>
      <c r="H56" s="19" t="s">
        <v>19</v>
      </c>
      <c r="I56" s="11"/>
      <c r="J56" s="11"/>
      <c r="K56" s="11" t="s">
        <v>24</v>
      </c>
      <c r="L56" s="11"/>
      <c r="M56" s="11"/>
      <c r="N56" s="11"/>
      <c r="O56" s="11"/>
    </row>
    <row r="57" spans="2:15" ht="14">
      <c r="B57" s="8" t="str">
        <f>HYPERLINK("https://opensource.org/licenses/MPL-1.1","Mozilla Public License 1.1")</f>
        <v>Mozilla Public License 1.1</v>
      </c>
      <c r="C57" s="33" t="s">
        <v>251</v>
      </c>
      <c r="D57" s="11" t="s">
        <v>42</v>
      </c>
      <c r="E57" s="16" t="s">
        <v>43</v>
      </c>
      <c r="F57" s="11" t="s">
        <v>19</v>
      </c>
      <c r="G57" s="19" t="s">
        <v>24</v>
      </c>
      <c r="H57" s="19" t="s">
        <v>19</v>
      </c>
      <c r="I57" s="11"/>
      <c r="J57" s="11"/>
      <c r="K57" s="11" t="s">
        <v>24</v>
      </c>
      <c r="L57" s="11"/>
      <c r="M57" s="11"/>
      <c r="N57" s="11"/>
      <c r="O57" s="11"/>
    </row>
    <row r="58" spans="2:15" ht="14">
      <c r="B58" s="8" t="str">
        <f>HYPERLINK("https://opensource.org/licenses/MPL-2.0","Mozilla Public License 2.0 ")</f>
        <v xml:space="preserve">Mozilla Public License 2.0 </v>
      </c>
      <c r="C58" s="33" t="s">
        <v>252</v>
      </c>
      <c r="D58" s="11" t="s">
        <v>42</v>
      </c>
      <c r="E58" s="16" t="s">
        <v>43</v>
      </c>
      <c r="F58" s="11" t="s">
        <v>19</v>
      </c>
      <c r="G58" s="16" t="s">
        <v>24</v>
      </c>
      <c r="H58" s="19" t="s">
        <v>19</v>
      </c>
      <c r="I58" s="11"/>
      <c r="J58" s="11"/>
      <c r="K58" s="11" t="s">
        <v>24</v>
      </c>
      <c r="L58" s="11"/>
      <c r="M58" s="11"/>
      <c r="N58" s="11"/>
      <c r="O58" s="11"/>
    </row>
    <row r="59" spans="2:15" ht="14">
      <c r="B59" s="8" t="str">
        <f>HYPERLINK("https://opensource.org/licenses/Multics","Multics License (Multics)")</f>
        <v>Multics License (Multics)</v>
      </c>
      <c r="C59" s="33" t="s">
        <v>253</v>
      </c>
      <c r="D59" s="11" t="str">
        <f>IF(F59="yes","SaaS",IF(E59="no","permissive",IF(E59="yes","copyleft",E59)))</f>
        <v>permissive</v>
      </c>
      <c r="E59" s="13" t="s">
        <v>19</v>
      </c>
      <c r="F59" s="11" t="s">
        <v>19</v>
      </c>
      <c r="G59" s="16" t="s">
        <v>19</v>
      </c>
      <c r="H59" s="19" t="s">
        <v>19</v>
      </c>
      <c r="I59" s="11"/>
      <c r="J59" s="11"/>
      <c r="K59" s="11" t="s">
        <v>24</v>
      </c>
      <c r="L59" s="11"/>
      <c r="M59" s="11"/>
      <c r="N59" s="11"/>
      <c r="O59" s="11"/>
    </row>
    <row r="60" spans="2:15" ht="14">
      <c r="B60" s="8" t="str">
        <f>HYPERLINK("https://opensource.org/licenses/NASA-1.3","NASA Open Source Agreement 1.3")</f>
        <v>NASA Open Source Agreement 1.3</v>
      </c>
      <c r="C60" s="33" t="s">
        <v>254</v>
      </c>
      <c r="D60" s="11" t="s">
        <v>42</v>
      </c>
      <c r="E60" s="16" t="s">
        <v>43</v>
      </c>
      <c r="F60" s="11" t="s">
        <v>19</v>
      </c>
      <c r="G60" s="19" t="s">
        <v>24</v>
      </c>
      <c r="H60" s="19" t="s">
        <v>19</v>
      </c>
      <c r="I60" s="11"/>
      <c r="J60" s="11"/>
      <c r="K60" s="11" t="s">
        <v>24</v>
      </c>
      <c r="L60" s="11"/>
      <c r="M60" s="11"/>
      <c r="N60" s="11"/>
      <c r="O60" s="11"/>
    </row>
    <row r="61" spans="2:15" ht="14">
      <c r="B61" s="8" t="str">
        <f>HYPERLINK("https://opensource.org/licenses/NTP","NTP License")</f>
        <v>NTP License</v>
      </c>
      <c r="C61" s="33" t="s">
        <v>255</v>
      </c>
      <c r="D61" s="11" t="str">
        <f t="shared" ref="D61:D62" si="7">IF(F61="yes","SaaS",IF(E61="no","permissive",IF(E61="yes","copyleft",E61)))</f>
        <v>permissive</v>
      </c>
      <c r="E61" s="13" t="s">
        <v>19</v>
      </c>
      <c r="F61" s="11" t="s">
        <v>19</v>
      </c>
      <c r="G61" s="16" t="s">
        <v>19</v>
      </c>
      <c r="H61" s="19" t="s">
        <v>19</v>
      </c>
      <c r="I61" s="11"/>
      <c r="J61" s="11"/>
      <c r="K61" s="11" t="s">
        <v>24</v>
      </c>
      <c r="L61" s="11"/>
      <c r="M61" s="11"/>
      <c r="N61" s="11"/>
      <c r="O61" s="11"/>
    </row>
    <row r="62" spans="2:15" ht="14">
      <c r="B62" s="8" t="str">
        <f>HYPERLINK("https://opensource.org/licenses/Naumen","Naumen Public License")</f>
        <v>Naumen Public License</v>
      </c>
      <c r="C62" s="33" t="s">
        <v>256</v>
      </c>
      <c r="D62" s="11" t="str">
        <f t="shared" si="7"/>
        <v>permissive</v>
      </c>
      <c r="E62" s="13" t="s">
        <v>19</v>
      </c>
      <c r="F62" s="11" t="s">
        <v>19</v>
      </c>
      <c r="G62" s="16" t="s">
        <v>19</v>
      </c>
      <c r="H62" s="19" t="s">
        <v>19</v>
      </c>
      <c r="I62" s="11"/>
      <c r="J62" s="11"/>
      <c r="K62" s="11" t="s">
        <v>24</v>
      </c>
      <c r="L62" s="11"/>
      <c r="M62" s="11"/>
      <c r="N62" s="11"/>
      <c r="O62" s="11"/>
    </row>
    <row r="63" spans="2:15" ht="14">
      <c r="B63" s="8" t="str">
        <f>HYPERLINK("https://opensource.org/licenses/NGPL","Nethack General Public License ")</f>
        <v xml:space="preserve">Nethack General Public License </v>
      </c>
      <c r="C63" s="33" t="s">
        <v>257</v>
      </c>
      <c r="D63" s="11" t="s">
        <v>42</v>
      </c>
      <c r="E63" s="16" t="s">
        <v>43</v>
      </c>
      <c r="F63" s="11" t="s">
        <v>19</v>
      </c>
      <c r="G63" s="16" t="s">
        <v>19</v>
      </c>
      <c r="H63" s="19" t="s">
        <v>19</v>
      </c>
      <c r="I63" s="11"/>
      <c r="J63" s="11"/>
      <c r="K63" s="11" t="s">
        <v>24</v>
      </c>
      <c r="L63" s="11"/>
      <c r="M63" s="11"/>
      <c r="N63" s="11"/>
      <c r="O63" s="11"/>
    </row>
    <row r="64" spans="2:15" ht="14">
      <c r="B64" s="8" t="str">
        <f>HYPERLINK("https://opensource.org/licenses/nokia.php","Nokia Open Source License ")</f>
        <v xml:space="preserve">Nokia Open Source License </v>
      </c>
      <c r="C64" s="33" t="s">
        <v>258</v>
      </c>
      <c r="D64" s="11" t="s">
        <v>42</v>
      </c>
      <c r="E64" s="16" t="s">
        <v>43</v>
      </c>
      <c r="F64" s="11" t="s">
        <v>19</v>
      </c>
      <c r="G64" s="19" t="s">
        <v>24</v>
      </c>
      <c r="H64" s="19" t="s">
        <v>19</v>
      </c>
      <c r="I64" s="11"/>
      <c r="J64" s="11"/>
      <c r="K64" s="11" t="s">
        <v>24</v>
      </c>
      <c r="L64" s="11"/>
      <c r="M64" s="11"/>
      <c r="N64" s="11"/>
      <c r="O64" s="11"/>
    </row>
    <row r="65" spans="2:15" ht="14">
      <c r="B65" s="8" t="str">
        <f>HYPERLINK("https://opensource.org/licenses/NPOSL-3.0","Non-Profit Open Software License 3.0")</f>
        <v>Non-Profit Open Software License 3.0</v>
      </c>
      <c r="C65" s="33" t="s">
        <v>259</v>
      </c>
      <c r="D65" s="11" t="s">
        <v>42</v>
      </c>
      <c r="E65" s="16" t="s">
        <v>24</v>
      </c>
      <c r="F65" s="11" t="s">
        <v>19</v>
      </c>
      <c r="G65" s="19" t="s">
        <v>24</v>
      </c>
      <c r="H65" s="19" t="s">
        <v>19</v>
      </c>
      <c r="I65" s="11"/>
      <c r="J65" s="11"/>
      <c r="K65" s="11" t="s">
        <v>24</v>
      </c>
      <c r="L65" s="11"/>
      <c r="M65" s="11"/>
      <c r="N65" s="11"/>
      <c r="O65" s="11"/>
    </row>
    <row r="66" spans="2:15" ht="14">
      <c r="B66" s="8" t="str">
        <f>HYPERLINK("https://opensource.org/licenses/OCLC-2.0","OCLC Research Public License 2.0 ")</f>
        <v xml:space="preserve">OCLC Research Public License 2.0 </v>
      </c>
      <c r="C66" s="33" t="s">
        <v>260</v>
      </c>
      <c r="D66" s="11" t="s">
        <v>42</v>
      </c>
      <c r="E66" s="16" t="s">
        <v>43</v>
      </c>
      <c r="F66" s="11" t="s">
        <v>19</v>
      </c>
      <c r="G66" s="16" t="s">
        <v>19</v>
      </c>
      <c r="H66" s="19" t="s">
        <v>19</v>
      </c>
      <c r="I66" s="11"/>
      <c r="J66" s="11"/>
      <c r="K66" s="11" t="s">
        <v>24</v>
      </c>
      <c r="L66" s="11"/>
      <c r="M66" s="11"/>
      <c r="N66" s="11"/>
      <c r="O66" s="11"/>
    </row>
    <row r="67" spans="2:15" ht="14">
      <c r="B67" s="8" t="str">
        <f>HYPERLINK("http://www.nationalarchives.gov.uk/doc/open-government-licence/version/3/","Open Government Licence 3.0")</f>
        <v>Open Government Licence 3.0</v>
      </c>
      <c r="C67" s="33" t="s">
        <v>261</v>
      </c>
      <c r="D67" s="11" t="s">
        <v>61</v>
      </c>
      <c r="E67" s="13" t="s">
        <v>19</v>
      </c>
      <c r="F67" s="11" t="s">
        <v>19</v>
      </c>
      <c r="G67" s="16" t="s">
        <v>73</v>
      </c>
      <c r="H67" s="19" t="s">
        <v>19</v>
      </c>
      <c r="I67" s="11"/>
      <c r="J67" s="11"/>
      <c r="K67" s="11" t="s">
        <v>24</v>
      </c>
      <c r="L67" s="11"/>
      <c r="M67" s="11"/>
      <c r="N67" s="11"/>
      <c r="O67" s="11"/>
    </row>
    <row r="68" spans="2:15" ht="14">
      <c r="B68" s="8" t="str">
        <f>HYPERLINK("https://opensource.org/licenses/OGTSL","Open Group Test Suite License")</f>
        <v>Open Group Test Suite License</v>
      </c>
      <c r="C68" s="33" t="s">
        <v>262</v>
      </c>
      <c r="D68" s="11" t="s">
        <v>42</v>
      </c>
      <c r="E68" s="16" t="s">
        <v>43</v>
      </c>
      <c r="F68" s="11" t="s">
        <v>19</v>
      </c>
      <c r="G68" s="16" t="s">
        <v>19</v>
      </c>
      <c r="H68" s="19" t="s">
        <v>19</v>
      </c>
      <c r="I68" s="11"/>
      <c r="J68" s="11"/>
      <c r="K68" s="11" t="s">
        <v>24</v>
      </c>
      <c r="L68" s="11"/>
      <c r="M68" s="11"/>
      <c r="N68" s="11"/>
      <c r="O68" s="11"/>
    </row>
    <row r="69" spans="2:15" ht="14">
      <c r="B69" s="8" t="str">
        <f>HYPERLINK("https://opensource.org/licenses/OSL-3.0","Open Software License 3.0")</f>
        <v>Open Software License 3.0</v>
      </c>
      <c r="C69" s="33" t="s">
        <v>263</v>
      </c>
      <c r="D69" s="11" t="str">
        <f>IF(F69="yes","SaaS",IF(E69="no","permissive",IF(E69="yes","copyleft",E69)))</f>
        <v>SaaS</v>
      </c>
      <c r="E69" s="16" t="s">
        <v>70</v>
      </c>
      <c r="F69" s="11" t="s">
        <v>24</v>
      </c>
      <c r="G69" s="16" t="s">
        <v>24</v>
      </c>
      <c r="H69" s="19" t="s">
        <v>19</v>
      </c>
      <c r="I69" s="11"/>
      <c r="J69" s="11"/>
      <c r="K69" s="11" t="s">
        <v>24</v>
      </c>
      <c r="L69" s="11"/>
      <c r="M69" s="11"/>
      <c r="N69" s="11"/>
      <c r="O69" s="11"/>
    </row>
    <row r="70" spans="2:15" ht="14">
      <c r="B70" s="57" t="s">
        <v>264</v>
      </c>
      <c r="C70" s="51" t="s">
        <v>265</v>
      </c>
      <c r="D70" s="11" t="s">
        <v>42</v>
      </c>
      <c r="E70" s="16" t="s">
        <v>43</v>
      </c>
      <c r="F70" s="11" t="s">
        <v>19</v>
      </c>
      <c r="G70" s="19" t="s">
        <v>24</v>
      </c>
      <c r="H70" s="19" t="s">
        <v>19</v>
      </c>
      <c r="I70" s="11"/>
      <c r="J70" s="11"/>
      <c r="K70" s="11" t="s">
        <v>24</v>
      </c>
      <c r="L70" s="11"/>
      <c r="M70" s="11"/>
      <c r="N70" s="11"/>
      <c r="O70" s="11"/>
    </row>
    <row r="71" spans="2:15" ht="14">
      <c r="B71" s="8" t="str">
        <f>HYPERLINK("https://opensource.org/licenses/PHP-3.0","PHP License 3.0")</f>
        <v>PHP License 3.0</v>
      </c>
      <c r="C71" s="33" t="s">
        <v>266</v>
      </c>
      <c r="D71" s="11" t="str">
        <f t="shared" ref="D71:D74" si="8">IF(F71="yes","SaaS",IF(E71="no","permissive",IF(E71="yes","copyleft",E71)))</f>
        <v>permissive</v>
      </c>
      <c r="E71" s="13" t="s">
        <v>19</v>
      </c>
      <c r="F71" s="11" t="s">
        <v>19</v>
      </c>
      <c r="G71" s="16" t="s">
        <v>19</v>
      </c>
      <c r="H71" s="19" t="s">
        <v>19</v>
      </c>
      <c r="I71" s="11"/>
      <c r="J71" s="11"/>
      <c r="K71" s="11" t="s">
        <v>24</v>
      </c>
      <c r="L71" s="11"/>
      <c r="M71" s="11"/>
      <c r="N71" s="11"/>
      <c r="O71" s="11"/>
    </row>
    <row r="72" spans="2:15" ht="14">
      <c r="B72" s="8" t="str">
        <f>HYPERLINK("https://opensource.org/licenses/PostgreSQL","The PostgreSQL License ")</f>
        <v xml:space="preserve">The PostgreSQL License </v>
      </c>
      <c r="C72" s="33" t="s">
        <v>268</v>
      </c>
      <c r="D72" s="11" t="str">
        <f t="shared" si="8"/>
        <v>permissive</v>
      </c>
      <c r="E72" s="13" t="s">
        <v>19</v>
      </c>
      <c r="F72" s="11" t="s">
        <v>19</v>
      </c>
      <c r="G72" s="16" t="s">
        <v>19</v>
      </c>
      <c r="H72" s="19" t="s">
        <v>19</v>
      </c>
      <c r="I72" s="11"/>
      <c r="J72" s="11"/>
      <c r="K72" s="11" t="s">
        <v>24</v>
      </c>
      <c r="L72" s="11"/>
      <c r="M72" s="11"/>
      <c r="N72" s="11"/>
      <c r="O72" s="11"/>
    </row>
    <row r="73" spans="2:15" ht="14">
      <c r="B73" s="8" t="str">
        <f>HYPERLINK("https://opensource.org/licenses/Python-2.0","Python License (overall Python license)")</f>
        <v>Python License (overall Python license)</v>
      </c>
      <c r="C73" s="33" t="s">
        <v>269</v>
      </c>
      <c r="D73" s="11" t="str">
        <f t="shared" si="8"/>
        <v>permissive</v>
      </c>
      <c r="E73" s="13" t="s">
        <v>19</v>
      </c>
      <c r="F73" s="11" t="s">
        <v>19</v>
      </c>
      <c r="G73" s="16" t="s">
        <v>19</v>
      </c>
      <c r="H73" s="19" t="s">
        <v>19</v>
      </c>
      <c r="I73" s="11"/>
      <c r="J73" s="11"/>
      <c r="K73" s="11" t="s">
        <v>24</v>
      </c>
      <c r="L73" s="11"/>
      <c r="M73" s="11"/>
      <c r="N73" s="11"/>
      <c r="O73" s="11"/>
    </row>
    <row r="74" spans="2:15" ht="14">
      <c r="B74" s="8" t="str">
        <f>HYPERLINK("https://opensource.org/licenses/pythonpl.php","CNRI Python license (CNRI portion of Python License)")</f>
        <v>CNRI Python license (CNRI portion of Python License)</v>
      </c>
      <c r="C74" s="33" t="s">
        <v>271</v>
      </c>
      <c r="D74" s="11" t="str">
        <f t="shared" si="8"/>
        <v>permissive</v>
      </c>
      <c r="E74" s="13" t="s">
        <v>19</v>
      </c>
      <c r="F74" s="11" t="s">
        <v>19</v>
      </c>
      <c r="G74" s="16" t="s">
        <v>19</v>
      </c>
      <c r="H74" s="19" t="s">
        <v>19</v>
      </c>
      <c r="I74" s="11"/>
      <c r="J74" s="11"/>
      <c r="K74" s="11" t="s">
        <v>24</v>
      </c>
      <c r="L74" s="11"/>
      <c r="M74" s="11"/>
      <c r="N74" s="11"/>
      <c r="O74" s="11"/>
    </row>
    <row r="75" spans="2:15" ht="14">
      <c r="B75" s="8" t="str">
        <f>HYPERLINK("https://opensource.org/licenses/QPL-1.0","Q Public License ")</f>
        <v xml:space="preserve">Q Public License </v>
      </c>
      <c r="C75" s="33" t="s">
        <v>272</v>
      </c>
      <c r="D75" s="11" t="s">
        <v>42</v>
      </c>
      <c r="E75" s="16" t="s">
        <v>43</v>
      </c>
      <c r="F75" s="11" t="s">
        <v>19</v>
      </c>
      <c r="G75" s="16" t="s">
        <v>19</v>
      </c>
      <c r="H75" s="19" t="s">
        <v>19</v>
      </c>
      <c r="I75" s="11"/>
      <c r="J75" s="11"/>
      <c r="K75" s="11" t="s">
        <v>24</v>
      </c>
      <c r="L75" s="11"/>
      <c r="M75" s="11"/>
      <c r="N75" s="11"/>
      <c r="O75" s="11"/>
    </row>
    <row r="76" spans="2:15" ht="14">
      <c r="B76" s="8" t="str">
        <f>HYPERLINK("https://opensource.org/licenses/RPSL-1.0","RealNetworks Public Source License V1.0")</f>
        <v>RealNetworks Public Source License V1.0</v>
      </c>
      <c r="C76" s="33" t="s">
        <v>275</v>
      </c>
      <c r="D76" s="11" t="s">
        <v>42</v>
      </c>
      <c r="E76" s="16" t="s">
        <v>43</v>
      </c>
      <c r="F76" s="11" t="s">
        <v>19</v>
      </c>
      <c r="G76" s="19" t="s">
        <v>24</v>
      </c>
      <c r="H76" s="19" t="s">
        <v>19</v>
      </c>
      <c r="I76" s="11"/>
      <c r="J76" s="11"/>
      <c r="K76" s="11" t="s">
        <v>24</v>
      </c>
      <c r="L76" s="11"/>
      <c r="M76" s="11"/>
      <c r="N76" s="11"/>
      <c r="O76" s="11"/>
    </row>
    <row r="77" spans="2:15" ht="14">
      <c r="B77" s="8" t="str">
        <f>HYPERLINK("https://opensource.org/licenses/RPL-1.5","Reciprocal Public License 1.5 ")</f>
        <v xml:space="preserve">Reciprocal Public License 1.5 </v>
      </c>
      <c r="C77" s="33" t="s">
        <v>278</v>
      </c>
      <c r="D77" s="11" t="s">
        <v>42</v>
      </c>
      <c r="E77" s="16" t="s">
        <v>70</v>
      </c>
      <c r="F77" s="11" t="s">
        <v>19</v>
      </c>
      <c r="G77" s="19" t="s">
        <v>24</v>
      </c>
      <c r="H77" s="19" t="s">
        <v>19</v>
      </c>
      <c r="I77" s="11"/>
      <c r="J77" s="11"/>
      <c r="K77" s="11" t="s">
        <v>24</v>
      </c>
      <c r="L77" s="11"/>
      <c r="M77" s="11"/>
      <c r="N77" s="11"/>
      <c r="O77" s="11"/>
    </row>
    <row r="78" spans="2:15" ht="14">
      <c r="B78" s="8" t="str">
        <f>HYPERLINK("https://opensource.org/licenses/RSCPL","Ricoh Source Code Public License ")</f>
        <v xml:space="preserve">Ricoh Source Code Public License </v>
      </c>
      <c r="C78" s="33" t="s">
        <v>281</v>
      </c>
      <c r="D78" s="11" t="s">
        <v>42</v>
      </c>
      <c r="E78" s="16" t="s">
        <v>43</v>
      </c>
      <c r="F78" s="11" t="s">
        <v>19</v>
      </c>
      <c r="G78" s="19" t="s">
        <v>24</v>
      </c>
      <c r="H78" s="19" t="s">
        <v>19</v>
      </c>
      <c r="I78" s="11"/>
      <c r="J78" s="11"/>
      <c r="K78" s="11" t="s">
        <v>24</v>
      </c>
      <c r="L78" s="11"/>
      <c r="M78" s="11"/>
      <c r="N78" s="11"/>
      <c r="O78" s="11"/>
    </row>
    <row r="79" spans="2:15" ht="14">
      <c r="B79" s="8" t="str">
        <f>HYPERLINK("https://opensource.org/licenses/OFL-1.1","SIL Open Font License 1.1")</f>
        <v>SIL Open Font License 1.1</v>
      </c>
      <c r="C79" s="33" t="s">
        <v>283</v>
      </c>
      <c r="D79" s="11" t="str">
        <f t="shared" ref="D79:D81" si="9">IF(F79="yes","SaaS",IF(E79="no","permissive",IF(E79="yes","copyleft",E79)))</f>
        <v>copyleft</v>
      </c>
      <c r="E79" s="16" t="s">
        <v>24</v>
      </c>
      <c r="F79" s="11" t="s">
        <v>19</v>
      </c>
      <c r="G79" s="16" t="s">
        <v>19</v>
      </c>
      <c r="H79" s="19" t="s">
        <v>19</v>
      </c>
      <c r="I79" s="11"/>
      <c r="J79" s="11"/>
      <c r="K79" s="11" t="s">
        <v>24</v>
      </c>
      <c r="L79" s="11"/>
      <c r="M79" s="11"/>
      <c r="N79" s="11"/>
      <c r="O79" s="11"/>
    </row>
    <row r="80" spans="2:15" ht="14">
      <c r="B80" s="8" t="str">
        <f>HYPERLINK("https://opensource.org/licenses/Simple-2.0","Simple Public License 2.0 ")</f>
        <v xml:space="preserve">Simple Public License 2.0 </v>
      </c>
      <c r="C80" s="33" t="s">
        <v>286</v>
      </c>
      <c r="D80" s="11" t="str">
        <f t="shared" si="9"/>
        <v>copyleft</v>
      </c>
      <c r="E80" s="16" t="s">
        <v>24</v>
      </c>
      <c r="F80" s="11" t="s">
        <v>19</v>
      </c>
      <c r="G80" s="16" t="s">
        <v>19</v>
      </c>
      <c r="H80" s="19" t="s">
        <v>19</v>
      </c>
      <c r="I80" s="11"/>
      <c r="J80" s="11"/>
      <c r="K80" s="11" t="s">
        <v>24</v>
      </c>
      <c r="L80" s="11"/>
      <c r="M80" s="11"/>
      <c r="N80" s="11"/>
      <c r="O80" s="11"/>
    </row>
    <row r="81" spans="2:15" ht="14">
      <c r="B81" s="8" t="str">
        <f>HYPERLINK("https://opensource.org/licenses/Sleepycat","Sleepycat License ")</f>
        <v xml:space="preserve">Sleepycat License </v>
      </c>
      <c r="C81" s="33" t="s">
        <v>289</v>
      </c>
      <c r="D81" s="11" t="str">
        <f t="shared" si="9"/>
        <v>copyleft</v>
      </c>
      <c r="E81" s="16" t="s">
        <v>24</v>
      </c>
      <c r="F81" s="11" t="s">
        <v>19</v>
      </c>
      <c r="G81" s="16" t="s">
        <v>19</v>
      </c>
      <c r="H81" s="19" t="s">
        <v>19</v>
      </c>
      <c r="I81" s="11"/>
      <c r="J81" s="11"/>
      <c r="K81" s="11" t="s">
        <v>24</v>
      </c>
      <c r="L81" s="11"/>
      <c r="M81" s="11"/>
      <c r="N81" s="11"/>
      <c r="O81" s="11"/>
    </row>
    <row r="82" spans="2:15" ht="14">
      <c r="B82" s="8" t="str">
        <f>HYPERLINK("https://opensource.org/licenses/SPL-1.0","Sun Public License 1.0 ")</f>
        <v xml:space="preserve">Sun Public License 1.0 </v>
      </c>
      <c r="C82" s="33" t="s">
        <v>293</v>
      </c>
      <c r="D82" s="11" t="s">
        <v>42</v>
      </c>
      <c r="E82" s="16" t="s">
        <v>43</v>
      </c>
      <c r="F82" s="11" t="s">
        <v>19</v>
      </c>
      <c r="G82" s="19" t="s">
        <v>24</v>
      </c>
      <c r="H82" s="19" t="s">
        <v>19</v>
      </c>
      <c r="I82" s="11"/>
      <c r="J82" s="11"/>
      <c r="K82" s="11" t="s">
        <v>24</v>
      </c>
      <c r="L82" s="11"/>
      <c r="M82" s="11"/>
      <c r="N82" s="11"/>
      <c r="O82" s="11"/>
    </row>
    <row r="83" spans="2:15" ht="14">
      <c r="B83" s="8" t="str">
        <f>HYPERLINK("https://opensource.org/licenses/Watcom-1.0","Sybase Open Watcom Public License 1.0 (Watcom-1.0)")</f>
        <v>Sybase Open Watcom Public License 1.0 (Watcom-1.0)</v>
      </c>
      <c r="C83" s="33" t="s">
        <v>294</v>
      </c>
      <c r="D83" s="11" t="str">
        <f t="shared" ref="D83:D89" si="10">IF(F83="yes","SaaS",IF(E83="no","permissive",IF(E83="yes","copyleft",E83)))</f>
        <v>copyleft</v>
      </c>
      <c r="E83" s="16" t="s">
        <v>24</v>
      </c>
      <c r="F83" s="11" t="s">
        <v>19</v>
      </c>
      <c r="G83" s="19" t="s">
        <v>24</v>
      </c>
      <c r="H83" s="19" t="s">
        <v>19</v>
      </c>
      <c r="I83" s="11"/>
      <c r="J83" s="11"/>
      <c r="K83" s="11" t="s">
        <v>24</v>
      </c>
      <c r="L83" s="11"/>
      <c r="M83" s="11"/>
      <c r="N83" s="11"/>
      <c r="O83" s="11"/>
    </row>
    <row r="84" spans="2:15" ht="14">
      <c r="B84" s="63" t="s">
        <v>299</v>
      </c>
      <c r="C84" s="33" t="s">
        <v>300</v>
      </c>
      <c r="D84" s="11" t="str">
        <f t="shared" si="10"/>
        <v>permissive</v>
      </c>
      <c r="E84" s="13" t="s">
        <v>19</v>
      </c>
      <c r="F84" s="11" t="s">
        <v>19</v>
      </c>
      <c r="G84" s="16" t="s">
        <v>19</v>
      </c>
      <c r="H84" s="19" t="s">
        <v>19</v>
      </c>
      <c r="I84" s="11"/>
      <c r="J84" s="11"/>
      <c r="K84" s="11" t="s">
        <v>24</v>
      </c>
      <c r="L84" s="11"/>
      <c r="M84" s="11"/>
      <c r="N84" s="11"/>
      <c r="O84" s="11"/>
    </row>
    <row r="85" spans="2:15" ht="14">
      <c r="B85" s="8" t="str">
        <f>HYPERLINK("https://opensource.org/licenses/NCSA","University of Illinois/NCSA Open Source License ")</f>
        <v xml:space="preserve">University of Illinois/NCSA Open Source License </v>
      </c>
      <c r="C85" s="33" t="s">
        <v>304</v>
      </c>
      <c r="D85" s="11" t="str">
        <f t="shared" si="10"/>
        <v>permissive</v>
      </c>
      <c r="E85" s="13" t="s">
        <v>19</v>
      </c>
      <c r="F85" s="11" t="s">
        <v>19</v>
      </c>
      <c r="G85" s="16" t="s">
        <v>19</v>
      </c>
      <c r="H85" s="19" t="s">
        <v>19</v>
      </c>
      <c r="I85" s="11"/>
      <c r="J85" s="11"/>
      <c r="K85" s="11" t="s">
        <v>24</v>
      </c>
      <c r="L85" s="11"/>
      <c r="M85" s="11"/>
      <c r="N85" s="11"/>
      <c r="O85" s="11"/>
    </row>
    <row r="86" spans="2:15" ht="14">
      <c r="B86" s="8" t="str">
        <f>HYPERLINK("https://opensource.org/licenses/UPL","Universal Permissive License ")</f>
        <v xml:space="preserve">Universal Permissive License </v>
      </c>
      <c r="C86" s="33" t="s">
        <v>309</v>
      </c>
      <c r="D86" s="11" t="str">
        <f t="shared" si="10"/>
        <v>permissive</v>
      </c>
      <c r="E86" s="13" t="s">
        <v>19</v>
      </c>
      <c r="F86" s="11" t="s">
        <v>19</v>
      </c>
      <c r="G86" s="16" t="s">
        <v>24</v>
      </c>
      <c r="H86" s="19" t="s">
        <v>19</v>
      </c>
      <c r="I86" s="11"/>
      <c r="J86" s="11"/>
      <c r="K86" s="11" t="s">
        <v>24</v>
      </c>
      <c r="L86" s="11"/>
      <c r="M86" s="11"/>
      <c r="N86" s="11"/>
      <c r="O86" s="11"/>
    </row>
    <row r="87" spans="2:15" ht="14">
      <c r="B87" s="38" t="s">
        <v>312</v>
      </c>
      <c r="C87" s="51" t="s">
        <v>322</v>
      </c>
      <c r="D87" s="11" t="str">
        <f t="shared" si="10"/>
        <v>copyleft</v>
      </c>
      <c r="E87" s="16" t="s">
        <v>24</v>
      </c>
      <c r="F87" s="11" t="s">
        <v>19</v>
      </c>
      <c r="G87" s="19" t="s">
        <v>24</v>
      </c>
      <c r="H87" s="19" t="s">
        <v>19</v>
      </c>
      <c r="I87" s="11"/>
      <c r="J87" s="11"/>
      <c r="K87" s="11" t="s">
        <v>24</v>
      </c>
      <c r="L87" s="11"/>
      <c r="M87" s="11"/>
      <c r="N87" s="11"/>
      <c r="O87" s="11"/>
    </row>
    <row r="88" spans="2:15" ht="14">
      <c r="B88" s="8" t="str">
        <f>HYPERLINK("https://opensource.org/licenses/VSL-1.0","Vovida Software License v. 1.0")</f>
        <v>Vovida Software License v. 1.0</v>
      </c>
      <c r="C88" s="33" t="s">
        <v>326</v>
      </c>
      <c r="D88" s="11" t="str">
        <f t="shared" si="10"/>
        <v>permissive</v>
      </c>
      <c r="E88" s="13" t="s">
        <v>19</v>
      </c>
      <c r="F88" s="11" t="s">
        <v>19</v>
      </c>
      <c r="G88" s="16" t="s">
        <v>19</v>
      </c>
      <c r="H88" s="19" t="s">
        <v>19</v>
      </c>
      <c r="I88" s="11"/>
      <c r="J88" s="11"/>
      <c r="K88" s="11" t="s">
        <v>24</v>
      </c>
      <c r="L88" s="11"/>
      <c r="M88" s="11"/>
      <c r="N88" s="11"/>
      <c r="O88" s="11"/>
    </row>
    <row r="89" spans="2:15" ht="14">
      <c r="B89" s="8" t="str">
        <f>HYPERLINK("https://opensource.org/licenses/W3C","W3C License")</f>
        <v>W3C License</v>
      </c>
      <c r="C89" s="33" t="s">
        <v>329</v>
      </c>
      <c r="D89" s="11" t="str">
        <f t="shared" si="10"/>
        <v>permissive</v>
      </c>
      <c r="E89" s="13" t="s">
        <v>19</v>
      </c>
      <c r="F89" s="11" t="s">
        <v>19</v>
      </c>
      <c r="G89" s="16" t="s">
        <v>19</v>
      </c>
      <c r="H89" s="19" t="s">
        <v>19</v>
      </c>
      <c r="I89" s="11"/>
      <c r="J89" s="11"/>
      <c r="K89" s="11" t="s">
        <v>24</v>
      </c>
      <c r="L89" s="11"/>
      <c r="M89" s="11"/>
      <c r="N89" s="11"/>
      <c r="O89" s="11"/>
    </row>
    <row r="90" spans="2:15" ht="14">
      <c r="B90" s="8" t="str">
        <f>HYPERLINK("https://opensource.org/licenses/WXwindows","wxWindows Library License ")</f>
        <v xml:space="preserve">wxWindows Library License </v>
      </c>
      <c r="C90" s="33" t="s">
        <v>334</v>
      </c>
      <c r="D90" s="11" t="s">
        <v>42</v>
      </c>
      <c r="E90" s="16" t="s">
        <v>43</v>
      </c>
      <c r="F90" s="11" t="s">
        <v>19</v>
      </c>
      <c r="G90" s="16" t="s">
        <v>19</v>
      </c>
      <c r="H90" s="19" t="s">
        <v>19</v>
      </c>
      <c r="I90" s="11"/>
      <c r="J90" s="11"/>
      <c r="K90" s="11" t="s">
        <v>24</v>
      </c>
      <c r="L90" s="11"/>
      <c r="M90" s="11"/>
      <c r="N90" s="11"/>
      <c r="O90" s="11"/>
    </row>
    <row r="91" spans="2:15" ht="14">
      <c r="B91" s="8" t="str">
        <f>HYPERLINK("https://opensource.org/licenses/xnet.php","X.Net License ")</f>
        <v xml:space="preserve">X.Net License </v>
      </c>
      <c r="C91" s="33" t="s">
        <v>337</v>
      </c>
      <c r="D91" s="11" t="s">
        <v>61</v>
      </c>
      <c r="E91" s="13" t="s">
        <v>19</v>
      </c>
      <c r="F91" s="11" t="s">
        <v>19</v>
      </c>
      <c r="G91" s="16" t="s">
        <v>19</v>
      </c>
      <c r="H91" s="19" t="s">
        <v>19</v>
      </c>
      <c r="I91" s="11"/>
      <c r="J91" s="11"/>
      <c r="K91" s="11" t="s">
        <v>24</v>
      </c>
      <c r="L91" s="11"/>
      <c r="M91" s="11"/>
      <c r="N91" s="11"/>
      <c r="O91" s="11"/>
    </row>
    <row r="92" spans="2:15" ht="14">
      <c r="B92" s="8" t="str">
        <f>HYPERLINK("https://opensource.org/licenses/FPL-1.0.0","Zero Clause BSD License: see Free Public License 1.0.0")</f>
        <v>Zero Clause BSD License: see Free Public License 1.0.0</v>
      </c>
      <c r="C92" s="33" t="s">
        <v>219</v>
      </c>
      <c r="D92" s="11" t="str">
        <f t="shared" ref="D92:D94" si="11">IF(F92="yes","SaaS",IF(E92="no","permissive",IF(E92="yes","copyleft",E92)))</f>
        <v>permissive</v>
      </c>
      <c r="E92" s="13" t="s">
        <v>19</v>
      </c>
      <c r="F92" s="11" t="s">
        <v>19</v>
      </c>
      <c r="G92" s="16" t="s">
        <v>19</v>
      </c>
      <c r="H92" s="19" t="s">
        <v>19</v>
      </c>
      <c r="I92" s="11"/>
      <c r="J92" s="11"/>
      <c r="K92" s="11" t="s">
        <v>24</v>
      </c>
      <c r="L92" s="11"/>
      <c r="M92" s="11"/>
      <c r="N92" s="11"/>
      <c r="O92" s="11"/>
    </row>
    <row r="93" spans="2:15" ht="14">
      <c r="B93" s="8" t="str">
        <f>HYPERLINK("https://opensource.org/licenses/ZPL-2.0","Zope Public License 2.0 ")</f>
        <v xml:space="preserve">Zope Public License 2.0 </v>
      </c>
      <c r="C93" s="33" t="s">
        <v>356</v>
      </c>
      <c r="D93" s="11" t="str">
        <f t="shared" si="11"/>
        <v>permissive</v>
      </c>
      <c r="E93" s="13" t="s">
        <v>19</v>
      </c>
      <c r="F93" s="11" t="s">
        <v>19</v>
      </c>
      <c r="G93" s="16" t="s">
        <v>19</v>
      </c>
      <c r="H93" s="19" t="s">
        <v>19</v>
      </c>
      <c r="I93" s="11"/>
      <c r="J93" s="11"/>
      <c r="K93" s="11" t="s">
        <v>24</v>
      </c>
      <c r="L93" s="11"/>
      <c r="M93" s="11"/>
      <c r="N93" s="11"/>
      <c r="O93" s="11"/>
    </row>
    <row r="94" spans="2:15" ht="14">
      <c r="B94" s="8" t="str">
        <f>HYPERLINK("https://opensource.org/licenses/Zlib","zlib/libpng license ")</f>
        <v xml:space="preserve">zlib/libpng license </v>
      </c>
      <c r="C94" s="33" t="s">
        <v>361</v>
      </c>
      <c r="D94" s="35" t="str">
        <f t="shared" si="11"/>
        <v>permissive</v>
      </c>
      <c r="E94" s="13" t="s">
        <v>19</v>
      </c>
      <c r="F94" s="11" t="s">
        <v>19</v>
      </c>
      <c r="G94" s="16" t="s">
        <v>19</v>
      </c>
      <c r="H94" s="19" t="s">
        <v>19</v>
      </c>
      <c r="I94" s="35"/>
      <c r="J94" s="35"/>
      <c r="K94" s="35" t="s">
        <v>24</v>
      </c>
      <c r="L94" s="35"/>
      <c r="M94" s="35"/>
      <c r="N94" s="35"/>
      <c r="O94" s="35"/>
    </row>
    <row r="95" spans="2:15" ht="13">
      <c r="C95" s="65"/>
      <c r="D95" s="66"/>
      <c r="E95" s="65"/>
      <c r="F95" s="65"/>
      <c r="G95" s="65"/>
      <c r="H95" s="65"/>
    </row>
    <row r="101" spans="2:2" ht="13">
      <c r="B101" s="66"/>
    </row>
  </sheetData>
  <mergeCells count="2">
    <mergeCell ref="T6:T8"/>
    <mergeCell ref="U6:X6"/>
  </mergeCells>
  <conditionalFormatting sqref="C3:C94">
    <cfRule type="containsBlanks" dxfId="5" priority="1">
      <formula>LEN(TRIM(C3))=0</formula>
    </cfRule>
  </conditionalFormatting>
  <conditionalFormatting sqref="D1:D1010">
    <cfRule type="containsText" dxfId="4" priority="2" operator="containsText" text="saas">
      <formula>NOT(ISERROR(SEARCH(("saas"),(D1))))</formula>
    </cfRule>
    <cfRule type="containsText" dxfId="3" priority="3" operator="containsText" text="copyleft">
      <formula>NOT(ISERROR(SEARCH(("copyleft"),(D1))))</formula>
    </cfRule>
    <cfRule type="containsText" dxfId="2" priority="4" operator="containsText" text="weak">
      <formula>NOT(ISERROR(SEARCH(("weak"),(D1))))</formula>
    </cfRule>
    <cfRule type="containsText" dxfId="1" priority="5" operator="containsText" text="strong">
      <formula>NOT(ISERROR(SEARCH(("strong"),(D1))))</formula>
    </cfRule>
    <cfRule type="containsText" dxfId="0" priority="6" operator="containsText" text="permissive">
      <formula>NOT(ISERROR(SEARCH(("permissive"),(D1))))</formula>
    </cfRule>
  </conditionalFormatting>
  <hyperlinks>
    <hyperlink ref="B7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2"/>
  <sheetViews>
    <sheetView workbookViewId="0"/>
  </sheetViews>
  <sheetFormatPr baseColWidth="10" defaultColWidth="14.5" defaultRowHeight="15.75" customHeight="1"/>
  <cols>
    <col min="1" max="1" width="3.1640625" customWidth="1"/>
    <col min="2" max="2" width="29.1640625" customWidth="1"/>
    <col min="3" max="3" width="42.83203125" customWidth="1"/>
    <col min="4" max="4" width="34" customWidth="1"/>
    <col min="6" max="6" width="20.5" customWidth="1"/>
    <col min="7" max="7" width="27.5" customWidth="1"/>
    <col min="8" max="8" width="17.6640625" customWidth="1"/>
  </cols>
  <sheetData>
    <row r="1" spans="1:26" ht="15.75" customHeight="1">
      <c r="A1" s="34"/>
      <c r="B1" s="58" t="s">
        <v>267</v>
      </c>
      <c r="C1" s="34"/>
      <c r="D1" s="58"/>
      <c r="E1" s="34"/>
      <c r="F1" s="34"/>
      <c r="G1" s="34"/>
      <c r="H1" s="34"/>
      <c r="I1" s="34"/>
      <c r="J1" s="34"/>
      <c r="K1" s="34"/>
      <c r="L1" s="34"/>
      <c r="M1" s="34"/>
      <c r="N1" s="34"/>
      <c r="O1" s="34"/>
      <c r="P1" s="34"/>
      <c r="Q1" s="34"/>
      <c r="R1" s="34"/>
      <c r="S1" s="34"/>
      <c r="T1" s="34"/>
      <c r="U1" s="34"/>
      <c r="V1" s="34"/>
      <c r="W1" s="34"/>
      <c r="X1" s="34"/>
      <c r="Y1" s="34"/>
      <c r="Z1" s="34"/>
    </row>
    <row r="2" spans="1:26" ht="15.75" customHeight="1">
      <c r="A2" s="34"/>
      <c r="B2" s="34"/>
      <c r="C2" s="34"/>
      <c r="D2" s="34"/>
      <c r="E2" s="34"/>
      <c r="F2" s="34"/>
      <c r="G2" s="34"/>
      <c r="H2" s="34"/>
      <c r="I2" s="34"/>
      <c r="J2" s="34"/>
      <c r="K2" s="34"/>
      <c r="L2" s="34"/>
      <c r="M2" s="34"/>
      <c r="N2" s="34"/>
      <c r="O2" s="34"/>
      <c r="P2" s="34"/>
      <c r="Q2" s="34"/>
      <c r="R2" s="34"/>
      <c r="S2" s="34"/>
      <c r="T2" s="34"/>
      <c r="U2" s="34"/>
      <c r="V2" s="34"/>
      <c r="W2" s="34"/>
      <c r="X2" s="34"/>
      <c r="Y2" s="34"/>
      <c r="Z2" s="34"/>
    </row>
    <row r="3" spans="1:26" ht="15.75" customHeight="1">
      <c r="A3" s="34">
        <v>1</v>
      </c>
      <c r="B3" s="34" t="s">
        <v>270</v>
      </c>
      <c r="C3" s="34"/>
      <c r="D3" s="34"/>
      <c r="E3" s="34"/>
      <c r="F3" s="34"/>
      <c r="G3" s="34"/>
      <c r="H3" s="34"/>
      <c r="I3" s="34"/>
      <c r="J3" s="34"/>
      <c r="K3" s="34"/>
      <c r="L3" s="34"/>
      <c r="M3" s="34"/>
      <c r="N3" s="34"/>
      <c r="O3" s="34"/>
      <c r="P3" s="34"/>
      <c r="Q3" s="34"/>
      <c r="R3" s="34"/>
      <c r="S3" s="34"/>
      <c r="T3" s="34"/>
      <c r="U3" s="34"/>
      <c r="V3" s="34"/>
      <c r="W3" s="34"/>
      <c r="X3" s="34"/>
      <c r="Y3" s="34"/>
      <c r="Z3" s="34"/>
    </row>
    <row r="4" spans="1:26" ht="15.75" customHeight="1">
      <c r="A4" s="34">
        <f t="shared" ref="A4:A10" si="0">A3+1</f>
        <v>2</v>
      </c>
      <c r="B4" s="34" t="s">
        <v>273</v>
      </c>
      <c r="C4" s="34"/>
      <c r="D4" s="34"/>
      <c r="E4" s="34"/>
      <c r="F4" s="34"/>
      <c r="G4" s="34"/>
      <c r="H4" s="34"/>
      <c r="I4" s="34"/>
      <c r="J4" s="34"/>
      <c r="K4" s="34"/>
      <c r="L4" s="34"/>
      <c r="M4" s="34"/>
      <c r="N4" s="34"/>
      <c r="O4" s="34"/>
      <c r="P4" s="34"/>
      <c r="Q4" s="34"/>
      <c r="R4" s="34"/>
      <c r="S4" s="34"/>
      <c r="T4" s="34"/>
      <c r="U4" s="34"/>
      <c r="V4" s="34"/>
      <c r="W4" s="34"/>
      <c r="X4" s="34"/>
      <c r="Y4" s="34"/>
      <c r="Z4" s="34"/>
    </row>
    <row r="5" spans="1:26" ht="15.75" customHeight="1">
      <c r="A5" s="34">
        <f t="shared" si="0"/>
        <v>3</v>
      </c>
      <c r="B5" s="34" t="s">
        <v>274</v>
      </c>
      <c r="C5" s="34"/>
      <c r="D5" s="34"/>
      <c r="E5" s="34"/>
      <c r="F5" s="34"/>
      <c r="G5" s="34"/>
      <c r="H5" s="34"/>
      <c r="I5" s="34"/>
      <c r="J5" s="34"/>
      <c r="K5" s="34"/>
      <c r="L5" s="34"/>
      <c r="M5" s="34"/>
      <c r="N5" s="34"/>
      <c r="O5" s="34"/>
      <c r="P5" s="34"/>
      <c r="Q5" s="34"/>
      <c r="R5" s="34"/>
      <c r="S5" s="34"/>
      <c r="T5" s="34"/>
      <c r="U5" s="34"/>
      <c r="V5" s="34"/>
      <c r="W5" s="34"/>
      <c r="X5" s="34"/>
      <c r="Y5" s="34"/>
      <c r="Z5" s="34"/>
    </row>
    <row r="6" spans="1:26" ht="15.75" customHeight="1">
      <c r="A6" s="34">
        <f t="shared" si="0"/>
        <v>4</v>
      </c>
      <c r="B6" s="34" t="s">
        <v>276</v>
      </c>
      <c r="C6" s="34"/>
      <c r="D6" s="34"/>
      <c r="E6" s="34"/>
      <c r="F6" s="34"/>
      <c r="G6" s="34"/>
      <c r="H6" s="34"/>
      <c r="I6" s="34"/>
      <c r="J6" s="34"/>
      <c r="K6" s="34"/>
      <c r="L6" s="34"/>
      <c r="M6" s="34"/>
      <c r="N6" s="34"/>
      <c r="O6" s="34"/>
      <c r="P6" s="34"/>
      <c r="Q6" s="34"/>
      <c r="R6" s="34"/>
      <c r="S6" s="34"/>
      <c r="T6" s="34"/>
      <c r="U6" s="34"/>
      <c r="V6" s="34"/>
      <c r="W6" s="34"/>
      <c r="X6" s="34"/>
      <c r="Y6" s="34"/>
      <c r="Z6" s="34"/>
    </row>
    <row r="7" spans="1:26" ht="15.75" customHeight="1">
      <c r="A7" s="34">
        <f t="shared" si="0"/>
        <v>5</v>
      </c>
      <c r="B7" s="34" t="s">
        <v>277</v>
      </c>
      <c r="C7" s="34"/>
      <c r="D7" s="34"/>
      <c r="E7" s="34"/>
      <c r="F7" s="34"/>
      <c r="G7" s="34"/>
      <c r="H7" s="34"/>
      <c r="I7" s="34"/>
      <c r="J7" s="34"/>
      <c r="K7" s="34"/>
      <c r="L7" s="34"/>
      <c r="M7" s="34"/>
      <c r="N7" s="34"/>
      <c r="O7" s="34"/>
      <c r="P7" s="34"/>
      <c r="Q7" s="34"/>
      <c r="R7" s="34"/>
      <c r="S7" s="34"/>
      <c r="T7" s="34"/>
      <c r="U7" s="34"/>
      <c r="V7" s="34"/>
      <c r="W7" s="34"/>
      <c r="X7" s="34"/>
      <c r="Y7" s="34"/>
      <c r="Z7" s="34"/>
    </row>
    <row r="8" spans="1:26" ht="15.75" customHeight="1">
      <c r="A8" s="34">
        <f t="shared" si="0"/>
        <v>6</v>
      </c>
      <c r="B8" s="34" t="s">
        <v>279</v>
      </c>
      <c r="C8" s="34"/>
      <c r="D8" s="34"/>
      <c r="E8" s="34"/>
      <c r="F8" s="34"/>
      <c r="G8" s="34"/>
      <c r="H8" s="34"/>
      <c r="I8" s="34"/>
      <c r="J8" s="34"/>
      <c r="K8" s="34"/>
      <c r="L8" s="34"/>
      <c r="M8" s="34"/>
      <c r="N8" s="34"/>
      <c r="O8" s="34"/>
      <c r="P8" s="34"/>
      <c r="Q8" s="34"/>
      <c r="R8" s="34"/>
      <c r="S8" s="34"/>
      <c r="T8" s="34"/>
      <c r="U8" s="34"/>
      <c r="V8" s="34"/>
      <c r="W8" s="34"/>
      <c r="X8" s="34"/>
      <c r="Y8" s="34"/>
      <c r="Z8" s="34"/>
    </row>
    <row r="9" spans="1:26" ht="15.75" customHeight="1">
      <c r="A9" s="34">
        <f t="shared" si="0"/>
        <v>7</v>
      </c>
      <c r="B9" s="34" t="s">
        <v>280</v>
      </c>
      <c r="C9" s="34"/>
      <c r="D9" s="34"/>
      <c r="E9" s="34"/>
      <c r="F9" s="34"/>
      <c r="G9" s="34"/>
      <c r="H9" s="34"/>
      <c r="I9" s="34"/>
      <c r="J9" s="34"/>
      <c r="K9" s="34"/>
      <c r="L9" s="34"/>
      <c r="M9" s="34"/>
      <c r="N9" s="34"/>
      <c r="O9" s="34"/>
      <c r="P9" s="34"/>
      <c r="Q9" s="34"/>
      <c r="R9" s="34"/>
      <c r="S9" s="34"/>
      <c r="T9" s="34"/>
      <c r="U9" s="34"/>
      <c r="V9" s="34"/>
      <c r="W9" s="34"/>
      <c r="X9" s="34"/>
      <c r="Y9" s="34"/>
      <c r="Z9" s="34"/>
    </row>
    <row r="10" spans="1:26" ht="15.75" customHeight="1">
      <c r="A10" s="34">
        <f t="shared" si="0"/>
        <v>8</v>
      </c>
      <c r="B10" s="34" t="s">
        <v>282</v>
      </c>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c r="A12" s="34"/>
      <c r="B12" s="59" t="s">
        <v>284</v>
      </c>
      <c r="C12" s="60"/>
      <c r="D12" s="60"/>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34">
        <v>1</v>
      </c>
      <c r="B13" t="s">
        <v>285</v>
      </c>
      <c r="C13" s="60"/>
      <c r="D13" s="60"/>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34">
        <v>2</v>
      </c>
      <c r="B14" t="s">
        <v>287</v>
      </c>
      <c r="C14" s="60"/>
      <c r="D14" s="60"/>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34">
        <v>3</v>
      </c>
      <c r="B15" s="61" t="s">
        <v>288</v>
      </c>
      <c r="C15" s="60"/>
      <c r="D15" s="60"/>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c r="A16" s="34">
        <v>4</v>
      </c>
      <c r="B16" s="61" t="s">
        <v>290</v>
      </c>
      <c r="C16" s="60"/>
      <c r="D16" s="60"/>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34">
        <v>5</v>
      </c>
      <c r="B17" t="s">
        <v>291</v>
      </c>
      <c r="C17" s="60"/>
      <c r="D17" s="60"/>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34">
        <v>6</v>
      </c>
      <c r="B18" s="61" t="s">
        <v>292</v>
      </c>
      <c r="C18" s="60"/>
      <c r="D18" s="60"/>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34"/>
      <c r="B19" s="58"/>
      <c r="C19" s="60"/>
      <c r="D19" s="60"/>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34"/>
      <c r="B20" s="58"/>
      <c r="C20" s="60"/>
      <c r="D20" s="60"/>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34"/>
      <c r="B21" s="58" t="s">
        <v>295</v>
      </c>
      <c r="C21" s="60" t="s">
        <v>296</v>
      </c>
      <c r="D21" s="60" t="s">
        <v>297</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34"/>
      <c r="B22" s="62" t="s">
        <v>298</v>
      </c>
      <c r="C22" s="64">
        <v>0</v>
      </c>
      <c r="D22" s="64">
        <v>10</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34">
        <v>1</v>
      </c>
      <c r="B23" s="34" t="s">
        <v>301</v>
      </c>
      <c r="C23" s="34" t="s">
        <v>302</v>
      </c>
      <c r="D23" s="34" t="s">
        <v>303</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34">
        <f t="shared" ref="A24:A31" si="1">A23+1</f>
        <v>2</v>
      </c>
      <c r="B24" s="34" t="s">
        <v>305</v>
      </c>
      <c r="C24" s="34" t="s">
        <v>306</v>
      </c>
      <c r="D24" s="34" t="s">
        <v>307</v>
      </c>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4">
        <f t="shared" si="1"/>
        <v>3</v>
      </c>
      <c r="B25" s="34" t="s">
        <v>308</v>
      </c>
      <c r="C25" s="34" t="s">
        <v>310</v>
      </c>
      <c r="D25" s="34" t="s">
        <v>311</v>
      </c>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34">
        <f t="shared" si="1"/>
        <v>4</v>
      </c>
      <c r="B26" s="34" t="s">
        <v>313</v>
      </c>
      <c r="C26" s="34" t="s">
        <v>314</v>
      </c>
      <c r="D26" s="34" t="s">
        <v>315</v>
      </c>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34">
        <f t="shared" si="1"/>
        <v>5</v>
      </c>
      <c r="B27" s="34" t="s">
        <v>316</v>
      </c>
      <c r="C27" s="34" t="s">
        <v>317</v>
      </c>
      <c r="D27" s="34" t="s">
        <v>318</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34">
        <f t="shared" si="1"/>
        <v>6</v>
      </c>
      <c r="B28" s="34" t="s">
        <v>319</v>
      </c>
      <c r="C28" s="34" t="s">
        <v>320</v>
      </c>
      <c r="D28" s="34" t="s">
        <v>321</v>
      </c>
      <c r="E28" s="34"/>
      <c r="F28" s="34"/>
      <c r="G28" s="34"/>
      <c r="H28" s="34"/>
      <c r="I28" s="34"/>
      <c r="J28" s="34"/>
      <c r="K28" s="34"/>
      <c r="L28" s="34"/>
      <c r="M28" s="34"/>
      <c r="N28" s="34"/>
      <c r="O28" s="34"/>
      <c r="P28" s="34"/>
      <c r="Q28" s="34"/>
      <c r="R28" s="34"/>
      <c r="S28" s="34"/>
      <c r="T28" s="34"/>
      <c r="U28" s="34"/>
      <c r="V28" s="34"/>
      <c r="W28" s="34"/>
      <c r="X28" s="34"/>
      <c r="Y28" s="34"/>
      <c r="Z28" s="34"/>
    </row>
    <row r="29" spans="1:26" ht="14">
      <c r="A29" s="34">
        <f t="shared" si="1"/>
        <v>7</v>
      </c>
      <c r="B29" s="34" t="s">
        <v>323</v>
      </c>
      <c r="C29" s="34" t="s">
        <v>324</v>
      </c>
      <c r="D29" s="34" t="s">
        <v>325</v>
      </c>
      <c r="E29" s="34"/>
      <c r="F29" s="34"/>
      <c r="G29" s="34"/>
      <c r="H29" s="34"/>
      <c r="I29" s="34"/>
      <c r="J29" s="34"/>
      <c r="K29" s="34"/>
      <c r="L29" s="34"/>
      <c r="M29" s="34"/>
      <c r="N29" s="34"/>
      <c r="O29" s="34"/>
      <c r="P29" s="34"/>
      <c r="Q29" s="34"/>
      <c r="R29" s="34"/>
      <c r="S29" s="34"/>
      <c r="T29" s="34"/>
      <c r="U29" s="34"/>
      <c r="V29" s="34"/>
      <c r="W29" s="34"/>
      <c r="X29" s="34"/>
      <c r="Y29" s="34"/>
      <c r="Z29" s="34"/>
    </row>
    <row r="30" spans="1:26" ht="14">
      <c r="A30" s="34">
        <f t="shared" si="1"/>
        <v>8</v>
      </c>
      <c r="B30" s="34" t="s">
        <v>327</v>
      </c>
      <c r="C30" s="34" t="s">
        <v>328</v>
      </c>
      <c r="D30" s="34" t="s">
        <v>330</v>
      </c>
      <c r="E30" s="34"/>
      <c r="F30" s="34"/>
      <c r="G30" s="34"/>
      <c r="H30" s="34"/>
      <c r="I30" s="34"/>
      <c r="J30" s="34"/>
      <c r="K30" s="34"/>
      <c r="L30" s="34"/>
      <c r="M30" s="34"/>
      <c r="N30" s="34"/>
      <c r="O30" s="34"/>
      <c r="P30" s="34"/>
      <c r="Q30" s="34"/>
      <c r="R30" s="34"/>
      <c r="S30" s="34"/>
      <c r="T30" s="34"/>
      <c r="U30" s="34"/>
      <c r="V30" s="34"/>
      <c r="W30" s="34"/>
      <c r="X30" s="34"/>
      <c r="Y30" s="34"/>
      <c r="Z30" s="34"/>
    </row>
    <row r="31" spans="1:26" ht="28">
      <c r="A31" s="34">
        <f t="shared" si="1"/>
        <v>9</v>
      </c>
      <c r="B31" s="34" t="s">
        <v>331</v>
      </c>
      <c r="C31" s="34" t="s">
        <v>332</v>
      </c>
      <c r="D31" s="34" t="s">
        <v>333</v>
      </c>
      <c r="E31" s="34"/>
      <c r="F31" s="34"/>
      <c r="G31" s="34"/>
      <c r="H31" s="34"/>
      <c r="I31" s="34"/>
      <c r="J31" s="34"/>
      <c r="K31" s="34"/>
      <c r="L31" s="34"/>
      <c r="M31" s="34"/>
      <c r="N31" s="34"/>
      <c r="O31" s="34"/>
      <c r="P31" s="34"/>
      <c r="Q31" s="34"/>
      <c r="R31" s="34"/>
      <c r="S31" s="34"/>
      <c r="T31" s="34"/>
      <c r="U31" s="34"/>
      <c r="V31" s="34"/>
      <c r="W31" s="34"/>
      <c r="X31" s="34"/>
      <c r="Y31" s="34"/>
      <c r="Z31" s="34"/>
    </row>
    <row r="32" spans="1:26" ht="13">
      <c r="A32" s="34"/>
      <c r="B32" s="58"/>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3">
      <c r="A33" s="34"/>
      <c r="B33" s="58"/>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28">
      <c r="A34" s="34"/>
      <c r="B34" s="58" t="s">
        <v>335</v>
      </c>
      <c r="C34" s="34" t="s">
        <v>336</v>
      </c>
      <c r="D34" s="34"/>
      <c r="E34" s="34"/>
      <c r="F34" s="34"/>
      <c r="G34" s="34"/>
      <c r="H34" s="34"/>
      <c r="I34" s="34"/>
      <c r="J34" s="34"/>
      <c r="K34" s="34"/>
      <c r="L34" s="34"/>
      <c r="M34" s="34"/>
      <c r="N34" s="34"/>
      <c r="O34" s="34"/>
      <c r="P34" s="34"/>
      <c r="Q34" s="34"/>
      <c r="R34" s="34"/>
      <c r="S34" s="34"/>
      <c r="T34" s="34"/>
      <c r="U34" s="34"/>
      <c r="V34" s="34"/>
      <c r="W34" s="34"/>
      <c r="X34" s="34"/>
      <c r="Y34" s="34"/>
      <c r="Z34" s="34"/>
    </row>
    <row r="35" spans="1:26" ht="14">
      <c r="A35" s="34"/>
      <c r="B35" s="58" t="s">
        <v>338</v>
      </c>
      <c r="C35" s="58" t="s">
        <v>339</v>
      </c>
      <c r="D35" s="58" t="s">
        <v>340</v>
      </c>
      <c r="E35" s="58" t="s">
        <v>341</v>
      </c>
      <c r="F35" s="58" t="s">
        <v>342</v>
      </c>
      <c r="G35" s="58" t="s">
        <v>343</v>
      </c>
      <c r="H35" s="34"/>
      <c r="I35" s="34"/>
      <c r="J35" s="34"/>
      <c r="K35" s="34"/>
      <c r="L35" s="34"/>
      <c r="M35" s="34"/>
      <c r="N35" s="34"/>
      <c r="O35" s="34"/>
      <c r="P35" s="34"/>
      <c r="Q35" s="34"/>
      <c r="R35" s="34"/>
      <c r="S35" s="34"/>
      <c r="T35" s="34"/>
      <c r="U35" s="34"/>
      <c r="V35" s="34"/>
      <c r="W35" s="34"/>
      <c r="X35" s="34"/>
      <c r="Y35" s="34"/>
      <c r="Z35" s="34"/>
    </row>
    <row r="36" spans="1:26" ht="14">
      <c r="A36" s="34"/>
      <c r="B36" s="34" t="s">
        <v>285</v>
      </c>
      <c r="C36" s="34" t="s">
        <v>344</v>
      </c>
      <c r="D36" s="34" t="s">
        <v>345</v>
      </c>
      <c r="E36" s="34" t="s">
        <v>345</v>
      </c>
      <c r="F36" s="34" t="s">
        <v>346</v>
      </c>
      <c r="G36" s="34"/>
      <c r="H36" s="34"/>
      <c r="I36" s="34"/>
      <c r="J36" s="34"/>
      <c r="K36" s="34"/>
      <c r="L36" s="34"/>
      <c r="M36" s="34"/>
      <c r="N36" s="34"/>
      <c r="O36" s="34"/>
      <c r="P36" s="34"/>
      <c r="Q36" s="34"/>
      <c r="R36" s="34"/>
      <c r="S36" s="34"/>
      <c r="T36" s="34"/>
      <c r="U36" s="34"/>
      <c r="V36" s="34"/>
      <c r="W36" s="34"/>
      <c r="X36" s="34"/>
      <c r="Y36" s="34"/>
      <c r="Z36" s="34"/>
    </row>
    <row r="37" spans="1:26" ht="14">
      <c r="A37" s="34"/>
      <c r="B37" s="34" t="s">
        <v>347</v>
      </c>
      <c r="C37" s="34" t="s">
        <v>348</v>
      </c>
      <c r="D37" s="34" t="s">
        <v>44</v>
      </c>
      <c r="E37" s="34" t="s">
        <v>349</v>
      </c>
      <c r="F37" s="34" t="s">
        <v>346</v>
      </c>
      <c r="G37" s="34"/>
      <c r="H37" s="34"/>
      <c r="I37" s="34"/>
      <c r="J37" s="34"/>
      <c r="K37" s="34"/>
      <c r="L37" s="34"/>
      <c r="M37" s="34"/>
      <c r="N37" s="34"/>
      <c r="O37" s="34"/>
      <c r="P37" s="34"/>
      <c r="Q37" s="34"/>
      <c r="R37" s="34"/>
      <c r="S37" s="34"/>
      <c r="T37" s="34"/>
      <c r="U37" s="34"/>
      <c r="V37" s="34"/>
      <c r="W37" s="34"/>
      <c r="X37" s="34"/>
      <c r="Y37" s="34"/>
      <c r="Z37" s="34"/>
    </row>
    <row r="38" spans="1:26" ht="28">
      <c r="A38" s="34"/>
      <c r="B38" s="34" t="s">
        <v>347</v>
      </c>
      <c r="C38" s="34" t="s">
        <v>348</v>
      </c>
      <c r="D38" s="34" t="s">
        <v>44</v>
      </c>
      <c r="E38" s="34" t="s">
        <v>350</v>
      </c>
      <c r="F38" s="34" t="s">
        <v>346</v>
      </c>
      <c r="G38" s="34" t="s">
        <v>351</v>
      </c>
      <c r="H38" s="34"/>
      <c r="I38" s="34"/>
      <c r="J38" s="34"/>
      <c r="K38" s="34"/>
      <c r="L38" s="34"/>
      <c r="M38" s="34"/>
      <c r="N38" s="34"/>
      <c r="O38" s="34"/>
      <c r="P38" s="34"/>
      <c r="Q38" s="34"/>
      <c r="R38" s="34"/>
      <c r="S38" s="34"/>
      <c r="T38" s="34"/>
      <c r="U38" s="34"/>
      <c r="V38" s="34"/>
      <c r="W38" s="34"/>
      <c r="X38" s="34"/>
      <c r="Y38" s="34"/>
      <c r="Z38" s="34"/>
    </row>
    <row r="39" spans="1:26" ht="28">
      <c r="A39" s="34"/>
      <c r="B39" s="34" t="s">
        <v>347</v>
      </c>
      <c r="C39" s="34" t="s">
        <v>348</v>
      </c>
      <c r="D39" s="34" t="s">
        <v>352</v>
      </c>
      <c r="E39" s="34" t="s">
        <v>350</v>
      </c>
      <c r="F39" s="34" t="s">
        <v>346</v>
      </c>
      <c r="G39" s="34" t="s">
        <v>353</v>
      </c>
      <c r="H39" s="34"/>
      <c r="I39" s="34"/>
      <c r="J39" s="34"/>
      <c r="K39" s="34"/>
      <c r="L39" s="34"/>
      <c r="M39" s="34"/>
      <c r="N39" s="34"/>
      <c r="O39" s="34"/>
      <c r="P39" s="34"/>
      <c r="Q39" s="34"/>
      <c r="R39" s="34"/>
      <c r="S39" s="34"/>
      <c r="T39" s="34"/>
      <c r="U39" s="34"/>
      <c r="V39" s="34"/>
      <c r="W39" s="34"/>
      <c r="X39" s="34"/>
      <c r="Y39" s="34"/>
      <c r="Z39" s="34"/>
    </row>
    <row r="40" spans="1:26" ht="28">
      <c r="A40" s="34"/>
      <c r="B40" s="34" t="s">
        <v>354</v>
      </c>
      <c r="C40" s="34" t="s">
        <v>355</v>
      </c>
      <c r="D40" s="34" t="s">
        <v>44</v>
      </c>
      <c r="E40" s="34" t="s">
        <v>345</v>
      </c>
      <c r="F40" s="34" t="s">
        <v>346</v>
      </c>
      <c r="G40" s="34" t="s">
        <v>351</v>
      </c>
      <c r="H40" s="34"/>
      <c r="I40" s="34"/>
      <c r="J40" s="34"/>
      <c r="K40" s="34"/>
      <c r="L40" s="34"/>
      <c r="M40" s="34"/>
      <c r="N40" s="34"/>
      <c r="O40" s="34"/>
      <c r="P40" s="34"/>
      <c r="Q40" s="34"/>
      <c r="R40" s="34"/>
      <c r="S40" s="34"/>
      <c r="T40" s="34"/>
      <c r="U40" s="34"/>
      <c r="V40" s="34"/>
      <c r="W40" s="34"/>
      <c r="X40" s="34"/>
      <c r="Y40" s="34"/>
      <c r="Z40" s="34"/>
    </row>
    <row r="41" spans="1:26" ht="14">
      <c r="A41" s="34"/>
      <c r="B41" s="34" t="s">
        <v>354</v>
      </c>
      <c r="C41" s="34" t="s">
        <v>355</v>
      </c>
      <c r="D41" s="34" t="s">
        <v>8</v>
      </c>
      <c r="E41" s="34" t="s">
        <v>345</v>
      </c>
      <c r="F41" s="34" t="s">
        <v>357</v>
      </c>
      <c r="G41" s="34"/>
      <c r="H41" s="34"/>
      <c r="I41" s="34"/>
      <c r="J41" s="34"/>
      <c r="K41" s="34"/>
      <c r="L41" s="34"/>
      <c r="M41" s="34"/>
      <c r="N41" s="34"/>
      <c r="O41" s="34"/>
      <c r="P41" s="34"/>
      <c r="Q41" s="34"/>
      <c r="R41" s="34"/>
      <c r="S41" s="34"/>
      <c r="T41" s="34"/>
      <c r="U41" s="34"/>
      <c r="V41" s="34"/>
      <c r="W41" s="34"/>
      <c r="X41" s="34"/>
      <c r="Y41" s="34"/>
      <c r="Z41" s="34"/>
    </row>
    <row r="42" spans="1:26" ht="14">
      <c r="A42" s="34"/>
      <c r="B42" s="34" t="s">
        <v>354</v>
      </c>
      <c r="C42" s="34" t="s">
        <v>355</v>
      </c>
      <c r="D42" s="34" t="s">
        <v>8</v>
      </c>
      <c r="E42" s="34" t="s">
        <v>349</v>
      </c>
      <c r="F42" s="34" t="s">
        <v>358</v>
      </c>
      <c r="G42" s="34"/>
      <c r="H42" s="34"/>
      <c r="I42" s="34"/>
      <c r="J42" s="34"/>
      <c r="K42" s="34"/>
      <c r="L42" s="34"/>
      <c r="M42" s="34"/>
      <c r="N42" s="34"/>
      <c r="O42" s="34"/>
      <c r="P42" s="34"/>
      <c r="Q42" s="34"/>
      <c r="R42" s="34"/>
      <c r="S42" s="34"/>
      <c r="T42" s="34"/>
      <c r="U42" s="34"/>
      <c r="V42" s="34"/>
      <c r="W42" s="34"/>
      <c r="X42" s="34"/>
      <c r="Y42" s="34"/>
      <c r="Z42" s="34"/>
    </row>
    <row r="43" spans="1:26" ht="14">
      <c r="A43" s="34"/>
      <c r="B43" s="34" t="s">
        <v>359</v>
      </c>
      <c r="C43" s="34" t="s">
        <v>355</v>
      </c>
      <c r="D43" s="34" t="s">
        <v>352</v>
      </c>
      <c r="E43" s="34" t="s">
        <v>345</v>
      </c>
      <c r="F43" s="34" t="s">
        <v>360</v>
      </c>
      <c r="G43" s="34"/>
      <c r="H43" s="34"/>
      <c r="I43" s="34"/>
      <c r="J43" s="34"/>
      <c r="K43" s="34"/>
      <c r="L43" s="34"/>
      <c r="M43" s="34"/>
      <c r="N43" s="34"/>
      <c r="O43" s="34"/>
      <c r="P43" s="34"/>
      <c r="Q43" s="34"/>
      <c r="R43" s="34"/>
      <c r="S43" s="34"/>
      <c r="T43" s="34"/>
      <c r="U43" s="34"/>
      <c r="V43" s="34"/>
      <c r="W43" s="34"/>
      <c r="X43" s="34"/>
      <c r="Y43" s="34"/>
      <c r="Z43" s="34"/>
    </row>
    <row r="44" spans="1:26" ht="14">
      <c r="A44" s="34"/>
      <c r="B44" s="34" t="s">
        <v>359</v>
      </c>
      <c r="C44" s="34" t="s">
        <v>355</v>
      </c>
      <c r="D44" s="34" t="s">
        <v>8</v>
      </c>
      <c r="E44" s="34" t="s">
        <v>345</v>
      </c>
      <c r="F44" s="34" t="s">
        <v>346</v>
      </c>
      <c r="G44" s="34"/>
      <c r="H44" s="34"/>
      <c r="I44" s="34"/>
      <c r="J44" s="34"/>
      <c r="K44" s="34"/>
      <c r="L44" s="34"/>
      <c r="M44" s="34"/>
      <c r="N44" s="34"/>
      <c r="O44" s="34"/>
      <c r="P44" s="34"/>
      <c r="Q44" s="34"/>
      <c r="R44" s="34"/>
      <c r="S44" s="34"/>
      <c r="T44" s="34"/>
      <c r="U44" s="34"/>
      <c r="V44" s="34"/>
      <c r="W44" s="34"/>
      <c r="X44" s="34"/>
      <c r="Y44" s="34"/>
      <c r="Z44" s="34"/>
    </row>
    <row r="45" spans="1:26" ht="14">
      <c r="A45" s="34"/>
      <c r="B45" s="34" t="s">
        <v>359</v>
      </c>
      <c r="C45" s="34" t="s">
        <v>355</v>
      </c>
      <c r="D45" s="34" t="s">
        <v>44</v>
      </c>
      <c r="E45" s="34" t="s">
        <v>345</v>
      </c>
      <c r="F45" s="34" t="s">
        <v>346</v>
      </c>
      <c r="G45" s="34"/>
      <c r="H45" s="34"/>
      <c r="I45" s="34"/>
      <c r="J45" s="34"/>
      <c r="K45" s="34"/>
      <c r="L45" s="34"/>
      <c r="M45" s="34"/>
      <c r="N45" s="34"/>
      <c r="O45" s="34"/>
      <c r="P45" s="34"/>
      <c r="Q45" s="34"/>
      <c r="R45" s="34"/>
      <c r="S45" s="34"/>
      <c r="T45" s="34"/>
      <c r="U45" s="34"/>
      <c r="V45" s="34"/>
      <c r="W45" s="34"/>
      <c r="X45" s="34"/>
      <c r="Y45" s="34"/>
      <c r="Z45" s="34"/>
    </row>
    <row r="46" spans="1:26" ht="14">
      <c r="A46" s="34"/>
      <c r="B46" s="34" t="s">
        <v>291</v>
      </c>
      <c r="C46" s="34" t="s">
        <v>362</v>
      </c>
      <c r="D46" s="34" t="s">
        <v>352</v>
      </c>
      <c r="E46" s="34" t="s">
        <v>350</v>
      </c>
      <c r="F46" s="34" t="s">
        <v>357</v>
      </c>
      <c r="G46" s="34"/>
      <c r="H46" s="34"/>
      <c r="I46" s="34"/>
      <c r="J46" s="34"/>
      <c r="K46" s="34"/>
      <c r="L46" s="34"/>
      <c r="M46" s="34"/>
      <c r="N46" s="34"/>
      <c r="O46" s="34"/>
      <c r="P46" s="34"/>
      <c r="Q46" s="34"/>
      <c r="R46" s="34"/>
      <c r="S46" s="34"/>
      <c r="T46" s="34"/>
      <c r="U46" s="34"/>
      <c r="V46" s="34"/>
      <c r="W46" s="34"/>
      <c r="X46" s="34"/>
      <c r="Y46" s="34"/>
      <c r="Z46" s="34"/>
    </row>
    <row r="47" spans="1:26" ht="14">
      <c r="A47" s="34"/>
      <c r="B47" s="34" t="s">
        <v>291</v>
      </c>
      <c r="C47" s="34" t="s">
        <v>362</v>
      </c>
      <c r="D47" s="34" t="s">
        <v>363</v>
      </c>
      <c r="E47" s="34" t="s">
        <v>345</v>
      </c>
      <c r="F47" s="34" t="s">
        <v>357</v>
      </c>
      <c r="G47" s="34"/>
      <c r="H47" s="34"/>
      <c r="I47" s="34"/>
      <c r="J47" s="34"/>
      <c r="K47" s="34"/>
      <c r="L47" s="34"/>
      <c r="M47" s="34"/>
      <c r="N47" s="34"/>
      <c r="O47" s="34"/>
      <c r="P47" s="34"/>
      <c r="Q47" s="34"/>
      <c r="R47" s="34"/>
      <c r="S47" s="34"/>
      <c r="T47" s="34"/>
      <c r="U47" s="34"/>
      <c r="V47" s="34"/>
      <c r="W47" s="34"/>
      <c r="X47" s="34"/>
      <c r="Y47" s="34"/>
      <c r="Z47" s="34"/>
    </row>
    <row r="48" spans="1:26" ht="42">
      <c r="A48" s="34"/>
      <c r="B48" s="34" t="s">
        <v>291</v>
      </c>
      <c r="C48" s="34" t="s">
        <v>362</v>
      </c>
      <c r="D48" s="34" t="s">
        <v>364</v>
      </c>
      <c r="E48" s="34" t="s">
        <v>349</v>
      </c>
      <c r="F48" s="34" t="s">
        <v>346</v>
      </c>
      <c r="G48" s="34" t="s">
        <v>365</v>
      </c>
      <c r="H48" s="34"/>
      <c r="I48" s="34"/>
      <c r="J48" s="34"/>
      <c r="K48" s="34"/>
      <c r="L48" s="34"/>
      <c r="M48" s="34"/>
      <c r="N48" s="34"/>
      <c r="O48" s="34"/>
      <c r="P48" s="34"/>
      <c r="Q48" s="34"/>
      <c r="R48" s="34"/>
      <c r="S48" s="34"/>
      <c r="T48" s="34"/>
      <c r="U48" s="34"/>
      <c r="V48" s="34"/>
      <c r="W48" s="34"/>
      <c r="X48" s="34"/>
      <c r="Y48" s="34"/>
      <c r="Z48" s="34"/>
    </row>
    <row r="49" spans="1:26" ht="28">
      <c r="A49" s="34"/>
      <c r="B49" s="61" t="s">
        <v>291</v>
      </c>
      <c r="C49" s="61" t="s">
        <v>362</v>
      </c>
      <c r="D49" s="61" t="s">
        <v>44</v>
      </c>
      <c r="E49" s="61" t="s">
        <v>345</v>
      </c>
      <c r="F49" s="61" t="s">
        <v>346</v>
      </c>
      <c r="G49" s="34" t="s">
        <v>366</v>
      </c>
      <c r="H49" s="34"/>
      <c r="I49" s="34"/>
      <c r="J49" s="34"/>
      <c r="K49" s="34"/>
      <c r="L49" s="34"/>
      <c r="M49" s="34"/>
      <c r="N49" s="34"/>
      <c r="O49" s="34"/>
      <c r="P49" s="34"/>
      <c r="Q49" s="34"/>
      <c r="R49" s="34"/>
      <c r="S49" s="34"/>
      <c r="T49" s="34"/>
      <c r="U49" s="34"/>
      <c r="V49" s="34"/>
      <c r="W49" s="34"/>
      <c r="X49" s="34"/>
      <c r="Y49" s="34"/>
      <c r="Z49" s="34"/>
    </row>
    <row r="50" spans="1:26" ht="14">
      <c r="A50" s="34"/>
      <c r="B50" s="34" t="s">
        <v>345</v>
      </c>
      <c r="C50" s="34" t="s">
        <v>367</v>
      </c>
      <c r="D50" s="34" t="s">
        <v>345</v>
      </c>
      <c r="E50" s="34" t="s">
        <v>345</v>
      </c>
      <c r="F50" s="34" t="s">
        <v>357</v>
      </c>
      <c r="G50" s="34"/>
      <c r="H50" s="34"/>
      <c r="I50" s="34"/>
      <c r="J50" s="34"/>
      <c r="K50" s="34"/>
      <c r="L50" s="34"/>
      <c r="M50" s="34"/>
      <c r="N50" s="34"/>
      <c r="O50" s="34"/>
      <c r="P50" s="34"/>
      <c r="Q50" s="34"/>
      <c r="R50" s="34"/>
      <c r="S50" s="34"/>
      <c r="T50" s="34"/>
      <c r="U50" s="34"/>
      <c r="V50" s="34"/>
      <c r="W50" s="34"/>
      <c r="X50" s="34"/>
      <c r="Y50" s="34"/>
      <c r="Z50" s="34"/>
    </row>
    <row r="51" spans="1:26" ht="14">
      <c r="A51" s="34"/>
      <c r="B51" s="34" t="s">
        <v>345</v>
      </c>
      <c r="C51" s="34" t="s">
        <v>344</v>
      </c>
      <c r="D51" s="34" t="s">
        <v>48</v>
      </c>
      <c r="E51" s="34" t="s">
        <v>345</v>
      </c>
      <c r="F51" s="34" t="s">
        <v>360</v>
      </c>
      <c r="G51" s="34"/>
      <c r="H51" s="34"/>
      <c r="I51" s="34"/>
      <c r="J51" s="34"/>
      <c r="K51" s="34"/>
      <c r="L51" s="34"/>
      <c r="M51" s="34"/>
      <c r="N51" s="34"/>
      <c r="O51" s="34"/>
      <c r="P51" s="34"/>
      <c r="Q51" s="34"/>
      <c r="R51" s="34"/>
      <c r="S51" s="34"/>
      <c r="T51" s="34"/>
      <c r="U51" s="34"/>
      <c r="V51" s="34"/>
      <c r="W51" s="34"/>
      <c r="X51" s="34"/>
      <c r="Y51" s="34"/>
      <c r="Z51" s="34"/>
    </row>
    <row r="52" spans="1:26" ht="1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3">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3">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3">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3">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3">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3">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3">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3">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1:26" ht="13">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1:26" ht="1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spans="1:26" ht="13">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spans="1:26" ht="13">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spans="1:26" ht="13">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spans="1:26" ht="13">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spans="1:26" ht="13">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spans="1:26" ht="13">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spans="1:26" ht="13">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spans="1:26" ht="13">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row>
    <row r="1012" spans="1:26" ht="13">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row>
    <row r="1013" spans="1:26" ht="13">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row>
    <row r="1014" spans="1:26" ht="13">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row>
    <row r="1015" spans="1:26" ht="13">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row>
    <row r="1016" spans="1:26" ht="13">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row>
    <row r="1017" spans="1:26" ht="13">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row>
    <row r="1018" spans="1:26" ht="13">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row>
    <row r="1019" spans="1:26" ht="13">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row>
    <row r="1020" spans="1:26" ht="13">
      <c r="A1020" s="34"/>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4"/>
      <c r="Y1020" s="34"/>
      <c r="Z1020" s="34"/>
    </row>
    <row r="1021" spans="1:26" ht="13">
      <c r="A1021" s="34"/>
      <c r="B1021" s="34"/>
      <c r="C1021" s="34"/>
      <c r="D1021" s="34"/>
      <c r="E1021" s="34"/>
      <c r="F1021" s="34"/>
      <c r="G1021" s="34"/>
      <c r="H1021" s="34"/>
      <c r="I1021" s="34"/>
      <c r="J1021" s="34"/>
      <c r="K1021" s="34"/>
      <c r="L1021" s="34"/>
      <c r="M1021" s="34"/>
      <c r="N1021" s="34"/>
      <c r="O1021" s="34"/>
      <c r="P1021" s="34"/>
      <c r="Q1021" s="34"/>
      <c r="R1021" s="34"/>
      <c r="S1021" s="34"/>
      <c r="T1021" s="34"/>
      <c r="U1021" s="34"/>
      <c r="V1021" s="34"/>
      <c r="W1021" s="34"/>
      <c r="X1021" s="34"/>
      <c r="Y1021" s="34"/>
      <c r="Z1021" s="34"/>
    </row>
    <row r="1022" spans="1:26" ht="13">
      <c r="A1022" s="34"/>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4"/>
      <c r="Y1022" s="34"/>
      <c r="Z1022" s="3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workbookViewId="0"/>
  </sheetViews>
  <sheetFormatPr baseColWidth="10" defaultColWidth="14.5" defaultRowHeight="15.75" customHeight="1"/>
  <cols>
    <col min="1" max="26" width="61.83203125" customWidth="1"/>
  </cols>
  <sheetData>
    <row r="1" spans="1:26" ht="15.75" customHeight="1">
      <c r="A1" s="58" t="s">
        <v>368</v>
      </c>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c r="A2" s="60" t="s">
        <v>369</v>
      </c>
      <c r="B2" s="34"/>
      <c r="C2" s="34"/>
      <c r="D2" s="34"/>
      <c r="E2" s="34"/>
      <c r="F2" s="34"/>
      <c r="G2" s="34"/>
      <c r="H2" s="34"/>
      <c r="I2" s="34"/>
      <c r="J2" s="34"/>
      <c r="K2" s="34"/>
      <c r="L2" s="34"/>
      <c r="M2" s="34"/>
      <c r="N2" s="34"/>
      <c r="O2" s="34"/>
      <c r="P2" s="34"/>
      <c r="Q2" s="34"/>
      <c r="R2" s="34"/>
      <c r="S2" s="34"/>
      <c r="T2" s="34"/>
      <c r="U2" s="34"/>
      <c r="V2" s="34"/>
      <c r="W2" s="34"/>
      <c r="X2" s="34"/>
      <c r="Y2" s="34"/>
      <c r="Z2" s="34"/>
    </row>
    <row r="3" spans="1:26" ht="15.75" customHeight="1">
      <c r="A3" s="34"/>
      <c r="B3" s="34"/>
      <c r="C3" s="34"/>
      <c r="D3" s="34"/>
      <c r="E3" s="34"/>
      <c r="F3" s="34"/>
      <c r="G3" s="34"/>
      <c r="H3" s="34"/>
      <c r="I3" s="34"/>
      <c r="J3" s="34"/>
      <c r="K3" s="34"/>
      <c r="L3" s="34"/>
      <c r="M3" s="34"/>
      <c r="N3" s="34"/>
      <c r="O3" s="34"/>
      <c r="P3" s="34"/>
      <c r="Q3" s="34"/>
      <c r="R3" s="34"/>
      <c r="S3" s="34"/>
      <c r="T3" s="34"/>
      <c r="U3" s="34"/>
      <c r="V3" s="34"/>
      <c r="W3" s="34"/>
      <c r="X3" s="34"/>
      <c r="Y3" s="34"/>
      <c r="Z3" s="34"/>
    </row>
    <row r="4" spans="1:26" ht="15.75" customHeight="1">
      <c r="A4" s="34" t="s">
        <v>370</v>
      </c>
      <c r="B4" s="34"/>
      <c r="C4" s="34"/>
      <c r="D4" s="34"/>
      <c r="E4" s="34"/>
      <c r="F4" s="34"/>
      <c r="G4" s="34"/>
      <c r="H4" s="34"/>
      <c r="I4" s="34"/>
      <c r="J4" s="34"/>
      <c r="K4" s="34"/>
      <c r="L4" s="34"/>
      <c r="M4" s="34"/>
      <c r="N4" s="34"/>
      <c r="O4" s="34"/>
      <c r="P4" s="34"/>
      <c r="Q4" s="34"/>
      <c r="R4" s="34"/>
      <c r="S4" s="34"/>
      <c r="T4" s="34"/>
      <c r="U4" s="34"/>
      <c r="V4" s="34"/>
      <c r="W4" s="34"/>
      <c r="X4" s="34"/>
      <c r="Y4" s="34"/>
      <c r="Z4" s="34"/>
    </row>
    <row r="5" spans="1:26" ht="15.75" customHeight="1">
      <c r="A5" s="34" t="s">
        <v>371</v>
      </c>
      <c r="B5" s="34"/>
      <c r="C5" s="34"/>
      <c r="D5" s="34"/>
      <c r="E5" s="34"/>
      <c r="F5" s="34"/>
      <c r="G5" s="34"/>
      <c r="H5" s="34"/>
      <c r="I5" s="34"/>
      <c r="J5" s="34"/>
      <c r="K5" s="34"/>
      <c r="L5" s="34"/>
      <c r="M5" s="34"/>
      <c r="N5" s="34"/>
      <c r="O5" s="34"/>
      <c r="P5" s="34"/>
      <c r="Q5" s="34"/>
      <c r="R5" s="34"/>
      <c r="S5" s="34"/>
      <c r="T5" s="34"/>
      <c r="U5" s="34"/>
      <c r="V5" s="34"/>
      <c r="W5" s="34"/>
      <c r="X5" s="34"/>
      <c r="Y5" s="34"/>
      <c r="Z5" s="34"/>
    </row>
    <row r="6" spans="1:26" ht="15.75" customHeight="1">
      <c r="A6" s="34" t="s">
        <v>372</v>
      </c>
      <c r="B6" s="34"/>
      <c r="C6" s="34"/>
      <c r="D6" s="34"/>
      <c r="E6" s="34"/>
      <c r="F6" s="34"/>
      <c r="G6" s="34"/>
      <c r="H6" s="34"/>
      <c r="I6" s="34"/>
      <c r="J6" s="34"/>
      <c r="K6" s="34"/>
      <c r="L6" s="34"/>
      <c r="M6" s="34"/>
      <c r="N6" s="34"/>
      <c r="O6" s="34"/>
      <c r="P6" s="34"/>
      <c r="Q6" s="34"/>
      <c r="R6" s="34"/>
      <c r="S6" s="34"/>
      <c r="T6" s="34"/>
      <c r="U6" s="34"/>
      <c r="V6" s="34"/>
      <c r="W6" s="34"/>
      <c r="X6" s="34"/>
      <c r="Y6" s="34"/>
      <c r="Z6" s="34"/>
    </row>
    <row r="7" spans="1:26" ht="15.75" customHeight="1">
      <c r="A7" s="34" t="s">
        <v>373</v>
      </c>
      <c r="B7" s="34"/>
      <c r="C7" s="34"/>
      <c r="D7" s="34"/>
      <c r="E7" s="34"/>
      <c r="F7" s="34"/>
      <c r="G7" s="34"/>
      <c r="H7" s="34"/>
      <c r="I7" s="34"/>
      <c r="J7" s="34"/>
      <c r="K7" s="34"/>
      <c r="L7" s="34"/>
      <c r="M7" s="34"/>
      <c r="N7" s="34"/>
      <c r="O7" s="34"/>
      <c r="P7" s="34"/>
      <c r="Q7" s="34"/>
      <c r="R7" s="34"/>
      <c r="S7" s="34"/>
      <c r="T7" s="34"/>
      <c r="U7" s="34"/>
      <c r="V7" s="34"/>
      <c r="W7" s="34"/>
      <c r="X7" s="34"/>
      <c r="Y7" s="34"/>
      <c r="Z7" s="34"/>
    </row>
    <row r="8" spans="1:26" ht="15.75" customHeight="1">
      <c r="A8" s="34" t="s">
        <v>374</v>
      </c>
      <c r="B8" s="34"/>
      <c r="C8" s="34"/>
      <c r="D8" s="34"/>
      <c r="E8" s="34"/>
      <c r="F8" s="34"/>
      <c r="G8" s="34"/>
      <c r="H8" s="34"/>
      <c r="I8" s="34"/>
      <c r="J8" s="34"/>
      <c r="K8" s="34"/>
      <c r="L8" s="34"/>
      <c r="M8" s="34"/>
      <c r="N8" s="34"/>
      <c r="O8" s="34"/>
      <c r="P8" s="34"/>
      <c r="Q8" s="34"/>
      <c r="R8" s="34"/>
      <c r="S8" s="34"/>
      <c r="T8" s="34"/>
      <c r="U8" s="34"/>
      <c r="V8" s="34"/>
      <c r="W8" s="34"/>
      <c r="X8" s="34"/>
      <c r="Y8" s="34"/>
      <c r="Z8" s="34"/>
    </row>
    <row r="9" spans="1:26" ht="15.75" customHeight="1">
      <c r="A9" s="34" t="s">
        <v>375</v>
      </c>
      <c r="B9" s="34"/>
      <c r="C9" s="34"/>
      <c r="D9" s="34"/>
      <c r="E9" s="34"/>
      <c r="F9" s="34"/>
      <c r="G9" s="34"/>
      <c r="H9" s="34"/>
      <c r="I9" s="34"/>
      <c r="J9" s="34"/>
      <c r="K9" s="34"/>
      <c r="L9" s="34"/>
      <c r="M9" s="34"/>
      <c r="N9" s="34"/>
      <c r="O9" s="34"/>
      <c r="P9" s="34"/>
      <c r="Q9" s="34"/>
      <c r="R9" s="34"/>
      <c r="S9" s="34"/>
      <c r="T9" s="34"/>
      <c r="U9" s="34"/>
      <c r="V9" s="34"/>
      <c r="W9" s="34"/>
      <c r="X9" s="34"/>
      <c r="Y9" s="34"/>
      <c r="Z9" s="34"/>
    </row>
    <row r="10" spans="1:26" ht="15.75" customHeight="1">
      <c r="A10" s="34" t="s">
        <v>376</v>
      </c>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34" t="s">
        <v>377</v>
      </c>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c r="A12" s="34" t="s">
        <v>378</v>
      </c>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58" t="s">
        <v>379</v>
      </c>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34" t="s">
        <v>380</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c r="A16" s="34" t="s">
        <v>381</v>
      </c>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34" t="s">
        <v>382</v>
      </c>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34" t="s">
        <v>383</v>
      </c>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34" t="s">
        <v>384</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13">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ht="13">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13">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ht="13">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13">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3">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13">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13">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3">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3">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3">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3">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13">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3">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3">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3">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3">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3">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3">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3">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3">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3">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3">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3">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3">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3">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1:26" ht="13">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1:26" ht="1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The OpenChain Open Source Polic</vt:lpstr>
      <vt:lpstr>Example Appendix 1 - Unofficial</vt:lpstr>
      <vt:lpstr>Example Appendix 2 - Unofficial</vt:lpstr>
      <vt:lpstr>Example Appendix 3 - Unofficial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Shane Coughlan</cp:lastModifiedBy>
  <dcterms:modified xsi:type="dcterms:W3CDTF">2025-04-30T00:38:02Z</dcterms:modified>
</cp:coreProperties>
</file>