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881C6E1-1D2D-4688-9D34-CCC4DBEA21F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etterHR" sheetId="1" r:id="rId1"/>
    <sheet name="Analysis Bug Sheet" sheetId="2" r:id="rId2"/>
  </sheets>
  <definedNames>
    <definedName name="DeveloperRemainingBugs">'Analysis Bug Sheet'!$C$6:$F$6</definedName>
    <definedName name="RepairBy">'Analysis Bug Sheet'!$B$2:$B$3</definedName>
    <definedName name="Tester">'Analysis Bug Sheet'!$A$2:$A$3</definedName>
    <definedName name="TesterRemainingBugs">'Analysis Bug Sheet'!$C$7:$F$7</definedName>
  </definedNames>
  <calcPr calcId="191029"/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F10" i="2"/>
  <c r="H9" i="2"/>
  <c r="F9" i="2"/>
  <c r="H8" i="2"/>
  <c r="F8" i="2"/>
  <c r="H7" i="2"/>
  <c r="H6" i="2"/>
  <c r="H5" i="2"/>
  <c r="F5" i="2"/>
  <c r="H4" i="2"/>
  <c r="F4" i="2"/>
  <c r="H3" i="2"/>
  <c r="F3" i="2"/>
  <c r="H2" i="2"/>
  <c r="F2" i="2"/>
  <c r="F11" i="2" l="1"/>
  <c r="F6" i="2"/>
  <c r="F12" i="2"/>
  <c r="F7" i="2"/>
</calcChain>
</file>

<file path=xl/sharedStrings.xml><?xml version="1.0" encoding="utf-8"?>
<sst xmlns="http://schemas.openxmlformats.org/spreadsheetml/2006/main" count="144" uniqueCount="84">
  <si>
    <t>Bug List</t>
  </si>
  <si>
    <t>No</t>
  </si>
  <si>
    <t>Bug Page</t>
  </si>
  <si>
    <t>Browser</t>
  </si>
  <si>
    <t>Description</t>
  </si>
  <si>
    <t>Tester Review</t>
  </si>
  <si>
    <t>Date</t>
  </si>
  <si>
    <t>Tester</t>
  </si>
  <si>
    <t>Repair By</t>
  </si>
  <si>
    <t>Repair Finished Date</t>
  </si>
  <si>
    <t>Recheck By</t>
  </si>
  <si>
    <t>Remarks</t>
  </si>
  <si>
    <t>Leader Review</t>
  </si>
  <si>
    <t>Result</t>
  </si>
  <si>
    <t>SMNO</t>
  </si>
  <si>
    <t>TDN</t>
  </si>
  <si>
    <t>NG</t>
  </si>
  <si>
    <t>RequirementMiss</t>
  </si>
  <si>
    <t>Inprogress</t>
  </si>
  <si>
    <t>DocMissUnderstand</t>
  </si>
  <si>
    <t>Fixed</t>
  </si>
  <si>
    <t>RequireToConfirm</t>
  </si>
  <si>
    <t>Complete</t>
  </si>
  <si>
    <t>DocChanges</t>
  </si>
  <si>
    <t xml:space="preserve">Developer </t>
  </si>
  <si>
    <t>not count (QA Waiting ,Already True)</t>
  </si>
  <si>
    <t>Remaining Bugs</t>
  </si>
  <si>
    <t>Simple Mistakes(Careless)</t>
  </si>
  <si>
    <t xml:space="preserve">Tester </t>
  </si>
  <si>
    <t>Lack Of Implementation Knowledge</t>
  </si>
  <si>
    <t>QA Waiting</t>
  </si>
  <si>
    <t>Lack Of Test Perspective</t>
  </si>
  <si>
    <t>Already True</t>
  </si>
  <si>
    <t>Other Screen Reference Bugs</t>
  </si>
  <si>
    <t>Skip</t>
  </si>
  <si>
    <t>Affected By Common Function Modification</t>
  </si>
  <si>
    <t>total number of bugs found by tester</t>
  </si>
  <si>
    <t>Total Bugs</t>
  </si>
  <si>
    <t>Lack Of Understanding</t>
  </si>
  <si>
    <t>Final Total Bugs</t>
  </si>
  <si>
    <t>Test Simple Mistake(Careless)</t>
  </si>
  <si>
    <t>Test Confirmation Error</t>
  </si>
  <si>
    <t>Insufficient Test Confirmation</t>
  </si>
  <si>
    <t>Insufficient Review</t>
  </si>
  <si>
    <t>NotReview</t>
  </si>
  <si>
    <t>Other</t>
  </si>
  <si>
    <t>Bug Sheet Status</t>
  </si>
  <si>
    <t>Tester (found Error)</t>
  </si>
  <si>
    <t>Developer(Processing)</t>
  </si>
  <si>
    <t>Developer (Bug fixed)</t>
  </si>
  <si>
    <t>Tester (Recheck Bug Fixed -&gt;  Not OK -&gt; NG)</t>
  </si>
  <si>
    <t>Tester (Recheck Bug Fixed - OK -&gt; Complete)</t>
  </si>
  <si>
    <t>Developer (No Need To Fix  -&gt; Can Skip)</t>
  </si>
  <si>
    <t>QA 
Waiting</t>
  </si>
  <si>
    <t>Developer (Question and Answer -&gt; Asking QA)</t>
  </si>
  <si>
    <t>Already
 True</t>
  </si>
  <si>
    <t>Developer (Already Fixed - already flow ok)</t>
  </si>
  <si>
    <t>Repair By Column က Bug ပြင်မဲ့ Developer Name ပါ</t>
  </si>
  <si>
    <t>Tester Review Column က Status ကို Change လိုက်ရင် Repair By , Repair Finished Date ထည့်ပေးရပါမယ်</t>
  </si>
  <si>
    <t>Recheck By Column က Bug ပြန်စစ်မဲ့ Tester Name ထည့်ရပါမယ်</t>
  </si>
  <si>
    <t>Remarks Column က Developer ‌က Reason ‌and Problem ရေးလို့ရပါတယ်</t>
  </si>
  <si>
    <t>Leader Review က Project Leader က Bugဖြစ်လာရတဲ့ အကြောင်းရင်းကို Type Choose ပေးလို့ရပါတယ်</t>
  </si>
  <si>
    <t>Tester Review Column  မှာ Complete (or) Already True (or) Skip ဆိုရင် Bug ပြီးသွားပါပြီ</t>
  </si>
  <si>
    <t>Activity &amp; Asset Module</t>
  </si>
  <si>
    <t>Chrome</t>
  </si>
  <si>
    <t>hand pointer တွေက အကုန်လုံးမှာ ဝင်နေပါတယ်။</t>
  </si>
  <si>
    <t>24.4.2024</t>
  </si>
  <si>
    <t>HMO</t>
  </si>
  <si>
    <t>Coding Site</t>
  </si>
  <si>
    <t>Slider ထည့်ထားတာပါလား။</t>
  </si>
  <si>
    <t>Dashboard ,
Organization 
Activity</t>
  </si>
  <si>
    <t>New Hire နဲ့ Anniversary tab မှာ slider ဘေးက blk တွေမှာ ပါ hand pointer ဝင်နေပီးတော့ Click လိုက်ရင် slider ရွေ့သွားပါတယ်။</t>
  </si>
  <si>
    <t>Blk ၂ခု align မညီပါ။</t>
  </si>
  <si>
    <t>Assets List</t>
  </si>
  <si>
    <t>Loading Time အရမ်း ကြာပါတယ်။
Page Unresponsive ပေါ်ပေါ်လာပါတယ်။</t>
  </si>
  <si>
    <t>Up Arrow ကို click လိုက်ရင် ပုံထဲကလို ပေါ်နေပါတယ်။</t>
  </si>
  <si>
    <t>Area တခုလုံးhand pointer ဝင်နေပါတယ်။
Up Down မှာဘဲ Filter effect ပါသင့်တယ်ထင်ပါတယ်။</t>
  </si>
  <si>
    <t>25.4.2024</t>
  </si>
  <si>
    <t>Add new asset က Assigned to &amp; remind to ရဲ့ ရေးလိုက်တဲ့ text pop up box က မြုပ်နေပါတယ်</t>
  </si>
  <si>
    <t>Employee 
Movement ရဲ့ Add New Activity Change ရဲ့ Attendance Settings</t>
  </si>
  <si>
    <t>Employee Movement ရဲ့ Add New Activity Change ရဲ့ Attendance Settings မှာ select box list က မြုပ်နေပါတယ်</t>
  </si>
  <si>
    <t>Employee 
Movement ရဲ့ Add New Activity Change ရဲ့ Salary</t>
  </si>
  <si>
    <t>Employee 
Movement ရဲ့ Add New Activity Change ရဲ့ Salary မှာ Currency select box ရွေးတာမှာ အဝိုင်း လည်နေပါတယ် ။ select လုပ်မရပါ။</t>
  </si>
  <si>
    <t>Employee 
Movement ရဲ့ Add New Activity Change ရဲ့ Salary ရဲ့ text box မှာ text တွေရေးရနေပါတယ်၊ salary ဆို number ဘဲရေးရအောင် လုပ်ထားသင့်ပါတယ်။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</si>
</sst>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4" fillId="3" borderId="8" xfId="0" applyNumberFormat="1" applyFont="1" applyFill="1" applyBorder="1"/>
    <xf numFmtId="164" fontId="4" fillId="3" borderId="8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" fillId="3" borderId="0" xfId="0" applyFont="1" applyFill="1" applyAlignment="1">
      <alignment vertical="center" wrapText="1"/>
    </xf>
    <xf numFmtId="0" fontId="5" fillId="0" borderId="0" xfId="0" applyFont="1"/>
    <xf numFmtId="0" fontId="6" fillId="2" borderId="9" xfId="0" applyFont="1" applyFill="1" applyBorder="1" applyAlignment="1">
      <alignment horizontal="center"/>
    </xf>
    <xf numFmtId="0" fontId="6" fillId="3" borderId="9" xfId="0" applyFont="1" applyFill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7" fillId="3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9" xfId="0" applyFont="1" applyFill="1" applyBorder="1"/>
    <xf numFmtId="0" fontId="6" fillId="6" borderId="9" xfId="0" applyFont="1" applyFill="1" applyBorder="1" applyAlignment="1">
      <alignment horizontal="center"/>
    </xf>
    <xf numFmtId="0" fontId="6" fillId="6" borderId="9" xfId="0" applyFont="1" applyFill="1" applyBorder="1"/>
    <xf numFmtId="0" fontId="8" fillId="0" borderId="9" xfId="0" applyFont="1" applyBorder="1"/>
    <xf numFmtId="0" fontId="9" fillId="3" borderId="9" xfId="0" applyFont="1" applyFill="1" applyBorder="1" applyAlignment="1">
      <alignment horizontal="left"/>
    </xf>
    <xf numFmtId="0" fontId="4" fillId="7" borderId="9" xfId="0" applyFont="1" applyFill="1" applyBorder="1"/>
    <xf numFmtId="0" fontId="4" fillId="7" borderId="10" xfId="0" applyFont="1" applyFill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4" fillId="0" borderId="0" xfId="0" applyFont="1"/>
    <xf numFmtId="0" fontId="10" fillId="9" borderId="14" xfId="0" applyFont="1" applyFill="1" applyBorder="1"/>
    <xf numFmtId="0" fontId="10" fillId="10" borderId="14" xfId="0" applyFont="1" applyFill="1" applyBorder="1"/>
    <xf numFmtId="0" fontId="10" fillId="11" borderId="14" xfId="0" applyFont="1" applyFill="1" applyBorder="1"/>
    <xf numFmtId="0" fontId="10" fillId="12" borderId="14" xfId="0" applyFont="1" applyFill="1" applyBorder="1"/>
    <xf numFmtId="0" fontId="10" fillId="13" borderId="14" xfId="0" applyFont="1" applyFill="1" applyBorder="1"/>
    <xf numFmtId="0" fontId="10" fillId="14" borderId="14" xfId="0" applyFont="1" applyFill="1" applyBorder="1"/>
    <xf numFmtId="0" fontId="10" fillId="15" borderId="14" xfId="0" applyFont="1" applyFill="1" applyBorder="1"/>
    <xf numFmtId="0" fontId="10" fillId="3" borderId="0" xfId="0" applyFont="1" applyFill="1"/>
    <xf numFmtId="0" fontId="10" fillId="0" borderId="0" xfId="0" applyFont="1"/>
    <xf numFmtId="0" fontId="1" fillId="3" borderId="8" xfId="0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left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left" vertical="center" wrapText="1"/>
    </xf>
    <xf numFmtId="0" fontId="10" fillId="0" borderId="16" xfId="0" applyFont="1" applyBorder="1"/>
    <xf numFmtId="0" fontId="11" fillId="0" borderId="16" xfId="0" applyFont="1" applyBorder="1"/>
    <xf numFmtId="0" fontId="11" fillId="0" borderId="17" xfId="0" applyFont="1" applyBorder="1"/>
    <xf numFmtId="0" fontId="10" fillId="8" borderId="13" xfId="0" applyFont="1" applyFill="1" applyBorder="1"/>
    <xf numFmtId="0" fontId="11" fillId="0" borderId="10" xfId="0" applyFont="1" applyBorder="1"/>
    <xf numFmtId="0" fontId="10" fillId="0" borderId="15" xfId="0" applyFont="1" applyBorder="1"/>
    <xf numFmtId="0" fontId="11" fillId="0" borderId="13" xfId="0" applyFont="1" applyBorder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B4A7D6"/>
          <bgColor rgb="FFB4A7D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152401</xdr:colOff>
      <xdr:row>4</xdr:row>
      <xdr:rowOff>200026</xdr:rowOff>
    </xdr:from>
    <xdr:to>
      <xdr:col>4</xdr:col>
      <xdr:colOff>2209801</xdr:colOff>
      <xdr:row>4</xdr:row>
      <xdr:rowOff>600076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C9872-87F5-A49C-58EC-73724D2F1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6" y="1333501"/>
          <a:ext cx="2057400" cy="400050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5</xdr:row>
      <xdr:rowOff>180975</xdr:rowOff>
    </xdr:from>
    <xdr:to>
      <xdr:col>4</xdr:col>
      <xdr:colOff>1543050</xdr:colOff>
      <xdr:row>5</xdr:row>
      <xdr:rowOff>820598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63563-6795-8850-47FB-DA7FFD8E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2028825"/>
          <a:ext cx="981075" cy="639623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6</xdr:row>
      <xdr:rowOff>142875</xdr:rowOff>
    </xdr:from>
    <xdr:to>
      <xdr:col>4</xdr:col>
      <xdr:colOff>1811856</xdr:colOff>
      <xdr:row>6</xdr:row>
      <xdr:rowOff>1602217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054BA9-8C31-CF33-D4BF-3B9BA069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305175"/>
          <a:ext cx="1192731" cy="1459342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7</xdr:row>
      <xdr:rowOff>180975</xdr:rowOff>
    </xdr:from>
    <xdr:to>
      <xdr:col>4</xdr:col>
      <xdr:colOff>1628775</xdr:colOff>
      <xdr:row>7</xdr:row>
      <xdr:rowOff>868673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C2AAF8-0929-9B6A-92E2-D7AEAD214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238750"/>
          <a:ext cx="1095375" cy="687698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561974</xdr:colOff>
      <xdr:row>8</xdr:row>
      <xdr:rowOff>62232</xdr:rowOff>
    </xdr:from>
    <xdr:to>
      <xdr:col>4</xdr:col>
      <xdr:colOff>2116365</xdr:colOff>
      <xdr:row>8</xdr:row>
      <xdr:rowOff>896323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9E8B52-4B63-7BD5-9255-4551F1391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49" y="6082032"/>
          <a:ext cx="1554391" cy="83409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8</xdr:row>
      <xdr:rowOff>1028700</xdr:rowOff>
    </xdr:from>
    <xdr:to>
      <xdr:col>4</xdr:col>
      <xdr:colOff>2343150</xdr:colOff>
      <xdr:row>8</xdr:row>
      <xdr:rowOff>2505597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828176-8666-E4B0-5769-83AD90CB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10150" y="7048500"/>
          <a:ext cx="2200275" cy="1476897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9</xdr:row>
      <xdr:rowOff>114300</xdr:rowOff>
    </xdr:from>
    <xdr:to>
      <xdr:col>4</xdr:col>
      <xdr:colOff>2229116</xdr:colOff>
      <xdr:row>9</xdr:row>
      <xdr:rowOff>743038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42A69F-587D-03E2-62FF-47CC69175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91125" y="8696325"/>
          <a:ext cx="1905266" cy="628738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10</xdr:row>
      <xdr:rowOff>190500</xdr:rowOff>
    </xdr:from>
    <xdr:to>
      <xdr:col>4</xdr:col>
      <xdr:colOff>1752600</xdr:colOff>
      <xdr:row>10</xdr:row>
      <xdr:rowOff>890864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007AAA-3F15-4A55-8395-8AD77081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95900" y="9601200"/>
          <a:ext cx="1323975" cy="700364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11</xdr:row>
      <xdr:rowOff>57150</xdr:rowOff>
    </xdr:from>
    <xdr:to>
      <xdr:col>4</xdr:col>
      <xdr:colOff>1866901</xdr:colOff>
      <xdr:row>11</xdr:row>
      <xdr:rowOff>906391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996C10-2C5F-C7E3-12C0-312B9A2AA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95876" y="10553700"/>
          <a:ext cx="1638300" cy="84924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12</xdr:row>
      <xdr:rowOff>171450</xdr:rowOff>
    </xdr:from>
    <xdr:to>
      <xdr:col>4</xdr:col>
      <xdr:colOff>2276476</xdr:colOff>
      <xdr:row>12</xdr:row>
      <xdr:rowOff>832405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D2150A-53FD-26DD-34C2-70285EFC1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91101" y="11620500"/>
          <a:ext cx="2152650" cy="660955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13</xdr:row>
      <xdr:rowOff>114300</xdr:rowOff>
    </xdr:from>
    <xdr:to>
      <xdr:col>4</xdr:col>
      <xdr:colOff>1306567</xdr:colOff>
      <xdr:row>13</xdr:row>
      <xdr:rowOff>1476375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DD53683-F447-5D57-852A-62046A2BB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0225" y="12868275"/>
          <a:ext cx="563617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14</xdr:row>
      <xdr:rowOff>266700</xdr:rowOff>
    </xdr:from>
    <xdr:to>
      <xdr:col>4</xdr:col>
      <xdr:colOff>2240726</xdr:colOff>
      <xdr:row>14</xdr:row>
      <xdr:rowOff>752475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52E9F8-D0C5-B014-F8EB-1EB2A0DEA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38725" y="14554200"/>
          <a:ext cx="2069276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23"/>
  <sheetViews>
    <sheetView tabSelected="1" workbookViewId="0">
      <selection activeCell="F2" sqref="F2"/>
    </sheetView>
  </sheetViews>
  <sheetFormatPr defaultColWidth="12.5703125" defaultRowHeight="15.75" customHeight="1" x14ac:dyDescent="0.2"/>
  <cols>
    <col min="1" max="1" width="3.28515625" customWidth="1"/>
    <col min="2" max="2" width="12.28515625" customWidth="1"/>
    <col min="3" max="3" width="11.85546875" customWidth="1"/>
    <col min="4" max="4" width="45.5703125" customWidth="1"/>
    <col min="5" max="5" width="36.85546875" customWidth="1"/>
    <col min="6" max="6" width="12.85546875" customWidth="1"/>
    <col min="7" max="7" width="12.42578125" customWidth="1"/>
    <col min="8" max="8" width="11.85546875" customWidth="1"/>
    <col min="9" max="9" width="8.42578125" customWidth="1"/>
    <col min="10" max="10" width="7.85546875" customWidth="1"/>
    <col min="11" max="11" width="10" customWidth="1"/>
    <col min="12" max="12" width="41" customWidth="1"/>
    <col min="13" max="13" width="19.5703125" customWidth="1"/>
    <col min="14" max="14" width="18.42578125" customWidth="1"/>
    <col min="15" max="29" width="12.5703125" customWidth="1"/>
  </cols>
  <sheetData>
    <row r="1" spans="1:29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">
      <c r="A2" s="1"/>
      <c r="B2" s="1"/>
      <c r="D2" s="4" t="s">
        <v>0</v>
      </c>
      <c r="E2" s="5" t="s">
        <v>63</v>
      </c>
      <c r="F2" s="2"/>
      <c r="G2" s="2"/>
      <c r="H2" s="3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">
      <c r="A3" s="1"/>
      <c r="B3" s="6"/>
      <c r="C3" s="1"/>
      <c r="D3" s="1"/>
      <c r="E3" s="1"/>
      <c r="F3" s="1"/>
      <c r="G3" s="1"/>
      <c r="H3" s="1"/>
      <c r="I3" s="1"/>
      <c r="J3" s="2"/>
      <c r="K3" s="2"/>
      <c r="L3" s="2"/>
      <c r="M3" s="1"/>
      <c r="N3" s="1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42" customHeight="1" x14ac:dyDescent="0.2">
      <c r="A4" s="7" t="s">
        <v>1</v>
      </c>
      <c r="B4" s="8" t="s">
        <v>2</v>
      </c>
      <c r="C4" s="8" t="s">
        <v>3</v>
      </c>
      <c r="D4" s="8" t="s">
        <v>4</v>
      </c>
      <c r="E4" s="8" t="s">
        <v>68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9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80.25" customHeight="1" x14ac:dyDescent="0.2">
      <c r="A5" s="12">
        <v>1</v>
      </c>
      <c r="B5" s="47" t="s">
        <v>70</v>
      </c>
      <c r="C5" s="44" t="s">
        <v>64</v>
      </c>
      <c r="D5" s="45" t="s">
        <v>65</v>
      </c>
      <c r="E5" s="14"/>
      <c r="F5" s="13" t="s">
        <v>16</v>
      </c>
      <c r="G5" s="46" t="s">
        <v>66</v>
      </c>
      <c r="H5" s="15" t="s">
        <v>67</v>
      </c>
      <c r="I5" s="13"/>
      <c r="J5" s="15"/>
      <c r="K5" s="15"/>
      <c r="L5" s="15"/>
      <c r="M5" s="13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7"/>
      <c r="Z5" s="17"/>
      <c r="AA5" s="17"/>
      <c r="AB5" s="17"/>
      <c r="AC5" s="17"/>
    </row>
    <row r="6" spans="1:29" ht="79.5" customHeight="1" x14ac:dyDescent="0.2">
      <c r="A6" s="12">
        <v>2</v>
      </c>
      <c r="B6" s="47" t="s">
        <v>70</v>
      </c>
      <c r="C6" s="44" t="s">
        <v>64</v>
      </c>
      <c r="D6" s="45" t="s">
        <v>69</v>
      </c>
      <c r="E6" s="14"/>
      <c r="F6" s="13" t="s">
        <v>16</v>
      </c>
      <c r="G6" s="46" t="s">
        <v>66</v>
      </c>
      <c r="H6" s="15" t="s">
        <v>67</v>
      </c>
      <c r="I6" s="13"/>
      <c r="J6" s="15"/>
      <c r="K6" s="15"/>
      <c r="L6" s="15"/>
      <c r="M6" s="13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7"/>
      <c r="Z6" s="17"/>
      <c r="AA6" s="17"/>
      <c r="AB6" s="17"/>
      <c r="AC6" s="17"/>
    </row>
    <row r="7" spans="1:29" ht="149.25" customHeight="1" x14ac:dyDescent="0.2">
      <c r="A7" s="12">
        <v>3</v>
      </c>
      <c r="B7" s="47" t="s">
        <v>70</v>
      </c>
      <c r="C7" s="44" t="s">
        <v>64</v>
      </c>
      <c r="D7" s="48" t="s">
        <v>71</v>
      </c>
      <c r="E7" s="14"/>
      <c r="F7" s="13" t="s">
        <v>16</v>
      </c>
      <c r="G7" s="46" t="s">
        <v>66</v>
      </c>
      <c r="H7" s="15" t="s">
        <v>67</v>
      </c>
      <c r="I7" s="13"/>
      <c r="J7" s="15"/>
      <c r="K7" s="15"/>
      <c r="L7" s="15"/>
      <c r="M7" s="13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/>
      <c r="Z7" s="17"/>
      <c r="AA7" s="17"/>
      <c r="AB7" s="17"/>
      <c r="AC7" s="17"/>
    </row>
    <row r="8" spans="1:29" ht="75.75" customHeight="1" x14ac:dyDescent="0.2">
      <c r="A8" s="12">
        <v>4</v>
      </c>
      <c r="B8" s="47" t="s">
        <v>70</v>
      </c>
      <c r="C8" s="44" t="s">
        <v>64</v>
      </c>
      <c r="D8" s="45" t="s">
        <v>72</v>
      </c>
      <c r="E8" s="14"/>
      <c r="F8" s="44" t="s">
        <v>16</v>
      </c>
      <c r="G8" s="46" t="s">
        <v>66</v>
      </c>
      <c r="H8" s="15" t="s">
        <v>67</v>
      </c>
      <c r="I8" s="13"/>
      <c r="J8" s="15"/>
      <c r="K8" s="15"/>
      <c r="L8" s="15"/>
      <c r="M8" s="13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7"/>
      <c r="Z8" s="17"/>
      <c r="AA8" s="17"/>
      <c r="AB8" s="17"/>
      <c r="AC8" s="17"/>
    </row>
    <row r="9" spans="1:29" ht="201.75" customHeight="1" x14ac:dyDescent="0.2">
      <c r="A9" s="12">
        <v>5</v>
      </c>
      <c r="B9" s="44" t="s">
        <v>73</v>
      </c>
      <c r="C9" s="44" t="s">
        <v>64</v>
      </c>
      <c r="D9" s="48" t="s">
        <v>74</v>
      </c>
      <c r="E9" s="14"/>
      <c r="F9" s="13" t="s">
        <v>16</v>
      </c>
      <c r="G9" s="46" t="s">
        <v>66</v>
      </c>
      <c r="H9" s="15" t="s">
        <v>67</v>
      </c>
      <c r="I9" s="13"/>
      <c r="J9" s="15"/>
      <c r="K9" s="15"/>
      <c r="L9" s="15"/>
      <c r="M9" s="1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7"/>
      <c r="Z9" s="17"/>
      <c r="AA9" s="17"/>
      <c r="AB9" s="17"/>
      <c r="AC9" s="17"/>
    </row>
    <row r="10" spans="1:29" ht="65.25" customHeight="1" x14ac:dyDescent="0.2">
      <c r="A10" s="12">
        <v>6</v>
      </c>
      <c r="B10" s="44" t="s">
        <v>73</v>
      </c>
      <c r="C10" s="44" t="s">
        <v>64</v>
      </c>
      <c r="D10" s="48" t="s">
        <v>76</v>
      </c>
      <c r="E10" s="14"/>
      <c r="F10" s="13" t="s">
        <v>16</v>
      </c>
      <c r="G10" s="46" t="s">
        <v>66</v>
      </c>
      <c r="H10" s="15" t="s">
        <v>67</v>
      </c>
      <c r="I10" s="13"/>
      <c r="J10" s="15"/>
      <c r="K10" s="15"/>
      <c r="L10" s="15"/>
      <c r="M10" s="13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7"/>
      <c r="Z10" s="17"/>
      <c r="AA10" s="17"/>
      <c r="AB10" s="17"/>
      <c r="AC10" s="17"/>
    </row>
    <row r="11" spans="1:29" ht="85.5" customHeight="1" x14ac:dyDescent="0.2">
      <c r="A11" s="12">
        <v>7</v>
      </c>
      <c r="B11" s="44" t="s">
        <v>73</v>
      </c>
      <c r="C11" s="44" t="s">
        <v>64</v>
      </c>
      <c r="D11" s="45" t="s">
        <v>75</v>
      </c>
      <c r="E11" s="14"/>
      <c r="F11" s="13" t="s">
        <v>16</v>
      </c>
      <c r="G11" s="46" t="s">
        <v>66</v>
      </c>
      <c r="H11" s="15" t="s">
        <v>67</v>
      </c>
      <c r="I11" s="13"/>
      <c r="J11" s="15"/>
      <c r="K11" s="15"/>
      <c r="L11" s="15"/>
      <c r="M11" s="13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7"/>
      <c r="Z11" s="17"/>
      <c r="AA11" s="17"/>
      <c r="AB11" s="17"/>
      <c r="AC11" s="17"/>
    </row>
    <row r="12" spans="1:29" ht="75" customHeight="1" x14ac:dyDescent="0.2">
      <c r="A12" s="12">
        <v>8</v>
      </c>
      <c r="B12" s="44" t="s">
        <v>73</v>
      </c>
      <c r="C12" s="44" t="s">
        <v>64</v>
      </c>
      <c r="D12" s="48" t="s">
        <v>78</v>
      </c>
      <c r="E12" s="14"/>
      <c r="F12" s="13" t="s">
        <v>16</v>
      </c>
      <c r="G12" s="46" t="s">
        <v>77</v>
      </c>
      <c r="H12" s="15" t="s">
        <v>67</v>
      </c>
      <c r="I12" s="13"/>
      <c r="J12" s="15"/>
      <c r="K12" s="15"/>
      <c r="L12" s="15"/>
      <c r="M12" s="13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7"/>
      <c r="Z12" s="17"/>
      <c r="AA12" s="17"/>
      <c r="AB12" s="17"/>
      <c r="AC12" s="17"/>
    </row>
    <row r="13" spans="1:29" ht="102.75" customHeight="1" x14ac:dyDescent="0.2">
      <c r="A13" s="12">
        <v>9</v>
      </c>
      <c r="B13" s="47" t="s">
        <v>79</v>
      </c>
      <c r="C13" s="44" t="s">
        <v>64</v>
      </c>
      <c r="D13" s="48" t="s">
        <v>80</v>
      </c>
      <c r="E13" s="14"/>
      <c r="F13" s="13" t="s">
        <v>16</v>
      </c>
      <c r="G13" s="46" t="s">
        <v>77</v>
      </c>
      <c r="H13" s="15" t="s">
        <v>67</v>
      </c>
      <c r="I13" s="13"/>
      <c r="J13" s="15"/>
      <c r="K13" s="15"/>
      <c r="L13" s="15"/>
      <c r="M13" s="13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7"/>
      <c r="Z13" s="17"/>
      <c r="AA13" s="17"/>
      <c r="AB13" s="17"/>
      <c r="AC13" s="17"/>
    </row>
    <row r="14" spans="1:29" ht="120.75" customHeight="1" x14ac:dyDescent="0.2">
      <c r="A14" s="12">
        <v>10</v>
      </c>
      <c r="B14" s="47" t="s">
        <v>81</v>
      </c>
      <c r="C14" s="44" t="s">
        <v>64</v>
      </c>
      <c r="D14" s="48" t="s">
        <v>82</v>
      </c>
      <c r="E14" s="14"/>
      <c r="F14" s="13" t="s">
        <v>16</v>
      </c>
      <c r="G14" s="46" t="s">
        <v>77</v>
      </c>
      <c r="H14" s="15" t="s">
        <v>67</v>
      </c>
      <c r="I14" s="13"/>
      <c r="J14" s="15"/>
      <c r="K14" s="15"/>
      <c r="L14" s="15"/>
      <c r="M14" s="13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7"/>
      <c r="Z14" s="17"/>
      <c r="AA14" s="17"/>
      <c r="AB14" s="17"/>
      <c r="AC14" s="17"/>
    </row>
    <row r="15" spans="1:29" ht="83.25" customHeight="1" x14ac:dyDescent="0.2">
      <c r="A15" s="12">
        <v>11</v>
      </c>
      <c r="B15" s="47" t="s">
        <v>81</v>
      </c>
      <c r="C15" s="44" t="s">
        <v>64</v>
      </c>
      <c r="D15" s="48" t="s">
        <v>83</v>
      </c>
      <c r="E15" s="14"/>
      <c r="F15" s="13" t="s">
        <v>16</v>
      </c>
      <c r="G15" s="46" t="s">
        <v>77</v>
      </c>
      <c r="H15" s="15" t="s">
        <v>67</v>
      </c>
      <c r="I15" s="13"/>
      <c r="J15" s="15"/>
      <c r="K15" s="15"/>
      <c r="L15" s="15"/>
      <c r="M15" s="13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7"/>
      <c r="Z15" s="17"/>
      <c r="AA15" s="17"/>
      <c r="AB15" s="17"/>
      <c r="AC15" s="17"/>
    </row>
    <row r="16" spans="1:29" ht="15.75" customHeight="1" x14ac:dyDescent="0.2">
      <c r="A16" s="3"/>
      <c r="B16" s="3"/>
      <c r="C16" s="3"/>
      <c r="D16" s="3"/>
      <c r="E16" s="3"/>
      <c r="F16" s="3"/>
      <c r="G16" s="1"/>
      <c r="H16" s="3"/>
      <c r="I16" s="3"/>
      <c r="J16" s="18"/>
      <c r="K16" s="18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">
      <c r="A17" s="3"/>
      <c r="B17" s="3"/>
      <c r="C17" s="3"/>
      <c r="D17" s="3"/>
      <c r="E17" s="3"/>
      <c r="F17" s="3"/>
      <c r="G17" s="1"/>
      <c r="H17" s="3"/>
      <c r="I17" s="3"/>
      <c r="J17" s="18"/>
      <c r="K17" s="18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">
      <c r="A18" s="3"/>
      <c r="B18" s="3"/>
      <c r="C18" s="3"/>
      <c r="D18" s="3"/>
      <c r="E18" s="3"/>
      <c r="F18" s="3"/>
      <c r="G18" s="1"/>
      <c r="H18" s="3"/>
      <c r="I18" s="3"/>
      <c r="J18" s="18"/>
      <c r="K18" s="18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">
      <c r="A19" s="3"/>
      <c r="B19" s="3"/>
      <c r="C19" s="3"/>
      <c r="D19" s="3"/>
      <c r="E19" s="3"/>
      <c r="F19" s="3"/>
      <c r="G19" s="1"/>
      <c r="H19" s="3"/>
      <c r="I19" s="3"/>
      <c r="J19" s="18"/>
      <c r="K19" s="18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">
      <c r="A20" s="3"/>
      <c r="B20" s="3"/>
      <c r="C20" s="3"/>
      <c r="D20" s="3"/>
      <c r="E20" s="3"/>
      <c r="F20" s="3"/>
      <c r="G20" s="1"/>
      <c r="H20" s="3"/>
      <c r="I20" s="3"/>
      <c r="J20" s="18"/>
      <c r="K20" s="18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">
      <c r="A21" s="3"/>
      <c r="B21" s="3"/>
      <c r="C21" s="3"/>
      <c r="D21" s="3"/>
      <c r="E21" s="3"/>
      <c r="F21" s="3"/>
      <c r="G21" s="1"/>
      <c r="H21" s="3"/>
      <c r="I21" s="3"/>
      <c r="J21" s="18"/>
      <c r="K21" s="18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>
      <c r="A22" s="3"/>
      <c r="B22" s="3"/>
      <c r="C22" s="3"/>
      <c r="D22" s="3"/>
      <c r="E22" s="3"/>
      <c r="F22" s="3"/>
      <c r="G22" s="1"/>
      <c r="H22" s="3"/>
      <c r="I22" s="3"/>
      <c r="J22" s="18"/>
      <c r="K22" s="18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">
      <c r="A23" s="3"/>
      <c r="B23" s="3"/>
      <c r="C23" s="3"/>
      <c r="D23" s="3"/>
      <c r="E23" s="3"/>
      <c r="F23" s="3"/>
      <c r="G23" s="1"/>
      <c r="H23" s="3"/>
      <c r="I23" s="3"/>
      <c r="J23" s="18"/>
      <c r="K23" s="18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3"/>
      <c r="B24" s="3"/>
      <c r="C24" s="3"/>
      <c r="D24" s="3"/>
      <c r="E24" s="3"/>
      <c r="F24" s="3"/>
      <c r="G24" s="1"/>
      <c r="H24" s="3"/>
      <c r="I24" s="3"/>
      <c r="J24" s="18"/>
      <c r="K24" s="18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">
      <c r="A25" s="3"/>
      <c r="B25" s="3"/>
      <c r="C25" s="3"/>
      <c r="D25" s="3"/>
      <c r="E25" s="3"/>
      <c r="F25" s="3"/>
      <c r="G25" s="1"/>
      <c r="H25" s="3"/>
      <c r="I25" s="3"/>
      <c r="J25" s="18"/>
      <c r="K25" s="18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">
      <c r="A26" s="3"/>
      <c r="B26" s="3"/>
      <c r="C26" s="3"/>
      <c r="D26" s="3"/>
      <c r="E26" s="3"/>
      <c r="F26" s="3"/>
      <c r="G26" s="1"/>
      <c r="H26" s="3"/>
      <c r="I26" s="3"/>
      <c r="J26" s="18"/>
      <c r="K26" s="18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">
      <c r="A27" s="3"/>
      <c r="B27" s="3"/>
      <c r="C27" s="3"/>
      <c r="D27" s="3"/>
      <c r="E27" s="3"/>
      <c r="F27" s="3"/>
      <c r="G27" s="1"/>
      <c r="H27" s="3"/>
      <c r="I27" s="3"/>
      <c r="J27" s="18"/>
      <c r="K27" s="18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">
      <c r="A28" s="3"/>
      <c r="B28" s="3"/>
      <c r="C28" s="3"/>
      <c r="D28" s="3"/>
      <c r="E28" s="3"/>
      <c r="F28" s="3"/>
      <c r="G28" s="1"/>
      <c r="H28" s="3"/>
      <c r="I28" s="3"/>
      <c r="J28" s="18"/>
      <c r="K28" s="18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">
      <c r="A29" s="3"/>
      <c r="B29" s="3"/>
      <c r="C29" s="3"/>
      <c r="D29" s="3"/>
      <c r="E29" s="3"/>
      <c r="F29" s="3"/>
      <c r="G29" s="1"/>
      <c r="H29" s="3"/>
      <c r="I29" s="3"/>
      <c r="J29" s="18"/>
      <c r="K29" s="18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2">
      <c r="A30" s="3"/>
      <c r="B30" s="3"/>
      <c r="C30" s="3"/>
      <c r="D30" s="3"/>
      <c r="E30" s="3"/>
      <c r="F30" s="3"/>
      <c r="G30" s="1"/>
      <c r="H30" s="3"/>
      <c r="I30" s="3"/>
      <c r="J30" s="18"/>
      <c r="K30" s="18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2">
      <c r="A31" s="3"/>
      <c r="B31" s="3"/>
      <c r="C31" s="3"/>
      <c r="D31" s="3"/>
      <c r="E31" s="3"/>
      <c r="F31" s="3"/>
      <c r="G31" s="1"/>
      <c r="H31" s="3"/>
      <c r="I31" s="3"/>
      <c r="J31" s="18"/>
      <c r="K31" s="18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2">
      <c r="A32" s="3"/>
      <c r="B32" s="3"/>
      <c r="C32" s="3"/>
      <c r="D32" s="3"/>
      <c r="E32" s="3"/>
      <c r="F32" s="3"/>
      <c r="G32" s="1"/>
      <c r="H32" s="3"/>
      <c r="I32" s="3"/>
      <c r="J32" s="18"/>
      <c r="K32" s="18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2">
      <c r="A33" s="3"/>
      <c r="B33" s="3"/>
      <c r="C33" s="3"/>
      <c r="D33" s="3"/>
      <c r="E33" s="3"/>
      <c r="F33" s="3"/>
      <c r="G33" s="1"/>
      <c r="H33" s="3"/>
      <c r="I33" s="3"/>
      <c r="J33" s="18"/>
      <c r="K33" s="18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">
      <c r="A34" s="3"/>
      <c r="B34" s="3"/>
      <c r="C34" s="3"/>
      <c r="D34" s="3"/>
      <c r="E34" s="3"/>
      <c r="F34" s="3"/>
      <c r="G34" s="1"/>
      <c r="H34" s="3"/>
      <c r="I34" s="3"/>
      <c r="J34" s="18"/>
      <c r="K34" s="18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">
      <c r="A35" s="3"/>
      <c r="B35" s="3"/>
      <c r="C35" s="3"/>
      <c r="D35" s="3"/>
      <c r="E35" s="3"/>
      <c r="F35" s="3"/>
      <c r="G35" s="1"/>
      <c r="H35" s="3"/>
      <c r="I35" s="3"/>
      <c r="J35" s="18"/>
      <c r="K35" s="18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">
      <c r="A36" s="3"/>
      <c r="B36" s="3"/>
      <c r="C36" s="3"/>
      <c r="D36" s="3"/>
      <c r="E36" s="3"/>
      <c r="F36" s="3"/>
      <c r="G36" s="1"/>
      <c r="H36" s="3"/>
      <c r="I36" s="3"/>
      <c r="J36" s="18"/>
      <c r="K36" s="18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">
      <c r="A37" s="3"/>
      <c r="B37" s="3"/>
      <c r="C37" s="3"/>
      <c r="D37" s="3"/>
      <c r="E37" s="3"/>
      <c r="F37" s="3"/>
      <c r="G37" s="1"/>
      <c r="H37" s="3"/>
      <c r="I37" s="3"/>
      <c r="J37" s="18"/>
      <c r="K37" s="18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">
      <c r="A38" s="3"/>
      <c r="B38" s="3"/>
      <c r="C38" s="3"/>
      <c r="D38" s="3"/>
      <c r="E38" s="3"/>
      <c r="F38" s="3"/>
      <c r="G38" s="1"/>
      <c r="H38" s="3"/>
      <c r="I38" s="3"/>
      <c r="J38" s="18"/>
      <c r="K38" s="18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">
      <c r="A39" s="3"/>
      <c r="B39" s="3"/>
      <c r="C39" s="3"/>
      <c r="D39" s="3"/>
      <c r="E39" s="3"/>
      <c r="F39" s="3"/>
      <c r="G39" s="1"/>
      <c r="H39" s="3"/>
      <c r="I39" s="3"/>
      <c r="J39" s="18"/>
      <c r="K39" s="18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">
      <c r="A40" s="3"/>
      <c r="B40" s="3"/>
      <c r="C40" s="3"/>
      <c r="D40" s="3"/>
      <c r="E40" s="3"/>
      <c r="F40" s="3"/>
      <c r="G40" s="1"/>
      <c r="H40" s="3"/>
      <c r="I40" s="3"/>
      <c r="J40" s="18"/>
      <c r="K40" s="18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">
      <c r="A41" s="3"/>
      <c r="B41" s="3"/>
      <c r="C41" s="3"/>
      <c r="D41" s="3"/>
      <c r="E41" s="3"/>
      <c r="F41" s="3"/>
      <c r="G41" s="1"/>
      <c r="H41" s="3"/>
      <c r="I41" s="3"/>
      <c r="J41" s="18"/>
      <c r="K41" s="18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">
      <c r="A42" s="3"/>
      <c r="B42" s="3"/>
      <c r="C42" s="3"/>
      <c r="D42" s="3"/>
      <c r="E42" s="3"/>
      <c r="F42" s="3"/>
      <c r="G42" s="1"/>
      <c r="H42" s="3"/>
      <c r="I42" s="3"/>
      <c r="J42" s="18"/>
      <c r="K42" s="18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">
      <c r="A43" s="3"/>
      <c r="B43" s="3"/>
      <c r="C43" s="3"/>
      <c r="D43" s="3"/>
      <c r="E43" s="3"/>
      <c r="F43" s="3"/>
      <c r="G43" s="1"/>
      <c r="H43" s="3"/>
      <c r="I43" s="3"/>
      <c r="J43" s="18"/>
      <c r="K43" s="18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2.7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2.7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2.7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2.7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2.7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12.7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2.7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2.7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2.7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2.7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2.7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2.7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</sheetData>
  <conditionalFormatting sqref="A1:M420">
    <cfRule type="expression" dxfId="7" priority="23">
      <formula>$F1="Fixed"</formula>
    </cfRule>
    <cfRule type="expression" dxfId="6" priority="24">
      <formula>$F1="NG"</formula>
    </cfRule>
    <cfRule type="expression" dxfId="5" priority="25">
      <formula>$F1="QA Waiting"</formula>
    </cfRule>
    <cfRule type="expression" dxfId="4" priority="26">
      <formula>$F1="Skip"</formula>
    </cfRule>
    <cfRule type="expression" dxfId="3" priority="27">
      <formula>$F1="Inprogress"</formula>
    </cfRule>
    <cfRule type="expression" dxfId="2" priority="28">
      <formula>$F1="Complete"</formula>
    </cfRule>
    <cfRule type="expression" dxfId="1" priority="29">
      <formula>$F1="Already True"</formula>
    </cfRule>
  </conditionalFormatting>
  <conditionalFormatting sqref="G1:G4 G708:G823">
    <cfRule type="cellIs" dxfId="0" priority="2" operator="equal">
      <formula>"Fixed"</formula>
    </cfRule>
  </conditionalFormatting>
  <dataValidations count="6">
    <dataValidation type="list" allowBlank="1" sqref="C5:C15" xr:uid="{00000000-0002-0000-0000-000000000000}">
      <formula1>"Chrome,Firefox,Edge,Safari,Edge,IE,All Browsers"</formula1>
    </dataValidation>
    <dataValidation type="list" allowBlank="1" sqref="I5:I15" xr:uid="{00000000-0002-0000-0000-000001000000}">
      <formula1>"MMLW,MTZ"</formula1>
    </dataValidation>
    <dataValidation type="list" allowBlank="1" sqref="F5:F15" xr:uid="{00000000-0002-0000-0000-000002000000}">
      <formula1>"NG,Inprogress,Fixed,Complete,QA Waiting,Already True,Skip"</formula1>
    </dataValidation>
    <dataValidation type="list" allowBlank="1" sqref="M5:M15" xr:uid="{00000000-0002-0000-0000-000003000000}">
      <formula1>"RequirementMiss,DocMissUnderstand,RequireToConfirm,DocChanges,Simple Mistakes(Careless),Lack Of Implementation Knowledge,Lack Of Test Perspective,Other Screen Reference Bugs,Affected By Common Function Modification,Lack Of Understanding,Test Simple Mistak"&amp;"e(Careless),Test Confirmation Error,Insufficient Test Confirmation,Insufficient Review,NotReview,Other"</formula1>
    </dataValidation>
    <dataValidation type="list" allowBlank="1" sqref="K5:K15" xr:uid="{00000000-0002-0000-0000-000005000000}">
      <formula1>"SMNO"</formula1>
    </dataValidation>
    <dataValidation type="list" allowBlank="1" sqref="H5:H15" xr:uid="{08FCD6FF-6D39-4FCA-910A-4815C99D71BC}">
      <formula1>"HMO"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4"/>
  <sheetViews>
    <sheetView workbookViewId="0"/>
  </sheetViews>
  <sheetFormatPr defaultColWidth="12.5703125" defaultRowHeight="15.75" customHeight="1" x14ac:dyDescent="0.2"/>
  <cols>
    <col min="1" max="1" width="8.42578125" customWidth="1"/>
    <col min="2" max="2" width="9.5703125" customWidth="1"/>
    <col min="3" max="3" width="8.85546875" customWidth="1"/>
    <col min="4" max="4" width="28" customWidth="1"/>
    <col min="5" max="5" width="29.85546875" customWidth="1"/>
    <col min="6" max="6" width="6.7109375" customWidth="1"/>
    <col min="7" max="7" width="33.85546875" customWidth="1"/>
    <col min="8" max="8" width="8.7109375" customWidth="1"/>
  </cols>
  <sheetData>
    <row r="1" spans="1:8" ht="12.75" x14ac:dyDescent="0.2">
      <c r="A1" s="19" t="s">
        <v>7</v>
      </c>
      <c r="B1" s="19" t="s">
        <v>8</v>
      </c>
      <c r="C1" s="20"/>
      <c r="D1" s="20"/>
      <c r="E1" s="19" t="s">
        <v>5</v>
      </c>
      <c r="F1" s="19" t="s">
        <v>13</v>
      </c>
      <c r="G1" s="19" t="s">
        <v>12</v>
      </c>
      <c r="H1" s="19" t="s">
        <v>13</v>
      </c>
    </row>
    <row r="2" spans="1:8" ht="12.75" x14ac:dyDescent="0.2">
      <c r="A2" s="21" t="s">
        <v>14</v>
      </c>
      <c r="B2" s="21" t="s">
        <v>15</v>
      </c>
      <c r="C2" s="22"/>
      <c r="D2" s="22"/>
      <c r="E2" s="22" t="s">
        <v>16</v>
      </c>
      <c r="F2" s="21">
        <f>COUNTIF(BetterHR!F:F,"NG")</f>
        <v>11</v>
      </c>
      <c r="G2" s="22" t="s">
        <v>17</v>
      </c>
      <c r="H2" s="21">
        <f>COUNTIF(BetterHR!M:M,"RequirementMiss")</f>
        <v>0</v>
      </c>
    </row>
    <row r="3" spans="1:8" ht="15.75" customHeight="1" x14ac:dyDescent="0.4">
      <c r="A3" s="21"/>
      <c r="B3" s="21"/>
      <c r="C3" s="22"/>
      <c r="D3" s="22"/>
      <c r="E3" s="22" t="s">
        <v>18</v>
      </c>
      <c r="F3" s="21">
        <f>COUNTIF(BetterHR!F:F,"Inprogress")</f>
        <v>0</v>
      </c>
      <c r="G3" s="22" t="s">
        <v>19</v>
      </c>
      <c r="H3" s="23">
        <f>COUNTIF(BetterHR!M:M,"DocMissUnderstand")</f>
        <v>0</v>
      </c>
    </row>
    <row r="4" spans="1:8" ht="15.75" customHeight="1" x14ac:dyDescent="0.4">
      <c r="A4" s="22"/>
      <c r="B4" s="22"/>
      <c r="C4" s="22"/>
      <c r="D4" s="22"/>
      <c r="E4" s="22" t="s">
        <v>20</v>
      </c>
      <c r="F4" s="21">
        <f>COUNTIF(BetterHR!F:F,"Fixed")</f>
        <v>0</v>
      </c>
      <c r="G4" s="22" t="s">
        <v>21</v>
      </c>
      <c r="H4" s="23">
        <f>COUNTIF(BetterHR!M:M,"RequireToConfirm")</f>
        <v>0</v>
      </c>
    </row>
    <row r="5" spans="1:8" ht="15.75" customHeight="1" x14ac:dyDescent="0.4">
      <c r="A5" s="22"/>
      <c r="B5" s="22"/>
      <c r="C5" s="22"/>
      <c r="D5" s="22"/>
      <c r="E5" s="22" t="s">
        <v>22</v>
      </c>
      <c r="F5" s="21">
        <f>COUNTIF(BetterHR!F:F,"Complete")</f>
        <v>0</v>
      </c>
      <c r="G5" s="22" t="s">
        <v>23</v>
      </c>
      <c r="H5" s="23">
        <f>COUNTIF(BetterHR!M:M,"DocChanges")</f>
        <v>0</v>
      </c>
    </row>
    <row r="6" spans="1:8" ht="15.75" customHeight="1" x14ac:dyDescent="0.4">
      <c r="A6" s="22"/>
      <c r="B6" s="22"/>
      <c r="C6" s="24" t="s">
        <v>24</v>
      </c>
      <c r="D6" s="22" t="s">
        <v>25</v>
      </c>
      <c r="E6" s="25" t="s">
        <v>26</v>
      </c>
      <c r="F6" s="24">
        <f>F2+F3</f>
        <v>11</v>
      </c>
      <c r="G6" s="22" t="s">
        <v>27</v>
      </c>
      <c r="H6" s="23">
        <f>COUNTIF(BetterHR!M:M,"Simple Mistakes(Careless)")</f>
        <v>0</v>
      </c>
    </row>
    <row r="7" spans="1:8" ht="15.75" customHeight="1" x14ac:dyDescent="0.4">
      <c r="A7" s="22"/>
      <c r="B7" s="22"/>
      <c r="C7" s="26" t="s">
        <v>28</v>
      </c>
      <c r="D7" s="22" t="s">
        <v>25</v>
      </c>
      <c r="E7" s="27" t="s">
        <v>26</v>
      </c>
      <c r="F7" s="26">
        <f>F2+F3+F4</f>
        <v>11</v>
      </c>
      <c r="G7" s="22" t="s">
        <v>29</v>
      </c>
      <c r="H7" s="23">
        <f>COUNTIF(BetterHR!M:M,"Lack Of Implementation Knowledge")</f>
        <v>0</v>
      </c>
    </row>
    <row r="8" spans="1:8" ht="15.75" customHeight="1" x14ac:dyDescent="0.4">
      <c r="A8" s="22"/>
      <c r="B8" s="22"/>
      <c r="C8" s="22"/>
      <c r="D8" s="22"/>
      <c r="E8" s="28" t="s">
        <v>30</v>
      </c>
      <c r="F8" s="21">
        <f>COUNTIF(BetterHR!F:F,"QA Waiting")</f>
        <v>0</v>
      </c>
      <c r="G8" s="22" t="s">
        <v>31</v>
      </c>
      <c r="H8" s="23">
        <f>COUNTIF(BetterHR!M:M,"Lack Of Test Perspective")</f>
        <v>0</v>
      </c>
    </row>
    <row r="9" spans="1:8" ht="15.75" customHeight="1" x14ac:dyDescent="0.4">
      <c r="A9" s="22"/>
      <c r="B9" s="22"/>
      <c r="C9" s="22"/>
      <c r="D9" s="22"/>
      <c r="E9" s="28" t="s">
        <v>32</v>
      </c>
      <c r="F9" s="21">
        <f>COUNTIF(BetterHR!F:F,"Already True")</f>
        <v>0</v>
      </c>
      <c r="G9" s="22" t="s">
        <v>33</v>
      </c>
      <c r="H9" s="23">
        <f>COUNTIF(BetterHR!M:M,"Other Screen Reference Bugs")</f>
        <v>0</v>
      </c>
    </row>
    <row r="10" spans="1:8" ht="15.75" customHeight="1" x14ac:dyDescent="0.4">
      <c r="A10" s="22"/>
      <c r="B10" s="22"/>
      <c r="C10" s="22"/>
      <c r="D10" s="22"/>
      <c r="E10" s="22" t="s">
        <v>34</v>
      </c>
      <c r="F10" s="21">
        <f>COUNTIF(BetterHR!F:F,"Skip")</f>
        <v>0</v>
      </c>
      <c r="G10" s="22" t="s">
        <v>35</v>
      </c>
      <c r="H10" s="23">
        <f>COUNTIF(BetterHR!M:M,"Affected By Common Function Modification")</f>
        <v>0</v>
      </c>
    </row>
    <row r="11" spans="1:8" ht="15.75" customHeight="1" x14ac:dyDescent="0.4">
      <c r="A11" s="22"/>
      <c r="B11" s="22"/>
      <c r="C11" s="29" t="s">
        <v>36</v>
      </c>
      <c r="D11" s="22"/>
      <c r="E11" s="22" t="s">
        <v>37</v>
      </c>
      <c r="F11" s="21">
        <f>F2+F3+F4+F5+F8+F9+F10</f>
        <v>11</v>
      </c>
      <c r="G11" s="22" t="s">
        <v>38</v>
      </c>
      <c r="H11" s="23">
        <f>COUNTIF(BetterHR!M:M,"Lack Of Understanding")</f>
        <v>0</v>
      </c>
    </row>
    <row r="12" spans="1:8" ht="15.75" customHeight="1" x14ac:dyDescent="0.4">
      <c r="A12" s="22"/>
      <c r="B12" s="22"/>
      <c r="C12" s="22"/>
      <c r="D12" s="22"/>
      <c r="E12" s="30" t="s">
        <v>39</v>
      </c>
      <c r="F12" s="31">
        <f>F2+F3+F4+F5</f>
        <v>11</v>
      </c>
      <c r="G12" s="22" t="s">
        <v>40</v>
      </c>
      <c r="H12" s="23">
        <f>COUNTIF(BetterHR!M:M,"Test Simple Mistake(Careless)")</f>
        <v>0</v>
      </c>
    </row>
    <row r="13" spans="1:8" ht="15.75" customHeight="1" x14ac:dyDescent="0.4">
      <c r="A13" s="22"/>
      <c r="B13" s="22"/>
      <c r="C13" s="22"/>
      <c r="D13" s="22"/>
      <c r="E13" s="22"/>
      <c r="F13" s="22"/>
      <c r="G13" s="22" t="s">
        <v>41</v>
      </c>
      <c r="H13" s="23">
        <f>COUNTIF(BetterHR!M:M,"Test Confirmation Error")</f>
        <v>0</v>
      </c>
    </row>
    <row r="14" spans="1:8" ht="15.75" customHeight="1" x14ac:dyDescent="0.4">
      <c r="A14" s="22"/>
      <c r="B14" s="22"/>
      <c r="C14" s="22"/>
      <c r="D14" s="22"/>
      <c r="E14" s="22"/>
      <c r="F14" s="22"/>
      <c r="G14" s="22" t="s">
        <v>42</v>
      </c>
      <c r="H14" s="23">
        <f>COUNTIF(BetterHR!M:M,"Insufficient Test Confirmation")</f>
        <v>0</v>
      </c>
    </row>
    <row r="15" spans="1:8" ht="15.75" customHeight="1" x14ac:dyDescent="0.4">
      <c r="A15" s="22"/>
      <c r="B15" s="22"/>
      <c r="C15" s="22"/>
      <c r="D15" s="22"/>
      <c r="E15" s="22"/>
      <c r="F15" s="22"/>
      <c r="G15" s="22" t="s">
        <v>43</v>
      </c>
      <c r="H15" s="23">
        <f>COUNTIF(BetterHR!M:M,"Insufficient Review")</f>
        <v>0</v>
      </c>
    </row>
    <row r="16" spans="1:8" ht="15.75" customHeight="1" x14ac:dyDescent="0.4">
      <c r="A16" s="22"/>
      <c r="B16" s="22"/>
      <c r="C16" s="22"/>
      <c r="D16" s="22"/>
      <c r="E16" s="22"/>
      <c r="F16" s="22"/>
      <c r="G16" s="22" t="s">
        <v>44</v>
      </c>
      <c r="H16" s="23">
        <f>COUNTIF(BetterHR!M:M,"NotReview")</f>
        <v>0</v>
      </c>
    </row>
    <row r="17" spans="1:8" ht="15.75" customHeight="1" x14ac:dyDescent="0.4">
      <c r="A17" s="22"/>
      <c r="B17" s="22"/>
      <c r="C17" s="32"/>
      <c r="D17" s="32"/>
      <c r="E17" s="32"/>
      <c r="F17" s="22"/>
      <c r="G17" s="22" t="s">
        <v>45</v>
      </c>
      <c r="H17" s="23">
        <f>COUNTIF(BetterHR!M:M,"Other")</f>
        <v>0</v>
      </c>
    </row>
    <row r="18" spans="1:8" ht="12.75" x14ac:dyDescent="0.2">
      <c r="C18" s="33"/>
      <c r="D18" s="33"/>
      <c r="E18" s="33"/>
    </row>
    <row r="19" spans="1:8" ht="14.25" x14ac:dyDescent="0.2">
      <c r="A19" s="52" t="s">
        <v>46</v>
      </c>
      <c r="B19" s="53"/>
      <c r="C19" s="34"/>
      <c r="D19" s="34"/>
      <c r="E19" s="34"/>
    </row>
    <row r="20" spans="1:8" ht="14.25" x14ac:dyDescent="0.2">
      <c r="A20" s="35" t="s">
        <v>16</v>
      </c>
      <c r="B20" s="54" t="s">
        <v>47</v>
      </c>
      <c r="C20" s="55"/>
      <c r="D20" s="53"/>
      <c r="E20" s="16"/>
    </row>
    <row r="21" spans="1:8" ht="14.25" x14ac:dyDescent="0.2">
      <c r="A21" s="36" t="s">
        <v>18</v>
      </c>
      <c r="B21" s="49" t="s">
        <v>48</v>
      </c>
      <c r="C21" s="50"/>
      <c r="D21" s="51"/>
      <c r="E21" s="34"/>
    </row>
    <row r="22" spans="1:8" ht="14.25" x14ac:dyDescent="0.2">
      <c r="A22" s="37" t="s">
        <v>20</v>
      </c>
      <c r="B22" s="49" t="s">
        <v>49</v>
      </c>
      <c r="C22" s="50"/>
      <c r="D22" s="51"/>
      <c r="E22" s="34"/>
    </row>
    <row r="23" spans="1:8" ht="14.25" x14ac:dyDescent="0.2">
      <c r="A23" s="35" t="s">
        <v>16</v>
      </c>
      <c r="B23" s="49" t="s">
        <v>50</v>
      </c>
      <c r="C23" s="50"/>
      <c r="D23" s="51"/>
      <c r="E23" s="34"/>
    </row>
    <row r="24" spans="1:8" ht="14.25" x14ac:dyDescent="0.2">
      <c r="A24" s="38" t="s">
        <v>22</v>
      </c>
      <c r="B24" s="49" t="s">
        <v>51</v>
      </c>
      <c r="C24" s="50"/>
      <c r="D24" s="51"/>
      <c r="E24" s="34"/>
    </row>
    <row r="25" spans="1:8" ht="14.25" x14ac:dyDescent="0.2">
      <c r="A25" s="39" t="s">
        <v>34</v>
      </c>
      <c r="B25" s="49" t="s">
        <v>52</v>
      </c>
      <c r="C25" s="50"/>
      <c r="D25" s="51"/>
      <c r="E25" s="34"/>
    </row>
    <row r="26" spans="1:8" ht="14.25" x14ac:dyDescent="0.2">
      <c r="A26" s="40" t="s">
        <v>53</v>
      </c>
      <c r="B26" s="49" t="s">
        <v>54</v>
      </c>
      <c r="C26" s="50"/>
      <c r="D26" s="51"/>
      <c r="E26" s="34"/>
    </row>
    <row r="27" spans="1:8" ht="14.25" x14ac:dyDescent="0.2">
      <c r="A27" s="41" t="s">
        <v>55</v>
      </c>
      <c r="B27" s="49" t="s">
        <v>56</v>
      </c>
      <c r="C27" s="50"/>
      <c r="D27" s="51"/>
      <c r="E27" s="34"/>
    </row>
    <row r="28" spans="1:8" ht="12.75" x14ac:dyDescent="0.2">
      <c r="A28" s="34"/>
      <c r="B28" s="34"/>
      <c r="C28" s="34"/>
      <c r="D28" s="34"/>
      <c r="E28" s="34"/>
    </row>
    <row r="29" spans="1:8" ht="14.25" x14ac:dyDescent="0.2">
      <c r="A29" s="42" t="s">
        <v>57</v>
      </c>
      <c r="B29" s="34"/>
      <c r="C29" s="34"/>
      <c r="D29" s="34"/>
      <c r="E29" s="34"/>
    </row>
    <row r="30" spans="1:8" ht="14.25" x14ac:dyDescent="0.2">
      <c r="A30" s="43" t="s">
        <v>58</v>
      </c>
      <c r="B30" s="34"/>
      <c r="C30" s="34"/>
      <c r="D30" s="34"/>
      <c r="E30" s="34"/>
    </row>
    <row r="31" spans="1:8" ht="14.25" x14ac:dyDescent="0.2">
      <c r="A31" s="43" t="s">
        <v>59</v>
      </c>
      <c r="B31" s="34"/>
      <c r="C31" s="34"/>
      <c r="D31" s="34"/>
      <c r="E31" s="34"/>
    </row>
    <row r="32" spans="1:8" ht="14.25" x14ac:dyDescent="0.2">
      <c r="A32" s="43" t="s">
        <v>60</v>
      </c>
      <c r="B32" s="34"/>
      <c r="C32" s="34"/>
      <c r="D32" s="34"/>
      <c r="E32" s="34"/>
    </row>
    <row r="33" spans="1:5" ht="14.25" x14ac:dyDescent="0.2">
      <c r="A33" s="43" t="s">
        <v>61</v>
      </c>
      <c r="B33" s="34"/>
      <c r="C33" s="34"/>
      <c r="D33" s="34"/>
      <c r="E33" s="34"/>
    </row>
    <row r="34" spans="1:5" ht="14.25" x14ac:dyDescent="0.2">
      <c r="A34" s="43" t="s">
        <v>62</v>
      </c>
      <c r="B34" s="34"/>
      <c r="C34" s="34"/>
      <c r="D34" s="34"/>
      <c r="E34" s="34"/>
    </row>
  </sheetData>
  <mergeCells count="9">
    <mergeCell ref="B26:D26"/>
    <mergeCell ref="B27:D27"/>
    <mergeCell ref="A19:B19"/>
    <mergeCell ref="B20:D20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BetterHR</vt:lpstr>
      <vt:lpstr>Analysis Bug Sheet</vt:lpstr>
      <vt:lpstr>DeveloperRemainingBugs</vt:lpstr>
      <vt:lpstr>RepairBy</vt:lpstr>
      <vt:lpstr>Tester</vt:lpstr>
      <vt:lpstr>TesterRemainingBugs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 Man Oo</cp:lastModifiedBy>
  <dcterms:modified xsi:type="dcterms:W3CDTF">2024-04-25T06:52:23Z</dcterms:modified>
</cp:coreProperties>
</file>