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0.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1.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ml.chartshapes+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3.xml" ContentType="application/vnd.openxmlformats-officedocument.drawingml.chartshapes+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29.xml" ContentType="application/vnd.openxmlformats-officedocument.spreadsheetml.pivotTable+xml"/>
  <Override PartName="/xl/drawings/drawing14.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D:\Power BI excel Dashboard\Coffee Chain Dashboard\"/>
    </mc:Choice>
  </mc:AlternateContent>
  <xr:revisionPtr revIDLastSave="0" documentId="13_ncr:1_{EE608B9E-6613-4DCD-93C9-0BAE8A423146}" xr6:coauthVersionLast="43" xr6:coauthVersionMax="43" xr10:uidLastSave="{00000000-0000-0000-0000-000000000000}"/>
  <bookViews>
    <workbookView xWindow="-120" yWindow="-120" windowWidth="20730" windowHeight="11160" activeTab="4" xr2:uid="{8329C517-ECDC-491B-A300-6E824222E7D0}"/>
  </bookViews>
  <sheets>
    <sheet name="Revenue" sheetId="1" r:id="rId1"/>
    <sheet name="Guage chart" sheetId="8" state="hidden" r:id="rId2"/>
    <sheet name="COGS" sheetId="4" r:id="rId3"/>
    <sheet name="Profit" sheetId="3" r:id="rId4"/>
    <sheet name="Revenue Dashboard" sheetId="2" r:id="rId5"/>
    <sheet name="product line chart" sheetId="7" state="hidden" r:id="rId6"/>
    <sheet name="Profit Dashboard" sheetId="6" r:id="rId7"/>
    <sheet name="Wafle chart" sheetId="5" state="hidden" r:id="rId8"/>
  </sheets>
  <definedNames>
    <definedName name="Slicer_Market">#N/A</definedName>
    <definedName name="Slicer_Market_Size">#N/A</definedName>
    <definedName name="Slicer_Product_Line">#N/A</definedName>
  </definedNames>
  <calcPr calcId="191029"/>
  <pivotCaches>
    <pivotCache cacheId="0" r:id="rId9"/>
    <pivotCache cacheId="1" r:id="rId10"/>
    <pivotCache cacheId="2" r:id="rId11"/>
    <pivotCache cacheId="197" r:id="rId12"/>
    <pivotCache cacheId="200" r:id="rId13"/>
    <pivotCache cacheId="203" r:id="rId14"/>
    <pivotCache cacheId="206" r:id="rId15"/>
    <pivotCache cacheId="209" r:id="rId16"/>
    <pivotCache cacheId="212" r:id="rId17"/>
    <pivotCache cacheId="215" r:id="rId18"/>
    <pivotCache cacheId="218" r:id="rId19"/>
    <pivotCache cacheId="221" r:id="rId20"/>
    <pivotCache cacheId="224" r:id="rId21"/>
    <pivotCache cacheId="227" r:id="rId22"/>
    <pivotCache cacheId="230" r:id="rId23"/>
    <pivotCache cacheId="287" r:id="rId24"/>
    <pivotCache cacheId="305" r:id="rId25"/>
    <pivotCache cacheId="380" r:id="rId26"/>
    <pivotCache cacheId="383" r:id="rId27"/>
    <pivotCache cacheId="386" r:id="rId28"/>
    <pivotCache cacheId="389" r:id="rId29"/>
    <pivotCache cacheId="392" r:id="rId30"/>
    <pivotCache cacheId="395" r:id="rId31"/>
    <pivotCache cacheId="398" r:id="rId32"/>
    <pivotCache cacheId="401" r:id="rId33"/>
    <pivotCache cacheId="404" r:id="rId34"/>
    <pivotCache cacheId="407" r:id="rId35"/>
    <pivotCache cacheId="410" r:id="rId36"/>
    <pivotCache cacheId="413" r:id="rId37"/>
  </pivotCaches>
  <extLst>
    <ext xmlns:x14="http://schemas.microsoft.com/office/spreadsheetml/2009/9/main" uri="{876F7934-8845-4945-9796-88D515C7AA90}">
      <x14:pivotCaches>
        <pivotCache cacheId="27" r:id="rId38"/>
      </x14:pivotCaches>
    </ext>
    <ext xmlns:x14="http://schemas.microsoft.com/office/spreadsheetml/2009/9/main" uri="{BBE1A952-AA13-448e-AADC-164F8A28A991}">
      <x14:slicerCaches>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e Chain_6e85e704-ef88-40d4-b05b-4d195f33a761" name="Coffee Chain" connection="Query - Coffee Chain"/>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7" i="4" l="1"/>
  <c r="A17" i="4"/>
  <c r="C17" i="4" s="1"/>
  <c r="B19" i="4"/>
  <c r="C19" i="4" s="1"/>
  <c r="A21" i="4"/>
  <c r="C16" i="4"/>
  <c r="E27" i="3"/>
  <c r="C26" i="3"/>
  <c r="D27" i="3"/>
  <c r="C27" i="3"/>
  <c r="A19" i="4"/>
  <c r="B16" i="4"/>
  <c r="A16" i="4"/>
  <c r="C11" i="4"/>
  <c r="C10" i="4"/>
  <c r="C9" i="4"/>
  <c r="T47" i="3"/>
  <c r="T48" i="3"/>
  <c r="R47" i="3"/>
  <c r="S47" i="3"/>
  <c r="S46" i="3"/>
  <c r="R46" i="3"/>
  <c r="V37" i="3"/>
  <c r="W37" i="3"/>
  <c r="V38" i="3"/>
  <c r="W38" i="3"/>
  <c r="V39" i="3"/>
  <c r="W39" i="3"/>
  <c r="V40" i="3"/>
  <c r="W40" i="3"/>
  <c r="W36" i="3"/>
  <c r="V36" i="3"/>
  <c r="W30" i="3"/>
  <c r="X30" i="3"/>
  <c r="W31" i="3"/>
  <c r="X31" i="3"/>
  <c r="W32" i="3"/>
  <c r="X32" i="3"/>
  <c r="W29" i="3"/>
  <c r="X29" i="3"/>
  <c r="AD3" i="3"/>
  <c r="AC3" i="3"/>
  <c r="Z31" i="3" l="1"/>
  <c r="W41" i="3"/>
  <c r="X40" i="3"/>
  <c r="X38" i="3"/>
  <c r="Z32" i="3"/>
  <c r="Y32" i="3"/>
  <c r="Y31" i="3"/>
  <c r="Z30" i="3"/>
  <c r="Y30" i="3"/>
  <c r="X37" i="3" l="1"/>
  <c r="X41" i="3"/>
  <c r="X39" i="3"/>
  <c r="Y38" i="3" l="1"/>
  <c r="Y39" i="3"/>
  <c r="Y40" i="3"/>
  <c r="Y37" i="3"/>
  <c r="Z5" i="3" l="1"/>
  <c r="Z6" i="3"/>
  <c r="Z7" i="3"/>
  <c r="Z8" i="3"/>
  <c r="Z9" i="3"/>
  <c r="Z10" i="3"/>
  <c r="Z11" i="3"/>
  <c r="Z12" i="3"/>
  <c r="Z13" i="3"/>
  <c r="Z14" i="3"/>
  <c r="Z15" i="3"/>
  <c r="Z16" i="3"/>
  <c r="Z17" i="3"/>
  <c r="Z18" i="3"/>
  <c r="Z19" i="3"/>
  <c r="Z20" i="3"/>
  <c r="Z21" i="3"/>
  <c r="Z22" i="3"/>
  <c r="Z23" i="3"/>
  <c r="Z4" i="3"/>
  <c r="W4" i="3"/>
  <c r="X4" i="3"/>
  <c r="Y4" i="3"/>
  <c r="W5" i="3"/>
  <c r="AB5" i="3" s="1"/>
  <c r="X5" i="3"/>
  <c r="Y5" i="3"/>
  <c r="W6" i="3"/>
  <c r="AB6" i="3" s="1"/>
  <c r="X6" i="3"/>
  <c r="AD6" i="3" s="1"/>
  <c r="Y6" i="3"/>
  <c r="W7" i="3"/>
  <c r="AB7" i="3" s="1"/>
  <c r="X7" i="3"/>
  <c r="Y7" i="3"/>
  <c r="W8" i="3"/>
  <c r="AB8" i="3" s="1"/>
  <c r="X8" i="3"/>
  <c r="Y8" i="3"/>
  <c r="W9" i="3"/>
  <c r="AB9" i="3" s="1"/>
  <c r="X9" i="3"/>
  <c r="Y9" i="3"/>
  <c r="W10" i="3"/>
  <c r="AB10" i="3" s="1"/>
  <c r="X10" i="3"/>
  <c r="AD10" i="3" s="1"/>
  <c r="Y10" i="3"/>
  <c r="W11" i="3"/>
  <c r="AB11" i="3" s="1"/>
  <c r="X11" i="3"/>
  <c r="Y11" i="3"/>
  <c r="W12" i="3"/>
  <c r="AB12" i="3" s="1"/>
  <c r="X12" i="3"/>
  <c r="Y12" i="3"/>
  <c r="W13" i="3"/>
  <c r="AB13" i="3" s="1"/>
  <c r="X13" i="3"/>
  <c r="Y13" i="3"/>
  <c r="W14" i="3"/>
  <c r="AB14" i="3" s="1"/>
  <c r="X14" i="3"/>
  <c r="AD14" i="3" s="1"/>
  <c r="Y14" i="3"/>
  <c r="W15" i="3"/>
  <c r="AB15" i="3" s="1"/>
  <c r="X15" i="3"/>
  <c r="Y15" i="3"/>
  <c r="W16" i="3"/>
  <c r="AB16" i="3" s="1"/>
  <c r="X16" i="3"/>
  <c r="Y16" i="3"/>
  <c r="W17" i="3"/>
  <c r="AB17" i="3" s="1"/>
  <c r="X17" i="3"/>
  <c r="Y17" i="3"/>
  <c r="W18" i="3"/>
  <c r="AB18" i="3" s="1"/>
  <c r="X18" i="3"/>
  <c r="AD18" i="3" s="1"/>
  <c r="Y18" i="3"/>
  <c r="W19" i="3"/>
  <c r="AB19" i="3" s="1"/>
  <c r="X19" i="3"/>
  <c r="Y19" i="3"/>
  <c r="W20" i="3"/>
  <c r="AB20" i="3" s="1"/>
  <c r="X20" i="3"/>
  <c r="Y20" i="3"/>
  <c r="W21" i="3"/>
  <c r="AB21" i="3" s="1"/>
  <c r="X21" i="3"/>
  <c r="Y21" i="3"/>
  <c r="W22" i="3"/>
  <c r="AB22" i="3" s="1"/>
  <c r="X22" i="3"/>
  <c r="AD22" i="3" s="1"/>
  <c r="Y22" i="3"/>
  <c r="W23" i="3"/>
  <c r="AB23" i="3" s="1"/>
  <c r="X23" i="3"/>
  <c r="Y23" i="3"/>
  <c r="X3" i="3"/>
  <c r="Y3" i="3"/>
  <c r="W3" i="3"/>
  <c r="AB3" i="3" s="1"/>
  <c r="K4" i="3"/>
  <c r="K5" i="3"/>
  <c r="K6" i="3"/>
  <c r="K7" i="3"/>
  <c r="K8" i="3"/>
  <c r="K9" i="3"/>
  <c r="K10" i="3"/>
  <c r="K11" i="3"/>
  <c r="K12" i="3"/>
  <c r="K13" i="3"/>
  <c r="K14" i="3"/>
  <c r="K3" i="3"/>
  <c r="K2" i="3"/>
  <c r="L3" i="3"/>
  <c r="L4" i="3"/>
  <c r="L5" i="3"/>
  <c r="L6" i="3"/>
  <c r="L7" i="3"/>
  <c r="L8" i="3"/>
  <c r="L9" i="3"/>
  <c r="L10" i="3"/>
  <c r="L11" i="3"/>
  <c r="L12" i="3"/>
  <c r="L13" i="3"/>
  <c r="L14" i="3"/>
  <c r="L2" i="3"/>
  <c r="AD23" i="3" l="1"/>
  <c r="AD19" i="3"/>
  <c r="AD15" i="3"/>
  <c r="AD11" i="3"/>
  <c r="AD7" i="3"/>
  <c r="AD12" i="3"/>
  <c r="AD21" i="3"/>
  <c r="AD17" i="3"/>
  <c r="AD13" i="3"/>
  <c r="AD9" i="3"/>
  <c r="AD5" i="3"/>
  <c r="AD20" i="3"/>
  <c r="AD8" i="3"/>
  <c r="AD16" i="3"/>
  <c r="AB4" i="3"/>
  <c r="AC4" i="3"/>
  <c r="AD4" i="3"/>
  <c r="AC23" i="3"/>
  <c r="AC19" i="3"/>
  <c r="AC15" i="3"/>
  <c r="AC11" i="3"/>
  <c r="AC7" i="3"/>
  <c r="AC22" i="3"/>
  <c r="AE22" i="3" s="1"/>
  <c r="AC18" i="3"/>
  <c r="AE18" i="3" s="1"/>
  <c r="AC14" i="3"/>
  <c r="AE14" i="3" s="1"/>
  <c r="AC10" i="3"/>
  <c r="AE10" i="3" s="1"/>
  <c r="AC6" i="3"/>
  <c r="AE6" i="3" s="1"/>
  <c r="AC21" i="3"/>
  <c r="AC17" i="3"/>
  <c r="AC13" i="3"/>
  <c r="AC9" i="3"/>
  <c r="AE9" i="3" s="1"/>
  <c r="AC5" i="3"/>
  <c r="AC20" i="3"/>
  <c r="AC16" i="3"/>
  <c r="AC12" i="3"/>
  <c r="AC8" i="3"/>
  <c r="AE5" i="3" l="1"/>
  <c r="AE21" i="3"/>
  <c r="AE15" i="3"/>
  <c r="AE19" i="3"/>
  <c r="AE17" i="3"/>
  <c r="AE11" i="3"/>
  <c r="AE13" i="3"/>
  <c r="AE7" i="3"/>
  <c r="AE23" i="3"/>
  <c r="AE4" i="3"/>
  <c r="AH17" i="3"/>
  <c r="AG19" i="3"/>
  <c r="AH14" i="3"/>
  <c r="AG11" i="3"/>
  <c r="AH11" i="3"/>
  <c r="AG6" i="3"/>
  <c r="AH5" i="3"/>
  <c r="AH18" i="3"/>
  <c r="AG18" i="3"/>
  <c r="AG22" i="3"/>
  <c r="AH21" i="3"/>
  <c r="AG15" i="3"/>
  <c r="AE20" i="3"/>
  <c r="AH20" i="3"/>
  <c r="AG20" i="3"/>
  <c r="AG5" i="3"/>
  <c r="AG21" i="3"/>
  <c r="AG10" i="3"/>
  <c r="AH15" i="3"/>
  <c r="AH9" i="3"/>
  <c r="AH6" i="3"/>
  <c r="AH22" i="3"/>
  <c r="AH19" i="3"/>
  <c r="AE16" i="3"/>
  <c r="AH16" i="3"/>
  <c r="AG16" i="3"/>
  <c r="AG13" i="3"/>
  <c r="AF4" i="3"/>
  <c r="AH4" i="3"/>
  <c r="AG4" i="3"/>
  <c r="AG17" i="3"/>
  <c r="AE8" i="3"/>
  <c r="AH8" i="3"/>
  <c r="AG8" i="3"/>
  <c r="AE12" i="3"/>
  <c r="AH12" i="3"/>
  <c r="AG12" i="3"/>
  <c r="AG9" i="3"/>
  <c r="AG7" i="3"/>
  <c r="AG14" i="3"/>
  <c r="AH23" i="3"/>
  <c r="AH13" i="3"/>
  <c r="AH10" i="3"/>
  <c r="AH7" i="3"/>
  <c r="AG23" i="3"/>
  <c r="AF12" i="3"/>
  <c r="AF5" i="3"/>
  <c r="AF21" i="3"/>
  <c r="AF14" i="3"/>
  <c r="AF11" i="3"/>
  <c r="AF16" i="3"/>
  <c r="AF9" i="3"/>
  <c r="AF18" i="3"/>
  <c r="AF15" i="3"/>
  <c r="AF20" i="3"/>
  <c r="AF13" i="3"/>
  <c r="AF6" i="3"/>
  <c r="AF22" i="3"/>
  <c r="AF19" i="3"/>
  <c r="AF8" i="3"/>
  <c r="AF17" i="3"/>
  <c r="AF10" i="3"/>
  <c r="AF7" i="3"/>
  <c r="AF23" i="3"/>
  <c r="D35" i="3" l="1"/>
  <c r="C35" i="3"/>
  <c r="B35" i="3"/>
  <c r="E35" i="3" s="1"/>
  <c r="C25" i="3"/>
  <c r="D24" i="3"/>
  <c r="C24" i="3"/>
  <c r="C30" i="3"/>
  <c r="D30" i="3" s="1"/>
  <c r="E30" i="3" s="1"/>
  <c r="C29" i="3"/>
  <c r="D25" i="3"/>
  <c r="C36" i="3" l="1"/>
  <c r="D36" i="3"/>
  <c r="E36" i="3"/>
  <c r="C37" i="3"/>
  <c r="D26" i="3"/>
  <c r="E26" i="3" l="1"/>
  <c r="A81" i="3" l="1"/>
  <c r="B81" i="3"/>
  <c r="C81" i="3"/>
  <c r="A82" i="3"/>
  <c r="B82" i="3"/>
  <c r="C82" i="3"/>
  <c r="A83" i="3"/>
  <c r="B83" i="3"/>
  <c r="C83" i="3"/>
  <c r="A84" i="3"/>
  <c r="B84" i="3"/>
  <c r="C84" i="3"/>
  <c r="A85" i="3"/>
  <c r="B85" i="3"/>
  <c r="C85" i="3"/>
  <c r="A86" i="3"/>
  <c r="B86" i="3"/>
  <c r="C86" i="3"/>
  <c r="B80" i="3"/>
  <c r="C80" i="3"/>
  <c r="A80" i="3"/>
  <c r="D86" i="3" l="1"/>
  <c r="F85" i="3"/>
  <c r="H85" i="3" s="1"/>
  <c r="G81" i="3"/>
  <c r="I81" i="3" s="1"/>
  <c r="G86" i="3"/>
  <c r="I86" i="3" s="1"/>
  <c r="G82" i="3"/>
  <c r="I82" i="3" s="1"/>
  <c r="D84" i="3"/>
  <c r="F83" i="3"/>
  <c r="H83" i="3" s="1"/>
  <c r="D85" i="3"/>
  <c r="E81" i="3"/>
  <c r="D82" i="3"/>
  <c r="E86" i="3"/>
  <c r="E82" i="3"/>
  <c r="E85" i="3"/>
  <c r="F84" i="3"/>
  <c r="H84" i="3" s="1"/>
  <c r="G83" i="3"/>
  <c r="I83" i="3" s="1"/>
  <c r="D81" i="3"/>
  <c r="F86" i="3"/>
  <c r="H86" i="3" s="1"/>
  <c r="F82" i="3"/>
  <c r="H82" i="3" s="1"/>
  <c r="G85" i="3"/>
  <c r="I85" i="3" s="1"/>
  <c r="D83" i="3"/>
  <c r="E84" i="3"/>
  <c r="F81" i="3"/>
  <c r="H81" i="3" s="1"/>
  <c r="G84" i="3"/>
  <c r="I84" i="3" s="1"/>
  <c r="E83" i="3"/>
  <c r="B14" i="1" l="1"/>
  <c r="F7" i="1" s="1"/>
  <c r="A14" i="1"/>
  <c r="G7" i="1" s="1"/>
  <c r="B17" i="1"/>
  <c r="C13" i="1"/>
  <c r="C17" i="1"/>
  <c r="F11" i="1" l="1"/>
  <c r="C14" i="1"/>
  <c r="F9" i="1"/>
  <c r="F8" i="1"/>
  <c r="G8" i="1" s="1"/>
  <c r="N4" i="3"/>
  <c r="N6" i="3"/>
  <c r="N7" i="3"/>
  <c r="N8" i="3"/>
  <c r="N9" i="3"/>
  <c r="N11" i="3"/>
  <c r="N13" i="3"/>
  <c r="N14" i="3"/>
  <c r="N2" i="3"/>
  <c r="N3" i="3"/>
  <c r="N5" i="3"/>
  <c r="N10" i="3"/>
  <c r="N12" i="3"/>
  <c r="E2" i="3"/>
  <c r="F2" i="3"/>
  <c r="G2" i="3"/>
  <c r="E3" i="3"/>
  <c r="F3" i="3"/>
  <c r="G3" i="3"/>
  <c r="E4" i="3"/>
  <c r="F4" i="3"/>
  <c r="G4" i="3"/>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F1" i="3"/>
  <c r="G1" i="3"/>
  <c r="E1" i="3"/>
  <c r="A59" i="1"/>
  <c r="B59" i="1"/>
  <c r="C59" i="1"/>
  <c r="A60" i="1"/>
  <c r="B60" i="1"/>
  <c r="C60" i="1"/>
  <c r="A61" i="1"/>
  <c r="B61" i="1"/>
  <c r="C61" i="1"/>
  <c r="A62" i="1"/>
  <c r="B62" i="1"/>
  <c r="C62" i="1"/>
  <c r="A63" i="1"/>
  <c r="B63" i="1"/>
  <c r="C63" i="1"/>
  <c r="B58" i="1"/>
  <c r="C58" i="1"/>
  <c r="A58" i="1"/>
  <c r="M58" i="1"/>
  <c r="N53" i="1"/>
  <c r="M57" i="1" s="1"/>
  <c r="N54" i="1"/>
  <c r="N57" i="1" s="1"/>
  <c r="M54" i="1"/>
  <c r="N56" i="1" s="1"/>
  <c r="M53" i="1"/>
  <c r="M56" i="1" s="1"/>
  <c r="G19" i="3"/>
  <c r="C19" i="3"/>
  <c r="E62" i="1" l="1"/>
  <c r="AI1" i="8"/>
  <c r="AR1" i="8"/>
  <c r="E59" i="1"/>
  <c r="E61" i="1"/>
  <c r="E60" i="1"/>
  <c r="Y1" i="8"/>
  <c r="O54" i="1"/>
  <c r="J1" i="8" s="1"/>
  <c r="AM2" i="8" l="1"/>
  <c r="AM18" i="8"/>
  <c r="AM34" i="8"/>
  <c r="AM50" i="8"/>
  <c r="AM66" i="8"/>
  <c r="AM82" i="8"/>
  <c r="AM98" i="8"/>
  <c r="AM11" i="8"/>
  <c r="AM27" i="8"/>
  <c r="AM43" i="8"/>
  <c r="AM59" i="8"/>
  <c r="AM75" i="8"/>
  <c r="AM8" i="8"/>
  <c r="AM40" i="8"/>
  <c r="AM72" i="8"/>
  <c r="AM99" i="8"/>
  <c r="AM60" i="8"/>
  <c r="AM5" i="8"/>
  <c r="AM69" i="8"/>
  <c r="AM17" i="8"/>
  <c r="AM49" i="8"/>
  <c r="AM81" i="8"/>
  <c r="AM4" i="8"/>
  <c r="AM68" i="8"/>
  <c r="AM29" i="8"/>
  <c r="AM92" i="8"/>
  <c r="AM6" i="8"/>
  <c r="AM22" i="8"/>
  <c r="AM38" i="8"/>
  <c r="AM54" i="8"/>
  <c r="AM70" i="8"/>
  <c r="AM86" i="8"/>
  <c r="AM102" i="8"/>
  <c r="AM15" i="8"/>
  <c r="AM31" i="8"/>
  <c r="AM47" i="8"/>
  <c r="AM63" i="8"/>
  <c r="AM79" i="8"/>
  <c r="AM16" i="8"/>
  <c r="AM48" i="8"/>
  <c r="AM80" i="8"/>
  <c r="AM12" i="8"/>
  <c r="AM76" i="8"/>
  <c r="AM21" i="8"/>
  <c r="AM85" i="8"/>
  <c r="AM25" i="8"/>
  <c r="AM57" i="8"/>
  <c r="AM89" i="8"/>
  <c r="AM20" i="8"/>
  <c r="AM84" i="8"/>
  <c r="AM45" i="8"/>
  <c r="AM10" i="8"/>
  <c r="AM26" i="8"/>
  <c r="AM42" i="8"/>
  <c r="AM58" i="8"/>
  <c r="AM74" i="8"/>
  <c r="AM90" i="8"/>
  <c r="AM3" i="8"/>
  <c r="AM19" i="8"/>
  <c r="AM35" i="8"/>
  <c r="AM51" i="8"/>
  <c r="AM67" i="8"/>
  <c r="AM83" i="8"/>
  <c r="AM24" i="8"/>
  <c r="AM56" i="8"/>
  <c r="AM88" i="8"/>
  <c r="AM28" i="8"/>
  <c r="AM91" i="8"/>
  <c r="AM37" i="8"/>
  <c r="AM97" i="8"/>
  <c r="AM33" i="8"/>
  <c r="AM65" i="8"/>
  <c r="AM95" i="8"/>
  <c r="AM36" i="8"/>
  <c r="AM96" i="8"/>
  <c r="AM61" i="8"/>
  <c r="AM14" i="8"/>
  <c r="AM30" i="8"/>
  <c r="AM46" i="8"/>
  <c r="AM62" i="8"/>
  <c r="AM78" i="8"/>
  <c r="AM94" i="8"/>
  <c r="AM7" i="8"/>
  <c r="AM23" i="8"/>
  <c r="AM39" i="8"/>
  <c r="AM55" i="8"/>
  <c r="AM64" i="8"/>
  <c r="AM53" i="8"/>
  <c r="AM100" i="8"/>
  <c r="AM71" i="8"/>
  <c r="AM93" i="8"/>
  <c r="AM9" i="8"/>
  <c r="AM52" i="8"/>
  <c r="AM87" i="8"/>
  <c r="AM44" i="8"/>
  <c r="AM41" i="8"/>
  <c r="AM13" i="8"/>
  <c r="AM32" i="8"/>
  <c r="AM101" i="8"/>
  <c r="AM73" i="8"/>
  <c r="AM77" i="8"/>
  <c r="N2" i="8"/>
  <c r="N5" i="8"/>
  <c r="N10" i="8"/>
  <c r="N14" i="8"/>
  <c r="N18" i="8"/>
  <c r="N22" i="8"/>
  <c r="N26" i="8"/>
  <c r="N30" i="8"/>
  <c r="N34" i="8"/>
  <c r="N38" i="8"/>
  <c r="N42" i="8"/>
  <c r="N46" i="8"/>
  <c r="N50" i="8"/>
  <c r="N54" i="8"/>
  <c r="N58" i="8"/>
  <c r="N62" i="8"/>
  <c r="N66" i="8"/>
  <c r="N70" i="8"/>
  <c r="N74" i="8"/>
  <c r="N78" i="8"/>
  <c r="N82" i="8"/>
  <c r="N86" i="8"/>
  <c r="N90" i="8"/>
  <c r="N94" i="8"/>
  <c r="N98" i="8"/>
  <c r="N7" i="8"/>
  <c r="N11" i="8"/>
  <c r="N15" i="8"/>
  <c r="N19" i="8"/>
  <c r="N23" i="8"/>
  <c r="N27" i="8"/>
  <c r="N31" i="8"/>
  <c r="N35" i="8"/>
  <c r="N39" i="8"/>
  <c r="N43" i="8"/>
  <c r="N47" i="8"/>
  <c r="N51" i="8"/>
  <c r="N55" i="8"/>
  <c r="N59" i="8"/>
  <c r="N63" i="8"/>
  <c r="N67" i="8"/>
  <c r="N71" i="8"/>
  <c r="N75" i="8"/>
  <c r="N79" i="8"/>
  <c r="N83" i="8"/>
  <c r="N87" i="8"/>
  <c r="N91" i="8"/>
  <c r="N95" i="8"/>
  <c r="N99" i="8"/>
  <c r="N3" i="8"/>
  <c r="N8" i="8"/>
  <c r="N12" i="8"/>
  <c r="N16" i="8"/>
  <c r="N20" i="8"/>
  <c r="N24" i="8"/>
  <c r="N28" i="8"/>
  <c r="N32" i="8"/>
  <c r="N36" i="8"/>
  <c r="N40" i="8"/>
  <c r="N44" i="8"/>
  <c r="N48" i="8"/>
  <c r="N52" i="8"/>
  <c r="N56" i="8"/>
  <c r="N60" i="8"/>
  <c r="N64" i="8"/>
  <c r="N68" i="8"/>
  <c r="N72" i="8"/>
  <c r="N76" i="8"/>
  <c r="N80" i="8"/>
  <c r="N84" i="8"/>
  <c r="N88" i="8"/>
  <c r="N92" i="8"/>
  <c r="N96" i="8"/>
  <c r="N100" i="8"/>
  <c r="N4" i="8"/>
  <c r="N21" i="8"/>
  <c r="N37" i="8"/>
  <c r="N53" i="8"/>
  <c r="N69" i="8"/>
  <c r="N85" i="8"/>
  <c r="N101" i="8"/>
  <c r="N9" i="8"/>
  <c r="N25" i="8"/>
  <c r="N41" i="8"/>
  <c r="N57" i="8"/>
  <c r="N73" i="8"/>
  <c r="N89" i="8"/>
  <c r="N13" i="8"/>
  <c r="N29" i="8"/>
  <c r="N45" i="8"/>
  <c r="N61" i="8"/>
  <c r="N77" i="8"/>
  <c r="N93" i="8"/>
  <c r="N17" i="8"/>
  <c r="N33" i="8"/>
  <c r="N49" i="8"/>
  <c r="N65" i="8"/>
  <c r="N81" i="8"/>
  <c r="N97" i="8"/>
  <c r="N6" i="8"/>
  <c r="AC3" i="8"/>
  <c r="AC7" i="8"/>
  <c r="AC11" i="8"/>
  <c r="AC15" i="8"/>
  <c r="AC19" i="8"/>
  <c r="AC23" i="8"/>
  <c r="AC27" i="8"/>
  <c r="AC31" i="8"/>
  <c r="AC35" i="8"/>
  <c r="AC39" i="8"/>
  <c r="AC43" i="8"/>
  <c r="AC47" i="8"/>
  <c r="AC51" i="8"/>
  <c r="AC55" i="8"/>
  <c r="AC59" i="8"/>
  <c r="AC63" i="8"/>
  <c r="AC67" i="8"/>
  <c r="AC71" i="8"/>
  <c r="AC75" i="8"/>
  <c r="AC79" i="8"/>
  <c r="AC83" i="8"/>
  <c r="AC87" i="8"/>
  <c r="AC91" i="8"/>
  <c r="AC95" i="8"/>
  <c r="AC99" i="8"/>
  <c r="AC2" i="8"/>
  <c r="AC4" i="8"/>
  <c r="AC8" i="8"/>
  <c r="AC12" i="8"/>
  <c r="AC16" i="8"/>
  <c r="AC20" i="8"/>
  <c r="AC24" i="8"/>
  <c r="AC28" i="8"/>
  <c r="AC32" i="8"/>
  <c r="AC36" i="8"/>
  <c r="AC40" i="8"/>
  <c r="AC44" i="8"/>
  <c r="AC48" i="8"/>
  <c r="AC52" i="8"/>
  <c r="AC56" i="8"/>
  <c r="AC60" i="8"/>
  <c r="AC64" i="8"/>
  <c r="AC68" i="8"/>
  <c r="AC72" i="8"/>
  <c r="AC76" i="8"/>
  <c r="AC80" i="8"/>
  <c r="AC84" i="8"/>
  <c r="AC88" i="8"/>
  <c r="AC92" i="8"/>
  <c r="AC96" i="8"/>
  <c r="AC100" i="8"/>
  <c r="AC5" i="8"/>
  <c r="AC9" i="8"/>
  <c r="AC13" i="8"/>
  <c r="AC17" i="8"/>
  <c r="AC21" i="8"/>
  <c r="AC25" i="8"/>
  <c r="AC29" i="8"/>
  <c r="AC33" i="8"/>
  <c r="AC37" i="8"/>
  <c r="AC41" i="8"/>
  <c r="AC45" i="8"/>
  <c r="AC49" i="8"/>
  <c r="AC53" i="8"/>
  <c r="AC57" i="8"/>
  <c r="AC61" i="8"/>
  <c r="AC65" i="8"/>
  <c r="AC69" i="8"/>
  <c r="AC73" i="8"/>
  <c r="AC77" i="8"/>
  <c r="AC81" i="8"/>
  <c r="AC85" i="8"/>
  <c r="AC89" i="8"/>
  <c r="AC93" i="8"/>
  <c r="AC97" i="8"/>
  <c r="AC101" i="8"/>
  <c r="AC6" i="8"/>
  <c r="AC10" i="8"/>
  <c r="AC14" i="8"/>
  <c r="AC18" i="8"/>
  <c r="AC22" i="8"/>
  <c r="AC26" i="8"/>
  <c r="AC30" i="8"/>
  <c r="AC34" i="8"/>
  <c r="AC38" i="8"/>
  <c r="AC42" i="8"/>
  <c r="AC46" i="8"/>
  <c r="AC50" i="8"/>
  <c r="AC54" i="8"/>
  <c r="AC58" i="8"/>
  <c r="AC62" i="8"/>
  <c r="AC66" i="8"/>
  <c r="AC70" i="8"/>
  <c r="AC74" i="8"/>
  <c r="AC90" i="8"/>
  <c r="AC78" i="8"/>
  <c r="AC94" i="8"/>
  <c r="AC82" i="8"/>
  <c r="AC98" i="8"/>
  <c r="AC86" i="8"/>
  <c r="N58" i="1"/>
  <c r="L43" i="1" l="1"/>
  <c r="M43" i="1"/>
  <c r="L44" i="1"/>
  <c r="M44" i="1"/>
  <c r="L45" i="1"/>
  <c r="M45" i="1"/>
  <c r="M42" i="1"/>
  <c r="L42" i="1"/>
  <c r="N44" i="1" l="1"/>
  <c r="P3" i="7" s="1"/>
  <c r="B22" i="7" s="1"/>
  <c r="N43" i="1"/>
  <c r="P2" i="7" s="1"/>
  <c r="I24" i="7"/>
  <c r="E26" i="7" l="1"/>
  <c r="G20" i="7"/>
  <c r="C25" i="7"/>
  <c r="C18" i="7"/>
  <c r="E19" i="7"/>
  <c r="K20" i="7"/>
  <c r="I19" i="7"/>
  <c r="E21" i="7"/>
  <c r="K23" i="7"/>
  <c r="D17" i="7"/>
  <c r="H17" i="7"/>
  <c r="K25" i="7"/>
  <c r="G23" i="7"/>
  <c r="G18" i="7"/>
  <c r="E22" i="7"/>
  <c r="C20" i="7"/>
  <c r="E24" i="7"/>
  <c r="K17" i="7"/>
  <c r="D21" i="7"/>
  <c r="G17" i="7"/>
  <c r="D19" i="7"/>
  <c r="K18" i="7"/>
  <c r="I26" i="7"/>
  <c r="G25" i="7"/>
  <c r="B17" i="7"/>
  <c r="I21" i="7"/>
  <c r="C23" i="7"/>
  <c r="H21" i="7"/>
  <c r="J18" i="7"/>
  <c r="D26" i="7"/>
  <c r="J20" i="7"/>
  <c r="I22" i="7"/>
  <c r="C17" i="7"/>
  <c r="B20" i="7"/>
  <c r="J23" i="7"/>
  <c r="F20" i="7"/>
  <c r="H26" i="7"/>
  <c r="F23" i="7"/>
  <c r="D22" i="7"/>
  <c r="F25" i="7"/>
  <c r="F18" i="7"/>
  <c r="H24" i="7"/>
  <c r="G21" i="7"/>
  <c r="E18" i="7"/>
  <c r="E25" i="7"/>
  <c r="J17" i="7"/>
  <c r="H19" i="7"/>
  <c r="B18" i="7"/>
  <c r="B25" i="7"/>
  <c r="B23" i="7"/>
  <c r="I20" i="7"/>
  <c r="C24" i="7"/>
  <c r="G19" i="7"/>
  <c r="C21" i="7"/>
  <c r="K26" i="7"/>
  <c r="C22" i="7"/>
  <c r="H20" i="7"/>
  <c r="K24" i="7"/>
  <c r="F17" i="7"/>
  <c r="K19" i="7"/>
  <c r="G26" i="7"/>
  <c r="E23" i="7"/>
  <c r="B26" i="7"/>
  <c r="G22" i="7"/>
  <c r="D20" i="7"/>
  <c r="C19" i="7"/>
  <c r="I25" i="7"/>
  <c r="I23" i="7"/>
  <c r="I17" i="7"/>
  <c r="H23" i="7"/>
  <c r="J25" i="7"/>
  <c r="D24" i="7"/>
  <c r="H22" i="7"/>
  <c r="K21" i="7"/>
  <c r="E20" i="7"/>
  <c r="I18" i="7"/>
  <c r="C26" i="7"/>
  <c r="G24" i="7"/>
  <c r="K22" i="7"/>
  <c r="E17" i="7"/>
  <c r="H18" i="7"/>
  <c r="D23" i="7"/>
  <c r="B21" i="7"/>
  <c r="J26" i="7"/>
  <c r="J21" i="7"/>
  <c r="B19" i="7"/>
  <c r="D25" i="7"/>
  <c r="J22" i="7"/>
  <c r="J24" i="7"/>
  <c r="F19" i="7"/>
  <c r="F26" i="7"/>
  <c r="F24" i="7"/>
  <c r="F21" i="7"/>
  <c r="J19" i="7"/>
  <c r="D18" i="7"/>
  <c r="H25" i="7"/>
  <c r="B24" i="7"/>
  <c r="N45" i="1"/>
  <c r="F22" i="7"/>
  <c r="I55" i="1"/>
  <c r="J55" i="1"/>
  <c r="I56" i="1"/>
  <c r="J56" i="1"/>
  <c r="J54" i="1"/>
  <c r="I54" i="1"/>
  <c r="U3" i="5"/>
  <c r="U4" i="5"/>
  <c r="G43" i="1"/>
  <c r="G44" i="1"/>
  <c r="AL40" i="5" l="1"/>
  <c r="AL41" i="5"/>
  <c r="K50" i="1"/>
  <c r="K51" i="1"/>
  <c r="K55" i="1" l="1"/>
  <c r="K56" i="1"/>
  <c r="Q4" i="5"/>
  <c r="Q5" i="5"/>
  <c r="M22" i="1" l="1"/>
  <c r="M24" i="1"/>
  <c r="N24" i="1"/>
  <c r="O24" i="1"/>
  <c r="M25" i="1"/>
  <c r="N25" i="1"/>
  <c r="O25" i="1"/>
  <c r="N23" i="1"/>
  <c r="O23" i="1"/>
  <c r="M23" i="1"/>
  <c r="N26" i="1"/>
  <c r="O26" i="1"/>
  <c r="N27" i="1"/>
  <c r="O27" i="1"/>
  <c r="N28" i="1"/>
  <c r="O28" i="1"/>
  <c r="N29" i="1"/>
  <c r="O29" i="1"/>
  <c r="N30" i="1"/>
  <c r="O30" i="1"/>
  <c r="N31" i="1"/>
  <c r="O31" i="1"/>
  <c r="N32" i="1"/>
  <c r="O32" i="1"/>
  <c r="N33" i="1"/>
  <c r="O33" i="1"/>
  <c r="N34" i="1"/>
  <c r="O34" i="1"/>
  <c r="N35" i="1"/>
  <c r="O35" i="1"/>
  <c r="M26" i="1"/>
  <c r="M27" i="1"/>
  <c r="M28" i="1"/>
  <c r="M29" i="1"/>
  <c r="M30" i="1"/>
  <c r="M31" i="1"/>
  <c r="M32" i="1"/>
  <c r="M33" i="1"/>
  <c r="M34" i="1"/>
  <c r="M35" i="1"/>
  <c r="D36" i="1"/>
  <c r="D37" i="1"/>
  <c r="D38" i="1"/>
  <c r="D35" i="1"/>
  <c r="B36" i="1"/>
  <c r="B37" i="1"/>
  <c r="B38" i="1"/>
  <c r="B35" i="1"/>
  <c r="A35" i="1"/>
  <c r="A36" i="1"/>
  <c r="A37" i="1"/>
  <c r="A38" i="1"/>
  <c r="A34" i="1"/>
  <c r="D29" i="1"/>
  <c r="D31" i="1"/>
  <c r="D30" i="1"/>
  <c r="C9" i="1"/>
  <c r="B9" i="1"/>
  <c r="C36" i="1" l="1"/>
  <c r="C37" i="1"/>
  <c r="C35" i="1"/>
  <c r="C38" i="1" l="1"/>
  <c r="AV3" i="8"/>
  <c r="AV67" i="8"/>
  <c r="AV80" i="8"/>
  <c r="AV44" i="8"/>
  <c r="AV57" i="8"/>
  <c r="AV70" i="8"/>
  <c r="AV34" i="8"/>
  <c r="AV91" i="8"/>
  <c r="AV20" i="8"/>
  <c r="AV61" i="8"/>
  <c r="AV22" i="8"/>
  <c r="AV49" i="8"/>
  <c r="AV63" i="8"/>
  <c r="AV40" i="8"/>
  <c r="AV62" i="8"/>
  <c r="AV23" i="8"/>
  <c r="AV87" i="8"/>
  <c r="AV16" i="8"/>
  <c r="AV53" i="8"/>
  <c r="AV14" i="8"/>
  <c r="AV41" i="8"/>
  <c r="AV43" i="8"/>
  <c r="AV47" i="8"/>
  <c r="AV24" i="8"/>
  <c r="AV30" i="8"/>
  <c r="AV35" i="8"/>
  <c r="AV27" i="8"/>
  <c r="AV97" i="8"/>
  <c r="AV66" i="8"/>
  <c r="AV101" i="8"/>
  <c r="AV55" i="8"/>
  <c r="AV48" i="8"/>
  <c r="AV78" i="8"/>
  <c r="AV56" i="8"/>
  <c r="AV69" i="8"/>
  <c r="AV64" i="8"/>
  <c r="AV77" i="8"/>
  <c r="AV73" i="8"/>
  <c r="AV4" i="8"/>
  <c r="AV74" i="8"/>
  <c r="AV31" i="8"/>
  <c r="AV90" i="8"/>
  <c r="AV71" i="8"/>
  <c r="AV21" i="8"/>
  <c r="AV9" i="8"/>
  <c r="AV15" i="8"/>
  <c r="AV18" i="8"/>
  <c r="AV19" i="8"/>
  <c r="AV83" i="8"/>
  <c r="AV96" i="8"/>
  <c r="AV13" i="8"/>
  <c r="AV42" i="8"/>
  <c r="AV102" i="8"/>
  <c r="AV98" i="8"/>
  <c r="AV72" i="8"/>
  <c r="AV36" i="8"/>
  <c r="AV93" i="8"/>
  <c r="AV54" i="8"/>
  <c r="AV10" i="8"/>
  <c r="AV95" i="8"/>
  <c r="AV37" i="8"/>
  <c r="AV25" i="8"/>
  <c r="AV39" i="8"/>
  <c r="AV68" i="8"/>
  <c r="AV32" i="8"/>
  <c r="AV85" i="8"/>
  <c r="AV46" i="8"/>
  <c r="AV89" i="8"/>
  <c r="AV75" i="8"/>
  <c r="AV79" i="8"/>
  <c r="AV5" i="8"/>
  <c r="AV94" i="8"/>
  <c r="AV82" i="8"/>
  <c r="AV99" i="8"/>
  <c r="AV12" i="8"/>
  <c r="AV45" i="8"/>
  <c r="AV6" i="8"/>
  <c r="AV33" i="8"/>
  <c r="AV88" i="8"/>
  <c r="AV52" i="8"/>
  <c r="AV86" i="8"/>
  <c r="AV76" i="8"/>
  <c r="AV26" i="8"/>
  <c r="AV84" i="8"/>
  <c r="AV81" i="8"/>
  <c r="AV50" i="8"/>
  <c r="AV60" i="8"/>
  <c r="AV65" i="8"/>
  <c r="AV51" i="8"/>
  <c r="AV28" i="8"/>
  <c r="AV38" i="8"/>
  <c r="AV59" i="8"/>
  <c r="AV29" i="8"/>
  <c r="AV17" i="8"/>
  <c r="AV8" i="8"/>
  <c r="AV7" i="8"/>
  <c r="AV100" i="8"/>
  <c r="AV58" i="8"/>
  <c r="AV11" i="8"/>
  <c r="AV92" i="8"/>
  <c r="AV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A1A03E-1613-4296-B87A-7CE075DB8DA5}" name="Query - Coffee Chain" description="Connection to the 'Coffee Chain' query in the workbook." type="100" refreshedVersion="6" minRefreshableVersion="5">
    <extLst>
      <ext xmlns:x15="http://schemas.microsoft.com/office/spreadsheetml/2010/11/main" uri="{DE250136-89BD-433C-8126-D09CA5730AF9}">
        <x15:connection id="40af5145-f150-44d7-a03e-e157dc11fd2f"/>
      </ext>
    </extLst>
  </connection>
  <connection id="2" xr16:uid="{488DAED6-78C6-4692-A38C-D03B5537F2E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<sst xmlns="http://schemas.openxmlformats.org/spreadsheetml/2006/main" count="288" uniqueCount="134">
  <si>
    <t>Monthly Target</t>
  </si>
  <si>
    <t>Grand Total</t>
  </si>
  <si>
    <t>December</t>
  </si>
  <si>
    <t>November</t>
  </si>
  <si>
    <t>October</t>
  </si>
  <si>
    <t>Month</t>
  </si>
  <si>
    <t>Target</t>
  </si>
  <si>
    <t>Revenue</t>
  </si>
  <si>
    <t>Sum of Target Profit</t>
  </si>
  <si>
    <t>Sum of Profit</t>
  </si>
  <si>
    <t>Profit</t>
  </si>
  <si>
    <t>Variance &amp; % Variance</t>
  </si>
  <si>
    <t>Product</t>
  </si>
  <si>
    <t>Amaretto</t>
  </si>
  <si>
    <t>Caffe Latte</t>
  </si>
  <si>
    <t>Caffe Mocha</t>
  </si>
  <si>
    <t>Chamomile</t>
  </si>
  <si>
    <t>Colombian</t>
  </si>
  <si>
    <t>Darjeeling</t>
  </si>
  <si>
    <t>Decaf Espresso</t>
  </si>
  <si>
    <t>Decaf Irish Cream</t>
  </si>
  <si>
    <t>Earl Grey</t>
  </si>
  <si>
    <t>Green Tea</t>
  </si>
  <si>
    <t>Lemon</t>
  </si>
  <si>
    <t>Mint</t>
  </si>
  <si>
    <t>Regular Espresso</t>
  </si>
  <si>
    <t>Sum of Cogs</t>
  </si>
  <si>
    <t>Sum of Target COGS</t>
  </si>
  <si>
    <t>Sum of Margin</t>
  </si>
  <si>
    <t>Sum of Target Margin</t>
  </si>
  <si>
    <t>Sum of Marketing</t>
  </si>
  <si>
    <t>other expenses</t>
  </si>
  <si>
    <t>Marketing Expenses</t>
  </si>
  <si>
    <t>Other Expenses</t>
  </si>
  <si>
    <t>Total Expenses</t>
  </si>
  <si>
    <t>Market</t>
  </si>
  <si>
    <t>Central</t>
  </si>
  <si>
    <t>East</t>
  </si>
  <si>
    <t>South</t>
  </si>
  <si>
    <t>West</t>
  </si>
  <si>
    <t>Product Type</t>
  </si>
  <si>
    <t>Coffee</t>
  </si>
  <si>
    <t>Espresso</t>
  </si>
  <si>
    <t>Herbal Tea</t>
  </si>
  <si>
    <t>Tea</t>
  </si>
  <si>
    <t>WeekType</t>
  </si>
  <si>
    <t>Weekday</t>
  </si>
  <si>
    <t>Weekend</t>
  </si>
  <si>
    <t>Day Name</t>
  </si>
  <si>
    <t>Sunday</t>
  </si>
  <si>
    <t>Monday</t>
  </si>
  <si>
    <t>Tuesday</t>
  </si>
  <si>
    <t>Thursday</t>
  </si>
  <si>
    <t>Friday</t>
  </si>
  <si>
    <t>Saturday</t>
  </si>
  <si>
    <t>Type</t>
  </si>
  <si>
    <t>Decaf</t>
  </si>
  <si>
    <t>Regular</t>
  </si>
  <si>
    <t>weekend</t>
  </si>
  <si>
    <t>%</t>
  </si>
  <si>
    <t>Product Line</t>
  </si>
  <si>
    <t>Beans</t>
  </si>
  <si>
    <t>Leaves</t>
  </si>
  <si>
    <t>■</t>
  </si>
  <si>
    <t>●</t>
  </si>
  <si>
    <t>)</t>
  </si>
  <si>
    <t>Year</t>
  </si>
  <si>
    <t>2012 Total</t>
  </si>
  <si>
    <t>2013 Total</t>
  </si>
  <si>
    <t>Dec</t>
  </si>
  <si>
    <t>Nov</t>
  </si>
  <si>
    <t>Oct</t>
  </si>
  <si>
    <t>Sum of Target Sales</t>
  </si>
  <si>
    <t>Difference</t>
  </si>
  <si>
    <t>Target Not Achieve</t>
  </si>
  <si>
    <t>Target over achieved</t>
  </si>
  <si>
    <t>N/A</t>
  </si>
  <si>
    <t>Target not achieved</t>
  </si>
  <si>
    <t>Sequence</t>
  </si>
  <si>
    <t>Gray</t>
  </si>
  <si>
    <t>color</t>
  </si>
  <si>
    <t>100-200</t>
  </si>
  <si>
    <t>Sum of Sales</t>
  </si>
  <si>
    <t>Cogs</t>
  </si>
  <si>
    <t>Profit Margin</t>
  </si>
  <si>
    <t>Varience</t>
  </si>
  <si>
    <t>actual</t>
  </si>
  <si>
    <t>target</t>
  </si>
  <si>
    <t>Percentage</t>
  </si>
  <si>
    <t>Variance</t>
  </si>
  <si>
    <t>Max left</t>
  </si>
  <si>
    <t>Max Right</t>
  </si>
  <si>
    <t>Actual Profit</t>
  </si>
  <si>
    <t>Target Profit</t>
  </si>
  <si>
    <t>Profit by day actual vs target chart</t>
  </si>
  <si>
    <t>Target over</t>
  </si>
  <si>
    <t>over target data lable</t>
  </si>
  <si>
    <t>down target data lable</t>
  </si>
  <si>
    <t>Percenatge</t>
  </si>
  <si>
    <t>Total Revenue</t>
  </si>
  <si>
    <t xml:space="preserve">Target over </t>
  </si>
  <si>
    <t>Down to Target</t>
  </si>
  <si>
    <t>State</t>
  </si>
  <si>
    <t>California</t>
  </si>
  <si>
    <t>Colorado</t>
  </si>
  <si>
    <t>Connecticut</t>
  </si>
  <si>
    <t>Florida</t>
  </si>
  <si>
    <t>Illinois</t>
  </si>
  <si>
    <t>Iowa</t>
  </si>
  <si>
    <t>Louisiana</t>
  </si>
  <si>
    <t>Massachusetts</t>
  </si>
  <si>
    <t>Missouri</t>
  </si>
  <si>
    <t>Nevada</t>
  </si>
  <si>
    <t>New Hampshire</t>
  </si>
  <si>
    <t>New Mexico</t>
  </si>
  <si>
    <t>New York</t>
  </si>
  <si>
    <t>Ohio</t>
  </si>
  <si>
    <t>Oklahoma</t>
  </si>
  <si>
    <t>Oregon</t>
  </si>
  <si>
    <t>Texas</t>
  </si>
  <si>
    <t>Utah</t>
  </si>
  <si>
    <t>Washington</t>
  </si>
  <si>
    <t>Wisconsin</t>
  </si>
  <si>
    <t>Red Arrow</t>
  </si>
  <si>
    <t>Green Arrow</t>
  </si>
  <si>
    <t>Data Lable</t>
  </si>
  <si>
    <t>Starting point</t>
  </si>
  <si>
    <t>VS</t>
  </si>
  <si>
    <t>Average 2012</t>
  </si>
  <si>
    <t>Average 2013</t>
  </si>
  <si>
    <t>Total Profit</t>
  </si>
  <si>
    <t>Guage Chart</t>
  </si>
  <si>
    <t>COGS</t>
  </si>
  <si>
    <t>Target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</si>
</sst>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_);\(&quot;$&quot;#,##0\)"/>
    <numFmt numFmtId="43" formatCode="_(* #,##0.00_);_(* \(#,##0.00\);_(* &quot;-&quot;??_);_(@_)"/>
    <numFmt numFmtId="164" formatCode="&quot;$&quot;#,##0"/>
    <numFmt numFmtId="165" formatCode="_(* #,##0_);_(* \(#,##0\);_(* &quot;-&quot;??_);_(@_)"/>
    <numFmt numFmtId="166" formatCode=";;"/>
    <numFmt numFmtId="167" formatCode="&quot;$&quot;#,##0,\K"/>
    <numFmt numFmtId="168" formatCode="0.00%;\-0.00%;0.00%"/>
    <numFmt numFmtId="169" formatCode="0.0%"/>
    <numFmt numFmtId="170" formatCode="\$#,##0;\(\$#,##0\);\$#,##0"/>
    <numFmt numFmtId="171"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1"/>
      <color rgb="FF664422"/>
      <name val="Calibri"/>
      <family val="2"/>
      <scheme val="minor"/>
    </font>
    <font>
      <sz val="8"/>
      <color rgb="FF000000"/>
      <name val="Segoe UI"/>
      <family val="2"/>
    </font>
    <font>
      <b/>
      <sz val="12"/>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rgb="FF94440E"/>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21">
    <border>
      <left/>
      <right/>
      <top/>
      <bottom/>
      <diagonal/>
    </border>
    <border>
      <left/>
      <right/>
      <top style="thin">
        <color theme="4" tint="0.39997558519241921"/>
      </top>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right style="medium">
        <color theme="4" tint="0.79998168889431442"/>
      </right>
      <top/>
      <bottom style="medium">
        <color theme="4" tint="0.79998168889431442"/>
      </bottom>
      <diagonal/>
    </border>
    <border>
      <left style="medium">
        <color theme="4" tint="0.79998168889431442"/>
      </left>
      <right style="medium">
        <color theme="4" tint="0.79998168889431442"/>
      </right>
      <top/>
      <bottom style="medium">
        <color theme="4" tint="0.79998168889431442"/>
      </bottom>
      <diagonal/>
    </border>
    <border>
      <left style="medium">
        <color theme="4" tint="0.79998168889431442"/>
      </left>
      <right/>
      <top/>
      <bottom style="medium">
        <color theme="4" tint="0.79998168889431442"/>
      </bottom>
      <diagonal/>
    </border>
    <border>
      <left/>
      <right style="medium">
        <color theme="4" tint="0.79998168889431442"/>
      </right>
      <top style="medium">
        <color theme="4" tint="0.79998168889431442"/>
      </top>
      <bottom style="medium">
        <color theme="4" tint="0.79998168889431442"/>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style="medium">
        <color theme="4" tint="0.79998168889431442"/>
      </left>
      <right/>
      <top style="medium">
        <color theme="4" tint="0.79998168889431442"/>
      </top>
      <bottom style="medium">
        <color theme="4" tint="0.79998168889431442"/>
      </bottom>
      <diagonal/>
    </border>
    <border>
      <left/>
      <right style="medium">
        <color theme="4" tint="0.79998168889431442"/>
      </right>
      <top style="medium">
        <color theme="4" tint="0.79998168889431442"/>
      </top>
      <bottom/>
      <diagonal/>
    </border>
    <border>
      <left style="medium">
        <color theme="4" tint="0.79998168889431442"/>
      </left>
      <right style="medium">
        <color theme="4" tint="0.79998168889431442"/>
      </right>
      <top style="medium">
        <color theme="4" tint="0.79998168889431442"/>
      </top>
      <bottom/>
      <diagonal/>
    </border>
    <border>
      <left style="medium">
        <color theme="4" tint="0.79998168889431442"/>
      </left>
      <right/>
      <top style="medium">
        <color theme="4" tint="0.79998168889431442"/>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0" xfId="0" pivotButton="1"/>
    <xf numFmtId="0" fontId="0" fillId="0" borderId="0" xfId="0" applyNumberFormat="1"/>
    <xf numFmtId="164" fontId="0" fillId="0" borderId="0" xfId="0" applyNumberFormat="1"/>
    <xf numFmtId="165" fontId="0" fillId="0" borderId="0" xfId="1" applyNumberFormat="1" applyFont="1"/>
    <xf numFmtId="9" fontId="0" fillId="0" borderId="0" xfId="2" applyFont="1"/>
    <xf numFmtId="5" fontId="0" fillId="0" borderId="0" xfId="0" applyNumberFormat="1"/>
    <xf numFmtId="5" fontId="2" fillId="2" borderId="1" xfId="0" applyNumberFormat="1" applyFont="1" applyFill="1" applyBorder="1"/>
    <xf numFmtId="10" fontId="0" fillId="0" borderId="0" xfId="0" applyNumberFormat="1"/>
    <xf numFmtId="166" fontId="0" fillId="3" borderId="2" xfId="0" applyNumberFormat="1" applyFill="1" applyBorder="1"/>
    <xf numFmtId="166" fontId="0" fillId="3" borderId="3" xfId="0" applyNumberFormat="1" applyFill="1" applyBorder="1"/>
    <xf numFmtId="166" fontId="0" fillId="3" borderId="4" xfId="0" applyNumberFormat="1" applyFill="1" applyBorder="1"/>
    <xf numFmtId="166" fontId="0" fillId="3" borderId="5" xfId="0" applyNumberFormat="1" applyFill="1" applyBorder="1"/>
    <xf numFmtId="166" fontId="0" fillId="3" borderId="6" xfId="0" applyNumberFormat="1" applyFill="1" applyBorder="1"/>
    <xf numFmtId="166" fontId="0" fillId="3" borderId="7" xfId="0" applyNumberFormat="1" applyFill="1" applyBorder="1"/>
    <xf numFmtId="166" fontId="0" fillId="3" borderId="8" xfId="0" applyNumberFormat="1" applyFill="1" applyBorder="1"/>
    <xf numFmtId="166" fontId="0" fillId="3" borderId="9" xfId="0" applyNumberFormat="1" applyFill="1" applyBorder="1"/>
    <xf numFmtId="166" fontId="0" fillId="3" borderId="10" xfId="0" applyNumberFormat="1" applyFill="1" applyBorder="1"/>
    <xf numFmtId="167" fontId="0" fillId="0" borderId="0" xfId="0" applyNumberFormat="1"/>
    <xf numFmtId="0" fontId="0" fillId="4" borderId="0" xfId="0" applyFill="1"/>
    <xf numFmtId="166" fontId="0" fillId="5" borderId="11" xfId="0" applyNumberFormat="1" applyFill="1" applyBorder="1"/>
    <xf numFmtId="166" fontId="0" fillId="5" borderId="12" xfId="0" applyNumberFormat="1" applyFill="1" applyBorder="1"/>
    <xf numFmtId="166" fontId="0" fillId="5" borderId="13" xfId="0" applyNumberFormat="1" applyFill="1" applyBorder="1"/>
    <xf numFmtId="166" fontId="0" fillId="5" borderId="14" xfId="0" applyNumberFormat="1" applyFill="1" applyBorder="1"/>
    <xf numFmtId="166" fontId="0" fillId="5" borderId="15" xfId="0" applyNumberFormat="1" applyFill="1" applyBorder="1"/>
    <xf numFmtId="166" fontId="0" fillId="5" borderId="16" xfId="0" applyNumberFormat="1" applyFill="1" applyBorder="1"/>
    <xf numFmtId="166" fontId="0" fillId="5" borderId="17" xfId="0" applyNumberFormat="1" applyFill="1" applyBorder="1"/>
    <xf numFmtId="166" fontId="0" fillId="5" borderId="18" xfId="0" applyNumberFormat="1" applyFill="1" applyBorder="1"/>
    <xf numFmtId="166" fontId="0" fillId="5" borderId="19" xfId="0" applyNumberFormat="1" applyFill="1" applyBorder="1"/>
    <xf numFmtId="0" fontId="0" fillId="0" borderId="0" xfId="0"/>
    <xf numFmtId="0" fontId="0" fillId="0" borderId="0" xfId="0" pivotButton="1"/>
    <xf numFmtId="10" fontId="0" fillId="0" borderId="0" xfId="0" applyNumberFormat="1"/>
    <xf numFmtId="10" fontId="3" fillId="0" borderId="0" xfId="0" applyNumberFormat="1" applyFont="1"/>
    <xf numFmtId="0" fontId="2" fillId="0" borderId="0" xfId="0" applyFont="1"/>
    <xf numFmtId="9" fontId="0" fillId="0" borderId="0" xfId="0" applyNumberFormat="1"/>
    <xf numFmtId="164" fontId="2" fillId="2" borderId="1" xfId="0" applyNumberFormat="1" applyFont="1" applyFill="1" applyBorder="1"/>
    <xf numFmtId="0" fontId="2" fillId="0" borderId="0" xfId="0" pivotButton="1" applyFont="1"/>
    <xf numFmtId="0" fontId="3" fillId="0" borderId="0" xfId="0" applyFont="1"/>
    <xf numFmtId="0" fontId="4" fillId="0" borderId="0" xfId="0" applyFont="1"/>
    <xf numFmtId="0" fontId="0" fillId="0" borderId="20" xfId="0" applyBorder="1"/>
    <xf numFmtId="164" fontId="0" fillId="0" borderId="20" xfId="0" applyNumberFormat="1" applyBorder="1"/>
    <xf numFmtId="0" fontId="2" fillId="2" borderId="0" xfId="0" applyNumberFormat="1" applyFont="1" applyFill="1" applyBorder="1"/>
    <xf numFmtId="167" fontId="0" fillId="0" borderId="20" xfId="0" applyNumberFormat="1" applyBorder="1"/>
    <xf numFmtId="10" fontId="0" fillId="0" borderId="20" xfId="0" applyNumberFormat="1" applyBorder="1"/>
    <xf numFmtId="0" fontId="0" fillId="0" borderId="0" xfId="0" applyBorder="1"/>
    <xf numFmtId="0" fontId="0" fillId="6" borderId="0" xfId="0" applyFill="1"/>
    <xf numFmtId="0" fontId="5" fillId="6" borderId="0" xfId="0" applyFont="1" applyFill="1"/>
    <xf numFmtId="168" fontId="0" fillId="0" borderId="0" xfId="0" applyNumberFormat="1"/>
    <xf numFmtId="169" fontId="0" fillId="0" borderId="0" xfId="0" applyNumberFormat="1"/>
    <xf numFmtId="3" fontId="0" fillId="0" borderId="0" xfId="0" applyNumberFormat="1"/>
    <xf numFmtId="0" fontId="2" fillId="0" borderId="20" xfId="0" applyFont="1" applyBorder="1"/>
    <xf numFmtId="0" fontId="0" fillId="7" borderId="0" xfId="0" applyFill="1"/>
    <xf numFmtId="3" fontId="0" fillId="0" borderId="0" xfId="0" pivotButton="1" applyNumberFormat="1"/>
    <xf numFmtId="170" fontId="0" fillId="0" borderId="0" xfId="0" applyNumberFormat="1"/>
    <xf numFmtId="171" fontId="0" fillId="0" borderId="0" xfId="0" applyNumberFormat="1"/>
    <xf numFmtId="1" fontId="0" fillId="0" borderId="0" xfId="0" applyNumberFormat="1"/>
    <xf numFmtId="0" fontId="0" fillId="0" borderId="20" xfId="0" applyBorder="1" applyAlignment="1">
      <alignment horizontal="center"/>
    </xf>
    <xf numFmtId="0" fontId="0" fillId="8" borderId="0" xfId="0" applyFill="1"/>
    <xf numFmtId="0" fontId="0" fillId="6" borderId="0" xfId="0" applyFill="1" applyAlignment="1">
      <alignment horizontal="center" vertical="center"/>
    </xf>
    <xf numFmtId="0" fontId="0" fillId="6" borderId="0" xfId="0"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cellXfs>
  <cellStyles count="3">
    <cellStyle name="Comma" xfId="1" builtinId="3"/>
    <cellStyle name="Normal" xfId="0" builtinId="0"/>
    <cellStyle name="Percent" xfId="2" builtinId="5"/>
  </cellStyles>
  <dxfs count="33">
    <dxf>
      <font>
        <color rgb="FF247580"/>
      </font>
      <fill>
        <patternFill>
          <bgColor rgb="FF247580"/>
        </patternFill>
      </fill>
    </dxf>
    <dxf>
      <font>
        <color rgb="FFC58C39"/>
      </font>
      <fill>
        <patternFill>
          <bgColor rgb="FFC58C39"/>
        </patternFill>
      </fill>
    </dxf>
    <dxf>
      <font>
        <color rgb="FF664422"/>
      </font>
      <fill>
        <patternFill>
          <bgColor rgb="FF664422"/>
        </patternFill>
      </fill>
    </dxf>
    <dxf>
      <font>
        <color rgb="FF664422"/>
      </font>
      <fill>
        <patternFill>
          <bgColor rgb="FF664422"/>
        </patternFill>
      </fill>
    </dxf>
    <dxf>
      <font>
        <color rgb="FF0070C0"/>
      </font>
    </dxf>
    <dxf>
      <font>
        <color rgb="FFC58C39"/>
      </font>
      <fill>
        <patternFill>
          <bgColor rgb="FFC58C39"/>
        </patternFill>
      </fill>
    </dxf>
    <dxf>
      <font>
        <color theme="5" tint="-0.24994659260841701"/>
      </font>
    </dxf>
    <dxf>
      <font>
        <color rgb="FF664422"/>
      </font>
      <fill>
        <patternFill patternType="none">
          <bgColor auto="1"/>
        </patternFill>
      </fill>
    </dxf>
    <dxf>
      <numFmt numFmtId="164" formatCode="&quot;$&quot;#,##0"/>
    </dxf>
    <dxf>
      <numFmt numFmtId="164" formatCode="&quot;$&quot;#,##0"/>
    </dxf>
    <dxf>
      <numFmt numFmtId="167" formatCode="&quot;$&quot;#,##0,\K"/>
    </dxf>
    <dxf>
      <numFmt numFmtId="164" formatCode="&quot;$&quot;#,##0"/>
    </dxf>
    <dxf>
      <numFmt numFmtId="164" formatCode="&quot;$&quot;#,##0"/>
    </dxf>
    <dxf>
      <numFmt numFmtId="167" formatCode="&quot;$&quot;#,##0,\K"/>
    </dxf>
    <dxf>
      <numFmt numFmtId="167" formatCode="&quot;$&quot;#,##0,\K"/>
    </dxf>
    <dxf>
      <numFmt numFmtId="9" formatCode="&quot;$&quot;#,##0_);\(&quot;$&quot;#,##0\)"/>
    </dxf>
    <dxf>
      <numFmt numFmtId="167" formatCode="&quot;$&quot;#,##0,\K"/>
    </dxf>
    <dxf>
      <numFmt numFmtId="164" formatCode="&quot;$&quot;#,##0"/>
    </dxf>
    <dxf>
      <numFmt numFmtId="164" formatCode="&quot;$&quot;#,##0"/>
    </dxf>
    <dxf>
      <numFmt numFmtId="164" formatCode="&quot;$&quot;#,##0"/>
    </dxf>
    <dxf>
      <numFmt numFmtId="164" formatCode="&quot;$&quot;#,##0"/>
    </dxf>
    <dxf>
      <numFmt numFmtId="167" formatCode="&quot;$&quot;#,##0,\K"/>
    </dxf>
    <dxf>
      <numFmt numFmtId="9" formatCode="&quot;$&quot;#,##0_);\(&quot;$&quot;#,##0\)"/>
    </dxf>
    <dxf>
      <numFmt numFmtId="164" formatCode="&quot;$&quot;#,##0"/>
    </dxf>
    <dxf>
      <numFmt numFmtId="167" formatCode="&quot;$&quot;#,##0,\K"/>
    </dxf>
    <dxf>
      <numFmt numFmtId="167" formatCode="&quot;$&quot;#,##0,\K"/>
    </dxf>
    <dxf>
      <numFmt numFmtId="164" formatCode="&quot;$&quot;#,##0"/>
    </dxf>
    <dxf>
      <font>
        <b/>
        <i val="0"/>
        <sz val="12"/>
        <color theme="0"/>
      </font>
      <border>
        <bottom style="thin">
          <color theme="4"/>
        </bottom>
        <vertical/>
        <horizontal/>
      </border>
    </dxf>
    <dxf>
      <font>
        <sz val="10"/>
        <color theme="0"/>
      </font>
      <fill>
        <patternFill>
          <bgColor rgb="FF7A5128"/>
        </patternFill>
      </fill>
      <border>
        <left style="thin">
          <color theme="4"/>
        </left>
        <right style="thin">
          <color theme="4"/>
        </right>
        <top style="thin">
          <color theme="4"/>
        </top>
        <bottom style="thin">
          <color theme="4"/>
        </bottom>
        <vertical/>
        <horizontal/>
      </border>
    </dxf>
    <dxf>
      <font>
        <b/>
        <i val="0"/>
        <sz val="11"/>
        <color theme="0"/>
      </font>
      <fill>
        <patternFill>
          <bgColor rgb="FF288A8C"/>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4"/>
        <color theme="0" tint="-0.14993743705557422"/>
      </font>
      <fill>
        <patternFill>
          <bgColor rgb="FF096571"/>
        </patternFill>
      </fill>
      <border diagonalUp="0" diagonalDown="0">
        <left/>
        <right/>
        <top/>
        <bottom/>
        <vertical/>
        <horizontal/>
      </border>
    </dxf>
    <dxf>
      <font>
        <color theme="1"/>
      </font>
      <fill>
        <patternFill>
          <bgColor rgb="FF1F6973"/>
        </patternFill>
      </fill>
      <border diagonalUp="0" diagonalDown="0">
        <left/>
        <right/>
        <top/>
        <bottom/>
        <vertical/>
        <horizontal/>
      </border>
    </dxf>
  </dxfs>
  <tableStyles count="3" defaultTableStyle="TableStyleMedium2" defaultPivotStyle="PivotStyleLight16">
    <tableStyle name="SlicerStyleLight1 2" pivot="0" table="0" count="2" xr9:uid="{07E03B4A-81A2-4573-858B-8033B469450B}">
      <tableStyleElement type="wholeTable" dxfId="32"/>
      <tableStyleElement type="headerRow" dxfId="31"/>
    </tableStyle>
    <tableStyle name="SlicerStyleLight1 3" pivot="0" table="0" count="2" xr9:uid="{668E1F49-0F5C-42B0-99F8-B14534714D1D}">
      <tableStyleElement type="wholeTable" dxfId="30"/>
      <tableStyleElement type="headerRow" dxfId="29"/>
    </tableStyle>
    <tableStyle name="SlicerStyleLight1 4" pivot="0" table="0" count="10" xr9:uid="{7DB6A90F-AF32-4FDC-8069-CC0E7FB4DC89}">
      <tableStyleElement type="wholeTable" dxfId="28"/>
      <tableStyleElement type="headerRow" dxfId="27"/>
    </tableStyle>
  </tableStyles>
  <colors>
    <mruColors>
      <color rgb="FFC58C39"/>
      <color rgb="FF664422"/>
      <color rgb="FFAFEEEE"/>
      <color rgb="FFA2732E"/>
      <color rgb="FF07A939"/>
      <color rgb="FFE0C194"/>
      <color rgb="FF94440E"/>
      <color rgb="FF22B0DC"/>
      <color rgb="FF62461C"/>
      <color rgb="FF7B572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tint="-0.24994659260841701"/>
          </font>
          <fill>
            <patternFill patternType="solid">
              <fgColor theme="4" tint="0.79995117038483843"/>
              <bgColor rgb="FF62461C"/>
            </patternFill>
          </fill>
          <border>
            <left style="thin">
              <color rgb="FFCCCCCC"/>
            </left>
            <right style="thin">
              <color rgb="FFCCCCCC"/>
            </right>
            <top style="thin">
              <color rgb="FFCCCCCC"/>
            </top>
            <bottom style="thin">
              <color rgb="FFCCCCCC"/>
            </bottom>
            <vertical/>
            <horizontal/>
          </border>
        </dxf>
        <dxf>
          <font>
            <b/>
            <i val="0"/>
            <sz val="11"/>
            <color theme="0"/>
          </font>
          <fill>
            <patternFill patternType="solid">
              <fgColor theme="4" tint="0.59999389629810485"/>
              <bgColor rgb="FFA2732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2" tint="-0.24994659260841701"/>
          </font>
          <fill>
            <patternFill patternType="solid">
              <fgColor rgb="FFFFFFFF"/>
              <bgColor rgb="FF7B5723"/>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theme" Target="theme/theme1.xml"/><Relationship Id="rId47" Type="http://schemas.openxmlformats.org/officeDocument/2006/relationships/calcChain" Target="calcChain.xml"/><Relationship Id="rId63" Type="http://schemas.openxmlformats.org/officeDocument/2006/relationships/customXml" Target="../customXml/item16.xml"/><Relationship Id="rId68" Type="http://schemas.openxmlformats.org/officeDocument/2006/relationships/customXml" Target="../customXml/item21.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openxmlformats.org/officeDocument/2006/relationships/pivotCacheDefinition" Target="pivotCache/pivotCacheDefinition29.xml"/><Relationship Id="rId40" Type="http://schemas.microsoft.com/office/2007/relationships/slicerCache" Target="slicerCaches/slicerCache2.xml"/><Relationship Id="rId45" Type="http://schemas.openxmlformats.org/officeDocument/2006/relationships/sharedStrings" Target="sharedStrings.xml"/><Relationship Id="rId53" Type="http://schemas.openxmlformats.org/officeDocument/2006/relationships/customXml" Target="../customXml/item6.xml"/><Relationship Id="rId58" Type="http://schemas.openxmlformats.org/officeDocument/2006/relationships/customXml" Target="../customXml/item11.xml"/><Relationship Id="rId66" Type="http://schemas.openxmlformats.org/officeDocument/2006/relationships/customXml" Target="../customXml/item19.xml"/><Relationship Id="rId74"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14.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pivotCacheDefinition" Target="pivotCache/pivotCacheDefinition27.xml"/><Relationship Id="rId43" Type="http://schemas.openxmlformats.org/officeDocument/2006/relationships/connections" Target="connections.xml"/><Relationship Id="rId48" Type="http://schemas.openxmlformats.org/officeDocument/2006/relationships/customXml" Target="../customXml/item1.xml"/><Relationship Id="rId56" Type="http://schemas.openxmlformats.org/officeDocument/2006/relationships/customXml" Target="../customXml/item9.xml"/><Relationship Id="rId64" Type="http://schemas.openxmlformats.org/officeDocument/2006/relationships/customXml" Target="../customXml/item17.xml"/><Relationship Id="rId69" Type="http://schemas.openxmlformats.org/officeDocument/2006/relationships/customXml" Target="../customXml/item22.xml"/><Relationship Id="rId77"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4.xml"/><Relationship Id="rId72"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pivotCacheDefinition" Target="pivotCache/pivotCacheDefinition25.xml"/><Relationship Id="rId38" Type="http://schemas.openxmlformats.org/officeDocument/2006/relationships/pivotCacheDefinition" Target="pivotCache/pivotCacheDefinition30.xml"/><Relationship Id="rId46" Type="http://schemas.openxmlformats.org/officeDocument/2006/relationships/powerPivotData" Target="model/item.data"/><Relationship Id="rId59" Type="http://schemas.openxmlformats.org/officeDocument/2006/relationships/customXml" Target="../customXml/item12.xml"/><Relationship Id="rId67" Type="http://schemas.openxmlformats.org/officeDocument/2006/relationships/customXml" Target="../customXml/item20.xml"/><Relationship Id="rId20" Type="http://schemas.openxmlformats.org/officeDocument/2006/relationships/pivotCacheDefinition" Target="pivotCache/pivotCacheDefinition12.xml"/><Relationship Id="rId41" Type="http://schemas.microsoft.com/office/2007/relationships/slicerCache" Target="slicerCaches/slicerCache3.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75"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ivotCacheDefinition" Target="pivotCache/pivotCacheDefinition28.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styles" Target="style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73" Type="http://schemas.openxmlformats.org/officeDocument/2006/relationships/customXml" Target="../customXml/item26.xml"/><Relationship Id="rId78"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microsoft.com/office/2007/relationships/slicerCache" Target="slicerCaches/slicerCache1.xml"/><Relationship Id="rId34" Type="http://schemas.openxmlformats.org/officeDocument/2006/relationships/pivotCacheDefinition" Target="pivotCache/pivotCacheDefinition26.xml"/><Relationship Id="rId50" Type="http://schemas.openxmlformats.org/officeDocument/2006/relationships/customXml" Target="../customXml/item3.xml"/><Relationship Id="rId55" Type="http://schemas.openxmlformats.org/officeDocument/2006/relationships/customXml" Target="../customXml/item8.xml"/><Relationship Id="rId76" Type="http://schemas.openxmlformats.org/officeDocument/2006/relationships/customXml" Target="../customXml/item29.xml"/><Relationship Id="rId7" Type="http://schemas.openxmlformats.org/officeDocument/2006/relationships/worksheet" Target="worksheets/sheet7.xml"/><Relationship Id="rId71" Type="http://schemas.openxmlformats.org/officeDocument/2006/relationships/customXml" Target="../customXml/item24.xml"/><Relationship Id="rId2" Type="http://schemas.openxmlformats.org/officeDocument/2006/relationships/worksheet" Target="worksheets/sheet2.xml"/><Relationship Id="rId29" Type="http://schemas.openxmlformats.org/officeDocument/2006/relationships/pivotCacheDefinition" Target="pivotCache/pivotCacheDefinition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1" Type="http://schemas.openxmlformats.org/officeDocument/2006/relationships/image" Target="../media/image11.png"/></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2-03F9-4F78-836A-D28B084A2576}"/>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03F9-4F78-836A-D28B084A2576}"/>
              </c:ext>
            </c:extLst>
          </c:dPt>
          <c:dPt>
            <c:idx val="2"/>
            <c:bubble3D val="0"/>
            <c:spPr>
              <a:solidFill>
                <a:srgbClr val="FF0000"/>
              </a:solidFill>
              <a:ln w="19050">
                <a:noFill/>
              </a:ln>
              <a:effectLst/>
            </c:spPr>
            <c:extLst>
              <c:ext xmlns:c16="http://schemas.microsoft.com/office/drawing/2014/chart" uri="{C3380CC4-5D6E-409C-BE32-E72D297353CC}">
                <c16:uniqueId val="{00000004-03F9-4F78-836A-D28B084A2576}"/>
              </c:ext>
            </c:extLst>
          </c:dPt>
          <c:dPt>
            <c:idx val="3"/>
            <c:bubble3D val="0"/>
            <c:spPr>
              <a:noFill/>
              <a:ln w="19050">
                <a:noFill/>
              </a:ln>
              <a:effectLst/>
            </c:spPr>
            <c:extLst>
              <c:ext xmlns:c16="http://schemas.microsoft.com/office/drawing/2014/chart" uri="{C3380CC4-5D6E-409C-BE32-E72D297353CC}">
                <c16:uniqueId val="{00000001-03F9-4F78-836A-D28B084A2576}"/>
              </c:ext>
            </c:extLst>
          </c:dPt>
          <c:val>
            <c:numRef>
              <c:f>Revenue!$S$46:$S$49</c:f>
              <c:numCache>
                <c:formatCode>0%</c:formatCode>
                <c:ptCount val="4"/>
              </c:numCache>
            </c:numRef>
          </c:val>
          <c:extLst>
            <c:ext xmlns:c16="http://schemas.microsoft.com/office/drawing/2014/chart" uri="{C3380CC4-5D6E-409C-BE32-E72D297353CC}">
              <c16:uniqueId val="{00000000-03F9-4F78-836A-D28B084A2576}"/>
            </c:ext>
          </c:extLst>
        </c:ser>
        <c:dLbls>
          <c:showLegendKey val="0"/>
          <c:showVal val="0"/>
          <c:showCatName val="0"/>
          <c:showSerName val="0"/>
          <c:showPercent val="0"/>
          <c:showBubbleSize val="0"/>
          <c:showLeaderLines val="1"/>
        </c:dLbls>
        <c:firstSliceAng val="270"/>
        <c:holeSize val="50"/>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6-03F9-4F78-836A-D28B084A2576}"/>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8-03F9-4F78-836A-D28B084A2576}"/>
              </c:ext>
            </c:extLst>
          </c:dPt>
          <c:dPt>
            <c:idx val="2"/>
            <c:bubble3D val="0"/>
            <c:spPr>
              <a:noFill/>
              <a:ln w="19050">
                <a:noFill/>
              </a:ln>
              <a:effectLst/>
            </c:spPr>
            <c:extLst>
              <c:ext xmlns:c16="http://schemas.microsoft.com/office/drawing/2014/chart" uri="{C3380CC4-5D6E-409C-BE32-E72D297353CC}">
                <c16:uniqueId val="{00000007-03F9-4F78-836A-D28B084A2576}"/>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F9-4F78-836A-D28B084A25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Revenue!$T$46:$T$48</c:f>
              <c:numCache>
                <c:formatCode>0%</c:formatCode>
                <c:ptCount val="3"/>
              </c:numCache>
            </c:numRef>
          </c:val>
          <c:extLst>
            <c:ext xmlns:c16="http://schemas.microsoft.com/office/drawing/2014/chart" uri="{C3380CC4-5D6E-409C-BE32-E72D297353CC}">
              <c16:uniqueId val="{00000005-03F9-4F78-836A-D28B084A2576}"/>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1">
                <a:lumMod val="85000"/>
              </a:schemeClr>
            </a:solidFill>
            <a:ln>
              <a:solidFill>
                <a:schemeClr val="bg1"/>
              </a:solidFill>
            </a:ln>
          </c:spPr>
          <c:dPt>
            <c:idx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1-FB5C-47EB-B5AF-30DEB8C346D7}"/>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3-FB5C-47EB-B5AF-30DEB8C346D7}"/>
              </c:ext>
            </c:extLst>
          </c:dPt>
          <c:dPt>
            <c:idx val="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5-FB5C-47EB-B5AF-30DEB8C346D7}"/>
              </c:ext>
            </c:extLst>
          </c:dPt>
          <c:dPt>
            <c:idx val="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7-FB5C-47EB-B5AF-30DEB8C346D7}"/>
              </c:ext>
            </c:extLst>
          </c:dPt>
          <c:dPt>
            <c:idx val="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9-FB5C-47EB-B5AF-30DEB8C346D7}"/>
              </c:ext>
            </c:extLst>
          </c:dPt>
          <c:dPt>
            <c:idx val="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FB5C-47EB-B5AF-30DEB8C346D7}"/>
              </c:ext>
            </c:extLst>
          </c:dPt>
          <c:dPt>
            <c:idx val="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D-FB5C-47EB-B5AF-30DEB8C346D7}"/>
              </c:ext>
            </c:extLst>
          </c:dPt>
          <c:dPt>
            <c:idx val="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F-FB5C-47EB-B5AF-30DEB8C346D7}"/>
              </c:ext>
            </c:extLst>
          </c:dPt>
          <c:dPt>
            <c:idx val="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1-FB5C-47EB-B5AF-30DEB8C346D7}"/>
              </c:ext>
            </c:extLst>
          </c:dPt>
          <c:dPt>
            <c:idx val="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3-FB5C-47EB-B5AF-30DEB8C346D7}"/>
              </c:ext>
            </c:extLst>
          </c:dPt>
          <c:dPt>
            <c:idx val="1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5-FB5C-47EB-B5AF-30DEB8C346D7}"/>
              </c:ext>
            </c:extLst>
          </c:dPt>
          <c:dPt>
            <c:idx val="1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7-FB5C-47EB-B5AF-30DEB8C346D7}"/>
              </c:ext>
            </c:extLst>
          </c:dPt>
          <c:dPt>
            <c:idx val="1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9-FB5C-47EB-B5AF-30DEB8C346D7}"/>
              </c:ext>
            </c:extLst>
          </c:dPt>
          <c:dPt>
            <c:idx val="1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B-FB5C-47EB-B5AF-30DEB8C346D7}"/>
              </c:ext>
            </c:extLst>
          </c:dPt>
          <c:dPt>
            <c:idx val="1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D-FB5C-47EB-B5AF-30DEB8C346D7}"/>
              </c:ext>
            </c:extLst>
          </c:dPt>
          <c:dPt>
            <c:idx val="1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F-FB5C-47EB-B5AF-30DEB8C346D7}"/>
              </c:ext>
            </c:extLst>
          </c:dPt>
          <c:dPt>
            <c:idx val="1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1-FB5C-47EB-B5AF-30DEB8C346D7}"/>
              </c:ext>
            </c:extLst>
          </c:dPt>
          <c:dPt>
            <c:idx val="1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3-FB5C-47EB-B5AF-30DEB8C346D7}"/>
              </c:ext>
            </c:extLst>
          </c:dPt>
          <c:dPt>
            <c:idx val="1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5-FB5C-47EB-B5AF-30DEB8C346D7}"/>
              </c:ext>
            </c:extLst>
          </c:dPt>
          <c:dPt>
            <c:idx val="1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7-FB5C-47EB-B5AF-30DEB8C346D7}"/>
              </c:ext>
            </c:extLst>
          </c:dPt>
          <c:dPt>
            <c:idx val="2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9-FB5C-47EB-B5AF-30DEB8C346D7}"/>
              </c:ext>
            </c:extLst>
          </c:dPt>
          <c:dPt>
            <c:idx val="2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B-FB5C-47EB-B5AF-30DEB8C346D7}"/>
              </c:ext>
            </c:extLst>
          </c:dPt>
          <c:dPt>
            <c:idx val="2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D-FB5C-47EB-B5AF-30DEB8C346D7}"/>
              </c:ext>
            </c:extLst>
          </c:dPt>
          <c:dPt>
            <c:idx val="2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F-FB5C-47EB-B5AF-30DEB8C346D7}"/>
              </c:ext>
            </c:extLst>
          </c:dPt>
          <c:dPt>
            <c:idx val="2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1-FB5C-47EB-B5AF-30DEB8C346D7}"/>
              </c:ext>
            </c:extLst>
          </c:dPt>
          <c:dPt>
            <c:idx val="2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3-FB5C-47EB-B5AF-30DEB8C346D7}"/>
              </c:ext>
            </c:extLst>
          </c:dPt>
          <c:dPt>
            <c:idx val="2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5-FB5C-47EB-B5AF-30DEB8C346D7}"/>
              </c:ext>
            </c:extLst>
          </c:dPt>
          <c:dPt>
            <c:idx val="2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7-FB5C-47EB-B5AF-30DEB8C346D7}"/>
              </c:ext>
            </c:extLst>
          </c:dPt>
          <c:dPt>
            <c:idx val="2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9-FB5C-47EB-B5AF-30DEB8C346D7}"/>
              </c:ext>
            </c:extLst>
          </c:dPt>
          <c:dPt>
            <c:idx val="2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B-FB5C-47EB-B5AF-30DEB8C346D7}"/>
              </c:ext>
            </c:extLst>
          </c:dPt>
          <c:dPt>
            <c:idx val="3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D-FB5C-47EB-B5AF-30DEB8C346D7}"/>
              </c:ext>
            </c:extLst>
          </c:dPt>
          <c:dPt>
            <c:idx val="3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F-FB5C-47EB-B5AF-30DEB8C346D7}"/>
              </c:ext>
            </c:extLst>
          </c:dPt>
          <c:dPt>
            <c:idx val="3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1-FB5C-47EB-B5AF-30DEB8C346D7}"/>
              </c:ext>
            </c:extLst>
          </c:dPt>
          <c:dPt>
            <c:idx val="3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3-FB5C-47EB-B5AF-30DEB8C346D7}"/>
              </c:ext>
            </c:extLst>
          </c:dPt>
          <c:dPt>
            <c:idx val="3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5-FB5C-47EB-B5AF-30DEB8C346D7}"/>
              </c:ext>
            </c:extLst>
          </c:dPt>
          <c:dPt>
            <c:idx val="3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7-FB5C-47EB-B5AF-30DEB8C346D7}"/>
              </c:ext>
            </c:extLst>
          </c:dPt>
          <c:dPt>
            <c:idx val="3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9-FB5C-47EB-B5AF-30DEB8C346D7}"/>
              </c:ext>
            </c:extLst>
          </c:dPt>
          <c:dPt>
            <c:idx val="3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B-FB5C-47EB-B5AF-30DEB8C346D7}"/>
              </c:ext>
            </c:extLst>
          </c:dPt>
          <c:dPt>
            <c:idx val="3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D-FB5C-47EB-B5AF-30DEB8C346D7}"/>
              </c:ext>
            </c:extLst>
          </c:dPt>
          <c:dPt>
            <c:idx val="3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F-FB5C-47EB-B5AF-30DEB8C346D7}"/>
              </c:ext>
            </c:extLst>
          </c:dPt>
          <c:dPt>
            <c:idx val="4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1-FB5C-47EB-B5AF-30DEB8C346D7}"/>
              </c:ext>
            </c:extLst>
          </c:dPt>
          <c:dPt>
            <c:idx val="4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3-FB5C-47EB-B5AF-30DEB8C346D7}"/>
              </c:ext>
            </c:extLst>
          </c:dPt>
          <c:dPt>
            <c:idx val="4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5-FB5C-47EB-B5AF-30DEB8C346D7}"/>
              </c:ext>
            </c:extLst>
          </c:dPt>
          <c:dPt>
            <c:idx val="4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7-FB5C-47EB-B5AF-30DEB8C346D7}"/>
              </c:ext>
            </c:extLst>
          </c:dPt>
          <c:dPt>
            <c:idx val="4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9-FB5C-47EB-B5AF-30DEB8C346D7}"/>
              </c:ext>
            </c:extLst>
          </c:dPt>
          <c:dPt>
            <c:idx val="4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B-FB5C-47EB-B5AF-30DEB8C346D7}"/>
              </c:ext>
            </c:extLst>
          </c:dPt>
          <c:dPt>
            <c:idx val="4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D-FB5C-47EB-B5AF-30DEB8C346D7}"/>
              </c:ext>
            </c:extLst>
          </c:dPt>
          <c:dPt>
            <c:idx val="4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F-FB5C-47EB-B5AF-30DEB8C346D7}"/>
              </c:ext>
            </c:extLst>
          </c:dPt>
          <c:dPt>
            <c:idx val="4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1-FB5C-47EB-B5AF-30DEB8C346D7}"/>
              </c:ext>
            </c:extLst>
          </c:dPt>
          <c:dPt>
            <c:idx val="4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3-FB5C-47EB-B5AF-30DEB8C346D7}"/>
              </c:ext>
            </c:extLst>
          </c:dPt>
          <c:dPt>
            <c:idx val="5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5-FB5C-47EB-B5AF-30DEB8C346D7}"/>
              </c:ext>
            </c:extLst>
          </c:dPt>
          <c:dPt>
            <c:idx val="5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7-FB5C-47EB-B5AF-30DEB8C346D7}"/>
              </c:ext>
            </c:extLst>
          </c:dPt>
          <c:dPt>
            <c:idx val="5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9-FB5C-47EB-B5AF-30DEB8C346D7}"/>
              </c:ext>
            </c:extLst>
          </c:dPt>
          <c:dPt>
            <c:idx val="5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B-FB5C-47EB-B5AF-30DEB8C346D7}"/>
              </c:ext>
            </c:extLst>
          </c:dPt>
          <c:dPt>
            <c:idx val="5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D-FB5C-47EB-B5AF-30DEB8C346D7}"/>
              </c:ext>
            </c:extLst>
          </c:dPt>
          <c:dPt>
            <c:idx val="5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F-FB5C-47EB-B5AF-30DEB8C346D7}"/>
              </c:ext>
            </c:extLst>
          </c:dPt>
          <c:dPt>
            <c:idx val="5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1-FB5C-47EB-B5AF-30DEB8C346D7}"/>
              </c:ext>
            </c:extLst>
          </c:dPt>
          <c:dPt>
            <c:idx val="5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3-FB5C-47EB-B5AF-30DEB8C346D7}"/>
              </c:ext>
            </c:extLst>
          </c:dPt>
          <c:dPt>
            <c:idx val="5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5-FB5C-47EB-B5AF-30DEB8C346D7}"/>
              </c:ext>
            </c:extLst>
          </c:dPt>
          <c:dPt>
            <c:idx val="5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7-FB5C-47EB-B5AF-30DEB8C346D7}"/>
              </c:ext>
            </c:extLst>
          </c:dPt>
          <c:dPt>
            <c:idx val="6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9-FB5C-47EB-B5AF-30DEB8C346D7}"/>
              </c:ext>
            </c:extLst>
          </c:dPt>
          <c:dPt>
            <c:idx val="6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B-FB5C-47EB-B5AF-30DEB8C346D7}"/>
              </c:ext>
            </c:extLst>
          </c:dPt>
          <c:dPt>
            <c:idx val="6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D-FB5C-47EB-B5AF-30DEB8C346D7}"/>
              </c:ext>
            </c:extLst>
          </c:dPt>
          <c:dPt>
            <c:idx val="6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F-FB5C-47EB-B5AF-30DEB8C346D7}"/>
              </c:ext>
            </c:extLst>
          </c:dPt>
          <c:dPt>
            <c:idx val="6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1-FB5C-47EB-B5AF-30DEB8C346D7}"/>
              </c:ext>
            </c:extLst>
          </c:dPt>
          <c:dPt>
            <c:idx val="6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3-FB5C-47EB-B5AF-30DEB8C346D7}"/>
              </c:ext>
            </c:extLst>
          </c:dPt>
          <c:dPt>
            <c:idx val="6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5-FB5C-47EB-B5AF-30DEB8C346D7}"/>
              </c:ext>
            </c:extLst>
          </c:dPt>
          <c:dPt>
            <c:idx val="6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7-FB5C-47EB-B5AF-30DEB8C346D7}"/>
              </c:ext>
            </c:extLst>
          </c:dPt>
          <c:dPt>
            <c:idx val="6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9-FB5C-47EB-B5AF-30DEB8C346D7}"/>
              </c:ext>
            </c:extLst>
          </c:dPt>
          <c:dPt>
            <c:idx val="6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B-FB5C-47EB-B5AF-30DEB8C346D7}"/>
              </c:ext>
            </c:extLst>
          </c:dPt>
          <c:dPt>
            <c:idx val="7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D-FB5C-47EB-B5AF-30DEB8C346D7}"/>
              </c:ext>
            </c:extLst>
          </c:dPt>
          <c:dPt>
            <c:idx val="7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F-FB5C-47EB-B5AF-30DEB8C346D7}"/>
              </c:ext>
            </c:extLst>
          </c:dPt>
          <c:dPt>
            <c:idx val="7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1-FB5C-47EB-B5AF-30DEB8C346D7}"/>
              </c:ext>
            </c:extLst>
          </c:dPt>
          <c:dPt>
            <c:idx val="7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3-FB5C-47EB-B5AF-30DEB8C346D7}"/>
              </c:ext>
            </c:extLst>
          </c:dPt>
          <c:dPt>
            <c:idx val="7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5-FB5C-47EB-B5AF-30DEB8C346D7}"/>
              </c:ext>
            </c:extLst>
          </c:dPt>
          <c:dPt>
            <c:idx val="7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7-FB5C-47EB-B5AF-30DEB8C346D7}"/>
              </c:ext>
            </c:extLst>
          </c:dPt>
          <c:dPt>
            <c:idx val="7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9-FB5C-47EB-B5AF-30DEB8C346D7}"/>
              </c:ext>
            </c:extLst>
          </c:dPt>
          <c:dPt>
            <c:idx val="7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B-FB5C-47EB-B5AF-30DEB8C346D7}"/>
              </c:ext>
            </c:extLst>
          </c:dPt>
          <c:dPt>
            <c:idx val="7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D-FB5C-47EB-B5AF-30DEB8C346D7}"/>
              </c:ext>
            </c:extLst>
          </c:dPt>
          <c:dPt>
            <c:idx val="7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F-FB5C-47EB-B5AF-30DEB8C346D7}"/>
              </c:ext>
            </c:extLst>
          </c:dPt>
          <c:dPt>
            <c:idx val="8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1-FB5C-47EB-B5AF-30DEB8C346D7}"/>
              </c:ext>
            </c:extLst>
          </c:dPt>
          <c:dPt>
            <c:idx val="8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3-FB5C-47EB-B5AF-30DEB8C346D7}"/>
              </c:ext>
            </c:extLst>
          </c:dPt>
          <c:dPt>
            <c:idx val="8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5-FB5C-47EB-B5AF-30DEB8C346D7}"/>
              </c:ext>
            </c:extLst>
          </c:dPt>
          <c:dPt>
            <c:idx val="8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7-FB5C-47EB-B5AF-30DEB8C346D7}"/>
              </c:ext>
            </c:extLst>
          </c:dPt>
          <c:dPt>
            <c:idx val="8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9-FB5C-47EB-B5AF-30DEB8C346D7}"/>
              </c:ext>
            </c:extLst>
          </c:dPt>
          <c:dPt>
            <c:idx val="8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B-FB5C-47EB-B5AF-30DEB8C346D7}"/>
              </c:ext>
            </c:extLst>
          </c:dPt>
          <c:dPt>
            <c:idx val="8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D-FB5C-47EB-B5AF-30DEB8C346D7}"/>
              </c:ext>
            </c:extLst>
          </c:dPt>
          <c:dPt>
            <c:idx val="8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F-FB5C-47EB-B5AF-30DEB8C346D7}"/>
              </c:ext>
            </c:extLst>
          </c:dPt>
          <c:dPt>
            <c:idx val="8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1-FB5C-47EB-B5AF-30DEB8C346D7}"/>
              </c:ext>
            </c:extLst>
          </c:dPt>
          <c:dPt>
            <c:idx val="8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3-FB5C-47EB-B5AF-30DEB8C346D7}"/>
              </c:ext>
            </c:extLst>
          </c:dPt>
          <c:dPt>
            <c:idx val="9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5-FB5C-47EB-B5AF-30DEB8C346D7}"/>
              </c:ext>
            </c:extLst>
          </c:dPt>
          <c:dPt>
            <c:idx val="9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7-FB5C-47EB-B5AF-30DEB8C346D7}"/>
              </c:ext>
            </c:extLst>
          </c:dPt>
          <c:dPt>
            <c:idx val="9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9-FB5C-47EB-B5AF-30DEB8C346D7}"/>
              </c:ext>
            </c:extLst>
          </c:dPt>
          <c:dPt>
            <c:idx val="9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B-FB5C-47EB-B5AF-30DEB8C346D7}"/>
              </c:ext>
            </c:extLst>
          </c:dPt>
          <c:dPt>
            <c:idx val="9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D-FB5C-47EB-B5AF-30DEB8C346D7}"/>
              </c:ext>
            </c:extLst>
          </c:dPt>
          <c:dPt>
            <c:idx val="9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F-FB5C-47EB-B5AF-30DEB8C346D7}"/>
              </c:ext>
            </c:extLst>
          </c:dPt>
          <c:dPt>
            <c:idx val="9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1-FB5C-47EB-B5AF-30DEB8C346D7}"/>
              </c:ext>
            </c:extLst>
          </c:dPt>
          <c:dPt>
            <c:idx val="9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3-FB5C-47EB-B5AF-30DEB8C346D7}"/>
              </c:ext>
            </c:extLst>
          </c:dPt>
          <c:dPt>
            <c:idx val="9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5-FB5C-47EB-B5AF-30DEB8C346D7}"/>
              </c:ext>
            </c:extLst>
          </c:dPt>
          <c:dPt>
            <c:idx val="9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7-FB5C-47EB-B5AF-30DEB8C346D7}"/>
              </c:ext>
            </c:extLst>
          </c:dPt>
          <c:dPt>
            <c:idx val="100"/>
            <c:bubble3D val="0"/>
            <c:spPr>
              <a:noFill/>
              <a:ln w="19050">
                <a:solidFill>
                  <a:schemeClr val="bg1"/>
                </a:solidFill>
              </a:ln>
              <a:effectLst/>
            </c:spPr>
            <c:extLst>
              <c:ext xmlns:c16="http://schemas.microsoft.com/office/drawing/2014/chart" uri="{C3380CC4-5D6E-409C-BE32-E72D297353CC}">
                <c16:uniqueId val="{000000C9-FB5C-47EB-B5AF-30DEB8C346D7}"/>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FB5C-47EB-B5AF-30DEB8C346D7}"/>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chart'!$N$1</c:f>
              <c:strCache>
                <c:ptCount val="1"/>
                <c:pt idx="0">
                  <c:v>color</c:v>
                </c:pt>
              </c:strCache>
            </c:strRef>
          </c:tx>
          <c:spPr>
            <a:solidFill>
              <a:srgbClr val="00B050"/>
            </a:solidFill>
            <a:ln>
              <a:solidFill>
                <a:srgbClr val="92D050"/>
              </a:solidFill>
            </a:ln>
          </c:spPr>
          <c:dPt>
            <c:idx val="0"/>
            <c:bubble3D val="0"/>
            <c:spPr>
              <a:solidFill>
                <a:srgbClr val="00B050"/>
              </a:solidFill>
              <a:ln w="19050">
                <a:solidFill>
                  <a:srgbClr val="92D050"/>
                </a:solidFill>
              </a:ln>
              <a:effectLst/>
            </c:spPr>
            <c:extLst>
              <c:ext xmlns:c16="http://schemas.microsoft.com/office/drawing/2014/chart" uri="{C3380CC4-5D6E-409C-BE32-E72D297353CC}">
                <c16:uniqueId val="{00000001-E7A8-46D9-947D-0EF00576BDEB}"/>
              </c:ext>
            </c:extLst>
          </c:dPt>
          <c:dPt>
            <c:idx val="1"/>
            <c:bubble3D val="0"/>
            <c:spPr>
              <a:solidFill>
                <a:srgbClr val="00B050"/>
              </a:solidFill>
              <a:ln w="19050">
                <a:solidFill>
                  <a:srgbClr val="92D050"/>
                </a:solidFill>
              </a:ln>
              <a:effectLst/>
            </c:spPr>
            <c:extLst>
              <c:ext xmlns:c16="http://schemas.microsoft.com/office/drawing/2014/chart" uri="{C3380CC4-5D6E-409C-BE32-E72D297353CC}">
                <c16:uniqueId val="{00000003-E7A8-46D9-947D-0EF00576BDEB}"/>
              </c:ext>
            </c:extLst>
          </c:dPt>
          <c:dPt>
            <c:idx val="2"/>
            <c:bubble3D val="0"/>
            <c:spPr>
              <a:solidFill>
                <a:srgbClr val="00B050"/>
              </a:solidFill>
              <a:ln w="19050">
                <a:solidFill>
                  <a:srgbClr val="92D050"/>
                </a:solidFill>
              </a:ln>
              <a:effectLst/>
            </c:spPr>
            <c:extLst>
              <c:ext xmlns:c16="http://schemas.microsoft.com/office/drawing/2014/chart" uri="{C3380CC4-5D6E-409C-BE32-E72D297353CC}">
                <c16:uniqueId val="{00000005-E7A8-46D9-947D-0EF00576BDEB}"/>
              </c:ext>
            </c:extLst>
          </c:dPt>
          <c:dPt>
            <c:idx val="3"/>
            <c:bubble3D val="0"/>
            <c:spPr>
              <a:solidFill>
                <a:srgbClr val="00B050"/>
              </a:solidFill>
              <a:ln w="19050">
                <a:solidFill>
                  <a:srgbClr val="92D050"/>
                </a:solidFill>
              </a:ln>
              <a:effectLst/>
            </c:spPr>
            <c:extLst>
              <c:ext xmlns:c16="http://schemas.microsoft.com/office/drawing/2014/chart" uri="{C3380CC4-5D6E-409C-BE32-E72D297353CC}">
                <c16:uniqueId val="{00000007-E7A8-46D9-947D-0EF00576BDEB}"/>
              </c:ext>
            </c:extLst>
          </c:dPt>
          <c:dPt>
            <c:idx val="4"/>
            <c:bubble3D val="0"/>
            <c:spPr>
              <a:solidFill>
                <a:srgbClr val="00B050"/>
              </a:solidFill>
              <a:ln w="19050">
                <a:solidFill>
                  <a:srgbClr val="92D050"/>
                </a:solidFill>
              </a:ln>
              <a:effectLst/>
            </c:spPr>
            <c:extLst>
              <c:ext xmlns:c16="http://schemas.microsoft.com/office/drawing/2014/chart" uri="{C3380CC4-5D6E-409C-BE32-E72D297353CC}">
                <c16:uniqueId val="{00000009-E7A8-46D9-947D-0EF00576BDEB}"/>
              </c:ext>
            </c:extLst>
          </c:dPt>
          <c:dPt>
            <c:idx val="5"/>
            <c:bubble3D val="0"/>
            <c:spPr>
              <a:solidFill>
                <a:srgbClr val="00B050"/>
              </a:solidFill>
              <a:ln w="19050">
                <a:solidFill>
                  <a:srgbClr val="92D050"/>
                </a:solidFill>
              </a:ln>
              <a:effectLst/>
            </c:spPr>
            <c:extLst>
              <c:ext xmlns:c16="http://schemas.microsoft.com/office/drawing/2014/chart" uri="{C3380CC4-5D6E-409C-BE32-E72D297353CC}">
                <c16:uniqueId val="{0000000B-E7A8-46D9-947D-0EF00576BDEB}"/>
              </c:ext>
            </c:extLst>
          </c:dPt>
          <c:dPt>
            <c:idx val="6"/>
            <c:bubble3D val="0"/>
            <c:spPr>
              <a:solidFill>
                <a:srgbClr val="00B050"/>
              </a:solidFill>
              <a:ln w="19050">
                <a:solidFill>
                  <a:srgbClr val="92D050"/>
                </a:solidFill>
              </a:ln>
              <a:effectLst/>
            </c:spPr>
            <c:extLst>
              <c:ext xmlns:c16="http://schemas.microsoft.com/office/drawing/2014/chart" uri="{C3380CC4-5D6E-409C-BE32-E72D297353CC}">
                <c16:uniqueId val="{0000000D-E7A8-46D9-947D-0EF00576BDEB}"/>
              </c:ext>
            </c:extLst>
          </c:dPt>
          <c:dPt>
            <c:idx val="7"/>
            <c:bubble3D val="0"/>
            <c:spPr>
              <a:solidFill>
                <a:srgbClr val="00B050"/>
              </a:solidFill>
              <a:ln w="19050">
                <a:solidFill>
                  <a:srgbClr val="92D050"/>
                </a:solidFill>
              </a:ln>
              <a:effectLst/>
            </c:spPr>
            <c:extLst>
              <c:ext xmlns:c16="http://schemas.microsoft.com/office/drawing/2014/chart" uri="{C3380CC4-5D6E-409C-BE32-E72D297353CC}">
                <c16:uniqueId val="{0000000F-E7A8-46D9-947D-0EF00576BDEB}"/>
              </c:ext>
            </c:extLst>
          </c:dPt>
          <c:dPt>
            <c:idx val="8"/>
            <c:bubble3D val="0"/>
            <c:spPr>
              <a:solidFill>
                <a:srgbClr val="00B050"/>
              </a:solidFill>
              <a:ln w="19050">
                <a:solidFill>
                  <a:srgbClr val="92D050"/>
                </a:solidFill>
              </a:ln>
              <a:effectLst/>
            </c:spPr>
            <c:extLst>
              <c:ext xmlns:c16="http://schemas.microsoft.com/office/drawing/2014/chart" uri="{C3380CC4-5D6E-409C-BE32-E72D297353CC}">
                <c16:uniqueId val="{00000011-E7A8-46D9-947D-0EF00576BDEB}"/>
              </c:ext>
            </c:extLst>
          </c:dPt>
          <c:dPt>
            <c:idx val="9"/>
            <c:bubble3D val="0"/>
            <c:spPr>
              <a:solidFill>
                <a:srgbClr val="00B050"/>
              </a:solidFill>
              <a:ln w="19050">
                <a:solidFill>
                  <a:srgbClr val="92D050"/>
                </a:solidFill>
              </a:ln>
              <a:effectLst/>
            </c:spPr>
            <c:extLst>
              <c:ext xmlns:c16="http://schemas.microsoft.com/office/drawing/2014/chart" uri="{C3380CC4-5D6E-409C-BE32-E72D297353CC}">
                <c16:uniqueId val="{00000013-E7A8-46D9-947D-0EF00576BDEB}"/>
              </c:ext>
            </c:extLst>
          </c:dPt>
          <c:dPt>
            <c:idx val="10"/>
            <c:bubble3D val="0"/>
            <c:spPr>
              <a:solidFill>
                <a:srgbClr val="00B050"/>
              </a:solidFill>
              <a:ln w="19050">
                <a:solidFill>
                  <a:srgbClr val="92D050"/>
                </a:solidFill>
              </a:ln>
              <a:effectLst/>
            </c:spPr>
            <c:extLst>
              <c:ext xmlns:c16="http://schemas.microsoft.com/office/drawing/2014/chart" uri="{C3380CC4-5D6E-409C-BE32-E72D297353CC}">
                <c16:uniqueId val="{00000015-E7A8-46D9-947D-0EF00576BDEB}"/>
              </c:ext>
            </c:extLst>
          </c:dPt>
          <c:dPt>
            <c:idx val="11"/>
            <c:bubble3D val="0"/>
            <c:spPr>
              <a:solidFill>
                <a:srgbClr val="00B050"/>
              </a:solidFill>
              <a:ln w="19050">
                <a:solidFill>
                  <a:srgbClr val="92D050"/>
                </a:solidFill>
              </a:ln>
              <a:effectLst/>
            </c:spPr>
            <c:extLst>
              <c:ext xmlns:c16="http://schemas.microsoft.com/office/drawing/2014/chart" uri="{C3380CC4-5D6E-409C-BE32-E72D297353CC}">
                <c16:uniqueId val="{00000017-E7A8-46D9-947D-0EF00576BDEB}"/>
              </c:ext>
            </c:extLst>
          </c:dPt>
          <c:dPt>
            <c:idx val="12"/>
            <c:bubble3D val="0"/>
            <c:spPr>
              <a:solidFill>
                <a:srgbClr val="00B050"/>
              </a:solidFill>
              <a:ln w="19050">
                <a:solidFill>
                  <a:srgbClr val="92D050"/>
                </a:solidFill>
              </a:ln>
              <a:effectLst/>
            </c:spPr>
            <c:extLst>
              <c:ext xmlns:c16="http://schemas.microsoft.com/office/drawing/2014/chart" uri="{C3380CC4-5D6E-409C-BE32-E72D297353CC}">
                <c16:uniqueId val="{00000019-E7A8-46D9-947D-0EF00576BDEB}"/>
              </c:ext>
            </c:extLst>
          </c:dPt>
          <c:dPt>
            <c:idx val="13"/>
            <c:bubble3D val="0"/>
            <c:spPr>
              <a:solidFill>
                <a:srgbClr val="00B050"/>
              </a:solidFill>
              <a:ln w="19050">
                <a:solidFill>
                  <a:srgbClr val="92D050"/>
                </a:solidFill>
              </a:ln>
              <a:effectLst/>
            </c:spPr>
            <c:extLst>
              <c:ext xmlns:c16="http://schemas.microsoft.com/office/drawing/2014/chart" uri="{C3380CC4-5D6E-409C-BE32-E72D297353CC}">
                <c16:uniqueId val="{0000001B-E7A8-46D9-947D-0EF00576BDEB}"/>
              </c:ext>
            </c:extLst>
          </c:dPt>
          <c:dPt>
            <c:idx val="14"/>
            <c:bubble3D val="0"/>
            <c:spPr>
              <a:solidFill>
                <a:srgbClr val="00B050"/>
              </a:solidFill>
              <a:ln w="19050">
                <a:solidFill>
                  <a:srgbClr val="92D050"/>
                </a:solidFill>
              </a:ln>
              <a:effectLst/>
            </c:spPr>
            <c:extLst>
              <c:ext xmlns:c16="http://schemas.microsoft.com/office/drawing/2014/chart" uri="{C3380CC4-5D6E-409C-BE32-E72D297353CC}">
                <c16:uniqueId val="{0000001D-E7A8-46D9-947D-0EF00576BDEB}"/>
              </c:ext>
            </c:extLst>
          </c:dPt>
          <c:dPt>
            <c:idx val="15"/>
            <c:bubble3D val="0"/>
            <c:spPr>
              <a:solidFill>
                <a:srgbClr val="00B050"/>
              </a:solidFill>
              <a:ln w="19050">
                <a:solidFill>
                  <a:srgbClr val="92D050"/>
                </a:solidFill>
              </a:ln>
              <a:effectLst/>
            </c:spPr>
            <c:extLst>
              <c:ext xmlns:c16="http://schemas.microsoft.com/office/drawing/2014/chart" uri="{C3380CC4-5D6E-409C-BE32-E72D297353CC}">
                <c16:uniqueId val="{0000001F-E7A8-46D9-947D-0EF00576BDEB}"/>
              </c:ext>
            </c:extLst>
          </c:dPt>
          <c:dPt>
            <c:idx val="16"/>
            <c:bubble3D val="0"/>
            <c:spPr>
              <a:solidFill>
                <a:srgbClr val="00B050"/>
              </a:solidFill>
              <a:ln w="19050">
                <a:solidFill>
                  <a:srgbClr val="92D050"/>
                </a:solidFill>
              </a:ln>
              <a:effectLst/>
            </c:spPr>
            <c:extLst>
              <c:ext xmlns:c16="http://schemas.microsoft.com/office/drawing/2014/chart" uri="{C3380CC4-5D6E-409C-BE32-E72D297353CC}">
                <c16:uniqueId val="{00000021-E7A8-46D9-947D-0EF00576BDEB}"/>
              </c:ext>
            </c:extLst>
          </c:dPt>
          <c:dPt>
            <c:idx val="17"/>
            <c:bubble3D val="0"/>
            <c:spPr>
              <a:solidFill>
                <a:srgbClr val="00B050"/>
              </a:solidFill>
              <a:ln w="19050">
                <a:solidFill>
                  <a:srgbClr val="92D050"/>
                </a:solidFill>
              </a:ln>
              <a:effectLst/>
            </c:spPr>
            <c:extLst>
              <c:ext xmlns:c16="http://schemas.microsoft.com/office/drawing/2014/chart" uri="{C3380CC4-5D6E-409C-BE32-E72D297353CC}">
                <c16:uniqueId val="{00000023-E7A8-46D9-947D-0EF00576BDEB}"/>
              </c:ext>
            </c:extLst>
          </c:dPt>
          <c:dPt>
            <c:idx val="18"/>
            <c:bubble3D val="0"/>
            <c:spPr>
              <a:solidFill>
                <a:srgbClr val="00B050"/>
              </a:solidFill>
              <a:ln w="19050">
                <a:solidFill>
                  <a:srgbClr val="92D050"/>
                </a:solidFill>
              </a:ln>
              <a:effectLst/>
            </c:spPr>
            <c:extLst>
              <c:ext xmlns:c16="http://schemas.microsoft.com/office/drawing/2014/chart" uri="{C3380CC4-5D6E-409C-BE32-E72D297353CC}">
                <c16:uniqueId val="{00000025-E7A8-46D9-947D-0EF00576BDEB}"/>
              </c:ext>
            </c:extLst>
          </c:dPt>
          <c:dPt>
            <c:idx val="19"/>
            <c:bubble3D val="0"/>
            <c:spPr>
              <a:solidFill>
                <a:srgbClr val="00B050"/>
              </a:solidFill>
              <a:ln w="19050">
                <a:solidFill>
                  <a:srgbClr val="92D050"/>
                </a:solidFill>
              </a:ln>
              <a:effectLst/>
            </c:spPr>
            <c:extLst>
              <c:ext xmlns:c16="http://schemas.microsoft.com/office/drawing/2014/chart" uri="{C3380CC4-5D6E-409C-BE32-E72D297353CC}">
                <c16:uniqueId val="{00000027-E7A8-46D9-947D-0EF00576BDEB}"/>
              </c:ext>
            </c:extLst>
          </c:dPt>
          <c:dPt>
            <c:idx val="20"/>
            <c:bubble3D val="0"/>
            <c:spPr>
              <a:solidFill>
                <a:srgbClr val="00B050"/>
              </a:solidFill>
              <a:ln w="19050">
                <a:solidFill>
                  <a:srgbClr val="92D050"/>
                </a:solidFill>
              </a:ln>
              <a:effectLst/>
            </c:spPr>
            <c:extLst>
              <c:ext xmlns:c16="http://schemas.microsoft.com/office/drawing/2014/chart" uri="{C3380CC4-5D6E-409C-BE32-E72D297353CC}">
                <c16:uniqueId val="{00000029-E7A8-46D9-947D-0EF00576BDEB}"/>
              </c:ext>
            </c:extLst>
          </c:dPt>
          <c:dPt>
            <c:idx val="21"/>
            <c:bubble3D val="0"/>
            <c:spPr>
              <a:solidFill>
                <a:srgbClr val="00B050"/>
              </a:solidFill>
              <a:ln w="19050">
                <a:solidFill>
                  <a:srgbClr val="92D050"/>
                </a:solidFill>
              </a:ln>
              <a:effectLst/>
            </c:spPr>
            <c:extLst>
              <c:ext xmlns:c16="http://schemas.microsoft.com/office/drawing/2014/chart" uri="{C3380CC4-5D6E-409C-BE32-E72D297353CC}">
                <c16:uniqueId val="{0000002B-E7A8-46D9-947D-0EF00576BDEB}"/>
              </c:ext>
            </c:extLst>
          </c:dPt>
          <c:dPt>
            <c:idx val="22"/>
            <c:bubble3D val="0"/>
            <c:spPr>
              <a:solidFill>
                <a:srgbClr val="00B050"/>
              </a:solidFill>
              <a:ln w="19050">
                <a:solidFill>
                  <a:srgbClr val="92D050"/>
                </a:solidFill>
              </a:ln>
              <a:effectLst/>
            </c:spPr>
            <c:extLst>
              <c:ext xmlns:c16="http://schemas.microsoft.com/office/drawing/2014/chart" uri="{C3380CC4-5D6E-409C-BE32-E72D297353CC}">
                <c16:uniqueId val="{0000002D-E7A8-46D9-947D-0EF00576BDEB}"/>
              </c:ext>
            </c:extLst>
          </c:dPt>
          <c:dPt>
            <c:idx val="23"/>
            <c:bubble3D val="0"/>
            <c:spPr>
              <a:solidFill>
                <a:srgbClr val="00B050"/>
              </a:solidFill>
              <a:ln w="19050">
                <a:solidFill>
                  <a:srgbClr val="92D050"/>
                </a:solidFill>
              </a:ln>
              <a:effectLst/>
            </c:spPr>
            <c:extLst>
              <c:ext xmlns:c16="http://schemas.microsoft.com/office/drawing/2014/chart" uri="{C3380CC4-5D6E-409C-BE32-E72D297353CC}">
                <c16:uniqueId val="{0000002F-E7A8-46D9-947D-0EF00576BDEB}"/>
              </c:ext>
            </c:extLst>
          </c:dPt>
          <c:dPt>
            <c:idx val="24"/>
            <c:bubble3D val="0"/>
            <c:spPr>
              <a:solidFill>
                <a:srgbClr val="00B050"/>
              </a:solidFill>
              <a:ln w="19050">
                <a:solidFill>
                  <a:srgbClr val="92D050"/>
                </a:solidFill>
              </a:ln>
              <a:effectLst/>
            </c:spPr>
            <c:extLst>
              <c:ext xmlns:c16="http://schemas.microsoft.com/office/drawing/2014/chart" uri="{C3380CC4-5D6E-409C-BE32-E72D297353CC}">
                <c16:uniqueId val="{00000031-E7A8-46D9-947D-0EF00576BDEB}"/>
              </c:ext>
            </c:extLst>
          </c:dPt>
          <c:dPt>
            <c:idx val="25"/>
            <c:bubble3D val="0"/>
            <c:spPr>
              <a:solidFill>
                <a:srgbClr val="00B050"/>
              </a:solidFill>
              <a:ln w="19050">
                <a:solidFill>
                  <a:srgbClr val="92D050"/>
                </a:solidFill>
              </a:ln>
              <a:effectLst/>
            </c:spPr>
            <c:extLst>
              <c:ext xmlns:c16="http://schemas.microsoft.com/office/drawing/2014/chart" uri="{C3380CC4-5D6E-409C-BE32-E72D297353CC}">
                <c16:uniqueId val="{00000033-E7A8-46D9-947D-0EF00576BDEB}"/>
              </c:ext>
            </c:extLst>
          </c:dPt>
          <c:dPt>
            <c:idx val="26"/>
            <c:bubble3D val="0"/>
            <c:spPr>
              <a:solidFill>
                <a:srgbClr val="00B050"/>
              </a:solidFill>
              <a:ln w="19050">
                <a:solidFill>
                  <a:srgbClr val="92D050"/>
                </a:solidFill>
              </a:ln>
              <a:effectLst/>
            </c:spPr>
            <c:extLst>
              <c:ext xmlns:c16="http://schemas.microsoft.com/office/drawing/2014/chart" uri="{C3380CC4-5D6E-409C-BE32-E72D297353CC}">
                <c16:uniqueId val="{00000035-E7A8-46D9-947D-0EF00576BDEB}"/>
              </c:ext>
            </c:extLst>
          </c:dPt>
          <c:dPt>
            <c:idx val="27"/>
            <c:bubble3D val="0"/>
            <c:spPr>
              <a:solidFill>
                <a:srgbClr val="00B050"/>
              </a:solidFill>
              <a:ln w="19050">
                <a:solidFill>
                  <a:srgbClr val="92D050"/>
                </a:solidFill>
              </a:ln>
              <a:effectLst/>
            </c:spPr>
            <c:extLst>
              <c:ext xmlns:c16="http://schemas.microsoft.com/office/drawing/2014/chart" uri="{C3380CC4-5D6E-409C-BE32-E72D297353CC}">
                <c16:uniqueId val="{00000037-E7A8-46D9-947D-0EF00576BDEB}"/>
              </c:ext>
            </c:extLst>
          </c:dPt>
          <c:dPt>
            <c:idx val="28"/>
            <c:bubble3D val="0"/>
            <c:spPr>
              <a:solidFill>
                <a:srgbClr val="00B050"/>
              </a:solidFill>
              <a:ln w="19050">
                <a:solidFill>
                  <a:srgbClr val="92D050"/>
                </a:solidFill>
              </a:ln>
              <a:effectLst/>
            </c:spPr>
            <c:extLst>
              <c:ext xmlns:c16="http://schemas.microsoft.com/office/drawing/2014/chart" uri="{C3380CC4-5D6E-409C-BE32-E72D297353CC}">
                <c16:uniqueId val="{00000039-E7A8-46D9-947D-0EF00576BDEB}"/>
              </c:ext>
            </c:extLst>
          </c:dPt>
          <c:dPt>
            <c:idx val="29"/>
            <c:bubble3D val="0"/>
            <c:spPr>
              <a:solidFill>
                <a:srgbClr val="00B050"/>
              </a:solidFill>
              <a:ln w="19050">
                <a:solidFill>
                  <a:srgbClr val="92D050"/>
                </a:solidFill>
              </a:ln>
              <a:effectLst/>
            </c:spPr>
            <c:extLst>
              <c:ext xmlns:c16="http://schemas.microsoft.com/office/drawing/2014/chart" uri="{C3380CC4-5D6E-409C-BE32-E72D297353CC}">
                <c16:uniqueId val="{0000003B-E7A8-46D9-947D-0EF00576BDEB}"/>
              </c:ext>
            </c:extLst>
          </c:dPt>
          <c:dPt>
            <c:idx val="30"/>
            <c:bubble3D val="0"/>
            <c:spPr>
              <a:solidFill>
                <a:srgbClr val="00B050"/>
              </a:solidFill>
              <a:ln w="19050">
                <a:solidFill>
                  <a:srgbClr val="92D050"/>
                </a:solidFill>
              </a:ln>
              <a:effectLst/>
            </c:spPr>
            <c:extLst>
              <c:ext xmlns:c16="http://schemas.microsoft.com/office/drawing/2014/chart" uri="{C3380CC4-5D6E-409C-BE32-E72D297353CC}">
                <c16:uniqueId val="{0000003D-E7A8-46D9-947D-0EF00576BDEB}"/>
              </c:ext>
            </c:extLst>
          </c:dPt>
          <c:dPt>
            <c:idx val="31"/>
            <c:bubble3D val="0"/>
            <c:spPr>
              <a:solidFill>
                <a:srgbClr val="00B050"/>
              </a:solidFill>
              <a:ln w="19050">
                <a:solidFill>
                  <a:srgbClr val="92D050"/>
                </a:solidFill>
              </a:ln>
              <a:effectLst/>
            </c:spPr>
            <c:extLst>
              <c:ext xmlns:c16="http://schemas.microsoft.com/office/drawing/2014/chart" uri="{C3380CC4-5D6E-409C-BE32-E72D297353CC}">
                <c16:uniqueId val="{0000003F-E7A8-46D9-947D-0EF00576BDEB}"/>
              </c:ext>
            </c:extLst>
          </c:dPt>
          <c:dPt>
            <c:idx val="32"/>
            <c:bubble3D val="0"/>
            <c:spPr>
              <a:solidFill>
                <a:srgbClr val="00B050"/>
              </a:solidFill>
              <a:ln w="19050">
                <a:solidFill>
                  <a:srgbClr val="92D050"/>
                </a:solidFill>
              </a:ln>
              <a:effectLst/>
            </c:spPr>
            <c:extLst>
              <c:ext xmlns:c16="http://schemas.microsoft.com/office/drawing/2014/chart" uri="{C3380CC4-5D6E-409C-BE32-E72D297353CC}">
                <c16:uniqueId val="{00000041-E7A8-46D9-947D-0EF00576BDEB}"/>
              </c:ext>
            </c:extLst>
          </c:dPt>
          <c:dPt>
            <c:idx val="33"/>
            <c:bubble3D val="0"/>
            <c:spPr>
              <a:solidFill>
                <a:srgbClr val="00B050"/>
              </a:solidFill>
              <a:ln w="19050">
                <a:solidFill>
                  <a:srgbClr val="92D050"/>
                </a:solidFill>
              </a:ln>
              <a:effectLst/>
            </c:spPr>
            <c:extLst>
              <c:ext xmlns:c16="http://schemas.microsoft.com/office/drawing/2014/chart" uri="{C3380CC4-5D6E-409C-BE32-E72D297353CC}">
                <c16:uniqueId val="{00000043-E7A8-46D9-947D-0EF00576BDEB}"/>
              </c:ext>
            </c:extLst>
          </c:dPt>
          <c:dPt>
            <c:idx val="34"/>
            <c:bubble3D val="0"/>
            <c:spPr>
              <a:solidFill>
                <a:srgbClr val="00B050"/>
              </a:solidFill>
              <a:ln w="19050">
                <a:solidFill>
                  <a:srgbClr val="92D050"/>
                </a:solidFill>
              </a:ln>
              <a:effectLst/>
            </c:spPr>
            <c:extLst>
              <c:ext xmlns:c16="http://schemas.microsoft.com/office/drawing/2014/chart" uri="{C3380CC4-5D6E-409C-BE32-E72D297353CC}">
                <c16:uniqueId val="{00000045-E7A8-46D9-947D-0EF00576BDEB}"/>
              </c:ext>
            </c:extLst>
          </c:dPt>
          <c:dPt>
            <c:idx val="35"/>
            <c:bubble3D val="0"/>
            <c:spPr>
              <a:solidFill>
                <a:srgbClr val="00B050"/>
              </a:solidFill>
              <a:ln w="19050">
                <a:solidFill>
                  <a:srgbClr val="92D050"/>
                </a:solidFill>
              </a:ln>
              <a:effectLst/>
            </c:spPr>
            <c:extLst>
              <c:ext xmlns:c16="http://schemas.microsoft.com/office/drawing/2014/chart" uri="{C3380CC4-5D6E-409C-BE32-E72D297353CC}">
                <c16:uniqueId val="{00000047-E7A8-46D9-947D-0EF00576BDEB}"/>
              </c:ext>
            </c:extLst>
          </c:dPt>
          <c:dPt>
            <c:idx val="36"/>
            <c:bubble3D val="0"/>
            <c:spPr>
              <a:solidFill>
                <a:srgbClr val="00B050"/>
              </a:solidFill>
              <a:ln w="19050">
                <a:solidFill>
                  <a:srgbClr val="92D050"/>
                </a:solidFill>
              </a:ln>
              <a:effectLst/>
            </c:spPr>
            <c:extLst>
              <c:ext xmlns:c16="http://schemas.microsoft.com/office/drawing/2014/chart" uri="{C3380CC4-5D6E-409C-BE32-E72D297353CC}">
                <c16:uniqueId val="{00000049-E7A8-46D9-947D-0EF00576BDEB}"/>
              </c:ext>
            </c:extLst>
          </c:dPt>
          <c:dPt>
            <c:idx val="37"/>
            <c:bubble3D val="0"/>
            <c:spPr>
              <a:solidFill>
                <a:srgbClr val="00B050"/>
              </a:solidFill>
              <a:ln w="19050">
                <a:solidFill>
                  <a:srgbClr val="92D050"/>
                </a:solidFill>
              </a:ln>
              <a:effectLst/>
            </c:spPr>
            <c:extLst>
              <c:ext xmlns:c16="http://schemas.microsoft.com/office/drawing/2014/chart" uri="{C3380CC4-5D6E-409C-BE32-E72D297353CC}">
                <c16:uniqueId val="{0000004B-E7A8-46D9-947D-0EF00576BDEB}"/>
              </c:ext>
            </c:extLst>
          </c:dPt>
          <c:dPt>
            <c:idx val="38"/>
            <c:bubble3D val="0"/>
            <c:spPr>
              <a:solidFill>
                <a:srgbClr val="00B050"/>
              </a:solidFill>
              <a:ln w="19050">
                <a:solidFill>
                  <a:srgbClr val="92D050"/>
                </a:solidFill>
              </a:ln>
              <a:effectLst/>
            </c:spPr>
            <c:extLst>
              <c:ext xmlns:c16="http://schemas.microsoft.com/office/drawing/2014/chart" uri="{C3380CC4-5D6E-409C-BE32-E72D297353CC}">
                <c16:uniqueId val="{0000004D-E7A8-46D9-947D-0EF00576BDEB}"/>
              </c:ext>
            </c:extLst>
          </c:dPt>
          <c:dPt>
            <c:idx val="39"/>
            <c:bubble3D val="0"/>
            <c:spPr>
              <a:solidFill>
                <a:srgbClr val="00B050"/>
              </a:solidFill>
              <a:ln w="19050">
                <a:solidFill>
                  <a:srgbClr val="92D050"/>
                </a:solidFill>
              </a:ln>
              <a:effectLst/>
            </c:spPr>
            <c:extLst>
              <c:ext xmlns:c16="http://schemas.microsoft.com/office/drawing/2014/chart" uri="{C3380CC4-5D6E-409C-BE32-E72D297353CC}">
                <c16:uniqueId val="{0000004F-E7A8-46D9-947D-0EF00576BDEB}"/>
              </c:ext>
            </c:extLst>
          </c:dPt>
          <c:dPt>
            <c:idx val="40"/>
            <c:bubble3D val="0"/>
            <c:spPr>
              <a:solidFill>
                <a:srgbClr val="00B050"/>
              </a:solidFill>
              <a:ln w="19050">
                <a:solidFill>
                  <a:srgbClr val="92D050"/>
                </a:solidFill>
              </a:ln>
              <a:effectLst/>
            </c:spPr>
            <c:extLst>
              <c:ext xmlns:c16="http://schemas.microsoft.com/office/drawing/2014/chart" uri="{C3380CC4-5D6E-409C-BE32-E72D297353CC}">
                <c16:uniqueId val="{00000051-E7A8-46D9-947D-0EF00576BDEB}"/>
              </c:ext>
            </c:extLst>
          </c:dPt>
          <c:dPt>
            <c:idx val="41"/>
            <c:bubble3D val="0"/>
            <c:spPr>
              <a:solidFill>
                <a:srgbClr val="00B050"/>
              </a:solidFill>
              <a:ln w="19050">
                <a:solidFill>
                  <a:srgbClr val="92D050"/>
                </a:solidFill>
              </a:ln>
              <a:effectLst/>
            </c:spPr>
            <c:extLst>
              <c:ext xmlns:c16="http://schemas.microsoft.com/office/drawing/2014/chart" uri="{C3380CC4-5D6E-409C-BE32-E72D297353CC}">
                <c16:uniqueId val="{00000053-E7A8-46D9-947D-0EF00576BDEB}"/>
              </c:ext>
            </c:extLst>
          </c:dPt>
          <c:dPt>
            <c:idx val="42"/>
            <c:bubble3D val="0"/>
            <c:spPr>
              <a:solidFill>
                <a:srgbClr val="00B050"/>
              </a:solidFill>
              <a:ln w="19050">
                <a:solidFill>
                  <a:srgbClr val="92D050"/>
                </a:solidFill>
              </a:ln>
              <a:effectLst/>
            </c:spPr>
            <c:extLst>
              <c:ext xmlns:c16="http://schemas.microsoft.com/office/drawing/2014/chart" uri="{C3380CC4-5D6E-409C-BE32-E72D297353CC}">
                <c16:uniqueId val="{00000055-E7A8-46D9-947D-0EF00576BDEB}"/>
              </c:ext>
            </c:extLst>
          </c:dPt>
          <c:dPt>
            <c:idx val="43"/>
            <c:bubble3D val="0"/>
            <c:spPr>
              <a:solidFill>
                <a:srgbClr val="00B050"/>
              </a:solidFill>
              <a:ln w="19050">
                <a:solidFill>
                  <a:srgbClr val="92D050"/>
                </a:solidFill>
              </a:ln>
              <a:effectLst/>
            </c:spPr>
            <c:extLst>
              <c:ext xmlns:c16="http://schemas.microsoft.com/office/drawing/2014/chart" uri="{C3380CC4-5D6E-409C-BE32-E72D297353CC}">
                <c16:uniqueId val="{00000057-E7A8-46D9-947D-0EF00576BDEB}"/>
              </c:ext>
            </c:extLst>
          </c:dPt>
          <c:dPt>
            <c:idx val="44"/>
            <c:bubble3D val="0"/>
            <c:spPr>
              <a:solidFill>
                <a:srgbClr val="00B050"/>
              </a:solidFill>
              <a:ln w="19050">
                <a:solidFill>
                  <a:srgbClr val="92D050"/>
                </a:solidFill>
              </a:ln>
              <a:effectLst/>
            </c:spPr>
            <c:extLst>
              <c:ext xmlns:c16="http://schemas.microsoft.com/office/drawing/2014/chart" uri="{C3380CC4-5D6E-409C-BE32-E72D297353CC}">
                <c16:uniqueId val="{00000059-E7A8-46D9-947D-0EF00576BDEB}"/>
              </c:ext>
            </c:extLst>
          </c:dPt>
          <c:dPt>
            <c:idx val="45"/>
            <c:bubble3D val="0"/>
            <c:spPr>
              <a:solidFill>
                <a:srgbClr val="00B050"/>
              </a:solidFill>
              <a:ln w="19050">
                <a:solidFill>
                  <a:srgbClr val="92D050"/>
                </a:solidFill>
              </a:ln>
              <a:effectLst/>
            </c:spPr>
            <c:extLst>
              <c:ext xmlns:c16="http://schemas.microsoft.com/office/drawing/2014/chart" uri="{C3380CC4-5D6E-409C-BE32-E72D297353CC}">
                <c16:uniqueId val="{0000005B-E7A8-46D9-947D-0EF00576BDEB}"/>
              </c:ext>
            </c:extLst>
          </c:dPt>
          <c:dPt>
            <c:idx val="46"/>
            <c:bubble3D val="0"/>
            <c:spPr>
              <a:solidFill>
                <a:srgbClr val="00B050"/>
              </a:solidFill>
              <a:ln w="19050">
                <a:solidFill>
                  <a:srgbClr val="92D050"/>
                </a:solidFill>
              </a:ln>
              <a:effectLst/>
            </c:spPr>
            <c:extLst>
              <c:ext xmlns:c16="http://schemas.microsoft.com/office/drawing/2014/chart" uri="{C3380CC4-5D6E-409C-BE32-E72D297353CC}">
                <c16:uniqueId val="{0000005D-E7A8-46D9-947D-0EF00576BDEB}"/>
              </c:ext>
            </c:extLst>
          </c:dPt>
          <c:dPt>
            <c:idx val="47"/>
            <c:bubble3D val="0"/>
            <c:spPr>
              <a:solidFill>
                <a:srgbClr val="00B050"/>
              </a:solidFill>
              <a:ln w="19050">
                <a:solidFill>
                  <a:srgbClr val="92D050"/>
                </a:solidFill>
              </a:ln>
              <a:effectLst/>
            </c:spPr>
            <c:extLst>
              <c:ext xmlns:c16="http://schemas.microsoft.com/office/drawing/2014/chart" uri="{C3380CC4-5D6E-409C-BE32-E72D297353CC}">
                <c16:uniqueId val="{0000005F-E7A8-46D9-947D-0EF00576BDEB}"/>
              </c:ext>
            </c:extLst>
          </c:dPt>
          <c:dPt>
            <c:idx val="48"/>
            <c:bubble3D val="0"/>
            <c:spPr>
              <a:solidFill>
                <a:srgbClr val="00B050"/>
              </a:solidFill>
              <a:ln w="19050">
                <a:solidFill>
                  <a:srgbClr val="92D050"/>
                </a:solidFill>
              </a:ln>
              <a:effectLst/>
            </c:spPr>
            <c:extLst>
              <c:ext xmlns:c16="http://schemas.microsoft.com/office/drawing/2014/chart" uri="{C3380CC4-5D6E-409C-BE32-E72D297353CC}">
                <c16:uniqueId val="{00000061-E7A8-46D9-947D-0EF00576BDEB}"/>
              </c:ext>
            </c:extLst>
          </c:dPt>
          <c:dPt>
            <c:idx val="49"/>
            <c:bubble3D val="0"/>
            <c:spPr>
              <a:solidFill>
                <a:srgbClr val="00B050"/>
              </a:solidFill>
              <a:ln w="19050">
                <a:solidFill>
                  <a:srgbClr val="92D050"/>
                </a:solidFill>
              </a:ln>
              <a:effectLst/>
            </c:spPr>
            <c:extLst>
              <c:ext xmlns:c16="http://schemas.microsoft.com/office/drawing/2014/chart" uri="{C3380CC4-5D6E-409C-BE32-E72D297353CC}">
                <c16:uniqueId val="{00000063-E7A8-46D9-947D-0EF00576BDEB}"/>
              </c:ext>
            </c:extLst>
          </c:dPt>
          <c:dPt>
            <c:idx val="50"/>
            <c:bubble3D val="0"/>
            <c:spPr>
              <a:solidFill>
                <a:srgbClr val="00B050"/>
              </a:solidFill>
              <a:ln w="19050">
                <a:solidFill>
                  <a:srgbClr val="92D050"/>
                </a:solidFill>
              </a:ln>
              <a:effectLst/>
            </c:spPr>
            <c:extLst>
              <c:ext xmlns:c16="http://schemas.microsoft.com/office/drawing/2014/chart" uri="{C3380CC4-5D6E-409C-BE32-E72D297353CC}">
                <c16:uniqueId val="{00000065-E7A8-46D9-947D-0EF00576BDEB}"/>
              </c:ext>
            </c:extLst>
          </c:dPt>
          <c:dPt>
            <c:idx val="51"/>
            <c:bubble3D val="0"/>
            <c:spPr>
              <a:solidFill>
                <a:srgbClr val="00B050"/>
              </a:solidFill>
              <a:ln w="19050">
                <a:solidFill>
                  <a:srgbClr val="92D050"/>
                </a:solidFill>
              </a:ln>
              <a:effectLst/>
            </c:spPr>
            <c:extLst>
              <c:ext xmlns:c16="http://schemas.microsoft.com/office/drawing/2014/chart" uri="{C3380CC4-5D6E-409C-BE32-E72D297353CC}">
                <c16:uniqueId val="{00000067-E7A8-46D9-947D-0EF00576BDEB}"/>
              </c:ext>
            </c:extLst>
          </c:dPt>
          <c:dPt>
            <c:idx val="52"/>
            <c:bubble3D val="0"/>
            <c:spPr>
              <a:solidFill>
                <a:srgbClr val="00B050"/>
              </a:solidFill>
              <a:ln w="19050">
                <a:solidFill>
                  <a:srgbClr val="92D050"/>
                </a:solidFill>
              </a:ln>
              <a:effectLst/>
            </c:spPr>
            <c:extLst>
              <c:ext xmlns:c16="http://schemas.microsoft.com/office/drawing/2014/chart" uri="{C3380CC4-5D6E-409C-BE32-E72D297353CC}">
                <c16:uniqueId val="{00000069-E7A8-46D9-947D-0EF00576BDEB}"/>
              </c:ext>
            </c:extLst>
          </c:dPt>
          <c:dPt>
            <c:idx val="53"/>
            <c:bubble3D val="0"/>
            <c:spPr>
              <a:solidFill>
                <a:srgbClr val="00B050"/>
              </a:solidFill>
              <a:ln w="19050">
                <a:solidFill>
                  <a:srgbClr val="92D050"/>
                </a:solidFill>
              </a:ln>
              <a:effectLst/>
            </c:spPr>
            <c:extLst>
              <c:ext xmlns:c16="http://schemas.microsoft.com/office/drawing/2014/chart" uri="{C3380CC4-5D6E-409C-BE32-E72D297353CC}">
                <c16:uniqueId val="{0000006B-E7A8-46D9-947D-0EF00576BDEB}"/>
              </c:ext>
            </c:extLst>
          </c:dPt>
          <c:dPt>
            <c:idx val="54"/>
            <c:bubble3D val="0"/>
            <c:spPr>
              <a:solidFill>
                <a:srgbClr val="00B050"/>
              </a:solidFill>
              <a:ln w="19050">
                <a:solidFill>
                  <a:srgbClr val="92D050"/>
                </a:solidFill>
              </a:ln>
              <a:effectLst/>
            </c:spPr>
            <c:extLst>
              <c:ext xmlns:c16="http://schemas.microsoft.com/office/drawing/2014/chart" uri="{C3380CC4-5D6E-409C-BE32-E72D297353CC}">
                <c16:uniqueId val="{0000006D-E7A8-46D9-947D-0EF00576BDEB}"/>
              </c:ext>
            </c:extLst>
          </c:dPt>
          <c:dPt>
            <c:idx val="55"/>
            <c:bubble3D val="0"/>
            <c:spPr>
              <a:solidFill>
                <a:srgbClr val="00B050"/>
              </a:solidFill>
              <a:ln w="19050">
                <a:solidFill>
                  <a:srgbClr val="92D050"/>
                </a:solidFill>
              </a:ln>
              <a:effectLst/>
            </c:spPr>
            <c:extLst>
              <c:ext xmlns:c16="http://schemas.microsoft.com/office/drawing/2014/chart" uri="{C3380CC4-5D6E-409C-BE32-E72D297353CC}">
                <c16:uniqueId val="{0000006F-E7A8-46D9-947D-0EF00576BDEB}"/>
              </c:ext>
            </c:extLst>
          </c:dPt>
          <c:dPt>
            <c:idx val="56"/>
            <c:bubble3D val="0"/>
            <c:spPr>
              <a:solidFill>
                <a:srgbClr val="00B050"/>
              </a:solidFill>
              <a:ln w="19050">
                <a:solidFill>
                  <a:srgbClr val="92D050"/>
                </a:solidFill>
              </a:ln>
              <a:effectLst/>
            </c:spPr>
            <c:extLst>
              <c:ext xmlns:c16="http://schemas.microsoft.com/office/drawing/2014/chart" uri="{C3380CC4-5D6E-409C-BE32-E72D297353CC}">
                <c16:uniqueId val="{00000071-E7A8-46D9-947D-0EF00576BDEB}"/>
              </c:ext>
            </c:extLst>
          </c:dPt>
          <c:dPt>
            <c:idx val="57"/>
            <c:bubble3D val="0"/>
            <c:spPr>
              <a:solidFill>
                <a:srgbClr val="00B050"/>
              </a:solidFill>
              <a:ln w="19050">
                <a:solidFill>
                  <a:srgbClr val="92D050"/>
                </a:solidFill>
              </a:ln>
              <a:effectLst/>
            </c:spPr>
            <c:extLst>
              <c:ext xmlns:c16="http://schemas.microsoft.com/office/drawing/2014/chart" uri="{C3380CC4-5D6E-409C-BE32-E72D297353CC}">
                <c16:uniqueId val="{00000073-E7A8-46D9-947D-0EF00576BDEB}"/>
              </c:ext>
            </c:extLst>
          </c:dPt>
          <c:dPt>
            <c:idx val="58"/>
            <c:bubble3D val="0"/>
            <c:spPr>
              <a:solidFill>
                <a:srgbClr val="00B050"/>
              </a:solidFill>
              <a:ln w="19050">
                <a:solidFill>
                  <a:srgbClr val="92D050"/>
                </a:solidFill>
              </a:ln>
              <a:effectLst/>
            </c:spPr>
            <c:extLst>
              <c:ext xmlns:c16="http://schemas.microsoft.com/office/drawing/2014/chart" uri="{C3380CC4-5D6E-409C-BE32-E72D297353CC}">
                <c16:uniqueId val="{00000075-E7A8-46D9-947D-0EF00576BDEB}"/>
              </c:ext>
            </c:extLst>
          </c:dPt>
          <c:dPt>
            <c:idx val="59"/>
            <c:bubble3D val="0"/>
            <c:spPr>
              <a:solidFill>
                <a:srgbClr val="00B050"/>
              </a:solidFill>
              <a:ln w="19050">
                <a:solidFill>
                  <a:srgbClr val="92D050"/>
                </a:solidFill>
              </a:ln>
              <a:effectLst/>
            </c:spPr>
            <c:extLst>
              <c:ext xmlns:c16="http://schemas.microsoft.com/office/drawing/2014/chart" uri="{C3380CC4-5D6E-409C-BE32-E72D297353CC}">
                <c16:uniqueId val="{00000077-E7A8-46D9-947D-0EF00576BDEB}"/>
              </c:ext>
            </c:extLst>
          </c:dPt>
          <c:dPt>
            <c:idx val="60"/>
            <c:bubble3D val="0"/>
            <c:spPr>
              <a:solidFill>
                <a:srgbClr val="00B050"/>
              </a:solidFill>
              <a:ln w="19050">
                <a:solidFill>
                  <a:srgbClr val="92D050"/>
                </a:solidFill>
              </a:ln>
              <a:effectLst/>
            </c:spPr>
            <c:extLst>
              <c:ext xmlns:c16="http://schemas.microsoft.com/office/drawing/2014/chart" uri="{C3380CC4-5D6E-409C-BE32-E72D297353CC}">
                <c16:uniqueId val="{00000079-E7A8-46D9-947D-0EF00576BDEB}"/>
              </c:ext>
            </c:extLst>
          </c:dPt>
          <c:dPt>
            <c:idx val="61"/>
            <c:bubble3D val="0"/>
            <c:spPr>
              <a:solidFill>
                <a:srgbClr val="00B050"/>
              </a:solidFill>
              <a:ln w="19050">
                <a:solidFill>
                  <a:srgbClr val="92D050"/>
                </a:solidFill>
              </a:ln>
              <a:effectLst/>
            </c:spPr>
            <c:extLst>
              <c:ext xmlns:c16="http://schemas.microsoft.com/office/drawing/2014/chart" uri="{C3380CC4-5D6E-409C-BE32-E72D297353CC}">
                <c16:uniqueId val="{0000007B-E7A8-46D9-947D-0EF00576BDEB}"/>
              </c:ext>
            </c:extLst>
          </c:dPt>
          <c:dPt>
            <c:idx val="62"/>
            <c:bubble3D val="0"/>
            <c:spPr>
              <a:solidFill>
                <a:srgbClr val="00B050"/>
              </a:solidFill>
              <a:ln w="19050">
                <a:solidFill>
                  <a:srgbClr val="92D050"/>
                </a:solidFill>
              </a:ln>
              <a:effectLst/>
            </c:spPr>
            <c:extLst>
              <c:ext xmlns:c16="http://schemas.microsoft.com/office/drawing/2014/chart" uri="{C3380CC4-5D6E-409C-BE32-E72D297353CC}">
                <c16:uniqueId val="{0000007D-E7A8-46D9-947D-0EF00576BDEB}"/>
              </c:ext>
            </c:extLst>
          </c:dPt>
          <c:dPt>
            <c:idx val="63"/>
            <c:bubble3D val="0"/>
            <c:spPr>
              <a:solidFill>
                <a:srgbClr val="00B050"/>
              </a:solidFill>
              <a:ln w="19050">
                <a:solidFill>
                  <a:srgbClr val="92D050"/>
                </a:solidFill>
              </a:ln>
              <a:effectLst/>
            </c:spPr>
            <c:extLst>
              <c:ext xmlns:c16="http://schemas.microsoft.com/office/drawing/2014/chart" uri="{C3380CC4-5D6E-409C-BE32-E72D297353CC}">
                <c16:uniqueId val="{0000007F-E7A8-46D9-947D-0EF00576BDEB}"/>
              </c:ext>
            </c:extLst>
          </c:dPt>
          <c:dPt>
            <c:idx val="64"/>
            <c:bubble3D val="0"/>
            <c:spPr>
              <a:solidFill>
                <a:srgbClr val="00B050"/>
              </a:solidFill>
              <a:ln w="19050">
                <a:solidFill>
                  <a:srgbClr val="92D050"/>
                </a:solidFill>
              </a:ln>
              <a:effectLst/>
            </c:spPr>
            <c:extLst>
              <c:ext xmlns:c16="http://schemas.microsoft.com/office/drawing/2014/chart" uri="{C3380CC4-5D6E-409C-BE32-E72D297353CC}">
                <c16:uniqueId val="{00000081-E7A8-46D9-947D-0EF00576BDEB}"/>
              </c:ext>
            </c:extLst>
          </c:dPt>
          <c:dPt>
            <c:idx val="65"/>
            <c:bubble3D val="0"/>
            <c:spPr>
              <a:solidFill>
                <a:srgbClr val="00B050"/>
              </a:solidFill>
              <a:ln w="19050">
                <a:solidFill>
                  <a:srgbClr val="92D050"/>
                </a:solidFill>
              </a:ln>
              <a:effectLst/>
            </c:spPr>
            <c:extLst>
              <c:ext xmlns:c16="http://schemas.microsoft.com/office/drawing/2014/chart" uri="{C3380CC4-5D6E-409C-BE32-E72D297353CC}">
                <c16:uniqueId val="{00000083-E7A8-46D9-947D-0EF00576BDEB}"/>
              </c:ext>
            </c:extLst>
          </c:dPt>
          <c:dPt>
            <c:idx val="66"/>
            <c:bubble3D val="0"/>
            <c:spPr>
              <a:solidFill>
                <a:srgbClr val="00B050"/>
              </a:solidFill>
              <a:ln w="19050">
                <a:solidFill>
                  <a:srgbClr val="92D050"/>
                </a:solidFill>
              </a:ln>
              <a:effectLst/>
            </c:spPr>
            <c:extLst>
              <c:ext xmlns:c16="http://schemas.microsoft.com/office/drawing/2014/chart" uri="{C3380CC4-5D6E-409C-BE32-E72D297353CC}">
                <c16:uniqueId val="{00000085-E7A8-46D9-947D-0EF00576BDEB}"/>
              </c:ext>
            </c:extLst>
          </c:dPt>
          <c:dPt>
            <c:idx val="67"/>
            <c:bubble3D val="0"/>
            <c:spPr>
              <a:solidFill>
                <a:srgbClr val="00B050"/>
              </a:solidFill>
              <a:ln w="19050">
                <a:solidFill>
                  <a:srgbClr val="92D050"/>
                </a:solidFill>
              </a:ln>
              <a:effectLst/>
            </c:spPr>
            <c:extLst>
              <c:ext xmlns:c16="http://schemas.microsoft.com/office/drawing/2014/chart" uri="{C3380CC4-5D6E-409C-BE32-E72D297353CC}">
                <c16:uniqueId val="{00000087-E7A8-46D9-947D-0EF00576BDEB}"/>
              </c:ext>
            </c:extLst>
          </c:dPt>
          <c:dPt>
            <c:idx val="68"/>
            <c:bubble3D val="0"/>
            <c:spPr>
              <a:solidFill>
                <a:srgbClr val="00B050"/>
              </a:solidFill>
              <a:ln w="19050">
                <a:solidFill>
                  <a:srgbClr val="92D050"/>
                </a:solidFill>
              </a:ln>
              <a:effectLst/>
            </c:spPr>
            <c:extLst>
              <c:ext xmlns:c16="http://schemas.microsoft.com/office/drawing/2014/chart" uri="{C3380CC4-5D6E-409C-BE32-E72D297353CC}">
                <c16:uniqueId val="{00000089-E7A8-46D9-947D-0EF00576BDEB}"/>
              </c:ext>
            </c:extLst>
          </c:dPt>
          <c:dPt>
            <c:idx val="69"/>
            <c:bubble3D val="0"/>
            <c:spPr>
              <a:solidFill>
                <a:srgbClr val="00B050"/>
              </a:solidFill>
              <a:ln w="19050">
                <a:solidFill>
                  <a:srgbClr val="92D050"/>
                </a:solidFill>
              </a:ln>
              <a:effectLst/>
            </c:spPr>
            <c:extLst>
              <c:ext xmlns:c16="http://schemas.microsoft.com/office/drawing/2014/chart" uri="{C3380CC4-5D6E-409C-BE32-E72D297353CC}">
                <c16:uniqueId val="{0000008B-E7A8-46D9-947D-0EF00576BDEB}"/>
              </c:ext>
            </c:extLst>
          </c:dPt>
          <c:dPt>
            <c:idx val="70"/>
            <c:bubble3D val="0"/>
            <c:spPr>
              <a:solidFill>
                <a:srgbClr val="00B050"/>
              </a:solidFill>
              <a:ln w="19050">
                <a:solidFill>
                  <a:srgbClr val="92D050"/>
                </a:solidFill>
              </a:ln>
              <a:effectLst/>
            </c:spPr>
            <c:extLst>
              <c:ext xmlns:c16="http://schemas.microsoft.com/office/drawing/2014/chart" uri="{C3380CC4-5D6E-409C-BE32-E72D297353CC}">
                <c16:uniqueId val="{0000008D-E7A8-46D9-947D-0EF00576BDEB}"/>
              </c:ext>
            </c:extLst>
          </c:dPt>
          <c:dPt>
            <c:idx val="71"/>
            <c:bubble3D val="0"/>
            <c:spPr>
              <a:solidFill>
                <a:srgbClr val="00B050"/>
              </a:solidFill>
              <a:ln w="19050">
                <a:solidFill>
                  <a:srgbClr val="92D050"/>
                </a:solidFill>
              </a:ln>
              <a:effectLst/>
            </c:spPr>
            <c:extLst>
              <c:ext xmlns:c16="http://schemas.microsoft.com/office/drawing/2014/chart" uri="{C3380CC4-5D6E-409C-BE32-E72D297353CC}">
                <c16:uniqueId val="{0000008F-E7A8-46D9-947D-0EF00576BDEB}"/>
              </c:ext>
            </c:extLst>
          </c:dPt>
          <c:dPt>
            <c:idx val="72"/>
            <c:bubble3D val="0"/>
            <c:spPr>
              <a:solidFill>
                <a:srgbClr val="00B050"/>
              </a:solidFill>
              <a:ln w="19050">
                <a:solidFill>
                  <a:srgbClr val="92D050"/>
                </a:solidFill>
              </a:ln>
              <a:effectLst/>
            </c:spPr>
            <c:extLst>
              <c:ext xmlns:c16="http://schemas.microsoft.com/office/drawing/2014/chart" uri="{C3380CC4-5D6E-409C-BE32-E72D297353CC}">
                <c16:uniqueId val="{00000091-E7A8-46D9-947D-0EF00576BDEB}"/>
              </c:ext>
            </c:extLst>
          </c:dPt>
          <c:dPt>
            <c:idx val="73"/>
            <c:bubble3D val="0"/>
            <c:spPr>
              <a:solidFill>
                <a:srgbClr val="00B050"/>
              </a:solidFill>
              <a:ln w="19050">
                <a:solidFill>
                  <a:srgbClr val="92D050"/>
                </a:solidFill>
              </a:ln>
              <a:effectLst/>
            </c:spPr>
            <c:extLst>
              <c:ext xmlns:c16="http://schemas.microsoft.com/office/drawing/2014/chart" uri="{C3380CC4-5D6E-409C-BE32-E72D297353CC}">
                <c16:uniqueId val="{00000093-E7A8-46D9-947D-0EF00576BDEB}"/>
              </c:ext>
            </c:extLst>
          </c:dPt>
          <c:dPt>
            <c:idx val="74"/>
            <c:bubble3D val="0"/>
            <c:spPr>
              <a:solidFill>
                <a:srgbClr val="00B050"/>
              </a:solidFill>
              <a:ln w="19050">
                <a:solidFill>
                  <a:srgbClr val="92D050"/>
                </a:solidFill>
              </a:ln>
              <a:effectLst/>
            </c:spPr>
            <c:extLst>
              <c:ext xmlns:c16="http://schemas.microsoft.com/office/drawing/2014/chart" uri="{C3380CC4-5D6E-409C-BE32-E72D297353CC}">
                <c16:uniqueId val="{00000095-E7A8-46D9-947D-0EF00576BDEB}"/>
              </c:ext>
            </c:extLst>
          </c:dPt>
          <c:dPt>
            <c:idx val="75"/>
            <c:bubble3D val="0"/>
            <c:spPr>
              <a:solidFill>
                <a:srgbClr val="00B050"/>
              </a:solidFill>
              <a:ln w="19050">
                <a:solidFill>
                  <a:srgbClr val="92D050"/>
                </a:solidFill>
              </a:ln>
              <a:effectLst/>
            </c:spPr>
            <c:extLst>
              <c:ext xmlns:c16="http://schemas.microsoft.com/office/drawing/2014/chart" uri="{C3380CC4-5D6E-409C-BE32-E72D297353CC}">
                <c16:uniqueId val="{00000097-E7A8-46D9-947D-0EF00576BDEB}"/>
              </c:ext>
            </c:extLst>
          </c:dPt>
          <c:dPt>
            <c:idx val="76"/>
            <c:bubble3D val="0"/>
            <c:spPr>
              <a:solidFill>
                <a:srgbClr val="00B050"/>
              </a:solidFill>
              <a:ln w="19050">
                <a:solidFill>
                  <a:srgbClr val="92D050"/>
                </a:solidFill>
              </a:ln>
              <a:effectLst/>
            </c:spPr>
            <c:extLst>
              <c:ext xmlns:c16="http://schemas.microsoft.com/office/drawing/2014/chart" uri="{C3380CC4-5D6E-409C-BE32-E72D297353CC}">
                <c16:uniqueId val="{00000099-E7A8-46D9-947D-0EF00576BDEB}"/>
              </c:ext>
            </c:extLst>
          </c:dPt>
          <c:dPt>
            <c:idx val="77"/>
            <c:bubble3D val="0"/>
            <c:spPr>
              <a:solidFill>
                <a:srgbClr val="00B050"/>
              </a:solidFill>
              <a:ln w="19050">
                <a:solidFill>
                  <a:srgbClr val="92D050"/>
                </a:solidFill>
              </a:ln>
              <a:effectLst/>
            </c:spPr>
            <c:extLst>
              <c:ext xmlns:c16="http://schemas.microsoft.com/office/drawing/2014/chart" uri="{C3380CC4-5D6E-409C-BE32-E72D297353CC}">
                <c16:uniqueId val="{0000009B-E7A8-46D9-947D-0EF00576BDEB}"/>
              </c:ext>
            </c:extLst>
          </c:dPt>
          <c:dPt>
            <c:idx val="78"/>
            <c:bubble3D val="0"/>
            <c:spPr>
              <a:solidFill>
                <a:srgbClr val="00B050"/>
              </a:solidFill>
              <a:ln w="19050">
                <a:solidFill>
                  <a:srgbClr val="92D050"/>
                </a:solidFill>
              </a:ln>
              <a:effectLst/>
            </c:spPr>
            <c:extLst>
              <c:ext xmlns:c16="http://schemas.microsoft.com/office/drawing/2014/chart" uri="{C3380CC4-5D6E-409C-BE32-E72D297353CC}">
                <c16:uniqueId val="{0000009D-E7A8-46D9-947D-0EF00576BDEB}"/>
              </c:ext>
            </c:extLst>
          </c:dPt>
          <c:dPt>
            <c:idx val="79"/>
            <c:bubble3D val="0"/>
            <c:spPr>
              <a:solidFill>
                <a:srgbClr val="00B050"/>
              </a:solidFill>
              <a:ln w="19050">
                <a:solidFill>
                  <a:srgbClr val="92D050"/>
                </a:solidFill>
              </a:ln>
              <a:effectLst/>
            </c:spPr>
            <c:extLst>
              <c:ext xmlns:c16="http://schemas.microsoft.com/office/drawing/2014/chart" uri="{C3380CC4-5D6E-409C-BE32-E72D297353CC}">
                <c16:uniqueId val="{0000009F-E7A8-46D9-947D-0EF00576BDEB}"/>
              </c:ext>
            </c:extLst>
          </c:dPt>
          <c:dPt>
            <c:idx val="80"/>
            <c:bubble3D val="0"/>
            <c:spPr>
              <a:solidFill>
                <a:srgbClr val="00B050"/>
              </a:solidFill>
              <a:ln w="19050">
                <a:solidFill>
                  <a:srgbClr val="92D050"/>
                </a:solidFill>
              </a:ln>
              <a:effectLst/>
            </c:spPr>
            <c:extLst>
              <c:ext xmlns:c16="http://schemas.microsoft.com/office/drawing/2014/chart" uri="{C3380CC4-5D6E-409C-BE32-E72D297353CC}">
                <c16:uniqueId val="{000000A1-E7A8-46D9-947D-0EF00576BDEB}"/>
              </c:ext>
            </c:extLst>
          </c:dPt>
          <c:dPt>
            <c:idx val="81"/>
            <c:bubble3D val="0"/>
            <c:spPr>
              <a:solidFill>
                <a:srgbClr val="00B050"/>
              </a:solidFill>
              <a:ln w="19050">
                <a:solidFill>
                  <a:srgbClr val="92D050"/>
                </a:solidFill>
              </a:ln>
              <a:effectLst/>
            </c:spPr>
            <c:extLst>
              <c:ext xmlns:c16="http://schemas.microsoft.com/office/drawing/2014/chart" uri="{C3380CC4-5D6E-409C-BE32-E72D297353CC}">
                <c16:uniqueId val="{000000A3-E7A8-46D9-947D-0EF00576BDEB}"/>
              </c:ext>
            </c:extLst>
          </c:dPt>
          <c:dPt>
            <c:idx val="82"/>
            <c:bubble3D val="0"/>
            <c:spPr>
              <a:solidFill>
                <a:srgbClr val="00B050"/>
              </a:solidFill>
              <a:ln w="19050">
                <a:solidFill>
                  <a:srgbClr val="92D050"/>
                </a:solidFill>
              </a:ln>
              <a:effectLst/>
            </c:spPr>
            <c:extLst>
              <c:ext xmlns:c16="http://schemas.microsoft.com/office/drawing/2014/chart" uri="{C3380CC4-5D6E-409C-BE32-E72D297353CC}">
                <c16:uniqueId val="{000000A5-E7A8-46D9-947D-0EF00576BDEB}"/>
              </c:ext>
            </c:extLst>
          </c:dPt>
          <c:dPt>
            <c:idx val="83"/>
            <c:bubble3D val="0"/>
            <c:spPr>
              <a:solidFill>
                <a:srgbClr val="00B050"/>
              </a:solidFill>
              <a:ln w="19050">
                <a:solidFill>
                  <a:srgbClr val="92D050"/>
                </a:solidFill>
              </a:ln>
              <a:effectLst/>
            </c:spPr>
            <c:extLst>
              <c:ext xmlns:c16="http://schemas.microsoft.com/office/drawing/2014/chart" uri="{C3380CC4-5D6E-409C-BE32-E72D297353CC}">
                <c16:uniqueId val="{000000A7-E7A8-46D9-947D-0EF00576BDEB}"/>
              </c:ext>
            </c:extLst>
          </c:dPt>
          <c:dPt>
            <c:idx val="84"/>
            <c:bubble3D val="0"/>
            <c:spPr>
              <a:solidFill>
                <a:srgbClr val="00B050"/>
              </a:solidFill>
              <a:ln w="19050">
                <a:solidFill>
                  <a:srgbClr val="92D050"/>
                </a:solidFill>
              </a:ln>
              <a:effectLst/>
            </c:spPr>
            <c:extLst>
              <c:ext xmlns:c16="http://schemas.microsoft.com/office/drawing/2014/chart" uri="{C3380CC4-5D6E-409C-BE32-E72D297353CC}">
                <c16:uniqueId val="{000000A9-E7A8-46D9-947D-0EF00576BDEB}"/>
              </c:ext>
            </c:extLst>
          </c:dPt>
          <c:dPt>
            <c:idx val="85"/>
            <c:bubble3D val="0"/>
            <c:spPr>
              <a:solidFill>
                <a:srgbClr val="00B050"/>
              </a:solidFill>
              <a:ln w="19050">
                <a:solidFill>
                  <a:srgbClr val="92D050"/>
                </a:solidFill>
              </a:ln>
              <a:effectLst/>
            </c:spPr>
            <c:extLst>
              <c:ext xmlns:c16="http://schemas.microsoft.com/office/drawing/2014/chart" uri="{C3380CC4-5D6E-409C-BE32-E72D297353CC}">
                <c16:uniqueId val="{000000AB-E7A8-46D9-947D-0EF00576BDEB}"/>
              </c:ext>
            </c:extLst>
          </c:dPt>
          <c:dPt>
            <c:idx val="86"/>
            <c:bubble3D val="0"/>
            <c:spPr>
              <a:solidFill>
                <a:srgbClr val="00B050"/>
              </a:solidFill>
              <a:ln w="19050">
                <a:solidFill>
                  <a:srgbClr val="92D050"/>
                </a:solidFill>
              </a:ln>
              <a:effectLst/>
            </c:spPr>
            <c:extLst>
              <c:ext xmlns:c16="http://schemas.microsoft.com/office/drawing/2014/chart" uri="{C3380CC4-5D6E-409C-BE32-E72D297353CC}">
                <c16:uniqueId val="{000000AD-E7A8-46D9-947D-0EF00576BDEB}"/>
              </c:ext>
            </c:extLst>
          </c:dPt>
          <c:dPt>
            <c:idx val="87"/>
            <c:bubble3D val="0"/>
            <c:spPr>
              <a:solidFill>
                <a:srgbClr val="00B050"/>
              </a:solidFill>
              <a:ln w="19050">
                <a:solidFill>
                  <a:srgbClr val="92D050"/>
                </a:solidFill>
              </a:ln>
              <a:effectLst/>
            </c:spPr>
            <c:extLst>
              <c:ext xmlns:c16="http://schemas.microsoft.com/office/drawing/2014/chart" uri="{C3380CC4-5D6E-409C-BE32-E72D297353CC}">
                <c16:uniqueId val="{000000AF-E7A8-46D9-947D-0EF00576BDEB}"/>
              </c:ext>
            </c:extLst>
          </c:dPt>
          <c:dPt>
            <c:idx val="88"/>
            <c:bubble3D val="0"/>
            <c:spPr>
              <a:solidFill>
                <a:srgbClr val="00B050"/>
              </a:solidFill>
              <a:ln w="19050">
                <a:solidFill>
                  <a:srgbClr val="92D050"/>
                </a:solidFill>
              </a:ln>
              <a:effectLst/>
            </c:spPr>
            <c:extLst>
              <c:ext xmlns:c16="http://schemas.microsoft.com/office/drawing/2014/chart" uri="{C3380CC4-5D6E-409C-BE32-E72D297353CC}">
                <c16:uniqueId val="{000000B1-E7A8-46D9-947D-0EF00576BDEB}"/>
              </c:ext>
            </c:extLst>
          </c:dPt>
          <c:dPt>
            <c:idx val="89"/>
            <c:bubble3D val="0"/>
            <c:spPr>
              <a:solidFill>
                <a:srgbClr val="00B050"/>
              </a:solidFill>
              <a:ln w="19050">
                <a:solidFill>
                  <a:srgbClr val="92D050"/>
                </a:solidFill>
              </a:ln>
              <a:effectLst/>
            </c:spPr>
            <c:extLst>
              <c:ext xmlns:c16="http://schemas.microsoft.com/office/drawing/2014/chart" uri="{C3380CC4-5D6E-409C-BE32-E72D297353CC}">
                <c16:uniqueId val="{000000B3-E7A8-46D9-947D-0EF00576BDEB}"/>
              </c:ext>
            </c:extLst>
          </c:dPt>
          <c:dPt>
            <c:idx val="90"/>
            <c:bubble3D val="0"/>
            <c:spPr>
              <a:solidFill>
                <a:srgbClr val="00B050"/>
              </a:solidFill>
              <a:ln w="19050">
                <a:solidFill>
                  <a:srgbClr val="92D050"/>
                </a:solidFill>
              </a:ln>
              <a:effectLst/>
            </c:spPr>
            <c:extLst>
              <c:ext xmlns:c16="http://schemas.microsoft.com/office/drawing/2014/chart" uri="{C3380CC4-5D6E-409C-BE32-E72D297353CC}">
                <c16:uniqueId val="{000000B5-E7A8-46D9-947D-0EF00576BDEB}"/>
              </c:ext>
            </c:extLst>
          </c:dPt>
          <c:dPt>
            <c:idx val="91"/>
            <c:bubble3D val="0"/>
            <c:spPr>
              <a:solidFill>
                <a:srgbClr val="00B050"/>
              </a:solidFill>
              <a:ln w="19050">
                <a:solidFill>
                  <a:srgbClr val="92D050"/>
                </a:solidFill>
              </a:ln>
              <a:effectLst/>
            </c:spPr>
            <c:extLst>
              <c:ext xmlns:c16="http://schemas.microsoft.com/office/drawing/2014/chart" uri="{C3380CC4-5D6E-409C-BE32-E72D297353CC}">
                <c16:uniqueId val="{000000B7-E7A8-46D9-947D-0EF00576BDEB}"/>
              </c:ext>
            </c:extLst>
          </c:dPt>
          <c:dPt>
            <c:idx val="92"/>
            <c:bubble3D val="0"/>
            <c:spPr>
              <a:solidFill>
                <a:srgbClr val="00B050"/>
              </a:solidFill>
              <a:ln w="19050">
                <a:solidFill>
                  <a:srgbClr val="92D050"/>
                </a:solidFill>
              </a:ln>
              <a:effectLst/>
            </c:spPr>
            <c:extLst>
              <c:ext xmlns:c16="http://schemas.microsoft.com/office/drawing/2014/chart" uri="{C3380CC4-5D6E-409C-BE32-E72D297353CC}">
                <c16:uniqueId val="{000000B9-E7A8-46D9-947D-0EF00576BDEB}"/>
              </c:ext>
            </c:extLst>
          </c:dPt>
          <c:dPt>
            <c:idx val="93"/>
            <c:bubble3D val="0"/>
            <c:spPr>
              <a:solidFill>
                <a:srgbClr val="00B050"/>
              </a:solidFill>
              <a:ln w="19050">
                <a:solidFill>
                  <a:srgbClr val="92D050"/>
                </a:solidFill>
              </a:ln>
              <a:effectLst/>
            </c:spPr>
            <c:extLst>
              <c:ext xmlns:c16="http://schemas.microsoft.com/office/drawing/2014/chart" uri="{C3380CC4-5D6E-409C-BE32-E72D297353CC}">
                <c16:uniqueId val="{000000BB-E7A8-46D9-947D-0EF00576BDEB}"/>
              </c:ext>
            </c:extLst>
          </c:dPt>
          <c:dPt>
            <c:idx val="94"/>
            <c:bubble3D val="0"/>
            <c:spPr>
              <a:solidFill>
                <a:srgbClr val="00B050"/>
              </a:solidFill>
              <a:ln w="19050">
                <a:solidFill>
                  <a:srgbClr val="92D050"/>
                </a:solidFill>
              </a:ln>
              <a:effectLst/>
            </c:spPr>
            <c:extLst>
              <c:ext xmlns:c16="http://schemas.microsoft.com/office/drawing/2014/chart" uri="{C3380CC4-5D6E-409C-BE32-E72D297353CC}">
                <c16:uniqueId val="{000000BD-E7A8-46D9-947D-0EF00576BDEB}"/>
              </c:ext>
            </c:extLst>
          </c:dPt>
          <c:dPt>
            <c:idx val="95"/>
            <c:bubble3D val="0"/>
            <c:spPr>
              <a:solidFill>
                <a:srgbClr val="00B050"/>
              </a:solidFill>
              <a:ln w="19050">
                <a:solidFill>
                  <a:srgbClr val="92D050"/>
                </a:solidFill>
              </a:ln>
              <a:effectLst/>
            </c:spPr>
            <c:extLst>
              <c:ext xmlns:c16="http://schemas.microsoft.com/office/drawing/2014/chart" uri="{C3380CC4-5D6E-409C-BE32-E72D297353CC}">
                <c16:uniqueId val="{000000BF-E7A8-46D9-947D-0EF00576BDEB}"/>
              </c:ext>
            </c:extLst>
          </c:dPt>
          <c:dPt>
            <c:idx val="96"/>
            <c:bubble3D val="0"/>
            <c:spPr>
              <a:solidFill>
                <a:srgbClr val="00B050"/>
              </a:solidFill>
              <a:ln w="19050">
                <a:solidFill>
                  <a:srgbClr val="92D050"/>
                </a:solidFill>
              </a:ln>
              <a:effectLst/>
            </c:spPr>
            <c:extLst>
              <c:ext xmlns:c16="http://schemas.microsoft.com/office/drawing/2014/chart" uri="{C3380CC4-5D6E-409C-BE32-E72D297353CC}">
                <c16:uniqueId val="{000000C1-E7A8-46D9-947D-0EF00576BDEB}"/>
              </c:ext>
            </c:extLst>
          </c:dPt>
          <c:dPt>
            <c:idx val="97"/>
            <c:bubble3D val="0"/>
            <c:spPr>
              <a:solidFill>
                <a:srgbClr val="00B050"/>
              </a:solidFill>
              <a:ln w="19050">
                <a:solidFill>
                  <a:srgbClr val="92D050"/>
                </a:solidFill>
              </a:ln>
              <a:effectLst/>
            </c:spPr>
            <c:extLst>
              <c:ext xmlns:c16="http://schemas.microsoft.com/office/drawing/2014/chart" uri="{C3380CC4-5D6E-409C-BE32-E72D297353CC}">
                <c16:uniqueId val="{000000C3-E7A8-46D9-947D-0EF00576BDEB}"/>
              </c:ext>
            </c:extLst>
          </c:dPt>
          <c:dPt>
            <c:idx val="98"/>
            <c:bubble3D val="0"/>
            <c:spPr>
              <a:solidFill>
                <a:srgbClr val="00B050"/>
              </a:solidFill>
              <a:ln w="19050">
                <a:solidFill>
                  <a:srgbClr val="92D050"/>
                </a:solidFill>
              </a:ln>
              <a:effectLst/>
            </c:spPr>
            <c:extLst>
              <c:ext xmlns:c16="http://schemas.microsoft.com/office/drawing/2014/chart" uri="{C3380CC4-5D6E-409C-BE32-E72D297353CC}">
                <c16:uniqueId val="{000000C5-E7A8-46D9-947D-0EF00576BDEB}"/>
              </c:ext>
            </c:extLst>
          </c:dPt>
          <c:dPt>
            <c:idx val="99"/>
            <c:bubble3D val="0"/>
            <c:spPr>
              <a:solidFill>
                <a:srgbClr val="00B050"/>
              </a:solidFill>
              <a:ln w="19050">
                <a:solidFill>
                  <a:srgbClr val="92D050"/>
                </a:solidFill>
              </a:ln>
              <a:effectLst/>
            </c:spPr>
            <c:extLst>
              <c:ext xmlns:c16="http://schemas.microsoft.com/office/drawing/2014/chart" uri="{C3380CC4-5D6E-409C-BE32-E72D297353CC}">
                <c16:uniqueId val="{000000C7-E7A8-46D9-947D-0EF00576BDEB}"/>
              </c:ext>
            </c:extLst>
          </c:dPt>
          <c:dPt>
            <c:idx val="100"/>
            <c:bubble3D val="0"/>
            <c:spPr>
              <a:noFill/>
              <a:ln w="19050">
                <a:noFill/>
              </a:ln>
              <a:effectLst/>
            </c:spPr>
            <c:extLst>
              <c:ext xmlns:c16="http://schemas.microsoft.com/office/drawing/2014/chart" uri="{C3380CC4-5D6E-409C-BE32-E72D297353CC}">
                <c16:uniqueId val="{000000C9-E7A8-46D9-947D-0EF00576BDEB}"/>
              </c:ext>
            </c:extLst>
          </c:dPt>
          <c:val>
            <c:numRef>
              <c:f>'Guage chart'!$N$2:$N$102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E7A8-46D9-947D-0EF00576BDE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2">
                <a:lumMod val="90000"/>
              </a:schemeClr>
            </a:solidFill>
            <a:ln>
              <a:solidFill>
                <a:schemeClr val="bg1">
                  <a:lumMod val="95000"/>
                </a:schemeClr>
              </a:solidFill>
            </a:ln>
          </c:spPr>
          <c:dPt>
            <c:idx val="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1-2D21-4A0D-9E00-876FD7D241AF}"/>
              </c:ext>
            </c:extLst>
          </c:dPt>
          <c:dPt>
            <c:idx val="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3-2D21-4A0D-9E00-876FD7D241AF}"/>
              </c:ext>
            </c:extLst>
          </c:dPt>
          <c:dPt>
            <c:idx val="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5-2D21-4A0D-9E00-876FD7D241AF}"/>
              </c:ext>
            </c:extLst>
          </c:dPt>
          <c:dPt>
            <c:idx val="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7-2D21-4A0D-9E00-876FD7D241AF}"/>
              </c:ext>
            </c:extLst>
          </c:dPt>
          <c:dPt>
            <c:idx val="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9-2D21-4A0D-9E00-876FD7D241AF}"/>
              </c:ext>
            </c:extLst>
          </c:dPt>
          <c:dPt>
            <c:idx val="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B-2D21-4A0D-9E00-876FD7D241AF}"/>
              </c:ext>
            </c:extLst>
          </c:dPt>
          <c:dPt>
            <c:idx val="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D-2D21-4A0D-9E00-876FD7D241AF}"/>
              </c:ext>
            </c:extLst>
          </c:dPt>
          <c:dPt>
            <c:idx val="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F-2D21-4A0D-9E00-876FD7D241AF}"/>
              </c:ext>
            </c:extLst>
          </c:dPt>
          <c:dPt>
            <c:idx val="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1-2D21-4A0D-9E00-876FD7D241AF}"/>
              </c:ext>
            </c:extLst>
          </c:dPt>
          <c:dPt>
            <c:idx val="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3-2D21-4A0D-9E00-876FD7D241AF}"/>
              </c:ext>
            </c:extLst>
          </c:dPt>
          <c:dPt>
            <c:idx val="1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5-2D21-4A0D-9E00-876FD7D241AF}"/>
              </c:ext>
            </c:extLst>
          </c:dPt>
          <c:dPt>
            <c:idx val="1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7-2D21-4A0D-9E00-876FD7D241AF}"/>
              </c:ext>
            </c:extLst>
          </c:dPt>
          <c:dPt>
            <c:idx val="1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9-2D21-4A0D-9E00-876FD7D241AF}"/>
              </c:ext>
            </c:extLst>
          </c:dPt>
          <c:dPt>
            <c:idx val="1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B-2D21-4A0D-9E00-876FD7D241AF}"/>
              </c:ext>
            </c:extLst>
          </c:dPt>
          <c:dPt>
            <c:idx val="1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D-2D21-4A0D-9E00-876FD7D241AF}"/>
              </c:ext>
            </c:extLst>
          </c:dPt>
          <c:dPt>
            <c:idx val="1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F-2D21-4A0D-9E00-876FD7D241AF}"/>
              </c:ext>
            </c:extLst>
          </c:dPt>
          <c:dPt>
            <c:idx val="1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1-2D21-4A0D-9E00-876FD7D241AF}"/>
              </c:ext>
            </c:extLst>
          </c:dPt>
          <c:dPt>
            <c:idx val="1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3-2D21-4A0D-9E00-876FD7D241AF}"/>
              </c:ext>
            </c:extLst>
          </c:dPt>
          <c:dPt>
            <c:idx val="1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5-2D21-4A0D-9E00-876FD7D241AF}"/>
              </c:ext>
            </c:extLst>
          </c:dPt>
          <c:dPt>
            <c:idx val="1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7-2D21-4A0D-9E00-876FD7D241AF}"/>
              </c:ext>
            </c:extLst>
          </c:dPt>
          <c:dPt>
            <c:idx val="2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9-2D21-4A0D-9E00-876FD7D241AF}"/>
              </c:ext>
            </c:extLst>
          </c:dPt>
          <c:dPt>
            <c:idx val="2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B-2D21-4A0D-9E00-876FD7D241AF}"/>
              </c:ext>
            </c:extLst>
          </c:dPt>
          <c:dPt>
            <c:idx val="2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D-2D21-4A0D-9E00-876FD7D241AF}"/>
              </c:ext>
            </c:extLst>
          </c:dPt>
          <c:dPt>
            <c:idx val="2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F-2D21-4A0D-9E00-876FD7D241AF}"/>
              </c:ext>
            </c:extLst>
          </c:dPt>
          <c:dPt>
            <c:idx val="2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1-2D21-4A0D-9E00-876FD7D241AF}"/>
              </c:ext>
            </c:extLst>
          </c:dPt>
          <c:dPt>
            <c:idx val="2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3-2D21-4A0D-9E00-876FD7D241AF}"/>
              </c:ext>
            </c:extLst>
          </c:dPt>
          <c:dPt>
            <c:idx val="2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5-2D21-4A0D-9E00-876FD7D241AF}"/>
              </c:ext>
            </c:extLst>
          </c:dPt>
          <c:dPt>
            <c:idx val="2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7-2D21-4A0D-9E00-876FD7D241AF}"/>
              </c:ext>
            </c:extLst>
          </c:dPt>
          <c:dPt>
            <c:idx val="2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9-2D21-4A0D-9E00-876FD7D241AF}"/>
              </c:ext>
            </c:extLst>
          </c:dPt>
          <c:dPt>
            <c:idx val="2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B-2D21-4A0D-9E00-876FD7D241AF}"/>
              </c:ext>
            </c:extLst>
          </c:dPt>
          <c:dPt>
            <c:idx val="3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D-2D21-4A0D-9E00-876FD7D241AF}"/>
              </c:ext>
            </c:extLst>
          </c:dPt>
          <c:dPt>
            <c:idx val="3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F-2D21-4A0D-9E00-876FD7D241AF}"/>
              </c:ext>
            </c:extLst>
          </c:dPt>
          <c:dPt>
            <c:idx val="3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1-2D21-4A0D-9E00-876FD7D241AF}"/>
              </c:ext>
            </c:extLst>
          </c:dPt>
          <c:dPt>
            <c:idx val="3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3-2D21-4A0D-9E00-876FD7D241AF}"/>
              </c:ext>
            </c:extLst>
          </c:dPt>
          <c:dPt>
            <c:idx val="3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5-2D21-4A0D-9E00-876FD7D241AF}"/>
              </c:ext>
            </c:extLst>
          </c:dPt>
          <c:dPt>
            <c:idx val="3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7-2D21-4A0D-9E00-876FD7D241AF}"/>
              </c:ext>
            </c:extLst>
          </c:dPt>
          <c:dPt>
            <c:idx val="3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9-2D21-4A0D-9E00-876FD7D241AF}"/>
              </c:ext>
            </c:extLst>
          </c:dPt>
          <c:dPt>
            <c:idx val="3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B-2D21-4A0D-9E00-876FD7D241AF}"/>
              </c:ext>
            </c:extLst>
          </c:dPt>
          <c:dPt>
            <c:idx val="3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D-2D21-4A0D-9E00-876FD7D241AF}"/>
              </c:ext>
            </c:extLst>
          </c:dPt>
          <c:dPt>
            <c:idx val="3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F-2D21-4A0D-9E00-876FD7D241AF}"/>
              </c:ext>
            </c:extLst>
          </c:dPt>
          <c:dPt>
            <c:idx val="4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1-2D21-4A0D-9E00-876FD7D241AF}"/>
              </c:ext>
            </c:extLst>
          </c:dPt>
          <c:dPt>
            <c:idx val="4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3-2D21-4A0D-9E00-876FD7D241AF}"/>
              </c:ext>
            </c:extLst>
          </c:dPt>
          <c:dPt>
            <c:idx val="4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5-2D21-4A0D-9E00-876FD7D241AF}"/>
              </c:ext>
            </c:extLst>
          </c:dPt>
          <c:dPt>
            <c:idx val="4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7-2D21-4A0D-9E00-876FD7D241AF}"/>
              </c:ext>
            </c:extLst>
          </c:dPt>
          <c:dPt>
            <c:idx val="4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9-2D21-4A0D-9E00-876FD7D241AF}"/>
              </c:ext>
            </c:extLst>
          </c:dPt>
          <c:dPt>
            <c:idx val="4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B-2D21-4A0D-9E00-876FD7D241AF}"/>
              </c:ext>
            </c:extLst>
          </c:dPt>
          <c:dPt>
            <c:idx val="4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D-2D21-4A0D-9E00-876FD7D241AF}"/>
              </c:ext>
            </c:extLst>
          </c:dPt>
          <c:dPt>
            <c:idx val="4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F-2D21-4A0D-9E00-876FD7D241AF}"/>
              </c:ext>
            </c:extLst>
          </c:dPt>
          <c:dPt>
            <c:idx val="4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1-2D21-4A0D-9E00-876FD7D241AF}"/>
              </c:ext>
            </c:extLst>
          </c:dPt>
          <c:dPt>
            <c:idx val="4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3-2D21-4A0D-9E00-876FD7D241AF}"/>
              </c:ext>
            </c:extLst>
          </c:dPt>
          <c:dPt>
            <c:idx val="5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5-2D21-4A0D-9E00-876FD7D241AF}"/>
              </c:ext>
            </c:extLst>
          </c:dPt>
          <c:dPt>
            <c:idx val="5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7-2D21-4A0D-9E00-876FD7D241AF}"/>
              </c:ext>
            </c:extLst>
          </c:dPt>
          <c:dPt>
            <c:idx val="5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9-2D21-4A0D-9E00-876FD7D241AF}"/>
              </c:ext>
            </c:extLst>
          </c:dPt>
          <c:dPt>
            <c:idx val="5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B-2D21-4A0D-9E00-876FD7D241AF}"/>
              </c:ext>
            </c:extLst>
          </c:dPt>
          <c:dPt>
            <c:idx val="5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D-2D21-4A0D-9E00-876FD7D241AF}"/>
              </c:ext>
            </c:extLst>
          </c:dPt>
          <c:dPt>
            <c:idx val="5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F-2D21-4A0D-9E00-876FD7D241AF}"/>
              </c:ext>
            </c:extLst>
          </c:dPt>
          <c:dPt>
            <c:idx val="5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1-2D21-4A0D-9E00-876FD7D241AF}"/>
              </c:ext>
            </c:extLst>
          </c:dPt>
          <c:dPt>
            <c:idx val="5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3-2D21-4A0D-9E00-876FD7D241AF}"/>
              </c:ext>
            </c:extLst>
          </c:dPt>
          <c:dPt>
            <c:idx val="5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5-2D21-4A0D-9E00-876FD7D241AF}"/>
              </c:ext>
            </c:extLst>
          </c:dPt>
          <c:dPt>
            <c:idx val="5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7-2D21-4A0D-9E00-876FD7D241AF}"/>
              </c:ext>
            </c:extLst>
          </c:dPt>
          <c:dPt>
            <c:idx val="6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9-2D21-4A0D-9E00-876FD7D241AF}"/>
              </c:ext>
            </c:extLst>
          </c:dPt>
          <c:dPt>
            <c:idx val="6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B-2D21-4A0D-9E00-876FD7D241AF}"/>
              </c:ext>
            </c:extLst>
          </c:dPt>
          <c:dPt>
            <c:idx val="6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D-2D21-4A0D-9E00-876FD7D241AF}"/>
              </c:ext>
            </c:extLst>
          </c:dPt>
          <c:dPt>
            <c:idx val="6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F-2D21-4A0D-9E00-876FD7D241AF}"/>
              </c:ext>
            </c:extLst>
          </c:dPt>
          <c:dPt>
            <c:idx val="6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1-2D21-4A0D-9E00-876FD7D241AF}"/>
              </c:ext>
            </c:extLst>
          </c:dPt>
          <c:dPt>
            <c:idx val="6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3-2D21-4A0D-9E00-876FD7D241AF}"/>
              </c:ext>
            </c:extLst>
          </c:dPt>
          <c:dPt>
            <c:idx val="6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5-2D21-4A0D-9E00-876FD7D241AF}"/>
              </c:ext>
            </c:extLst>
          </c:dPt>
          <c:dPt>
            <c:idx val="6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7-2D21-4A0D-9E00-876FD7D241AF}"/>
              </c:ext>
            </c:extLst>
          </c:dPt>
          <c:dPt>
            <c:idx val="6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9-2D21-4A0D-9E00-876FD7D241AF}"/>
              </c:ext>
            </c:extLst>
          </c:dPt>
          <c:dPt>
            <c:idx val="6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B-2D21-4A0D-9E00-876FD7D241AF}"/>
              </c:ext>
            </c:extLst>
          </c:dPt>
          <c:dPt>
            <c:idx val="7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D-2D21-4A0D-9E00-876FD7D241AF}"/>
              </c:ext>
            </c:extLst>
          </c:dPt>
          <c:dPt>
            <c:idx val="7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F-2D21-4A0D-9E00-876FD7D241AF}"/>
              </c:ext>
            </c:extLst>
          </c:dPt>
          <c:dPt>
            <c:idx val="7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1-2D21-4A0D-9E00-876FD7D241AF}"/>
              </c:ext>
            </c:extLst>
          </c:dPt>
          <c:dPt>
            <c:idx val="7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3-2D21-4A0D-9E00-876FD7D241AF}"/>
              </c:ext>
            </c:extLst>
          </c:dPt>
          <c:dPt>
            <c:idx val="7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5-2D21-4A0D-9E00-876FD7D241AF}"/>
              </c:ext>
            </c:extLst>
          </c:dPt>
          <c:dPt>
            <c:idx val="7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7-2D21-4A0D-9E00-876FD7D241AF}"/>
              </c:ext>
            </c:extLst>
          </c:dPt>
          <c:dPt>
            <c:idx val="7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9-2D21-4A0D-9E00-876FD7D241AF}"/>
              </c:ext>
            </c:extLst>
          </c:dPt>
          <c:dPt>
            <c:idx val="7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B-2D21-4A0D-9E00-876FD7D241AF}"/>
              </c:ext>
            </c:extLst>
          </c:dPt>
          <c:dPt>
            <c:idx val="7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D-2D21-4A0D-9E00-876FD7D241AF}"/>
              </c:ext>
            </c:extLst>
          </c:dPt>
          <c:dPt>
            <c:idx val="7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F-2D21-4A0D-9E00-876FD7D241AF}"/>
              </c:ext>
            </c:extLst>
          </c:dPt>
          <c:dPt>
            <c:idx val="8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1-2D21-4A0D-9E00-876FD7D241AF}"/>
              </c:ext>
            </c:extLst>
          </c:dPt>
          <c:dPt>
            <c:idx val="8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3-2D21-4A0D-9E00-876FD7D241AF}"/>
              </c:ext>
            </c:extLst>
          </c:dPt>
          <c:dPt>
            <c:idx val="8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5-2D21-4A0D-9E00-876FD7D241AF}"/>
              </c:ext>
            </c:extLst>
          </c:dPt>
          <c:dPt>
            <c:idx val="8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7-2D21-4A0D-9E00-876FD7D241AF}"/>
              </c:ext>
            </c:extLst>
          </c:dPt>
          <c:dPt>
            <c:idx val="8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9-2D21-4A0D-9E00-876FD7D241AF}"/>
              </c:ext>
            </c:extLst>
          </c:dPt>
          <c:dPt>
            <c:idx val="8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B-2D21-4A0D-9E00-876FD7D241AF}"/>
              </c:ext>
            </c:extLst>
          </c:dPt>
          <c:dPt>
            <c:idx val="8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D-2D21-4A0D-9E00-876FD7D241AF}"/>
              </c:ext>
            </c:extLst>
          </c:dPt>
          <c:dPt>
            <c:idx val="8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F-2D21-4A0D-9E00-876FD7D241AF}"/>
              </c:ext>
            </c:extLst>
          </c:dPt>
          <c:dPt>
            <c:idx val="8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1-2D21-4A0D-9E00-876FD7D241AF}"/>
              </c:ext>
            </c:extLst>
          </c:dPt>
          <c:dPt>
            <c:idx val="8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3-2D21-4A0D-9E00-876FD7D241AF}"/>
              </c:ext>
            </c:extLst>
          </c:dPt>
          <c:dPt>
            <c:idx val="9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5-2D21-4A0D-9E00-876FD7D241AF}"/>
              </c:ext>
            </c:extLst>
          </c:dPt>
          <c:dPt>
            <c:idx val="9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7-2D21-4A0D-9E00-876FD7D241AF}"/>
              </c:ext>
            </c:extLst>
          </c:dPt>
          <c:dPt>
            <c:idx val="9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9-2D21-4A0D-9E00-876FD7D241AF}"/>
              </c:ext>
            </c:extLst>
          </c:dPt>
          <c:dPt>
            <c:idx val="9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B-2D21-4A0D-9E00-876FD7D241AF}"/>
              </c:ext>
            </c:extLst>
          </c:dPt>
          <c:dPt>
            <c:idx val="9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D-2D21-4A0D-9E00-876FD7D241AF}"/>
              </c:ext>
            </c:extLst>
          </c:dPt>
          <c:dPt>
            <c:idx val="9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F-2D21-4A0D-9E00-876FD7D241AF}"/>
              </c:ext>
            </c:extLst>
          </c:dPt>
          <c:dPt>
            <c:idx val="9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1-2D21-4A0D-9E00-876FD7D241AF}"/>
              </c:ext>
            </c:extLst>
          </c:dPt>
          <c:dPt>
            <c:idx val="9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3-2D21-4A0D-9E00-876FD7D241AF}"/>
              </c:ext>
            </c:extLst>
          </c:dPt>
          <c:dPt>
            <c:idx val="9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5-2D21-4A0D-9E00-876FD7D241AF}"/>
              </c:ext>
            </c:extLst>
          </c:dPt>
          <c:dPt>
            <c:idx val="9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7-2D21-4A0D-9E00-876FD7D241AF}"/>
              </c:ext>
            </c:extLst>
          </c:dPt>
          <c:dPt>
            <c:idx val="100"/>
            <c:bubble3D val="0"/>
            <c:spPr>
              <a:noFill/>
              <a:ln w="19050">
                <a:noFill/>
              </a:ln>
              <a:effectLst/>
            </c:spPr>
            <c:extLst>
              <c:ext xmlns:c16="http://schemas.microsoft.com/office/drawing/2014/chart" uri="{C3380CC4-5D6E-409C-BE32-E72D297353CC}">
                <c16:uniqueId val="{000000C9-2D21-4A0D-9E00-876FD7D241AF}"/>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2D21-4A0D-9E00-876FD7D241AF}"/>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chart'!$AC$1</c:f>
              <c:strCache>
                <c:ptCount val="1"/>
                <c:pt idx="0">
                  <c:v>color</c:v>
                </c:pt>
              </c:strCache>
            </c:strRef>
          </c:tx>
          <c:spPr>
            <a:solidFill>
              <a:schemeClr val="accent2">
                <a:lumMod val="60000"/>
                <a:lumOff val="40000"/>
              </a:schemeClr>
            </a:solidFill>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05B3-484C-8C48-985D5B418335}"/>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05B3-484C-8C48-985D5B418335}"/>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05B3-484C-8C48-985D5B418335}"/>
              </c:ext>
            </c:extLst>
          </c:dPt>
          <c:dPt>
            <c:idx val="3"/>
            <c:bubble3D val="0"/>
            <c:spPr>
              <a:solidFill>
                <a:schemeClr val="accent2">
                  <a:lumMod val="60000"/>
                  <a:lumOff val="40000"/>
                </a:schemeClr>
              </a:solidFill>
              <a:ln w="19050">
                <a:noFill/>
              </a:ln>
              <a:effectLst/>
            </c:spPr>
            <c:extLst>
              <c:ext xmlns:c16="http://schemas.microsoft.com/office/drawing/2014/chart" uri="{C3380CC4-5D6E-409C-BE32-E72D297353CC}">
                <c16:uniqueId val="{00000007-05B3-484C-8C48-985D5B418335}"/>
              </c:ext>
            </c:extLst>
          </c:dPt>
          <c:dPt>
            <c:idx val="4"/>
            <c:bubble3D val="0"/>
            <c:spPr>
              <a:solidFill>
                <a:schemeClr val="accent2">
                  <a:lumMod val="60000"/>
                  <a:lumOff val="40000"/>
                </a:schemeClr>
              </a:solidFill>
              <a:ln w="19050">
                <a:noFill/>
              </a:ln>
              <a:effectLst/>
            </c:spPr>
            <c:extLst>
              <c:ext xmlns:c16="http://schemas.microsoft.com/office/drawing/2014/chart" uri="{C3380CC4-5D6E-409C-BE32-E72D297353CC}">
                <c16:uniqueId val="{00000009-05B3-484C-8C48-985D5B418335}"/>
              </c:ext>
            </c:extLst>
          </c:dPt>
          <c:dPt>
            <c:idx val="5"/>
            <c:bubble3D val="0"/>
            <c:spPr>
              <a:solidFill>
                <a:schemeClr val="accent2">
                  <a:lumMod val="60000"/>
                  <a:lumOff val="40000"/>
                </a:schemeClr>
              </a:solidFill>
              <a:ln w="19050">
                <a:noFill/>
              </a:ln>
              <a:effectLst/>
            </c:spPr>
            <c:extLst>
              <c:ext xmlns:c16="http://schemas.microsoft.com/office/drawing/2014/chart" uri="{C3380CC4-5D6E-409C-BE32-E72D297353CC}">
                <c16:uniqueId val="{0000000B-05B3-484C-8C48-985D5B418335}"/>
              </c:ext>
            </c:extLst>
          </c:dPt>
          <c:dPt>
            <c:idx val="6"/>
            <c:bubble3D val="0"/>
            <c:spPr>
              <a:solidFill>
                <a:schemeClr val="accent2">
                  <a:lumMod val="60000"/>
                  <a:lumOff val="40000"/>
                </a:schemeClr>
              </a:solidFill>
              <a:ln w="19050">
                <a:noFill/>
              </a:ln>
              <a:effectLst/>
            </c:spPr>
            <c:extLst>
              <c:ext xmlns:c16="http://schemas.microsoft.com/office/drawing/2014/chart" uri="{C3380CC4-5D6E-409C-BE32-E72D297353CC}">
                <c16:uniqueId val="{0000000D-05B3-484C-8C48-985D5B418335}"/>
              </c:ext>
            </c:extLst>
          </c:dPt>
          <c:dPt>
            <c:idx val="7"/>
            <c:bubble3D val="0"/>
            <c:spPr>
              <a:solidFill>
                <a:schemeClr val="accent2">
                  <a:lumMod val="60000"/>
                  <a:lumOff val="40000"/>
                </a:schemeClr>
              </a:solidFill>
              <a:ln w="19050">
                <a:noFill/>
              </a:ln>
              <a:effectLst/>
            </c:spPr>
            <c:extLst>
              <c:ext xmlns:c16="http://schemas.microsoft.com/office/drawing/2014/chart" uri="{C3380CC4-5D6E-409C-BE32-E72D297353CC}">
                <c16:uniqueId val="{0000000F-05B3-484C-8C48-985D5B418335}"/>
              </c:ext>
            </c:extLst>
          </c:dPt>
          <c:dPt>
            <c:idx val="8"/>
            <c:bubble3D val="0"/>
            <c:spPr>
              <a:solidFill>
                <a:schemeClr val="accent2">
                  <a:lumMod val="60000"/>
                  <a:lumOff val="40000"/>
                </a:schemeClr>
              </a:solidFill>
              <a:ln w="19050">
                <a:noFill/>
              </a:ln>
              <a:effectLst/>
            </c:spPr>
            <c:extLst>
              <c:ext xmlns:c16="http://schemas.microsoft.com/office/drawing/2014/chart" uri="{C3380CC4-5D6E-409C-BE32-E72D297353CC}">
                <c16:uniqueId val="{00000011-05B3-484C-8C48-985D5B418335}"/>
              </c:ext>
            </c:extLst>
          </c:dPt>
          <c:dPt>
            <c:idx val="9"/>
            <c:bubble3D val="0"/>
            <c:spPr>
              <a:solidFill>
                <a:schemeClr val="accent2">
                  <a:lumMod val="60000"/>
                  <a:lumOff val="40000"/>
                </a:schemeClr>
              </a:solidFill>
              <a:ln w="19050">
                <a:noFill/>
              </a:ln>
              <a:effectLst/>
            </c:spPr>
            <c:extLst>
              <c:ext xmlns:c16="http://schemas.microsoft.com/office/drawing/2014/chart" uri="{C3380CC4-5D6E-409C-BE32-E72D297353CC}">
                <c16:uniqueId val="{00000013-05B3-484C-8C48-985D5B418335}"/>
              </c:ext>
            </c:extLst>
          </c:dPt>
          <c:dPt>
            <c:idx val="10"/>
            <c:bubble3D val="0"/>
            <c:spPr>
              <a:solidFill>
                <a:schemeClr val="accent2">
                  <a:lumMod val="60000"/>
                  <a:lumOff val="40000"/>
                </a:schemeClr>
              </a:solidFill>
              <a:ln w="19050">
                <a:noFill/>
              </a:ln>
              <a:effectLst/>
            </c:spPr>
            <c:extLst>
              <c:ext xmlns:c16="http://schemas.microsoft.com/office/drawing/2014/chart" uri="{C3380CC4-5D6E-409C-BE32-E72D297353CC}">
                <c16:uniqueId val="{00000015-05B3-484C-8C48-985D5B418335}"/>
              </c:ext>
            </c:extLst>
          </c:dPt>
          <c:dPt>
            <c:idx val="11"/>
            <c:bubble3D val="0"/>
            <c:spPr>
              <a:solidFill>
                <a:schemeClr val="accent2">
                  <a:lumMod val="60000"/>
                  <a:lumOff val="40000"/>
                </a:schemeClr>
              </a:solidFill>
              <a:ln w="19050">
                <a:noFill/>
              </a:ln>
              <a:effectLst/>
            </c:spPr>
            <c:extLst>
              <c:ext xmlns:c16="http://schemas.microsoft.com/office/drawing/2014/chart" uri="{C3380CC4-5D6E-409C-BE32-E72D297353CC}">
                <c16:uniqueId val="{00000017-05B3-484C-8C48-985D5B418335}"/>
              </c:ext>
            </c:extLst>
          </c:dPt>
          <c:dPt>
            <c:idx val="12"/>
            <c:bubble3D val="0"/>
            <c:spPr>
              <a:solidFill>
                <a:schemeClr val="accent2">
                  <a:lumMod val="60000"/>
                  <a:lumOff val="40000"/>
                </a:schemeClr>
              </a:solidFill>
              <a:ln w="19050">
                <a:noFill/>
              </a:ln>
              <a:effectLst/>
            </c:spPr>
            <c:extLst>
              <c:ext xmlns:c16="http://schemas.microsoft.com/office/drawing/2014/chart" uri="{C3380CC4-5D6E-409C-BE32-E72D297353CC}">
                <c16:uniqueId val="{00000019-05B3-484C-8C48-985D5B418335}"/>
              </c:ext>
            </c:extLst>
          </c:dPt>
          <c:dPt>
            <c:idx val="13"/>
            <c:bubble3D val="0"/>
            <c:spPr>
              <a:solidFill>
                <a:schemeClr val="accent2">
                  <a:lumMod val="60000"/>
                  <a:lumOff val="40000"/>
                </a:schemeClr>
              </a:solidFill>
              <a:ln w="19050">
                <a:noFill/>
              </a:ln>
              <a:effectLst/>
            </c:spPr>
            <c:extLst>
              <c:ext xmlns:c16="http://schemas.microsoft.com/office/drawing/2014/chart" uri="{C3380CC4-5D6E-409C-BE32-E72D297353CC}">
                <c16:uniqueId val="{0000001B-05B3-484C-8C48-985D5B418335}"/>
              </c:ext>
            </c:extLst>
          </c:dPt>
          <c:dPt>
            <c:idx val="14"/>
            <c:bubble3D val="0"/>
            <c:spPr>
              <a:solidFill>
                <a:schemeClr val="accent2">
                  <a:lumMod val="60000"/>
                  <a:lumOff val="40000"/>
                </a:schemeClr>
              </a:solidFill>
              <a:ln w="19050">
                <a:noFill/>
              </a:ln>
              <a:effectLst/>
            </c:spPr>
            <c:extLst>
              <c:ext xmlns:c16="http://schemas.microsoft.com/office/drawing/2014/chart" uri="{C3380CC4-5D6E-409C-BE32-E72D297353CC}">
                <c16:uniqueId val="{0000001D-05B3-484C-8C48-985D5B418335}"/>
              </c:ext>
            </c:extLst>
          </c:dPt>
          <c:dPt>
            <c:idx val="15"/>
            <c:bubble3D val="0"/>
            <c:spPr>
              <a:solidFill>
                <a:schemeClr val="accent2">
                  <a:lumMod val="60000"/>
                  <a:lumOff val="40000"/>
                </a:schemeClr>
              </a:solidFill>
              <a:ln w="19050">
                <a:noFill/>
              </a:ln>
              <a:effectLst/>
            </c:spPr>
            <c:extLst>
              <c:ext xmlns:c16="http://schemas.microsoft.com/office/drawing/2014/chart" uri="{C3380CC4-5D6E-409C-BE32-E72D297353CC}">
                <c16:uniqueId val="{0000001F-05B3-484C-8C48-985D5B418335}"/>
              </c:ext>
            </c:extLst>
          </c:dPt>
          <c:dPt>
            <c:idx val="16"/>
            <c:bubble3D val="0"/>
            <c:spPr>
              <a:solidFill>
                <a:schemeClr val="accent2">
                  <a:lumMod val="60000"/>
                  <a:lumOff val="40000"/>
                </a:schemeClr>
              </a:solidFill>
              <a:ln w="19050">
                <a:noFill/>
              </a:ln>
              <a:effectLst/>
            </c:spPr>
            <c:extLst>
              <c:ext xmlns:c16="http://schemas.microsoft.com/office/drawing/2014/chart" uri="{C3380CC4-5D6E-409C-BE32-E72D297353CC}">
                <c16:uniqueId val="{00000021-05B3-484C-8C48-985D5B418335}"/>
              </c:ext>
            </c:extLst>
          </c:dPt>
          <c:dPt>
            <c:idx val="17"/>
            <c:bubble3D val="0"/>
            <c:spPr>
              <a:solidFill>
                <a:schemeClr val="accent2">
                  <a:lumMod val="60000"/>
                  <a:lumOff val="40000"/>
                </a:schemeClr>
              </a:solidFill>
              <a:ln w="19050">
                <a:noFill/>
              </a:ln>
              <a:effectLst/>
            </c:spPr>
            <c:extLst>
              <c:ext xmlns:c16="http://schemas.microsoft.com/office/drawing/2014/chart" uri="{C3380CC4-5D6E-409C-BE32-E72D297353CC}">
                <c16:uniqueId val="{00000023-05B3-484C-8C48-985D5B418335}"/>
              </c:ext>
            </c:extLst>
          </c:dPt>
          <c:dPt>
            <c:idx val="18"/>
            <c:bubble3D val="0"/>
            <c:spPr>
              <a:solidFill>
                <a:schemeClr val="accent2">
                  <a:lumMod val="60000"/>
                  <a:lumOff val="40000"/>
                </a:schemeClr>
              </a:solidFill>
              <a:ln w="19050">
                <a:noFill/>
              </a:ln>
              <a:effectLst/>
            </c:spPr>
            <c:extLst>
              <c:ext xmlns:c16="http://schemas.microsoft.com/office/drawing/2014/chart" uri="{C3380CC4-5D6E-409C-BE32-E72D297353CC}">
                <c16:uniqueId val="{00000025-05B3-484C-8C48-985D5B418335}"/>
              </c:ext>
            </c:extLst>
          </c:dPt>
          <c:dPt>
            <c:idx val="19"/>
            <c:bubble3D val="0"/>
            <c:spPr>
              <a:solidFill>
                <a:schemeClr val="accent2">
                  <a:lumMod val="60000"/>
                  <a:lumOff val="40000"/>
                </a:schemeClr>
              </a:solidFill>
              <a:ln w="19050">
                <a:noFill/>
              </a:ln>
              <a:effectLst/>
            </c:spPr>
            <c:extLst>
              <c:ext xmlns:c16="http://schemas.microsoft.com/office/drawing/2014/chart" uri="{C3380CC4-5D6E-409C-BE32-E72D297353CC}">
                <c16:uniqueId val="{00000027-05B3-484C-8C48-985D5B418335}"/>
              </c:ext>
            </c:extLst>
          </c:dPt>
          <c:dPt>
            <c:idx val="20"/>
            <c:bubble3D val="0"/>
            <c:spPr>
              <a:solidFill>
                <a:schemeClr val="accent2">
                  <a:lumMod val="60000"/>
                  <a:lumOff val="40000"/>
                </a:schemeClr>
              </a:solidFill>
              <a:ln w="19050">
                <a:noFill/>
              </a:ln>
              <a:effectLst/>
            </c:spPr>
            <c:extLst>
              <c:ext xmlns:c16="http://schemas.microsoft.com/office/drawing/2014/chart" uri="{C3380CC4-5D6E-409C-BE32-E72D297353CC}">
                <c16:uniqueId val="{00000029-05B3-484C-8C48-985D5B418335}"/>
              </c:ext>
            </c:extLst>
          </c:dPt>
          <c:dPt>
            <c:idx val="21"/>
            <c:bubble3D val="0"/>
            <c:spPr>
              <a:solidFill>
                <a:schemeClr val="accent2">
                  <a:lumMod val="60000"/>
                  <a:lumOff val="40000"/>
                </a:schemeClr>
              </a:solidFill>
              <a:ln w="19050">
                <a:noFill/>
              </a:ln>
              <a:effectLst/>
            </c:spPr>
            <c:extLst>
              <c:ext xmlns:c16="http://schemas.microsoft.com/office/drawing/2014/chart" uri="{C3380CC4-5D6E-409C-BE32-E72D297353CC}">
                <c16:uniqueId val="{0000002B-05B3-484C-8C48-985D5B418335}"/>
              </c:ext>
            </c:extLst>
          </c:dPt>
          <c:dPt>
            <c:idx val="22"/>
            <c:bubble3D val="0"/>
            <c:spPr>
              <a:solidFill>
                <a:schemeClr val="accent2">
                  <a:lumMod val="60000"/>
                  <a:lumOff val="40000"/>
                </a:schemeClr>
              </a:solidFill>
              <a:ln w="19050">
                <a:noFill/>
              </a:ln>
              <a:effectLst/>
            </c:spPr>
            <c:extLst>
              <c:ext xmlns:c16="http://schemas.microsoft.com/office/drawing/2014/chart" uri="{C3380CC4-5D6E-409C-BE32-E72D297353CC}">
                <c16:uniqueId val="{0000002D-05B3-484C-8C48-985D5B418335}"/>
              </c:ext>
            </c:extLst>
          </c:dPt>
          <c:dPt>
            <c:idx val="23"/>
            <c:bubble3D val="0"/>
            <c:spPr>
              <a:solidFill>
                <a:schemeClr val="accent2">
                  <a:lumMod val="60000"/>
                  <a:lumOff val="40000"/>
                </a:schemeClr>
              </a:solidFill>
              <a:ln w="19050">
                <a:noFill/>
              </a:ln>
              <a:effectLst/>
            </c:spPr>
            <c:extLst>
              <c:ext xmlns:c16="http://schemas.microsoft.com/office/drawing/2014/chart" uri="{C3380CC4-5D6E-409C-BE32-E72D297353CC}">
                <c16:uniqueId val="{0000002F-05B3-484C-8C48-985D5B418335}"/>
              </c:ext>
            </c:extLst>
          </c:dPt>
          <c:dPt>
            <c:idx val="24"/>
            <c:bubble3D val="0"/>
            <c:spPr>
              <a:solidFill>
                <a:schemeClr val="accent2">
                  <a:lumMod val="60000"/>
                  <a:lumOff val="40000"/>
                </a:schemeClr>
              </a:solidFill>
              <a:ln w="19050">
                <a:noFill/>
              </a:ln>
              <a:effectLst/>
            </c:spPr>
            <c:extLst>
              <c:ext xmlns:c16="http://schemas.microsoft.com/office/drawing/2014/chart" uri="{C3380CC4-5D6E-409C-BE32-E72D297353CC}">
                <c16:uniqueId val="{00000031-05B3-484C-8C48-985D5B418335}"/>
              </c:ext>
            </c:extLst>
          </c:dPt>
          <c:dPt>
            <c:idx val="25"/>
            <c:bubble3D val="0"/>
            <c:spPr>
              <a:solidFill>
                <a:schemeClr val="accent2">
                  <a:lumMod val="60000"/>
                  <a:lumOff val="40000"/>
                </a:schemeClr>
              </a:solidFill>
              <a:ln w="19050">
                <a:noFill/>
              </a:ln>
              <a:effectLst/>
            </c:spPr>
            <c:extLst>
              <c:ext xmlns:c16="http://schemas.microsoft.com/office/drawing/2014/chart" uri="{C3380CC4-5D6E-409C-BE32-E72D297353CC}">
                <c16:uniqueId val="{00000033-05B3-484C-8C48-985D5B418335}"/>
              </c:ext>
            </c:extLst>
          </c:dPt>
          <c:dPt>
            <c:idx val="26"/>
            <c:bubble3D val="0"/>
            <c:spPr>
              <a:solidFill>
                <a:schemeClr val="accent2">
                  <a:lumMod val="60000"/>
                  <a:lumOff val="40000"/>
                </a:schemeClr>
              </a:solidFill>
              <a:ln w="19050">
                <a:noFill/>
              </a:ln>
              <a:effectLst/>
            </c:spPr>
            <c:extLst>
              <c:ext xmlns:c16="http://schemas.microsoft.com/office/drawing/2014/chart" uri="{C3380CC4-5D6E-409C-BE32-E72D297353CC}">
                <c16:uniqueId val="{00000035-05B3-484C-8C48-985D5B418335}"/>
              </c:ext>
            </c:extLst>
          </c:dPt>
          <c:dPt>
            <c:idx val="27"/>
            <c:bubble3D val="0"/>
            <c:spPr>
              <a:solidFill>
                <a:schemeClr val="accent2">
                  <a:lumMod val="60000"/>
                  <a:lumOff val="40000"/>
                </a:schemeClr>
              </a:solidFill>
              <a:ln w="19050">
                <a:noFill/>
              </a:ln>
              <a:effectLst/>
            </c:spPr>
            <c:extLst>
              <c:ext xmlns:c16="http://schemas.microsoft.com/office/drawing/2014/chart" uri="{C3380CC4-5D6E-409C-BE32-E72D297353CC}">
                <c16:uniqueId val="{00000037-05B3-484C-8C48-985D5B418335}"/>
              </c:ext>
            </c:extLst>
          </c:dPt>
          <c:dPt>
            <c:idx val="28"/>
            <c:bubble3D val="0"/>
            <c:spPr>
              <a:solidFill>
                <a:schemeClr val="accent2">
                  <a:lumMod val="60000"/>
                  <a:lumOff val="40000"/>
                </a:schemeClr>
              </a:solidFill>
              <a:ln w="19050">
                <a:noFill/>
              </a:ln>
              <a:effectLst/>
            </c:spPr>
            <c:extLst>
              <c:ext xmlns:c16="http://schemas.microsoft.com/office/drawing/2014/chart" uri="{C3380CC4-5D6E-409C-BE32-E72D297353CC}">
                <c16:uniqueId val="{00000039-05B3-484C-8C48-985D5B418335}"/>
              </c:ext>
            </c:extLst>
          </c:dPt>
          <c:dPt>
            <c:idx val="29"/>
            <c:bubble3D val="0"/>
            <c:spPr>
              <a:solidFill>
                <a:schemeClr val="accent2">
                  <a:lumMod val="60000"/>
                  <a:lumOff val="40000"/>
                </a:schemeClr>
              </a:solidFill>
              <a:ln w="19050">
                <a:noFill/>
              </a:ln>
              <a:effectLst/>
            </c:spPr>
            <c:extLst>
              <c:ext xmlns:c16="http://schemas.microsoft.com/office/drawing/2014/chart" uri="{C3380CC4-5D6E-409C-BE32-E72D297353CC}">
                <c16:uniqueId val="{0000003B-05B3-484C-8C48-985D5B418335}"/>
              </c:ext>
            </c:extLst>
          </c:dPt>
          <c:dPt>
            <c:idx val="30"/>
            <c:bubble3D val="0"/>
            <c:spPr>
              <a:solidFill>
                <a:schemeClr val="accent2">
                  <a:lumMod val="60000"/>
                  <a:lumOff val="40000"/>
                </a:schemeClr>
              </a:solidFill>
              <a:ln w="19050">
                <a:noFill/>
              </a:ln>
              <a:effectLst/>
            </c:spPr>
            <c:extLst>
              <c:ext xmlns:c16="http://schemas.microsoft.com/office/drawing/2014/chart" uri="{C3380CC4-5D6E-409C-BE32-E72D297353CC}">
                <c16:uniqueId val="{0000003D-05B3-484C-8C48-985D5B418335}"/>
              </c:ext>
            </c:extLst>
          </c:dPt>
          <c:dPt>
            <c:idx val="31"/>
            <c:bubble3D val="0"/>
            <c:spPr>
              <a:solidFill>
                <a:schemeClr val="accent2">
                  <a:lumMod val="60000"/>
                  <a:lumOff val="40000"/>
                </a:schemeClr>
              </a:solidFill>
              <a:ln w="19050">
                <a:noFill/>
              </a:ln>
              <a:effectLst/>
            </c:spPr>
            <c:extLst>
              <c:ext xmlns:c16="http://schemas.microsoft.com/office/drawing/2014/chart" uri="{C3380CC4-5D6E-409C-BE32-E72D297353CC}">
                <c16:uniqueId val="{0000003F-05B3-484C-8C48-985D5B418335}"/>
              </c:ext>
            </c:extLst>
          </c:dPt>
          <c:dPt>
            <c:idx val="32"/>
            <c:bubble3D val="0"/>
            <c:spPr>
              <a:solidFill>
                <a:schemeClr val="accent2">
                  <a:lumMod val="60000"/>
                  <a:lumOff val="40000"/>
                </a:schemeClr>
              </a:solidFill>
              <a:ln w="19050">
                <a:noFill/>
              </a:ln>
              <a:effectLst/>
            </c:spPr>
            <c:extLst>
              <c:ext xmlns:c16="http://schemas.microsoft.com/office/drawing/2014/chart" uri="{C3380CC4-5D6E-409C-BE32-E72D297353CC}">
                <c16:uniqueId val="{00000041-05B3-484C-8C48-985D5B418335}"/>
              </c:ext>
            </c:extLst>
          </c:dPt>
          <c:dPt>
            <c:idx val="33"/>
            <c:bubble3D val="0"/>
            <c:spPr>
              <a:solidFill>
                <a:schemeClr val="accent2">
                  <a:lumMod val="60000"/>
                  <a:lumOff val="40000"/>
                </a:schemeClr>
              </a:solidFill>
              <a:ln w="19050">
                <a:noFill/>
              </a:ln>
              <a:effectLst/>
            </c:spPr>
            <c:extLst>
              <c:ext xmlns:c16="http://schemas.microsoft.com/office/drawing/2014/chart" uri="{C3380CC4-5D6E-409C-BE32-E72D297353CC}">
                <c16:uniqueId val="{00000043-05B3-484C-8C48-985D5B418335}"/>
              </c:ext>
            </c:extLst>
          </c:dPt>
          <c:dPt>
            <c:idx val="34"/>
            <c:bubble3D val="0"/>
            <c:spPr>
              <a:solidFill>
                <a:schemeClr val="accent2">
                  <a:lumMod val="60000"/>
                  <a:lumOff val="40000"/>
                </a:schemeClr>
              </a:solidFill>
              <a:ln w="19050">
                <a:noFill/>
              </a:ln>
              <a:effectLst/>
            </c:spPr>
            <c:extLst>
              <c:ext xmlns:c16="http://schemas.microsoft.com/office/drawing/2014/chart" uri="{C3380CC4-5D6E-409C-BE32-E72D297353CC}">
                <c16:uniqueId val="{00000045-05B3-484C-8C48-985D5B418335}"/>
              </c:ext>
            </c:extLst>
          </c:dPt>
          <c:dPt>
            <c:idx val="35"/>
            <c:bubble3D val="0"/>
            <c:spPr>
              <a:solidFill>
                <a:schemeClr val="accent2">
                  <a:lumMod val="60000"/>
                  <a:lumOff val="40000"/>
                </a:schemeClr>
              </a:solidFill>
              <a:ln w="19050">
                <a:noFill/>
              </a:ln>
              <a:effectLst/>
            </c:spPr>
            <c:extLst>
              <c:ext xmlns:c16="http://schemas.microsoft.com/office/drawing/2014/chart" uri="{C3380CC4-5D6E-409C-BE32-E72D297353CC}">
                <c16:uniqueId val="{00000047-05B3-484C-8C48-985D5B418335}"/>
              </c:ext>
            </c:extLst>
          </c:dPt>
          <c:dPt>
            <c:idx val="36"/>
            <c:bubble3D val="0"/>
            <c:spPr>
              <a:solidFill>
                <a:schemeClr val="accent2">
                  <a:lumMod val="60000"/>
                  <a:lumOff val="40000"/>
                </a:schemeClr>
              </a:solidFill>
              <a:ln w="19050">
                <a:noFill/>
              </a:ln>
              <a:effectLst/>
            </c:spPr>
            <c:extLst>
              <c:ext xmlns:c16="http://schemas.microsoft.com/office/drawing/2014/chart" uri="{C3380CC4-5D6E-409C-BE32-E72D297353CC}">
                <c16:uniqueId val="{00000049-05B3-484C-8C48-985D5B418335}"/>
              </c:ext>
            </c:extLst>
          </c:dPt>
          <c:dPt>
            <c:idx val="37"/>
            <c:bubble3D val="0"/>
            <c:spPr>
              <a:solidFill>
                <a:schemeClr val="accent2">
                  <a:lumMod val="60000"/>
                  <a:lumOff val="40000"/>
                </a:schemeClr>
              </a:solidFill>
              <a:ln w="19050">
                <a:noFill/>
              </a:ln>
              <a:effectLst/>
            </c:spPr>
            <c:extLst>
              <c:ext xmlns:c16="http://schemas.microsoft.com/office/drawing/2014/chart" uri="{C3380CC4-5D6E-409C-BE32-E72D297353CC}">
                <c16:uniqueId val="{0000004B-05B3-484C-8C48-985D5B418335}"/>
              </c:ext>
            </c:extLst>
          </c:dPt>
          <c:dPt>
            <c:idx val="38"/>
            <c:bubble3D val="0"/>
            <c:spPr>
              <a:solidFill>
                <a:schemeClr val="accent2">
                  <a:lumMod val="60000"/>
                  <a:lumOff val="40000"/>
                </a:schemeClr>
              </a:solidFill>
              <a:ln w="19050">
                <a:noFill/>
              </a:ln>
              <a:effectLst/>
            </c:spPr>
            <c:extLst>
              <c:ext xmlns:c16="http://schemas.microsoft.com/office/drawing/2014/chart" uri="{C3380CC4-5D6E-409C-BE32-E72D297353CC}">
                <c16:uniqueId val="{0000004D-05B3-484C-8C48-985D5B418335}"/>
              </c:ext>
            </c:extLst>
          </c:dPt>
          <c:dPt>
            <c:idx val="39"/>
            <c:bubble3D val="0"/>
            <c:spPr>
              <a:solidFill>
                <a:schemeClr val="accent2">
                  <a:lumMod val="60000"/>
                  <a:lumOff val="40000"/>
                </a:schemeClr>
              </a:solidFill>
              <a:ln w="19050">
                <a:noFill/>
              </a:ln>
              <a:effectLst/>
            </c:spPr>
            <c:extLst>
              <c:ext xmlns:c16="http://schemas.microsoft.com/office/drawing/2014/chart" uri="{C3380CC4-5D6E-409C-BE32-E72D297353CC}">
                <c16:uniqueId val="{0000004F-05B3-484C-8C48-985D5B418335}"/>
              </c:ext>
            </c:extLst>
          </c:dPt>
          <c:dPt>
            <c:idx val="40"/>
            <c:bubble3D val="0"/>
            <c:spPr>
              <a:solidFill>
                <a:schemeClr val="accent2">
                  <a:lumMod val="60000"/>
                  <a:lumOff val="40000"/>
                </a:schemeClr>
              </a:solidFill>
              <a:ln w="19050">
                <a:noFill/>
              </a:ln>
              <a:effectLst/>
            </c:spPr>
            <c:extLst>
              <c:ext xmlns:c16="http://schemas.microsoft.com/office/drawing/2014/chart" uri="{C3380CC4-5D6E-409C-BE32-E72D297353CC}">
                <c16:uniqueId val="{00000051-05B3-484C-8C48-985D5B418335}"/>
              </c:ext>
            </c:extLst>
          </c:dPt>
          <c:dPt>
            <c:idx val="41"/>
            <c:bubble3D val="0"/>
            <c:spPr>
              <a:solidFill>
                <a:schemeClr val="accent2">
                  <a:lumMod val="60000"/>
                  <a:lumOff val="40000"/>
                </a:schemeClr>
              </a:solidFill>
              <a:ln w="19050">
                <a:noFill/>
              </a:ln>
              <a:effectLst/>
            </c:spPr>
            <c:extLst>
              <c:ext xmlns:c16="http://schemas.microsoft.com/office/drawing/2014/chart" uri="{C3380CC4-5D6E-409C-BE32-E72D297353CC}">
                <c16:uniqueId val="{00000053-05B3-484C-8C48-985D5B418335}"/>
              </c:ext>
            </c:extLst>
          </c:dPt>
          <c:dPt>
            <c:idx val="42"/>
            <c:bubble3D val="0"/>
            <c:spPr>
              <a:solidFill>
                <a:schemeClr val="accent2">
                  <a:lumMod val="60000"/>
                  <a:lumOff val="40000"/>
                </a:schemeClr>
              </a:solidFill>
              <a:ln w="19050">
                <a:noFill/>
              </a:ln>
              <a:effectLst/>
            </c:spPr>
            <c:extLst>
              <c:ext xmlns:c16="http://schemas.microsoft.com/office/drawing/2014/chart" uri="{C3380CC4-5D6E-409C-BE32-E72D297353CC}">
                <c16:uniqueId val="{00000055-05B3-484C-8C48-985D5B418335}"/>
              </c:ext>
            </c:extLst>
          </c:dPt>
          <c:dPt>
            <c:idx val="43"/>
            <c:bubble3D val="0"/>
            <c:spPr>
              <a:solidFill>
                <a:schemeClr val="accent2">
                  <a:lumMod val="60000"/>
                  <a:lumOff val="40000"/>
                </a:schemeClr>
              </a:solidFill>
              <a:ln w="19050">
                <a:noFill/>
              </a:ln>
              <a:effectLst/>
            </c:spPr>
            <c:extLst>
              <c:ext xmlns:c16="http://schemas.microsoft.com/office/drawing/2014/chart" uri="{C3380CC4-5D6E-409C-BE32-E72D297353CC}">
                <c16:uniqueId val="{00000057-05B3-484C-8C48-985D5B418335}"/>
              </c:ext>
            </c:extLst>
          </c:dPt>
          <c:dPt>
            <c:idx val="44"/>
            <c:bubble3D val="0"/>
            <c:spPr>
              <a:solidFill>
                <a:schemeClr val="accent2">
                  <a:lumMod val="60000"/>
                  <a:lumOff val="40000"/>
                </a:schemeClr>
              </a:solidFill>
              <a:ln w="19050">
                <a:noFill/>
              </a:ln>
              <a:effectLst/>
            </c:spPr>
            <c:extLst>
              <c:ext xmlns:c16="http://schemas.microsoft.com/office/drawing/2014/chart" uri="{C3380CC4-5D6E-409C-BE32-E72D297353CC}">
                <c16:uniqueId val="{00000059-05B3-484C-8C48-985D5B418335}"/>
              </c:ext>
            </c:extLst>
          </c:dPt>
          <c:dPt>
            <c:idx val="45"/>
            <c:bubble3D val="0"/>
            <c:spPr>
              <a:solidFill>
                <a:schemeClr val="accent2">
                  <a:lumMod val="60000"/>
                  <a:lumOff val="40000"/>
                </a:schemeClr>
              </a:solidFill>
              <a:ln w="19050">
                <a:noFill/>
              </a:ln>
              <a:effectLst/>
            </c:spPr>
            <c:extLst>
              <c:ext xmlns:c16="http://schemas.microsoft.com/office/drawing/2014/chart" uri="{C3380CC4-5D6E-409C-BE32-E72D297353CC}">
                <c16:uniqueId val="{0000005B-05B3-484C-8C48-985D5B418335}"/>
              </c:ext>
            </c:extLst>
          </c:dPt>
          <c:dPt>
            <c:idx val="46"/>
            <c:bubble3D val="0"/>
            <c:spPr>
              <a:solidFill>
                <a:schemeClr val="accent2">
                  <a:lumMod val="60000"/>
                  <a:lumOff val="40000"/>
                </a:schemeClr>
              </a:solidFill>
              <a:ln w="19050">
                <a:noFill/>
              </a:ln>
              <a:effectLst/>
            </c:spPr>
            <c:extLst>
              <c:ext xmlns:c16="http://schemas.microsoft.com/office/drawing/2014/chart" uri="{C3380CC4-5D6E-409C-BE32-E72D297353CC}">
                <c16:uniqueId val="{0000005D-05B3-484C-8C48-985D5B418335}"/>
              </c:ext>
            </c:extLst>
          </c:dPt>
          <c:dPt>
            <c:idx val="47"/>
            <c:bubble3D val="0"/>
            <c:spPr>
              <a:solidFill>
                <a:schemeClr val="accent2">
                  <a:lumMod val="60000"/>
                  <a:lumOff val="40000"/>
                </a:schemeClr>
              </a:solidFill>
              <a:ln w="19050">
                <a:noFill/>
              </a:ln>
              <a:effectLst/>
            </c:spPr>
            <c:extLst>
              <c:ext xmlns:c16="http://schemas.microsoft.com/office/drawing/2014/chart" uri="{C3380CC4-5D6E-409C-BE32-E72D297353CC}">
                <c16:uniqueId val="{0000005F-05B3-484C-8C48-985D5B418335}"/>
              </c:ext>
            </c:extLst>
          </c:dPt>
          <c:dPt>
            <c:idx val="48"/>
            <c:bubble3D val="0"/>
            <c:spPr>
              <a:solidFill>
                <a:schemeClr val="accent2">
                  <a:lumMod val="60000"/>
                  <a:lumOff val="40000"/>
                </a:schemeClr>
              </a:solidFill>
              <a:ln w="19050">
                <a:noFill/>
              </a:ln>
              <a:effectLst/>
            </c:spPr>
            <c:extLst>
              <c:ext xmlns:c16="http://schemas.microsoft.com/office/drawing/2014/chart" uri="{C3380CC4-5D6E-409C-BE32-E72D297353CC}">
                <c16:uniqueId val="{00000061-05B3-484C-8C48-985D5B418335}"/>
              </c:ext>
            </c:extLst>
          </c:dPt>
          <c:dPt>
            <c:idx val="49"/>
            <c:bubble3D val="0"/>
            <c:spPr>
              <a:solidFill>
                <a:schemeClr val="accent2">
                  <a:lumMod val="60000"/>
                  <a:lumOff val="40000"/>
                </a:schemeClr>
              </a:solidFill>
              <a:ln w="19050">
                <a:noFill/>
              </a:ln>
              <a:effectLst/>
            </c:spPr>
            <c:extLst>
              <c:ext xmlns:c16="http://schemas.microsoft.com/office/drawing/2014/chart" uri="{C3380CC4-5D6E-409C-BE32-E72D297353CC}">
                <c16:uniqueId val="{00000063-05B3-484C-8C48-985D5B418335}"/>
              </c:ext>
            </c:extLst>
          </c:dPt>
          <c:dPt>
            <c:idx val="50"/>
            <c:bubble3D val="0"/>
            <c:spPr>
              <a:solidFill>
                <a:schemeClr val="accent2">
                  <a:lumMod val="60000"/>
                  <a:lumOff val="40000"/>
                </a:schemeClr>
              </a:solidFill>
              <a:ln w="19050">
                <a:noFill/>
              </a:ln>
              <a:effectLst/>
            </c:spPr>
            <c:extLst>
              <c:ext xmlns:c16="http://schemas.microsoft.com/office/drawing/2014/chart" uri="{C3380CC4-5D6E-409C-BE32-E72D297353CC}">
                <c16:uniqueId val="{00000065-05B3-484C-8C48-985D5B418335}"/>
              </c:ext>
            </c:extLst>
          </c:dPt>
          <c:dPt>
            <c:idx val="51"/>
            <c:bubble3D val="0"/>
            <c:spPr>
              <a:solidFill>
                <a:schemeClr val="accent2">
                  <a:lumMod val="60000"/>
                  <a:lumOff val="40000"/>
                </a:schemeClr>
              </a:solidFill>
              <a:ln w="19050">
                <a:noFill/>
              </a:ln>
              <a:effectLst/>
            </c:spPr>
            <c:extLst>
              <c:ext xmlns:c16="http://schemas.microsoft.com/office/drawing/2014/chart" uri="{C3380CC4-5D6E-409C-BE32-E72D297353CC}">
                <c16:uniqueId val="{00000067-05B3-484C-8C48-985D5B418335}"/>
              </c:ext>
            </c:extLst>
          </c:dPt>
          <c:dPt>
            <c:idx val="52"/>
            <c:bubble3D val="0"/>
            <c:spPr>
              <a:solidFill>
                <a:schemeClr val="accent2">
                  <a:lumMod val="60000"/>
                  <a:lumOff val="40000"/>
                </a:schemeClr>
              </a:solidFill>
              <a:ln w="19050">
                <a:noFill/>
              </a:ln>
              <a:effectLst/>
            </c:spPr>
            <c:extLst>
              <c:ext xmlns:c16="http://schemas.microsoft.com/office/drawing/2014/chart" uri="{C3380CC4-5D6E-409C-BE32-E72D297353CC}">
                <c16:uniqueId val="{00000069-05B3-484C-8C48-985D5B418335}"/>
              </c:ext>
            </c:extLst>
          </c:dPt>
          <c:dPt>
            <c:idx val="53"/>
            <c:bubble3D val="0"/>
            <c:spPr>
              <a:solidFill>
                <a:schemeClr val="accent2">
                  <a:lumMod val="60000"/>
                  <a:lumOff val="40000"/>
                </a:schemeClr>
              </a:solidFill>
              <a:ln w="19050">
                <a:noFill/>
              </a:ln>
              <a:effectLst/>
            </c:spPr>
            <c:extLst>
              <c:ext xmlns:c16="http://schemas.microsoft.com/office/drawing/2014/chart" uri="{C3380CC4-5D6E-409C-BE32-E72D297353CC}">
                <c16:uniqueId val="{0000006B-05B3-484C-8C48-985D5B418335}"/>
              </c:ext>
            </c:extLst>
          </c:dPt>
          <c:dPt>
            <c:idx val="54"/>
            <c:bubble3D val="0"/>
            <c:spPr>
              <a:solidFill>
                <a:schemeClr val="accent2">
                  <a:lumMod val="60000"/>
                  <a:lumOff val="40000"/>
                </a:schemeClr>
              </a:solidFill>
              <a:ln w="19050">
                <a:noFill/>
              </a:ln>
              <a:effectLst/>
            </c:spPr>
            <c:extLst>
              <c:ext xmlns:c16="http://schemas.microsoft.com/office/drawing/2014/chart" uri="{C3380CC4-5D6E-409C-BE32-E72D297353CC}">
                <c16:uniqueId val="{0000006D-05B3-484C-8C48-985D5B418335}"/>
              </c:ext>
            </c:extLst>
          </c:dPt>
          <c:dPt>
            <c:idx val="55"/>
            <c:bubble3D val="0"/>
            <c:spPr>
              <a:solidFill>
                <a:schemeClr val="accent2">
                  <a:lumMod val="60000"/>
                  <a:lumOff val="40000"/>
                </a:schemeClr>
              </a:solidFill>
              <a:ln w="19050">
                <a:noFill/>
              </a:ln>
              <a:effectLst/>
            </c:spPr>
            <c:extLst>
              <c:ext xmlns:c16="http://schemas.microsoft.com/office/drawing/2014/chart" uri="{C3380CC4-5D6E-409C-BE32-E72D297353CC}">
                <c16:uniqueId val="{0000006F-05B3-484C-8C48-985D5B418335}"/>
              </c:ext>
            </c:extLst>
          </c:dPt>
          <c:dPt>
            <c:idx val="56"/>
            <c:bubble3D val="0"/>
            <c:spPr>
              <a:solidFill>
                <a:schemeClr val="accent2">
                  <a:lumMod val="60000"/>
                  <a:lumOff val="40000"/>
                </a:schemeClr>
              </a:solidFill>
              <a:ln w="19050">
                <a:noFill/>
              </a:ln>
              <a:effectLst/>
            </c:spPr>
            <c:extLst>
              <c:ext xmlns:c16="http://schemas.microsoft.com/office/drawing/2014/chart" uri="{C3380CC4-5D6E-409C-BE32-E72D297353CC}">
                <c16:uniqueId val="{00000071-05B3-484C-8C48-985D5B418335}"/>
              </c:ext>
            </c:extLst>
          </c:dPt>
          <c:dPt>
            <c:idx val="57"/>
            <c:bubble3D val="0"/>
            <c:spPr>
              <a:solidFill>
                <a:schemeClr val="accent2">
                  <a:lumMod val="60000"/>
                  <a:lumOff val="40000"/>
                </a:schemeClr>
              </a:solidFill>
              <a:ln w="19050">
                <a:noFill/>
              </a:ln>
              <a:effectLst/>
            </c:spPr>
            <c:extLst>
              <c:ext xmlns:c16="http://schemas.microsoft.com/office/drawing/2014/chart" uri="{C3380CC4-5D6E-409C-BE32-E72D297353CC}">
                <c16:uniqueId val="{00000073-05B3-484C-8C48-985D5B418335}"/>
              </c:ext>
            </c:extLst>
          </c:dPt>
          <c:dPt>
            <c:idx val="58"/>
            <c:bubble3D val="0"/>
            <c:spPr>
              <a:solidFill>
                <a:schemeClr val="accent2">
                  <a:lumMod val="60000"/>
                  <a:lumOff val="40000"/>
                </a:schemeClr>
              </a:solidFill>
              <a:ln w="19050">
                <a:noFill/>
              </a:ln>
              <a:effectLst/>
            </c:spPr>
            <c:extLst>
              <c:ext xmlns:c16="http://schemas.microsoft.com/office/drawing/2014/chart" uri="{C3380CC4-5D6E-409C-BE32-E72D297353CC}">
                <c16:uniqueId val="{00000075-05B3-484C-8C48-985D5B418335}"/>
              </c:ext>
            </c:extLst>
          </c:dPt>
          <c:dPt>
            <c:idx val="59"/>
            <c:bubble3D val="0"/>
            <c:spPr>
              <a:solidFill>
                <a:schemeClr val="accent2">
                  <a:lumMod val="60000"/>
                  <a:lumOff val="40000"/>
                </a:schemeClr>
              </a:solidFill>
              <a:ln w="19050">
                <a:noFill/>
              </a:ln>
              <a:effectLst/>
            </c:spPr>
            <c:extLst>
              <c:ext xmlns:c16="http://schemas.microsoft.com/office/drawing/2014/chart" uri="{C3380CC4-5D6E-409C-BE32-E72D297353CC}">
                <c16:uniqueId val="{00000077-05B3-484C-8C48-985D5B418335}"/>
              </c:ext>
            </c:extLst>
          </c:dPt>
          <c:dPt>
            <c:idx val="60"/>
            <c:bubble3D val="0"/>
            <c:spPr>
              <a:solidFill>
                <a:schemeClr val="accent2">
                  <a:lumMod val="60000"/>
                  <a:lumOff val="40000"/>
                </a:schemeClr>
              </a:solidFill>
              <a:ln w="19050">
                <a:noFill/>
              </a:ln>
              <a:effectLst/>
            </c:spPr>
            <c:extLst>
              <c:ext xmlns:c16="http://schemas.microsoft.com/office/drawing/2014/chart" uri="{C3380CC4-5D6E-409C-BE32-E72D297353CC}">
                <c16:uniqueId val="{00000079-05B3-484C-8C48-985D5B418335}"/>
              </c:ext>
            </c:extLst>
          </c:dPt>
          <c:dPt>
            <c:idx val="61"/>
            <c:bubble3D val="0"/>
            <c:spPr>
              <a:solidFill>
                <a:schemeClr val="accent2">
                  <a:lumMod val="60000"/>
                  <a:lumOff val="40000"/>
                </a:schemeClr>
              </a:solidFill>
              <a:ln w="19050">
                <a:noFill/>
              </a:ln>
              <a:effectLst/>
            </c:spPr>
            <c:extLst>
              <c:ext xmlns:c16="http://schemas.microsoft.com/office/drawing/2014/chart" uri="{C3380CC4-5D6E-409C-BE32-E72D297353CC}">
                <c16:uniqueId val="{0000007B-05B3-484C-8C48-985D5B418335}"/>
              </c:ext>
            </c:extLst>
          </c:dPt>
          <c:dPt>
            <c:idx val="62"/>
            <c:bubble3D val="0"/>
            <c:spPr>
              <a:solidFill>
                <a:schemeClr val="accent2">
                  <a:lumMod val="60000"/>
                  <a:lumOff val="40000"/>
                </a:schemeClr>
              </a:solidFill>
              <a:ln w="19050">
                <a:noFill/>
              </a:ln>
              <a:effectLst/>
            </c:spPr>
            <c:extLst>
              <c:ext xmlns:c16="http://schemas.microsoft.com/office/drawing/2014/chart" uri="{C3380CC4-5D6E-409C-BE32-E72D297353CC}">
                <c16:uniqueId val="{0000007D-05B3-484C-8C48-985D5B418335}"/>
              </c:ext>
            </c:extLst>
          </c:dPt>
          <c:dPt>
            <c:idx val="63"/>
            <c:bubble3D val="0"/>
            <c:spPr>
              <a:solidFill>
                <a:schemeClr val="accent2">
                  <a:lumMod val="60000"/>
                  <a:lumOff val="40000"/>
                </a:schemeClr>
              </a:solidFill>
              <a:ln w="19050">
                <a:noFill/>
              </a:ln>
              <a:effectLst/>
            </c:spPr>
            <c:extLst>
              <c:ext xmlns:c16="http://schemas.microsoft.com/office/drawing/2014/chart" uri="{C3380CC4-5D6E-409C-BE32-E72D297353CC}">
                <c16:uniqueId val="{0000007F-05B3-484C-8C48-985D5B418335}"/>
              </c:ext>
            </c:extLst>
          </c:dPt>
          <c:dPt>
            <c:idx val="64"/>
            <c:bubble3D val="0"/>
            <c:spPr>
              <a:solidFill>
                <a:schemeClr val="accent2">
                  <a:lumMod val="60000"/>
                  <a:lumOff val="40000"/>
                </a:schemeClr>
              </a:solidFill>
              <a:ln w="19050">
                <a:noFill/>
              </a:ln>
              <a:effectLst/>
            </c:spPr>
            <c:extLst>
              <c:ext xmlns:c16="http://schemas.microsoft.com/office/drawing/2014/chart" uri="{C3380CC4-5D6E-409C-BE32-E72D297353CC}">
                <c16:uniqueId val="{00000081-05B3-484C-8C48-985D5B418335}"/>
              </c:ext>
            </c:extLst>
          </c:dPt>
          <c:dPt>
            <c:idx val="65"/>
            <c:bubble3D val="0"/>
            <c:spPr>
              <a:solidFill>
                <a:schemeClr val="accent2">
                  <a:lumMod val="60000"/>
                  <a:lumOff val="40000"/>
                </a:schemeClr>
              </a:solidFill>
              <a:ln w="19050">
                <a:noFill/>
              </a:ln>
              <a:effectLst/>
            </c:spPr>
            <c:extLst>
              <c:ext xmlns:c16="http://schemas.microsoft.com/office/drawing/2014/chart" uri="{C3380CC4-5D6E-409C-BE32-E72D297353CC}">
                <c16:uniqueId val="{00000083-05B3-484C-8C48-985D5B418335}"/>
              </c:ext>
            </c:extLst>
          </c:dPt>
          <c:dPt>
            <c:idx val="66"/>
            <c:bubble3D val="0"/>
            <c:spPr>
              <a:solidFill>
                <a:schemeClr val="accent2">
                  <a:lumMod val="60000"/>
                  <a:lumOff val="40000"/>
                </a:schemeClr>
              </a:solidFill>
              <a:ln w="19050">
                <a:noFill/>
              </a:ln>
              <a:effectLst/>
            </c:spPr>
            <c:extLst>
              <c:ext xmlns:c16="http://schemas.microsoft.com/office/drawing/2014/chart" uri="{C3380CC4-5D6E-409C-BE32-E72D297353CC}">
                <c16:uniqueId val="{00000085-05B3-484C-8C48-985D5B418335}"/>
              </c:ext>
            </c:extLst>
          </c:dPt>
          <c:dPt>
            <c:idx val="67"/>
            <c:bubble3D val="0"/>
            <c:spPr>
              <a:solidFill>
                <a:schemeClr val="accent2">
                  <a:lumMod val="60000"/>
                  <a:lumOff val="40000"/>
                </a:schemeClr>
              </a:solidFill>
              <a:ln w="19050">
                <a:noFill/>
              </a:ln>
              <a:effectLst/>
            </c:spPr>
            <c:extLst>
              <c:ext xmlns:c16="http://schemas.microsoft.com/office/drawing/2014/chart" uri="{C3380CC4-5D6E-409C-BE32-E72D297353CC}">
                <c16:uniqueId val="{00000087-05B3-484C-8C48-985D5B418335}"/>
              </c:ext>
            </c:extLst>
          </c:dPt>
          <c:dPt>
            <c:idx val="68"/>
            <c:bubble3D val="0"/>
            <c:spPr>
              <a:solidFill>
                <a:schemeClr val="accent2">
                  <a:lumMod val="60000"/>
                  <a:lumOff val="40000"/>
                </a:schemeClr>
              </a:solidFill>
              <a:ln w="19050">
                <a:noFill/>
              </a:ln>
              <a:effectLst/>
            </c:spPr>
            <c:extLst>
              <c:ext xmlns:c16="http://schemas.microsoft.com/office/drawing/2014/chart" uri="{C3380CC4-5D6E-409C-BE32-E72D297353CC}">
                <c16:uniqueId val="{00000089-05B3-484C-8C48-985D5B418335}"/>
              </c:ext>
            </c:extLst>
          </c:dPt>
          <c:dPt>
            <c:idx val="69"/>
            <c:bubble3D val="0"/>
            <c:spPr>
              <a:solidFill>
                <a:schemeClr val="accent2">
                  <a:lumMod val="60000"/>
                  <a:lumOff val="40000"/>
                </a:schemeClr>
              </a:solidFill>
              <a:ln w="19050">
                <a:noFill/>
              </a:ln>
              <a:effectLst/>
            </c:spPr>
            <c:extLst>
              <c:ext xmlns:c16="http://schemas.microsoft.com/office/drawing/2014/chart" uri="{C3380CC4-5D6E-409C-BE32-E72D297353CC}">
                <c16:uniqueId val="{0000008B-05B3-484C-8C48-985D5B418335}"/>
              </c:ext>
            </c:extLst>
          </c:dPt>
          <c:dPt>
            <c:idx val="70"/>
            <c:bubble3D val="0"/>
            <c:spPr>
              <a:solidFill>
                <a:schemeClr val="accent2">
                  <a:lumMod val="60000"/>
                  <a:lumOff val="40000"/>
                </a:schemeClr>
              </a:solidFill>
              <a:ln w="19050">
                <a:noFill/>
              </a:ln>
              <a:effectLst/>
            </c:spPr>
            <c:extLst>
              <c:ext xmlns:c16="http://schemas.microsoft.com/office/drawing/2014/chart" uri="{C3380CC4-5D6E-409C-BE32-E72D297353CC}">
                <c16:uniqueId val="{0000008D-05B3-484C-8C48-985D5B418335}"/>
              </c:ext>
            </c:extLst>
          </c:dPt>
          <c:dPt>
            <c:idx val="71"/>
            <c:bubble3D val="0"/>
            <c:spPr>
              <a:solidFill>
                <a:schemeClr val="accent2">
                  <a:lumMod val="60000"/>
                  <a:lumOff val="40000"/>
                </a:schemeClr>
              </a:solidFill>
              <a:ln w="19050">
                <a:noFill/>
              </a:ln>
              <a:effectLst/>
            </c:spPr>
            <c:extLst>
              <c:ext xmlns:c16="http://schemas.microsoft.com/office/drawing/2014/chart" uri="{C3380CC4-5D6E-409C-BE32-E72D297353CC}">
                <c16:uniqueId val="{0000008F-05B3-484C-8C48-985D5B418335}"/>
              </c:ext>
            </c:extLst>
          </c:dPt>
          <c:dPt>
            <c:idx val="72"/>
            <c:bubble3D val="0"/>
            <c:spPr>
              <a:solidFill>
                <a:schemeClr val="accent2">
                  <a:lumMod val="60000"/>
                  <a:lumOff val="40000"/>
                </a:schemeClr>
              </a:solidFill>
              <a:ln w="19050">
                <a:noFill/>
              </a:ln>
              <a:effectLst/>
            </c:spPr>
            <c:extLst>
              <c:ext xmlns:c16="http://schemas.microsoft.com/office/drawing/2014/chart" uri="{C3380CC4-5D6E-409C-BE32-E72D297353CC}">
                <c16:uniqueId val="{00000091-05B3-484C-8C48-985D5B418335}"/>
              </c:ext>
            </c:extLst>
          </c:dPt>
          <c:dPt>
            <c:idx val="73"/>
            <c:bubble3D val="0"/>
            <c:spPr>
              <a:solidFill>
                <a:schemeClr val="accent2">
                  <a:lumMod val="60000"/>
                  <a:lumOff val="40000"/>
                </a:schemeClr>
              </a:solidFill>
              <a:ln w="19050">
                <a:noFill/>
              </a:ln>
              <a:effectLst/>
            </c:spPr>
            <c:extLst>
              <c:ext xmlns:c16="http://schemas.microsoft.com/office/drawing/2014/chart" uri="{C3380CC4-5D6E-409C-BE32-E72D297353CC}">
                <c16:uniqueId val="{00000093-05B3-484C-8C48-985D5B418335}"/>
              </c:ext>
            </c:extLst>
          </c:dPt>
          <c:dPt>
            <c:idx val="74"/>
            <c:bubble3D val="0"/>
            <c:spPr>
              <a:solidFill>
                <a:schemeClr val="accent2">
                  <a:lumMod val="60000"/>
                  <a:lumOff val="40000"/>
                </a:schemeClr>
              </a:solidFill>
              <a:ln w="19050">
                <a:noFill/>
              </a:ln>
              <a:effectLst/>
            </c:spPr>
            <c:extLst>
              <c:ext xmlns:c16="http://schemas.microsoft.com/office/drawing/2014/chart" uri="{C3380CC4-5D6E-409C-BE32-E72D297353CC}">
                <c16:uniqueId val="{00000095-05B3-484C-8C48-985D5B418335}"/>
              </c:ext>
            </c:extLst>
          </c:dPt>
          <c:dPt>
            <c:idx val="75"/>
            <c:bubble3D val="0"/>
            <c:spPr>
              <a:solidFill>
                <a:schemeClr val="accent2">
                  <a:lumMod val="60000"/>
                  <a:lumOff val="40000"/>
                </a:schemeClr>
              </a:solidFill>
              <a:ln w="19050">
                <a:noFill/>
              </a:ln>
              <a:effectLst/>
            </c:spPr>
            <c:extLst>
              <c:ext xmlns:c16="http://schemas.microsoft.com/office/drawing/2014/chart" uri="{C3380CC4-5D6E-409C-BE32-E72D297353CC}">
                <c16:uniqueId val="{00000097-05B3-484C-8C48-985D5B418335}"/>
              </c:ext>
            </c:extLst>
          </c:dPt>
          <c:dPt>
            <c:idx val="76"/>
            <c:bubble3D val="0"/>
            <c:spPr>
              <a:solidFill>
                <a:schemeClr val="accent2">
                  <a:lumMod val="60000"/>
                  <a:lumOff val="40000"/>
                </a:schemeClr>
              </a:solidFill>
              <a:ln w="19050">
                <a:noFill/>
              </a:ln>
              <a:effectLst/>
            </c:spPr>
            <c:extLst>
              <c:ext xmlns:c16="http://schemas.microsoft.com/office/drawing/2014/chart" uri="{C3380CC4-5D6E-409C-BE32-E72D297353CC}">
                <c16:uniqueId val="{00000099-05B3-484C-8C48-985D5B418335}"/>
              </c:ext>
            </c:extLst>
          </c:dPt>
          <c:dPt>
            <c:idx val="77"/>
            <c:bubble3D val="0"/>
            <c:spPr>
              <a:solidFill>
                <a:schemeClr val="accent2">
                  <a:lumMod val="60000"/>
                  <a:lumOff val="40000"/>
                </a:schemeClr>
              </a:solidFill>
              <a:ln w="19050">
                <a:noFill/>
              </a:ln>
              <a:effectLst/>
            </c:spPr>
            <c:extLst>
              <c:ext xmlns:c16="http://schemas.microsoft.com/office/drawing/2014/chart" uri="{C3380CC4-5D6E-409C-BE32-E72D297353CC}">
                <c16:uniqueId val="{0000009B-05B3-484C-8C48-985D5B418335}"/>
              </c:ext>
            </c:extLst>
          </c:dPt>
          <c:dPt>
            <c:idx val="78"/>
            <c:bubble3D val="0"/>
            <c:spPr>
              <a:solidFill>
                <a:schemeClr val="accent2">
                  <a:lumMod val="60000"/>
                  <a:lumOff val="40000"/>
                </a:schemeClr>
              </a:solidFill>
              <a:ln w="19050">
                <a:noFill/>
              </a:ln>
              <a:effectLst/>
            </c:spPr>
            <c:extLst>
              <c:ext xmlns:c16="http://schemas.microsoft.com/office/drawing/2014/chart" uri="{C3380CC4-5D6E-409C-BE32-E72D297353CC}">
                <c16:uniqueId val="{0000009D-05B3-484C-8C48-985D5B418335}"/>
              </c:ext>
            </c:extLst>
          </c:dPt>
          <c:dPt>
            <c:idx val="79"/>
            <c:bubble3D val="0"/>
            <c:spPr>
              <a:solidFill>
                <a:schemeClr val="accent2">
                  <a:lumMod val="60000"/>
                  <a:lumOff val="40000"/>
                </a:schemeClr>
              </a:solidFill>
              <a:ln w="19050">
                <a:noFill/>
              </a:ln>
              <a:effectLst/>
            </c:spPr>
            <c:extLst>
              <c:ext xmlns:c16="http://schemas.microsoft.com/office/drawing/2014/chart" uri="{C3380CC4-5D6E-409C-BE32-E72D297353CC}">
                <c16:uniqueId val="{0000009F-05B3-484C-8C48-985D5B418335}"/>
              </c:ext>
            </c:extLst>
          </c:dPt>
          <c:dPt>
            <c:idx val="80"/>
            <c:bubble3D val="0"/>
            <c:spPr>
              <a:solidFill>
                <a:schemeClr val="accent2">
                  <a:lumMod val="60000"/>
                  <a:lumOff val="40000"/>
                </a:schemeClr>
              </a:solidFill>
              <a:ln w="19050">
                <a:noFill/>
              </a:ln>
              <a:effectLst/>
            </c:spPr>
            <c:extLst>
              <c:ext xmlns:c16="http://schemas.microsoft.com/office/drawing/2014/chart" uri="{C3380CC4-5D6E-409C-BE32-E72D297353CC}">
                <c16:uniqueId val="{000000A1-05B3-484C-8C48-985D5B418335}"/>
              </c:ext>
            </c:extLst>
          </c:dPt>
          <c:dPt>
            <c:idx val="81"/>
            <c:bubble3D val="0"/>
            <c:spPr>
              <a:solidFill>
                <a:schemeClr val="accent2">
                  <a:lumMod val="60000"/>
                  <a:lumOff val="40000"/>
                </a:schemeClr>
              </a:solidFill>
              <a:ln w="19050">
                <a:noFill/>
              </a:ln>
              <a:effectLst/>
            </c:spPr>
            <c:extLst>
              <c:ext xmlns:c16="http://schemas.microsoft.com/office/drawing/2014/chart" uri="{C3380CC4-5D6E-409C-BE32-E72D297353CC}">
                <c16:uniqueId val="{000000A3-05B3-484C-8C48-985D5B418335}"/>
              </c:ext>
            </c:extLst>
          </c:dPt>
          <c:dPt>
            <c:idx val="82"/>
            <c:bubble3D val="0"/>
            <c:spPr>
              <a:solidFill>
                <a:schemeClr val="accent2">
                  <a:lumMod val="60000"/>
                  <a:lumOff val="40000"/>
                </a:schemeClr>
              </a:solidFill>
              <a:ln w="19050">
                <a:noFill/>
              </a:ln>
              <a:effectLst/>
            </c:spPr>
            <c:extLst>
              <c:ext xmlns:c16="http://schemas.microsoft.com/office/drawing/2014/chart" uri="{C3380CC4-5D6E-409C-BE32-E72D297353CC}">
                <c16:uniqueId val="{000000A5-05B3-484C-8C48-985D5B418335}"/>
              </c:ext>
            </c:extLst>
          </c:dPt>
          <c:dPt>
            <c:idx val="83"/>
            <c:bubble3D val="0"/>
            <c:spPr>
              <a:solidFill>
                <a:schemeClr val="accent2">
                  <a:lumMod val="60000"/>
                  <a:lumOff val="40000"/>
                </a:schemeClr>
              </a:solidFill>
              <a:ln w="19050">
                <a:noFill/>
              </a:ln>
              <a:effectLst/>
            </c:spPr>
            <c:extLst>
              <c:ext xmlns:c16="http://schemas.microsoft.com/office/drawing/2014/chart" uri="{C3380CC4-5D6E-409C-BE32-E72D297353CC}">
                <c16:uniqueId val="{000000A7-05B3-484C-8C48-985D5B418335}"/>
              </c:ext>
            </c:extLst>
          </c:dPt>
          <c:dPt>
            <c:idx val="84"/>
            <c:bubble3D val="0"/>
            <c:spPr>
              <a:solidFill>
                <a:schemeClr val="accent2">
                  <a:lumMod val="60000"/>
                  <a:lumOff val="40000"/>
                </a:schemeClr>
              </a:solidFill>
              <a:ln w="19050">
                <a:noFill/>
              </a:ln>
              <a:effectLst/>
            </c:spPr>
            <c:extLst>
              <c:ext xmlns:c16="http://schemas.microsoft.com/office/drawing/2014/chart" uri="{C3380CC4-5D6E-409C-BE32-E72D297353CC}">
                <c16:uniqueId val="{000000A9-05B3-484C-8C48-985D5B418335}"/>
              </c:ext>
            </c:extLst>
          </c:dPt>
          <c:dPt>
            <c:idx val="85"/>
            <c:bubble3D val="0"/>
            <c:spPr>
              <a:solidFill>
                <a:schemeClr val="accent2">
                  <a:lumMod val="60000"/>
                  <a:lumOff val="40000"/>
                </a:schemeClr>
              </a:solidFill>
              <a:ln w="19050">
                <a:noFill/>
              </a:ln>
              <a:effectLst/>
            </c:spPr>
            <c:extLst>
              <c:ext xmlns:c16="http://schemas.microsoft.com/office/drawing/2014/chart" uri="{C3380CC4-5D6E-409C-BE32-E72D297353CC}">
                <c16:uniqueId val="{000000AB-05B3-484C-8C48-985D5B418335}"/>
              </c:ext>
            </c:extLst>
          </c:dPt>
          <c:dPt>
            <c:idx val="86"/>
            <c:bubble3D val="0"/>
            <c:spPr>
              <a:solidFill>
                <a:schemeClr val="accent2">
                  <a:lumMod val="60000"/>
                  <a:lumOff val="40000"/>
                </a:schemeClr>
              </a:solidFill>
              <a:ln w="19050">
                <a:noFill/>
              </a:ln>
              <a:effectLst/>
            </c:spPr>
            <c:extLst>
              <c:ext xmlns:c16="http://schemas.microsoft.com/office/drawing/2014/chart" uri="{C3380CC4-5D6E-409C-BE32-E72D297353CC}">
                <c16:uniqueId val="{000000AD-05B3-484C-8C48-985D5B418335}"/>
              </c:ext>
            </c:extLst>
          </c:dPt>
          <c:dPt>
            <c:idx val="87"/>
            <c:bubble3D val="0"/>
            <c:spPr>
              <a:solidFill>
                <a:schemeClr val="accent2">
                  <a:lumMod val="60000"/>
                  <a:lumOff val="40000"/>
                </a:schemeClr>
              </a:solidFill>
              <a:ln w="19050">
                <a:noFill/>
              </a:ln>
              <a:effectLst/>
            </c:spPr>
            <c:extLst>
              <c:ext xmlns:c16="http://schemas.microsoft.com/office/drawing/2014/chart" uri="{C3380CC4-5D6E-409C-BE32-E72D297353CC}">
                <c16:uniqueId val="{000000AF-05B3-484C-8C48-985D5B418335}"/>
              </c:ext>
            </c:extLst>
          </c:dPt>
          <c:dPt>
            <c:idx val="88"/>
            <c:bubble3D val="0"/>
            <c:spPr>
              <a:solidFill>
                <a:schemeClr val="accent2">
                  <a:lumMod val="60000"/>
                  <a:lumOff val="40000"/>
                </a:schemeClr>
              </a:solidFill>
              <a:ln w="19050">
                <a:noFill/>
              </a:ln>
              <a:effectLst/>
            </c:spPr>
            <c:extLst>
              <c:ext xmlns:c16="http://schemas.microsoft.com/office/drawing/2014/chart" uri="{C3380CC4-5D6E-409C-BE32-E72D297353CC}">
                <c16:uniqueId val="{000000B1-05B3-484C-8C48-985D5B418335}"/>
              </c:ext>
            </c:extLst>
          </c:dPt>
          <c:dPt>
            <c:idx val="89"/>
            <c:bubble3D val="0"/>
            <c:spPr>
              <a:solidFill>
                <a:schemeClr val="accent2">
                  <a:lumMod val="60000"/>
                  <a:lumOff val="40000"/>
                </a:schemeClr>
              </a:solidFill>
              <a:ln w="19050">
                <a:noFill/>
              </a:ln>
              <a:effectLst/>
            </c:spPr>
            <c:extLst>
              <c:ext xmlns:c16="http://schemas.microsoft.com/office/drawing/2014/chart" uri="{C3380CC4-5D6E-409C-BE32-E72D297353CC}">
                <c16:uniqueId val="{000000B3-05B3-484C-8C48-985D5B418335}"/>
              </c:ext>
            </c:extLst>
          </c:dPt>
          <c:dPt>
            <c:idx val="90"/>
            <c:bubble3D val="0"/>
            <c:spPr>
              <a:solidFill>
                <a:schemeClr val="accent2">
                  <a:lumMod val="60000"/>
                  <a:lumOff val="40000"/>
                </a:schemeClr>
              </a:solidFill>
              <a:ln w="19050">
                <a:noFill/>
              </a:ln>
              <a:effectLst/>
            </c:spPr>
            <c:extLst>
              <c:ext xmlns:c16="http://schemas.microsoft.com/office/drawing/2014/chart" uri="{C3380CC4-5D6E-409C-BE32-E72D297353CC}">
                <c16:uniqueId val="{000000B5-05B3-484C-8C48-985D5B418335}"/>
              </c:ext>
            </c:extLst>
          </c:dPt>
          <c:dPt>
            <c:idx val="91"/>
            <c:bubble3D val="0"/>
            <c:spPr>
              <a:solidFill>
                <a:schemeClr val="accent2">
                  <a:lumMod val="60000"/>
                  <a:lumOff val="40000"/>
                </a:schemeClr>
              </a:solidFill>
              <a:ln w="19050">
                <a:noFill/>
              </a:ln>
              <a:effectLst/>
            </c:spPr>
            <c:extLst>
              <c:ext xmlns:c16="http://schemas.microsoft.com/office/drawing/2014/chart" uri="{C3380CC4-5D6E-409C-BE32-E72D297353CC}">
                <c16:uniqueId val="{000000B7-05B3-484C-8C48-985D5B418335}"/>
              </c:ext>
            </c:extLst>
          </c:dPt>
          <c:dPt>
            <c:idx val="92"/>
            <c:bubble3D val="0"/>
            <c:spPr>
              <a:solidFill>
                <a:schemeClr val="accent2">
                  <a:lumMod val="60000"/>
                  <a:lumOff val="40000"/>
                </a:schemeClr>
              </a:solidFill>
              <a:ln w="19050">
                <a:noFill/>
              </a:ln>
              <a:effectLst/>
            </c:spPr>
            <c:extLst>
              <c:ext xmlns:c16="http://schemas.microsoft.com/office/drawing/2014/chart" uri="{C3380CC4-5D6E-409C-BE32-E72D297353CC}">
                <c16:uniqueId val="{000000B9-05B3-484C-8C48-985D5B418335}"/>
              </c:ext>
            </c:extLst>
          </c:dPt>
          <c:dPt>
            <c:idx val="93"/>
            <c:bubble3D val="0"/>
            <c:spPr>
              <a:solidFill>
                <a:schemeClr val="accent2">
                  <a:lumMod val="60000"/>
                  <a:lumOff val="40000"/>
                </a:schemeClr>
              </a:solidFill>
              <a:ln w="19050">
                <a:noFill/>
              </a:ln>
              <a:effectLst/>
            </c:spPr>
            <c:extLst>
              <c:ext xmlns:c16="http://schemas.microsoft.com/office/drawing/2014/chart" uri="{C3380CC4-5D6E-409C-BE32-E72D297353CC}">
                <c16:uniqueId val="{000000BB-05B3-484C-8C48-985D5B418335}"/>
              </c:ext>
            </c:extLst>
          </c:dPt>
          <c:dPt>
            <c:idx val="94"/>
            <c:bubble3D val="0"/>
            <c:spPr>
              <a:solidFill>
                <a:schemeClr val="accent2">
                  <a:lumMod val="60000"/>
                  <a:lumOff val="40000"/>
                </a:schemeClr>
              </a:solidFill>
              <a:ln w="19050">
                <a:noFill/>
              </a:ln>
              <a:effectLst/>
            </c:spPr>
            <c:extLst>
              <c:ext xmlns:c16="http://schemas.microsoft.com/office/drawing/2014/chart" uri="{C3380CC4-5D6E-409C-BE32-E72D297353CC}">
                <c16:uniqueId val="{000000BD-05B3-484C-8C48-985D5B418335}"/>
              </c:ext>
            </c:extLst>
          </c:dPt>
          <c:dPt>
            <c:idx val="95"/>
            <c:bubble3D val="0"/>
            <c:spPr>
              <a:solidFill>
                <a:schemeClr val="accent2">
                  <a:lumMod val="60000"/>
                  <a:lumOff val="40000"/>
                </a:schemeClr>
              </a:solidFill>
              <a:ln w="19050">
                <a:noFill/>
              </a:ln>
              <a:effectLst/>
            </c:spPr>
            <c:extLst>
              <c:ext xmlns:c16="http://schemas.microsoft.com/office/drawing/2014/chart" uri="{C3380CC4-5D6E-409C-BE32-E72D297353CC}">
                <c16:uniqueId val="{000000BF-05B3-484C-8C48-985D5B418335}"/>
              </c:ext>
            </c:extLst>
          </c:dPt>
          <c:dPt>
            <c:idx val="96"/>
            <c:bubble3D val="0"/>
            <c:spPr>
              <a:solidFill>
                <a:schemeClr val="accent2">
                  <a:lumMod val="60000"/>
                  <a:lumOff val="40000"/>
                </a:schemeClr>
              </a:solidFill>
              <a:ln w="19050">
                <a:noFill/>
              </a:ln>
              <a:effectLst/>
            </c:spPr>
            <c:extLst>
              <c:ext xmlns:c16="http://schemas.microsoft.com/office/drawing/2014/chart" uri="{C3380CC4-5D6E-409C-BE32-E72D297353CC}">
                <c16:uniqueId val="{000000C1-05B3-484C-8C48-985D5B418335}"/>
              </c:ext>
            </c:extLst>
          </c:dPt>
          <c:dPt>
            <c:idx val="97"/>
            <c:bubble3D val="0"/>
            <c:spPr>
              <a:solidFill>
                <a:schemeClr val="accent2">
                  <a:lumMod val="60000"/>
                  <a:lumOff val="40000"/>
                </a:schemeClr>
              </a:solidFill>
              <a:ln w="19050">
                <a:noFill/>
              </a:ln>
              <a:effectLst/>
            </c:spPr>
            <c:extLst>
              <c:ext xmlns:c16="http://schemas.microsoft.com/office/drawing/2014/chart" uri="{C3380CC4-5D6E-409C-BE32-E72D297353CC}">
                <c16:uniqueId val="{000000C3-05B3-484C-8C48-985D5B418335}"/>
              </c:ext>
            </c:extLst>
          </c:dPt>
          <c:dPt>
            <c:idx val="98"/>
            <c:bubble3D val="0"/>
            <c:spPr>
              <a:solidFill>
                <a:schemeClr val="accent2">
                  <a:lumMod val="60000"/>
                  <a:lumOff val="40000"/>
                </a:schemeClr>
              </a:solidFill>
              <a:ln w="19050">
                <a:noFill/>
              </a:ln>
              <a:effectLst/>
            </c:spPr>
            <c:extLst>
              <c:ext xmlns:c16="http://schemas.microsoft.com/office/drawing/2014/chart" uri="{C3380CC4-5D6E-409C-BE32-E72D297353CC}">
                <c16:uniqueId val="{000000C5-05B3-484C-8C48-985D5B418335}"/>
              </c:ext>
            </c:extLst>
          </c:dPt>
          <c:dPt>
            <c:idx val="99"/>
            <c:bubble3D val="0"/>
            <c:spPr>
              <a:solidFill>
                <a:schemeClr val="accent2">
                  <a:lumMod val="60000"/>
                  <a:lumOff val="40000"/>
                </a:schemeClr>
              </a:solidFill>
              <a:ln w="19050">
                <a:noFill/>
              </a:ln>
              <a:effectLst/>
            </c:spPr>
            <c:extLst>
              <c:ext xmlns:c16="http://schemas.microsoft.com/office/drawing/2014/chart" uri="{C3380CC4-5D6E-409C-BE32-E72D297353CC}">
                <c16:uniqueId val="{000000C7-05B3-484C-8C48-985D5B418335}"/>
              </c:ext>
            </c:extLst>
          </c:dPt>
          <c:dPt>
            <c:idx val="100"/>
            <c:bubble3D val="0"/>
            <c:spPr>
              <a:noFill/>
              <a:ln w="19050">
                <a:noFill/>
              </a:ln>
              <a:effectLst/>
            </c:spPr>
            <c:extLst>
              <c:ext xmlns:c16="http://schemas.microsoft.com/office/drawing/2014/chart" uri="{C3380CC4-5D6E-409C-BE32-E72D297353CC}">
                <c16:uniqueId val="{000000C9-05B3-484C-8C48-985D5B418335}"/>
              </c:ext>
            </c:extLst>
          </c:dPt>
          <c:val>
            <c:numRef>
              <c:f>'Guage chart'!$AC$2:$AC$102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05B3-484C-8C48-985D5B418335}"/>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2">
                <a:lumMod val="90000"/>
              </a:schemeClr>
            </a:solidFill>
            <a:ln>
              <a:solidFill>
                <a:schemeClr val="bg1">
                  <a:lumMod val="95000"/>
                </a:schemeClr>
              </a:solidFill>
            </a:ln>
          </c:spPr>
          <c:dPt>
            <c:idx val="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1-EBB5-44D1-B8CB-600977E34E04}"/>
              </c:ext>
            </c:extLst>
          </c:dPt>
          <c:dPt>
            <c:idx val="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3-EBB5-44D1-B8CB-600977E34E04}"/>
              </c:ext>
            </c:extLst>
          </c:dPt>
          <c:dPt>
            <c:idx val="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5-EBB5-44D1-B8CB-600977E34E04}"/>
              </c:ext>
            </c:extLst>
          </c:dPt>
          <c:dPt>
            <c:idx val="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7-EBB5-44D1-B8CB-600977E34E04}"/>
              </c:ext>
            </c:extLst>
          </c:dPt>
          <c:dPt>
            <c:idx val="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9-EBB5-44D1-B8CB-600977E34E04}"/>
              </c:ext>
            </c:extLst>
          </c:dPt>
          <c:dPt>
            <c:idx val="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B-EBB5-44D1-B8CB-600977E34E04}"/>
              </c:ext>
            </c:extLst>
          </c:dPt>
          <c:dPt>
            <c:idx val="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D-EBB5-44D1-B8CB-600977E34E04}"/>
              </c:ext>
            </c:extLst>
          </c:dPt>
          <c:dPt>
            <c:idx val="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F-EBB5-44D1-B8CB-600977E34E04}"/>
              </c:ext>
            </c:extLst>
          </c:dPt>
          <c:dPt>
            <c:idx val="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1-EBB5-44D1-B8CB-600977E34E04}"/>
              </c:ext>
            </c:extLst>
          </c:dPt>
          <c:dPt>
            <c:idx val="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3-EBB5-44D1-B8CB-600977E34E04}"/>
              </c:ext>
            </c:extLst>
          </c:dPt>
          <c:dPt>
            <c:idx val="1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5-EBB5-44D1-B8CB-600977E34E04}"/>
              </c:ext>
            </c:extLst>
          </c:dPt>
          <c:dPt>
            <c:idx val="1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7-EBB5-44D1-B8CB-600977E34E04}"/>
              </c:ext>
            </c:extLst>
          </c:dPt>
          <c:dPt>
            <c:idx val="1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9-EBB5-44D1-B8CB-600977E34E04}"/>
              </c:ext>
            </c:extLst>
          </c:dPt>
          <c:dPt>
            <c:idx val="1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B-EBB5-44D1-B8CB-600977E34E04}"/>
              </c:ext>
            </c:extLst>
          </c:dPt>
          <c:dPt>
            <c:idx val="1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D-EBB5-44D1-B8CB-600977E34E04}"/>
              </c:ext>
            </c:extLst>
          </c:dPt>
          <c:dPt>
            <c:idx val="1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F-EBB5-44D1-B8CB-600977E34E04}"/>
              </c:ext>
            </c:extLst>
          </c:dPt>
          <c:dPt>
            <c:idx val="1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1-EBB5-44D1-B8CB-600977E34E04}"/>
              </c:ext>
            </c:extLst>
          </c:dPt>
          <c:dPt>
            <c:idx val="1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3-EBB5-44D1-B8CB-600977E34E04}"/>
              </c:ext>
            </c:extLst>
          </c:dPt>
          <c:dPt>
            <c:idx val="1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5-EBB5-44D1-B8CB-600977E34E04}"/>
              </c:ext>
            </c:extLst>
          </c:dPt>
          <c:dPt>
            <c:idx val="1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7-EBB5-44D1-B8CB-600977E34E04}"/>
              </c:ext>
            </c:extLst>
          </c:dPt>
          <c:dPt>
            <c:idx val="2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9-EBB5-44D1-B8CB-600977E34E04}"/>
              </c:ext>
            </c:extLst>
          </c:dPt>
          <c:dPt>
            <c:idx val="2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B-EBB5-44D1-B8CB-600977E34E04}"/>
              </c:ext>
            </c:extLst>
          </c:dPt>
          <c:dPt>
            <c:idx val="2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D-EBB5-44D1-B8CB-600977E34E04}"/>
              </c:ext>
            </c:extLst>
          </c:dPt>
          <c:dPt>
            <c:idx val="2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F-EBB5-44D1-B8CB-600977E34E04}"/>
              </c:ext>
            </c:extLst>
          </c:dPt>
          <c:dPt>
            <c:idx val="2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1-EBB5-44D1-B8CB-600977E34E04}"/>
              </c:ext>
            </c:extLst>
          </c:dPt>
          <c:dPt>
            <c:idx val="2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3-EBB5-44D1-B8CB-600977E34E04}"/>
              </c:ext>
            </c:extLst>
          </c:dPt>
          <c:dPt>
            <c:idx val="2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5-EBB5-44D1-B8CB-600977E34E04}"/>
              </c:ext>
            </c:extLst>
          </c:dPt>
          <c:dPt>
            <c:idx val="2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7-EBB5-44D1-B8CB-600977E34E04}"/>
              </c:ext>
            </c:extLst>
          </c:dPt>
          <c:dPt>
            <c:idx val="2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9-EBB5-44D1-B8CB-600977E34E04}"/>
              </c:ext>
            </c:extLst>
          </c:dPt>
          <c:dPt>
            <c:idx val="2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B-EBB5-44D1-B8CB-600977E34E04}"/>
              </c:ext>
            </c:extLst>
          </c:dPt>
          <c:dPt>
            <c:idx val="3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D-EBB5-44D1-B8CB-600977E34E04}"/>
              </c:ext>
            </c:extLst>
          </c:dPt>
          <c:dPt>
            <c:idx val="3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F-EBB5-44D1-B8CB-600977E34E04}"/>
              </c:ext>
            </c:extLst>
          </c:dPt>
          <c:dPt>
            <c:idx val="3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1-EBB5-44D1-B8CB-600977E34E04}"/>
              </c:ext>
            </c:extLst>
          </c:dPt>
          <c:dPt>
            <c:idx val="3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3-EBB5-44D1-B8CB-600977E34E04}"/>
              </c:ext>
            </c:extLst>
          </c:dPt>
          <c:dPt>
            <c:idx val="3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5-EBB5-44D1-B8CB-600977E34E04}"/>
              </c:ext>
            </c:extLst>
          </c:dPt>
          <c:dPt>
            <c:idx val="3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7-EBB5-44D1-B8CB-600977E34E04}"/>
              </c:ext>
            </c:extLst>
          </c:dPt>
          <c:dPt>
            <c:idx val="3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9-EBB5-44D1-B8CB-600977E34E04}"/>
              </c:ext>
            </c:extLst>
          </c:dPt>
          <c:dPt>
            <c:idx val="3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B-EBB5-44D1-B8CB-600977E34E04}"/>
              </c:ext>
            </c:extLst>
          </c:dPt>
          <c:dPt>
            <c:idx val="3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D-EBB5-44D1-B8CB-600977E34E04}"/>
              </c:ext>
            </c:extLst>
          </c:dPt>
          <c:dPt>
            <c:idx val="3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F-EBB5-44D1-B8CB-600977E34E04}"/>
              </c:ext>
            </c:extLst>
          </c:dPt>
          <c:dPt>
            <c:idx val="4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1-EBB5-44D1-B8CB-600977E34E04}"/>
              </c:ext>
            </c:extLst>
          </c:dPt>
          <c:dPt>
            <c:idx val="4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3-EBB5-44D1-B8CB-600977E34E04}"/>
              </c:ext>
            </c:extLst>
          </c:dPt>
          <c:dPt>
            <c:idx val="4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5-EBB5-44D1-B8CB-600977E34E04}"/>
              </c:ext>
            </c:extLst>
          </c:dPt>
          <c:dPt>
            <c:idx val="4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7-EBB5-44D1-B8CB-600977E34E04}"/>
              </c:ext>
            </c:extLst>
          </c:dPt>
          <c:dPt>
            <c:idx val="4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9-EBB5-44D1-B8CB-600977E34E04}"/>
              </c:ext>
            </c:extLst>
          </c:dPt>
          <c:dPt>
            <c:idx val="4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B-EBB5-44D1-B8CB-600977E34E04}"/>
              </c:ext>
            </c:extLst>
          </c:dPt>
          <c:dPt>
            <c:idx val="4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D-EBB5-44D1-B8CB-600977E34E04}"/>
              </c:ext>
            </c:extLst>
          </c:dPt>
          <c:dPt>
            <c:idx val="4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F-EBB5-44D1-B8CB-600977E34E04}"/>
              </c:ext>
            </c:extLst>
          </c:dPt>
          <c:dPt>
            <c:idx val="4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1-EBB5-44D1-B8CB-600977E34E04}"/>
              </c:ext>
            </c:extLst>
          </c:dPt>
          <c:dPt>
            <c:idx val="4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3-EBB5-44D1-B8CB-600977E34E04}"/>
              </c:ext>
            </c:extLst>
          </c:dPt>
          <c:dPt>
            <c:idx val="5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5-EBB5-44D1-B8CB-600977E34E04}"/>
              </c:ext>
            </c:extLst>
          </c:dPt>
          <c:dPt>
            <c:idx val="5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7-EBB5-44D1-B8CB-600977E34E04}"/>
              </c:ext>
            </c:extLst>
          </c:dPt>
          <c:dPt>
            <c:idx val="5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9-EBB5-44D1-B8CB-600977E34E04}"/>
              </c:ext>
            </c:extLst>
          </c:dPt>
          <c:dPt>
            <c:idx val="5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B-EBB5-44D1-B8CB-600977E34E04}"/>
              </c:ext>
            </c:extLst>
          </c:dPt>
          <c:dPt>
            <c:idx val="5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D-EBB5-44D1-B8CB-600977E34E04}"/>
              </c:ext>
            </c:extLst>
          </c:dPt>
          <c:dPt>
            <c:idx val="5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F-EBB5-44D1-B8CB-600977E34E04}"/>
              </c:ext>
            </c:extLst>
          </c:dPt>
          <c:dPt>
            <c:idx val="5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1-EBB5-44D1-B8CB-600977E34E04}"/>
              </c:ext>
            </c:extLst>
          </c:dPt>
          <c:dPt>
            <c:idx val="5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3-EBB5-44D1-B8CB-600977E34E04}"/>
              </c:ext>
            </c:extLst>
          </c:dPt>
          <c:dPt>
            <c:idx val="5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5-EBB5-44D1-B8CB-600977E34E04}"/>
              </c:ext>
            </c:extLst>
          </c:dPt>
          <c:dPt>
            <c:idx val="5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7-EBB5-44D1-B8CB-600977E34E04}"/>
              </c:ext>
            </c:extLst>
          </c:dPt>
          <c:dPt>
            <c:idx val="6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9-EBB5-44D1-B8CB-600977E34E04}"/>
              </c:ext>
            </c:extLst>
          </c:dPt>
          <c:dPt>
            <c:idx val="6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B-EBB5-44D1-B8CB-600977E34E04}"/>
              </c:ext>
            </c:extLst>
          </c:dPt>
          <c:dPt>
            <c:idx val="6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D-EBB5-44D1-B8CB-600977E34E04}"/>
              </c:ext>
            </c:extLst>
          </c:dPt>
          <c:dPt>
            <c:idx val="6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F-EBB5-44D1-B8CB-600977E34E04}"/>
              </c:ext>
            </c:extLst>
          </c:dPt>
          <c:dPt>
            <c:idx val="6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1-EBB5-44D1-B8CB-600977E34E04}"/>
              </c:ext>
            </c:extLst>
          </c:dPt>
          <c:dPt>
            <c:idx val="6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3-EBB5-44D1-B8CB-600977E34E04}"/>
              </c:ext>
            </c:extLst>
          </c:dPt>
          <c:dPt>
            <c:idx val="6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5-EBB5-44D1-B8CB-600977E34E04}"/>
              </c:ext>
            </c:extLst>
          </c:dPt>
          <c:dPt>
            <c:idx val="6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7-EBB5-44D1-B8CB-600977E34E04}"/>
              </c:ext>
            </c:extLst>
          </c:dPt>
          <c:dPt>
            <c:idx val="6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9-EBB5-44D1-B8CB-600977E34E04}"/>
              </c:ext>
            </c:extLst>
          </c:dPt>
          <c:dPt>
            <c:idx val="6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B-EBB5-44D1-B8CB-600977E34E04}"/>
              </c:ext>
            </c:extLst>
          </c:dPt>
          <c:dPt>
            <c:idx val="7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D-EBB5-44D1-B8CB-600977E34E04}"/>
              </c:ext>
            </c:extLst>
          </c:dPt>
          <c:dPt>
            <c:idx val="7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F-EBB5-44D1-B8CB-600977E34E04}"/>
              </c:ext>
            </c:extLst>
          </c:dPt>
          <c:dPt>
            <c:idx val="7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1-EBB5-44D1-B8CB-600977E34E04}"/>
              </c:ext>
            </c:extLst>
          </c:dPt>
          <c:dPt>
            <c:idx val="7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3-EBB5-44D1-B8CB-600977E34E04}"/>
              </c:ext>
            </c:extLst>
          </c:dPt>
          <c:dPt>
            <c:idx val="7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5-EBB5-44D1-B8CB-600977E34E04}"/>
              </c:ext>
            </c:extLst>
          </c:dPt>
          <c:dPt>
            <c:idx val="7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7-EBB5-44D1-B8CB-600977E34E04}"/>
              </c:ext>
            </c:extLst>
          </c:dPt>
          <c:dPt>
            <c:idx val="7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9-EBB5-44D1-B8CB-600977E34E04}"/>
              </c:ext>
            </c:extLst>
          </c:dPt>
          <c:dPt>
            <c:idx val="7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B-EBB5-44D1-B8CB-600977E34E04}"/>
              </c:ext>
            </c:extLst>
          </c:dPt>
          <c:dPt>
            <c:idx val="7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D-EBB5-44D1-B8CB-600977E34E04}"/>
              </c:ext>
            </c:extLst>
          </c:dPt>
          <c:dPt>
            <c:idx val="7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F-EBB5-44D1-B8CB-600977E34E04}"/>
              </c:ext>
            </c:extLst>
          </c:dPt>
          <c:dPt>
            <c:idx val="8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1-EBB5-44D1-B8CB-600977E34E04}"/>
              </c:ext>
            </c:extLst>
          </c:dPt>
          <c:dPt>
            <c:idx val="8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3-EBB5-44D1-B8CB-600977E34E04}"/>
              </c:ext>
            </c:extLst>
          </c:dPt>
          <c:dPt>
            <c:idx val="8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5-EBB5-44D1-B8CB-600977E34E04}"/>
              </c:ext>
            </c:extLst>
          </c:dPt>
          <c:dPt>
            <c:idx val="8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7-EBB5-44D1-B8CB-600977E34E04}"/>
              </c:ext>
            </c:extLst>
          </c:dPt>
          <c:dPt>
            <c:idx val="8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9-EBB5-44D1-B8CB-600977E34E04}"/>
              </c:ext>
            </c:extLst>
          </c:dPt>
          <c:dPt>
            <c:idx val="8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B-EBB5-44D1-B8CB-600977E34E04}"/>
              </c:ext>
            </c:extLst>
          </c:dPt>
          <c:dPt>
            <c:idx val="8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D-EBB5-44D1-B8CB-600977E34E04}"/>
              </c:ext>
            </c:extLst>
          </c:dPt>
          <c:dPt>
            <c:idx val="8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F-EBB5-44D1-B8CB-600977E34E04}"/>
              </c:ext>
            </c:extLst>
          </c:dPt>
          <c:dPt>
            <c:idx val="8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1-EBB5-44D1-B8CB-600977E34E04}"/>
              </c:ext>
            </c:extLst>
          </c:dPt>
          <c:dPt>
            <c:idx val="8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3-EBB5-44D1-B8CB-600977E34E04}"/>
              </c:ext>
            </c:extLst>
          </c:dPt>
          <c:dPt>
            <c:idx val="9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5-EBB5-44D1-B8CB-600977E34E04}"/>
              </c:ext>
            </c:extLst>
          </c:dPt>
          <c:dPt>
            <c:idx val="9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7-EBB5-44D1-B8CB-600977E34E04}"/>
              </c:ext>
            </c:extLst>
          </c:dPt>
          <c:dPt>
            <c:idx val="9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9-EBB5-44D1-B8CB-600977E34E04}"/>
              </c:ext>
            </c:extLst>
          </c:dPt>
          <c:dPt>
            <c:idx val="9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B-EBB5-44D1-B8CB-600977E34E04}"/>
              </c:ext>
            </c:extLst>
          </c:dPt>
          <c:dPt>
            <c:idx val="9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D-EBB5-44D1-B8CB-600977E34E04}"/>
              </c:ext>
            </c:extLst>
          </c:dPt>
          <c:dPt>
            <c:idx val="9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F-EBB5-44D1-B8CB-600977E34E04}"/>
              </c:ext>
            </c:extLst>
          </c:dPt>
          <c:dPt>
            <c:idx val="9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1-EBB5-44D1-B8CB-600977E34E04}"/>
              </c:ext>
            </c:extLst>
          </c:dPt>
          <c:dPt>
            <c:idx val="9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3-EBB5-44D1-B8CB-600977E34E04}"/>
              </c:ext>
            </c:extLst>
          </c:dPt>
          <c:dPt>
            <c:idx val="9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5-EBB5-44D1-B8CB-600977E34E04}"/>
              </c:ext>
            </c:extLst>
          </c:dPt>
          <c:dPt>
            <c:idx val="9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7-EBB5-44D1-B8CB-600977E34E04}"/>
              </c:ext>
            </c:extLst>
          </c:dPt>
          <c:dPt>
            <c:idx val="100"/>
            <c:bubble3D val="0"/>
            <c:spPr>
              <a:noFill/>
              <a:ln w="19050">
                <a:noFill/>
              </a:ln>
              <a:effectLst/>
            </c:spPr>
            <c:extLst>
              <c:ext xmlns:c16="http://schemas.microsoft.com/office/drawing/2014/chart" uri="{C3380CC4-5D6E-409C-BE32-E72D297353CC}">
                <c16:uniqueId val="{000000C9-EBB5-44D1-B8CB-600977E34E04}"/>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EBB5-44D1-B8CB-600977E34E04}"/>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chart'!$AC$1</c:f>
              <c:strCache>
                <c:ptCount val="1"/>
                <c:pt idx="0">
                  <c:v>color</c:v>
                </c:pt>
              </c:strCache>
            </c:strRef>
          </c:tx>
          <c:spPr>
            <a:solidFill>
              <a:schemeClr val="accent2">
                <a:lumMod val="60000"/>
                <a:lumOff val="40000"/>
              </a:schemeClr>
            </a:solidFill>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34FE-44E6-B5F8-EFFD2EDCD250}"/>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34FE-44E6-B5F8-EFFD2EDCD250}"/>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34FE-44E6-B5F8-EFFD2EDCD250}"/>
              </c:ext>
            </c:extLst>
          </c:dPt>
          <c:dPt>
            <c:idx val="3"/>
            <c:bubble3D val="0"/>
            <c:spPr>
              <a:solidFill>
                <a:schemeClr val="accent2">
                  <a:lumMod val="60000"/>
                  <a:lumOff val="40000"/>
                </a:schemeClr>
              </a:solidFill>
              <a:ln w="19050">
                <a:noFill/>
              </a:ln>
              <a:effectLst/>
            </c:spPr>
            <c:extLst>
              <c:ext xmlns:c16="http://schemas.microsoft.com/office/drawing/2014/chart" uri="{C3380CC4-5D6E-409C-BE32-E72D297353CC}">
                <c16:uniqueId val="{00000007-34FE-44E6-B5F8-EFFD2EDCD250}"/>
              </c:ext>
            </c:extLst>
          </c:dPt>
          <c:dPt>
            <c:idx val="4"/>
            <c:bubble3D val="0"/>
            <c:spPr>
              <a:solidFill>
                <a:schemeClr val="accent2">
                  <a:lumMod val="60000"/>
                  <a:lumOff val="40000"/>
                </a:schemeClr>
              </a:solidFill>
              <a:ln w="19050">
                <a:noFill/>
              </a:ln>
              <a:effectLst/>
            </c:spPr>
            <c:extLst>
              <c:ext xmlns:c16="http://schemas.microsoft.com/office/drawing/2014/chart" uri="{C3380CC4-5D6E-409C-BE32-E72D297353CC}">
                <c16:uniqueId val="{00000009-34FE-44E6-B5F8-EFFD2EDCD250}"/>
              </c:ext>
            </c:extLst>
          </c:dPt>
          <c:dPt>
            <c:idx val="5"/>
            <c:bubble3D val="0"/>
            <c:spPr>
              <a:solidFill>
                <a:schemeClr val="accent2">
                  <a:lumMod val="60000"/>
                  <a:lumOff val="40000"/>
                </a:schemeClr>
              </a:solidFill>
              <a:ln w="19050">
                <a:noFill/>
              </a:ln>
              <a:effectLst/>
            </c:spPr>
            <c:extLst>
              <c:ext xmlns:c16="http://schemas.microsoft.com/office/drawing/2014/chart" uri="{C3380CC4-5D6E-409C-BE32-E72D297353CC}">
                <c16:uniqueId val="{0000000B-34FE-44E6-B5F8-EFFD2EDCD250}"/>
              </c:ext>
            </c:extLst>
          </c:dPt>
          <c:dPt>
            <c:idx val="6"/>
            <c:bubble3D val="0"/>
            <c:spPr>
              <a:solidFill>
                <a:schemeClr val="accent2">
                  <a:lumMod val="60000"/>
                  <a:lumOff val="40000"/>
                </a:schemeClr>
              </a:solidFill>
              <a:ln w="19050">
                <a:noFill/>
              </a:ln>
              <a:effectLst/>
            </c:spPr>
            <c:extLst>
              <c:ext xmlns:c16="http://schemas.microsoft.com/office/drawing/2014/chart" uri="{C3380CC4-5D6E-409C-BE32-E72D297353CC}">
                <c16:uniqueId val="{0000000D-34FE-44E6-B5F8-EFFD2EDCD250}"/>
              </c:ext>
            </c:extLst>
          </c:dPt>
          <c:dPt>
            <c:idx val="7"/>
            <c:bubble3D val="0"/>
            <c:spPr>
              <a:solidFill>
                <a:schemeClr val="accent2">
                  <a:lumMod val="60000"/>
                  <a:lumOff val="40000"/>
                </a:schemeClr>
              </a:solidFill>
              <a:ln w="19050">
                <a:noFill/>
              </a:ln>
              <a:effectLst/>
            </c:spPr>
            <c:extLst>
              <c:ext xmlns:c16="http://schemas.microsoft.com/office/drawing/2014/chart" uri="{C3380CC4-5D6E-409C-BE32-E72D297353CC}">
                <c16:uniqueId val="{0000000F-34FE-44E6-B5F8-EFFD2EDCD250}"/>
              </c:ext>
            </c:extLst>
          </c:dPt>
          <c:dPt>
            <c:idx val="8"/>
            <c:bubble3D val="0"/>
            <c:spPr>
              <a:solidFill>
                <a:schemeClr val="accent2">
                  <a:lumMod val="60000"/>
                  <a:lumOff val="40000"/>
                </a:schemeClr>
              </a:solidFill>
              <a:ln w="19050">
                <a:noFill/>
              </a:ln>
              <a:effectLst/>
            </c:spPr>
            <c:extLst>
              <c:ext xmlns:c16="http://schemas.microsoft.com/office/drawing/2014/chart" uri="{C3380CC4-5D6E-409C-BE32-E72D297353CC}">
                <c16:uniqueId val="{00000011-34FE-44E6-B5F8-EFFD2EDCD250}"/>
              </c:ext>
            </c:extLst>
          </c:dPt>
          <c:dPt>
            <c:idx val="9"/>
            <c:bubble3D val="0"/>
            <c:spPr>
              <a:solidFill>
                <a:schemeClr val="accent2">
                  <a:lumMod val="60000"/>
                  <a:lumOff val="40000"/>
                </a:schemeClr>
              </a:solidFill>
              <a:ln w="19050">
                <a:noFill/>
              </a:ln>
              <a:effectLst/>
            </c:spPr>
            <c:extLst>
              <c:ext xmlns:c16="http://schemas.microsoft.com/office/drawing/2014/chart" uri="{C3380CC4-5D6E-409C-BE32-E72D297353CC}">
                <c16:uniqueId val="{00000013-34FE-44E6-B5F8-EFFD2EDCD250}"/>
              </c:ext>
            </c:extLst>
          </c:dPt>
          <c:dPt>
            <c:idx val="10"/>
            <c:bubble3D val="0"/>
            <c:spPr>
              <a:solidFill>
                <a:schemeClr val="accent2">
                  <a:lumMod val="60000"/>
                  <a:lumOff val="40000"/>
                </a:schemeClr>
              </a:solidFill>
              <a:ln w="19050">
                <a:noFill/>
              </a:ln>
              <a:effectLst/>
            </c:spPr>
            <c:extLst>
              <c:ext xmlns:c16="http://schemas.microsoft.com/office/drawing/2014/chart" uri="{C3380CC4-5D6E-409C-BE32-E72D297353CC}">
                <c16:uniqueId val="{00000015-34FE-44E6-B5F8-EFFD2EDCD250}"/>
              </c:ext>
            </c:extLst>
          </c:dPt>
          <c:dPt>
            <c:idx val="11"/>
            <c:bubble3D val="0"/>
            <c:spPr>
              <a:solidFill>
                <a:schemeClr val="accent2">
                  <a:lumMod val="60000"/>
                  <a:lumOff val="40000"/>
                </a:schemeClr>
              </a:solidFill>
              <a:ln w="19050">
                <a:noFill/>
              </a:ln>
              <a:effectLst/>
            </c:spPr>
            <c:extLst>
              <c:ext xmlns:c16="http://schemas.microsoft.com/office/drawing/2014/chart" uri="{C3380CC4-5D6E-409C-BE32-E72D297353CC}">
                <c16:uniqueId val="{00000017-34FE-44E6-B5F8-EFFD2EDCD250}"/>
              </c:ext>
            </c:extLst>
          </c:dPt>
          <c:dPt>
            <c:idx val="12"/>
            <c:bubble3D val="0"/>
            <c:spPr>
              <a:solidFill>
                <a:schemeClr val="accent2">
                  <a:lumMod val="60000"/>
                  <a:lumOff val="40000"/>
                </a:schemeClr>
              </a:solidFill>
              <a:ln w="19050">
                <a:noFill/>
              </a:ln>
              <a:effectLst/>
            </c:spPr>
            <c:extLst>
              <c:ext xmlns:c16="http://schemas.microsoft.com/office/drawing/2014/chart" uri="{C3380CC4-5D6E-409C-BE32-E72D297353CC}">
                <c16:uniqueId val="{00000019-34FE-44E6-B5F8-EFFD2EDCD250}"/>
              </c:ext>
            </c:extLst>
          </c:dPt>
          <c:dPt>
            <c:idx val="13"/>
            <c:bubble3D val="0"/>
            <c:spPr>
              <a:solidFill>
                <a:schemeClr val="accent2">
                  <a:lumMod val="60000"/>
                  <a:lumOff val="40000"/>
                </a:schemeClr>
              </a:solidFill>
              <a:ln w="19050">
                <a:noFill/>
              </a:ln>
              <a:effectLst/>
            </c:spPr>
            <c:extLst>
              <c:ext xmlns:c16="http://schemas.microsoft.com/office/drawing/2014/chart" uri="{C3380CC4-5D6E-409C-BE32-E72D297353CC}">
                <c16:uniqueId val="{0000001B-34FE-44E6-B5F8-EFFD2EDCD250}"/>
              </c:ext>
            </c:extLst>
          </c:dPt>
          <c:dPt>
            <c:idx val="14"/>
            <c:bubble3D val="0"/>
            <c:spPr>
              <a:solidFill>
                <a:schemeClr val="accent2">
                  <a:lumMod val="60000"/>
                  <a:lumOff val="40000"/>
                </a:schemeClr>
              </a:solidFill>
              <a:ln w="19050">
                <a:noFill/>
              </a:ln>
              <a:effectLst/>
            </c:spPr>
            <c:extLst>
              <c:ext xmlns:c16="http://schemas.microsoft.com/office/drawing/2014/chart" uri="{C3380CC4-5D6E-409C-BE32-E72D297353CC}">
                <c16:uniqueId val="{0000001D-34FE-44E6-B5F8-EFFD2EDCD250}"/>
              </c:ext>
            </c:extLst>
          </c:dPt>
          <c:dPt>
            <c:idx val="15"/>
            <c:bubble3D val="0"/>
            <c:spPr>
              <a:solidFill>
                <a:schemeClr val="accent2">
                  <a:lumMod val="60000"/>
                  <a:lumOff val="40000"/>
                </a:schemeClr>
              </a:solidFill>
              <a:ln w="19050">
                <a:noFill/>
              </a:ln>
              <a:effectLst/>
            </c:spPr>
            <c:extLst>
              <c:ext xmlns:c16="http://schemas.microsoft.com/office/drawing/2014/chart" uri="{C3380CC4-5D6E-409C-BE32-E72D297353CC}">
                <c16:uniqueId val="{0000001F-34FE-44E6-B5F8-EFFD2EDCD250}"/>
              </c:ext>
            </c:extLst>
          </c:dPt>
          <c:dPt>
            <c:idx val="16"/>
            <c:bubble3D val="0"/>
            <c:spPr>
              <a:solidFill>
                <a:schemeClr val="accent2">
                  <a:lumMod val="60000"/>
                  <a:lumOff val="40000"/>
                </a:schemeClr>
              </a:solidFill>
              <a:ln w="19050">
                <a:noFill/>
              </a:ln>
              <a:effectLst/>
            </c:spPr>
            <c:extLst>
              <c:ext xmlns:c16="http://schemas.microsoft.com/office/drawing/2014/chart" uri="{C3380CC4-5D6E-409C-BE32-E72D297353CC}">
                <c16:uniqueId val="{00000021-34FE-44E6-B5F8-EFFD2EDCD250}"/>
              </c:ext>
            </c:extLst>
          </c:dPt>
          <c:dPt>
            <c:idx val="17"/>
            <c:bubble3D val="0"/>
            <c:spPr>
              <a:solidFill>
                <a:schemeClr val="accent2">
                  <a:lumMod val="60000"/>
                  <a:lumOff val="40000"/>
                </a:schemeClr>
              </a:solidFill>
              <a:ln w="19050">
                <a:noFill/>
              </a:ln>
              <a:effectLst/>
            </c:spPr>
            <c:extLst>
              <c:ext xmlns:c16="http://schemas.microsoft.com/office/drawing/2014/chart" uri="{C3380CC4-5D6E-409C-BE32-E72D297353CC}">
                <c16:uniqueId val="{00000023-34FE-44E6-B5F8-EFFD2EDCD250}"/>
              </c:ext>
            </c:extLst>
          </c:dPt>
          <c:dPt>
            <c:idx val="18"/>
            <c:bubble3D val="0"/>
            <c:spPr>
              <a:solidFill>
                <a:schemeClr val="accent2">
                  <a:lumMod val="60000"/>
                  <a:lumOff val="40000"/>
                </a:schemeClr>
              </a:solidFill>
              <a:ln w="19050">
                <a:noFill/>
              </a:ln>
              <a:effectLst/>
            </c:spPr>
            <c:extLst>
              <c:ext xmlns:c16="http://schemas.microsoft.com/office/drawing/2014/chart" uri="{C3380CC4-5D6E-409C-BE32-E72D297353CC}">
                <c16:uniqueId val="{00000025-34FE-44E6-B5F8-EFFD2EDCD250}"/>
              </c:ext>
            </c:extLst>
          </c:dPt>
          <c:dPt>
            <c:idx val="19"/>
            <c:bubble3D val="0"/>
            <c:spPr>
              <a:solidFill>
                <a:schemeClr val="accent2">
                  <a:lumMod val="60000"/>
                  <a:lumOff val="40000"/>
                </a:schemeClr>
              </a:solidFill>
              <a:ln w="19050">
                <a:noFill/>
              </a:ln>
              <a:effectLst/>
            </c:spPr>
            <c:extLst>
              <c:ext xmlns:c16="http://schemas.microsoft.com/office/drawing/2014/chart" uri="{C3380CC4-5D6E-409C-BE32-E72D297353CC}">
                <c16:uniqueId val="{00000027-34FE-44E6-B5F8-EFFD2EDCD250}"/>
              </c:ext>
            </c:extLst>
          </c:dPt>
          <c:dPt>
            <c:idx val="20"/>
            <c:bubble3D val="0"/>
            <c:spPr>
              <a:solidFill>
                <a:schemeClr val="accent2">
                  <a:lumMod val="60000"/>
                  <a:lumOff val="40000"/>
                </a:schemeClr>
              </a:solidFill>
              <a:ln w="19050">
                <a:noFill/>
              </a:ln>
              <a:effectLst/>
            </c:spPr>
            <c:extLst>
              <c:ext xmlns:c16="http://schemas.microsoft.com/office/drawing/2014/chart" uri="{C3380CC4-5D6E-409C-BE32-E72D297353CC}">
                <c16:uniqueId val="{00000029-34FE-44E6-B5F8-EFFD2EDCD250}"/>
              </c:ext>
            </c:extLst>
          </c:dPt>
          <c:dPt>
            <c:idx val="21"/>
            <c:bubble3D val="0"/>
            <c:spPr>
              <a:solidFill>
                <a:schemeClr val="accent2">
                  <a:lumMod val="60000"/>
                  <a:lumOff val="40000"/>
                </a:schemeClr>
              </a:solidFill>
              <a:ln w="19050">
                <a:noFill/>
              </a:ln>
              <a:effectLst/>
            </c:spPr>
            <c:extLst>
              <c:ext xmlns:c16="http://schemas.microsoft.com/office/drawing/2014/chart" uri="{C3380CC4-5D6E-409C-BE32-E72D297353CC}">
                <c16:uniqueId val="{0000002B-34FE-44E6-B5F8-EFFD2EDCD250}"/>
              </c:ext>
            </c:extLst>
          </c:dPt>
          <c:dPt>
            <c:idx val="22"/>
            <c:bubble3D val="0"/>
            <c:spPr>
              <a:solidFill>
                <a:schemeClr val="accent2">
                  <a:lumMod val="60000"/>
                  <a:lumOff val="40000"/>
                </a:schemeClr>
              </a:solidFill>
              <a:ln w="19050">
                <a:noFill/>
              </a:ln>
              <a:effectLst/>
            </c:spPr>
            <c:extLst>
              <c:ext xmlns:c16="http://schemas.microsoft.com/office/drawing/2014/chart" uri="{C3380CC4-5D6E-409C-BE32-E72D297353CC}">
                <c16:uniqueId val="{0000002D-34FE-44E6-B5F8-EFFD2EDCD250}"/>
              </c:ext>
            </c:extLst>
          </c:dPt>
          <c:dPt>
            <c:idx val="23"/>
            <c:bubble3D val="0"/>
            <c:spPr>
              <a:solidFill>
                <a:schemeClr val="accent2">
                  <a:lumMod val="60000"/>
                  <a:lumOff val="40000"/>
                </a:schemeClr>
              </a:solidFill>
              <a:ln w="19050">
                <a:noFill/>
              </a:ln>
              <a:effectLst/>
            </c:spPr>
            <c:extLst>
              <c:ext xmlns:c16="http://schemas.microsoft.com/office/drawing/2014/chart" uri="{C3380CC4-5D6E-409C-BE32-E72D297353CC}">
                <c16:uniqueId val="{0000002F-34FE-44E6-B5F8-EFFD2EDCD250}"/>
              </c:ext>
            </c:extLst>
          </c:dPt>
          <c:dPt>
            <c:idx val="24"/>
            <c:bubble3D val="0"/>
            <c:spPr>
              <a:solidFill>
                <a:schemeClr val="accent2">
                  <a:lumMod val="60000"/>
                  <a:lumOff val="40000"/>
                </a:schemeClr>
              </a:solidFill>
              <a:ln w="19050">
                <a:noFill/>
              </a:ln>
              <a:effectLst/>
            </c:spPr>
            <c:extLst>
              <c:ext xmlns:c16="http://schemas.microsoft.com/office/drawing/2014/chart" uri="{C3380CC4-5D6E-409C-BE32-E72D297353CC}">
                <c16:uniqueId val="{00000031-34FE-44E6-B5F8-EFFD2EDCD250}"/>
              </c:ext>
            </c:extLst>
          </c:dPt>
          <c:dPt>
            <c:idx val="25"/>
            <c:bubble3D val="0"/>
            <c:spPr>
              <a:solidFill>
                <a:schemeClr val="accent2">
                  <a:lumMod val="60000"/>
                  <a:lumOff val="40000"/>
                </a:schemeClr>
              </a:solidFill>
              <a:ln w="19050">
                <a:noFill/>
              </a:ln>
              <a:effectLst/>
            </c:spPr>
            <c:extLst>
              <c:ext xmlns:c16="http://schemas.microsoft.com/office/drawing/2014/chart" uri="{C3380CC4-5D6E-409C-BE32-E72D297353CC}">
                <c16:uniqueId val="{00000033-34FE-44E6-B5F8-EFFD2EDCD250}"/>
              </c:ext>
            </c:extLst>
          </c:dPt>
          <c:dPt>
            <c:idx val="26"/>
            <c:bubble3D val="0"/>
            <c:spPr>
              <a:solidFill>
                <a:schemeClr val="accent2">
                  <a:lumMod val="60000"/>
                  <a:lumOff val="40000"/>
                </a:schemeClr>
              </a:solidFill>
              <a:ln w="19050">
                <a:noFill/>
              </a:ln>
              <a:effectLst/>
            </c:spPr>
            <c:extLst>
              <c:ext xmlns:c16="http://schemas.microsoft.com/office/drawing/2014/chart" uri="{C3380CC4-5D6E-409C-BE32-E72D297353CC}">
                <c16:uniqueId val="{00000035-34FE-44E6-B5F8-EFFD2EDCD250}"/>
              </c:ext>
            </c:extLst>
          </c:dPt>
          <c:dPt>
            <c:idx val="27"/>
            <c:bubble3D val="0"/>
            <c:spPr>
              <a:solidFill>
                <a:schemeClr val="accent2">
                  <a:lumMod val="60000"/>
                  <a:lumOff val="40000"/>
                </a:schemeClr>
              </a:solidFill>
              <a:ln w="19050">
                <a:noFill/>
              </a:ln>
              <a:effectLst/>
            </c:spPr>
            <c:extLst>
              <c:ext xmlns:c16="http://schemas.microsoft.com/office/drawing/2014/chart" uri="{C3380CC4-5D6E-409C-BE32-E72D297353CC}">
                <c16:uniqueId val="{00000037-34FE-44E6-B5F8-EFFD2EDCD250}"/>
              </c:ext>
            </c:extLst>
          </c:dPt>
          <c:dPt>
            <c:idx val="28"/>
            <c:bubble3D val="0"/>
            <c:spPr>
              <a:solidFill>
                <a:schemeClr val="accent2">
                  <a:lumMod val="60000"/>
                  <a:lumOff val="40000"/>
                </a:schemeClr>
              </a:solidFill>
              <a:ln w="19050">
                <a:noFill/>
              </a:ln>
              <a:effectLst/>
            </c:spPr>
            <c:extLst>
              <c:ext xmlns:c16="http://schemas.microsoft.com/office/drawing/2014/chart" uri="{C3380CC4-5D6E-409C-BE32-E72D297353CC}">
                <c16:uniqueId val="{00000039-34FE-44E6-B5F8-EFFD2EDCD250}"/>
              </c:ext>
            </c:extLst>
          </c:dPt>
          <c:dPt>
            <c:idx val="29"/>
            <c:bubble3D val="0"/>
            <c:spPr>
              <a:solidFill>
                <a:schemeClr val="accent2">
                  <a:lumMod val="60000"/>
                  <a:lumOff val="40000"/>
                </a:schemeClr>
              </a:solidFill>
              <a:ln w="19050">
                <a:noFill/>
              </a:ln>
              <a:effectLst/>
            </c:spPr>
            <c:extLst>
              <c:ext xmlns:c16="http://schemas.microsoft.com/office/drawing/2014/chart" uri="{C3380CC4-5D6E-409C-BE32-E72D297353CC}">
                <c16:uniqueId val="{0000003B-34FE-44E6-B5F8-EFFD2EDCD250}"/>
              </c:ext>
            </c:extLst>
          </c:dPt>
          <c:dPt>
            <c:idx val="30"/>
            <c:bubble3D val="0"/>
            <c:spPr>
              <a:solidFill>
                <a:schemeClr val="accent2">
                  <a:lumMod val="60000"/>
                  <a:lumOff val="40000"/>
                </a:schemeClr>
              </a:solidFill>
              <a:ln w="19050">
                <a:noFill/>
              </a:ln>
              <a:effectLst/>
            </c:spPr>
            <c:extLst>
              <c:ext xmlns:c16="http://schemas.microsoft.com/office/drawing/2014/chart" uri="{C3380CC4-5D6E-409C-BE32-E72D297353CC}">
                <c16:uniqueId val="{0000003D-34FE-44E6-B5F8-EFFD2EDCD250}"/>
              </c:ext>
            </c:extLst>
          </c:dPt>
          <c:dPt>
            <c:idx val="31"/>
            <c:bubble3D val="0"/>
            <c:spPr>
              <a:solidFill>
                <a:schemeClr val="accent2">
                  <a:lumMod val="60000"/>
                  <a:lumOff val="40000"/>
                </a:schemeClr>
              </a:solidFill>
              <a:ln w="19050">
                <a:noFill/>
              </a:ln>
              <a:effectLst/>
            </c:spPr>
            <c:extLst>
              <c:ext xmlns:c16="http://schemas.microsoft.com/office/drawing/2014/chart" uri="{C3380CC4-5D6E-409C-BE32-E72D297353CC}">
                <c16:uniqueId val="{0000003F-34FE-44E6-B5F8-EFFD2EDCD250}"/>
              </c:ext>
            </c:extLst>
          </c:dPt>
          <c:dPt>
            <c:idx val="32"/>
            <c:bubble3D val="0"/>
            <c:spPr>
              <a:solidFill>
                <a:schemeClr val="accent2">
                  <a:lumMod val="60000"/>
                  <a:lumOff val="40000"/>
                </a:schemeClr>
              </a:solidFill>
              <a:ln w="19050">
                <a:noFill/>
              </a:ln>
              <a:effectLst/>
            </c:spPr>
            <c:extLst>
              <c:ext xmlns:c16="http://schemas.microsoft.com/office/drawing/2014/chart" uri="{C3380CC4-5D6E-409C-BE32-E72D297353CC}">
                <c16:uniqueId val="{00000041-34FE-44E6-B5F8-EFFD2EDCD250}"/>
              </c:ext>
            </c:extLst>
          </c:dPt>
          <c:dPt>
            <c:idx val="33"/>
            <c:bubble3D val="0"/>
            <c:spPr>
              <a:solidFill>
                <a:schemeClr val="accent2">
                  <a:lumMod val="60000"/>
                  <a:lumOff val="40000"/>
                </a:schemeClr>
              </a:solidFill>
              <a:ln w="19050">
                <a:noFill/>
              </a:ln>
              <a:effectLst/>
            </c:spPr>
            <c:extLst>
              <c:ext xmlns:c16="http://schemas.microsoft.com/office/drawing/2014/chart" uri="{C3380CC4-5D6E-409C-BE32-E72D297353CC}">
                <c16:uniqueId val="{00000043-34FE-44E6-B5F8-EFFD2EDCD250}"/>
              </c:ext>
            </c:extLst>
          </c:dPt>
          <c:dPt>
            <c:idx val="34"/>
            <c:bubble3D val="0"/>
            <c:spPr>
              <a:solidFill>
                <a:schemeClr val="accent2">
                  <a:lumMod val="60000"/>
                  <a:lumOff val="40000"/>
                </a:schemeClr>
              </a:solidFill>
              <a:ln w="19050">
                <a:noFill/>
              </a:ln>
              <a:effectLst/>
            </c:spPr>
            <c:extLst>
              <c:ext xmlns:c16="http://schemas.microsoft.com/office/drawing/2014/chart" uri="{C3380CC4-5D6E-409C-BE32-E72D297353CC}">
                <c16:uniqueId val="{00000045-34FE-44E6-B5F8-EFFD2EDCD250}"/>
              </c:ext>
            </c:extLst>
          </c:dPt>
          <c:dPt>
            <c:idx val="35"/>
            <c:bubble3D val="0"/>
            <c:spPr>
              <a:solidFill>
                <a:schemeClr val="accent2">
                  <a:lumMod val="60000"/>
                  <a:lumOff val="40000"/>
                </a:schemeClr>
              </a:solidFill>
              <a:ln w="19050">
                <a:noFill/>
              </a:ln>
              <a:effectLst/>
            </c:spPr>
            <c:extLst>
              <c:ext xmlns:c16="http://schemas.microsoft.com/office/drawing/2014/chart" uri="{C3380CC4-5D6E-409C-BE32-E72D297353CC}">
                <c16:uniqueId val="{00000047-34FE-44E6-B5F8-EFFD2EDCD250}"/>
              </c:ext>
            </c:extLst>
          </c:dPt>
          <c:dPt>
            <c:idx val="36"/>
            <c:bubble3D val="0"/>
            <c:spPr>
              <a:solidFill>
                <a:schemeClr val="accent2">
                  <a:lumMod val="60000"/>
                  <a:lumOff val="40000"/>
                </a:schemeClr>
              </a:solidFill>
              <a:ln w="19050">
                <a:noFill/>
              </a:ln>
              <a:effectLst/>
            </c:spPr>
            <c:extLst>
              <c:ext xmlns:c16="http://schemas.microsoft.com/office/drawing/2014/chart" uri="{C3380CC4-5D6E-409C-BE32-E72D297353CC}">
                <c16:uniqueId val="{00000049-34FE-44E6-B5F8-EFFD2EDCD250}"/>
              </c:ext>
            </c:extLst>
          </c:dPt>
          <c:dPt>
            <c:idx val="37"/>
            <c:bubble3D val="0"/>
            <c:spPr>
              <a:solidFill>
                <a:schemeClr val="accent2">
                  <a:lumMod val="60000"/>
                  <a:lumOff val="40000"/>
                </a:schemeClr>
              </a:solidFill>
              <a:ln w="19050">
                <a:noFill/>
              </a:ln>
              <a:effectLst/>
            </c:spPr>
            <c:extLst>
              <c:ext xmlns:c16="http://schemas.microsoft.com/office/drawing/2014/chart" uri="{C3380CC4-5D6E-409C-BE32-E72D297353CC}">
                <c16:uniqueId val="{0000004B-34FE-44E6-B5F8-EFFD2EDCD250}"/>
              </c:ext>
            </c:extLst>
          </c:dPt>
          <c:dPt>
            <c:idx val="38"/>
            <c:bubble3D val="0"/>
            <c:spPr>
              <a:solidFill>
                <a:schemeClr val="accent2">
                  <a:lumMod val="60000"/>
                  <a:lumOff val="40000"/>
                </a:schemeClr>
              </a:solidFill>
              <a:ln w="19050">
                <a:noFill/>
              </a:ln>
              <a:effectLst/>
            </c:spPr>
            <c:extLst>
              <c:ext xmlns:c16="http://schemas.microsoft.com/office/drawing/2014/chart" uri="{C3380CC4-5D6E-409C-BE32-E72D297353CC}">
                <c16:uniqueId val="{0000004D-34FE-44E6-B5F8-EFFD2EDCD250}"/>
              </c:ext>
            </c:extLst>
          </c:dPt>
          <c:dPt>
            <c:idx val="39"/>
            <c:bubble3D val="0"/>
            <c:spPr>
              <a:solidFill>
                <a:schemeClr val="accent2">
                  <a:lumMod val="60000"/>
                  <a:lumOff val="40000"/>
                </a:schemeClr>
              </a:solidFill>
              <a:ln w="19050">
                <a:noFill/>
              </a:ln>
              <a:effectLst/>
            </c:spPr>
            <c:extLst>
              <c:ext xmlns:c16="http://schemas.microsoft.com/office/drawing/2014/chart" uri="{C3380CC4-5D6E-409C-BE32-E72D297353CC}">
                <c16:uniqueId val="{0000004F-34FE-44E6-B5F8-EFFD2EDCD250}"/>
              </c:ext>
            </c:extLst>
          </c:dPt>
          <c:dPt>
            <c:idx val="40"/>
            <c:bubble3D val="0"/>
            <c:spPr>
              <a:solidFill>
                <a:schemeClr val="accent2">
                  <a:lumMod val="60000"/>
                  <a:lumOff val="40000"/>
                </a:schemeClr>
              </a:solidFill>
              <a:ln w="19050">
                <a:noFill/>
              </a:ln>
              <a:effectLst/>
            </c:spPr>
            <c:extLst>
              <c:ext xmlns:c16="http://schemas.microsoft.com/office/drawing/2014/chart" uri="{C3380CC4-5D6E-409C-BE32-E72D297353CC}">
                <c16:uniqueId val="{00000051-34FE-44E6-B5F8-EFFD2EDCD250}"/>
              </c:ext>
            </c:extLst>
          </c:dPt>
          <c:dPt>
            <c:idx val="41"/>
            <c:bubble3D val="0"/>
            <c:spPr>
              <a:solidFill>
                <a:schemeClr val="accent2">
                  <a:lumMod val="60000"/>
                  <a:lumOff val="40000"/>
                </a:schemeClr>
              </a:solidFill>
              <a:ln w="19050">
                <a:noFill/>
              </a:ln>
              <a:effectLst/>
            </c:spPr>
            <c:extLst>
              <c:ext xmlns:c16="http://schemas.microsoft.com/office/drawing/2014/chart" uri="{C3380CC4-5D6E-409C-BE32-E72D297353CC}">
                <c16:uniqueId val="{00000053-34FE-44E6-B5F8-EFFD2EDCD250}"/>
              </c:ext>
            </c:extLst>
          </c:dPt>
          <c:dPt>
            <c:idx val="42"/>
            <c:bubble3D val="0"/>
            <c:spPr>
              <a:solidFill>
                <a:schemeClr val="accent2">
                  <a:lumMod val="60000"/>
                  <a:lumOff val="40000"/>
                </a:schemeClr>
              </a:solidFill>
              <a:ln w="19050">
                <a:noFill/>
              </a:ln>
              <a:effectLst/>
            </c:spPr>
            <c:extLst>
              <c:ext xmlns:c16="http://schemas.microsoft.com/office/drawing/2014/chart" uri="{C3380CC4-5D6E-409C-BE32-E72D297353CC}">
                <c16:uniqueId val="{00000055-34FE-44E6-B5F8-EFFD2EDCD250}"/>
              </c:ext>
            </c:extLst>
          </c:dPt>
          <c:dPt>
            <c:idx val="43"/>
            <c:bubble3D val="0"/>
            <c:spPr>
              <a:solidFill>
                <a:schemeClr val="accent2">
                  <a:lumMod val="60000"/>
                  <a:lumOff val="40000"/>
                </a:schemeClr>
              </a:solidFill>
              <a:ln w="19050">
                <a:noFill/>
              </a:ln>
              <a:effectLst/>
            </c:spPr>
            <c:extLst>
              <c:ext xmlns:c16="http://schemas.microsoft.com/office/drawing/2014/chart" uri="{C3380CC4-5D6E-409C-BE32-E72D297353CC}">
                <c16:uniqueId val="{00000057-34FE-44E6-B5F8-EFFD2EDCD250}"/>
              </c:ext>
            </c:extLst>
          </c:dPt>
          <c:dPt>
            <c:idx val="44"/>
            <c:bubble3D val="0"/>
            <c:spPr>
              <a:solidFill>
                <a:schemeClr val="accent2">
                  <a:lumMod val="60000"/>
                  <a:lumOff val="40000"/>
                </a:schemeClr>
              </a:solidFill>
              <a:ln w="19050">
                <a:noFill/>
              </a:ln>
              <a:effectLst/>
            </c:spPr>
            <c:extLst>
              <c:ext xmlns:c16="http://schemas.microsoft.com/office/drawing/2014/chart" uri="{C3380CC4-5D6E-409C-BE32-E72D297353CC}">
                <c16:uniqueId val="{00000059-34FE-44E6-B5F8-EFFD2EDCD250}"/>
              </c:ext>
            </c:extLst>
          </c:dPt>
          <c:dPt>
            <c:idx val="45"/>
            <c:bubble3D val="0"/>
            <c:spPr>
              <a:solidFill>
                <a:schemeClr val="accent2">
                  <a:lumMod val="60000"/>
                  <a:lumOff val="40000"/>
                </a:schemeClr>
              </a:solidFill>
              <a:ln w="19050">
                <a:noFill/>
              </a:ln>
              <a:effectLst/>
            </c:spPr>
            <c:extLst>
              <c:ext xmlns:c16="http://schemas.microsoft.com/office/drawing/2014/chart" uri="{C3380CC4-5D6E-409C-BE32-E72D297353CC}">
                <c16:uniqueId val="{0000005B-34FE-44E6-B5F8-EFFD2EDCD250}"/>
              </c:ext>
            </c:extLst>
          </c:dPt>
          <c:dPt>
            <c:idx val="46"/>
            <c:bubble3D val="0"/>
            <c:spPr>
              <a:solidFill>
                <a:schemeClr val="accent2">
                  <a:lumMod val="60000"/>
                  <a:lumOff val="40000"/>
                </a:schemeClr>
              </a:solidFill>
              <a:ln w="19050">
                <a:noFill/>
              </a:ln>
              <a:effectLst/>
            </c:spPr>
            <c:extLst>
              <c:ext xmlns:c16="http://schemas.microsoft.com/office/drawing/2014/chart" uri="{C3380CC4-5D6E-409C-BE32-E72D297353CC}">
                <c16:uniqueId val="{0000005D-34FE-44E6-B5F8-EFFD2EDCD250}"/>
              </c:ext>
            </c:extLst>
          </c:dPt>
          <c:dPt>
            <c:idx val="47"/>
            <c:bubble3D val="0"/>
            <c:spPr>
              <a:solidFill>
                <a:schemeClr val="accent2">
                  <a:lumMod val="60000"/>
                  <a:lumOff val="40000"/>
                </a:schemeClr>
              </a:solidFill>
              <a:ln w="19050">
                <a:noFill/>
              </a:ln>
              <a:effectLst/>
            </c:spPr>
            <c:extLst>
              <c:ext xmlns:c16="http://schemas.microsoft.com/office/drawing/2014/chart" uri="{C3380CC4-5D6E-409C-BE32-E72D297353CC}">
                <c16:uniqueId val="{0000005F-34FE-44E6-B5F8-EFFD2EDCD250}"/>
              </c:ext>
            </c:extLst>
          </c:dPt>
          <c:dPt>
            <c:idx val="48"/>
            <c:bubble3D val="0"/>
            <c:spPr>
              <a:solidFill>
                <a:schemeClr val="accent2">
                  <a:lumMod val="60000"/>
                  <a:lumOff val="40000"/>
                </a:schemeClr>
              </a:solidFill>
              <a:ln w="19050">
                <a:noFill/>
              </a:ln>
              <a:effectLst/>
            </c:spPr>
            <c:extLst>
              <c:ext xmlns:c16="http://schemas.microsoft.com/office/drawing/2014/chart" uri="{C3380CC4-5D6E-409C-BE32-E72D297353CC}">
                <c16:uniqueId val="{00000061-34FE-44E6-B5F8-EFFD2EDCD250}"/>
              </c:ext>
            </c:extLst>
          </c:dPt>
          <c:dPt>
            <c:idx val="49"/>
            <c:bubble3D val="0"/>
            <c:spPr>
              <a:solidFill>
                <a:schemeClr val="accent2">
                  <a:lumMod val="60000"/>
                  <a:lumOff val="40000"/>
                </a:schemeClr>
              </a:solidFill>
              <a:ln w="19050">
                <a:noFill/>
              </a:ln>
              <a:effectLst/>
            </c:spPr>
            <c:extLst>
              <c:ext xmlns:c16="http://schemas.microsoft.com/office/drawing/2014/chart" uri="{C3380CC4-5D6E-409C-BE32-E72D297353CC}">
                <c16:uniqueId val="{00000063-34FE-44E6-B5F8-EFFD2EDCD250}"/>
              </c:ext>
            </c:extLst>
          </c:dPt>
          <c:dPt>
            <c:idx val="50"/>
            <c:bubble3D val="0"/>
            <c:spPr>
              <a:solidFill>
                <a:schemeClr val="accent2">
                  <a:lumMod val="60000"/>
                  <a:lumOff val="40000"/>
                </a:schemeClr>
              </a:solidFill>
              <a:ln w="19050">
                <a:noFill/>
              </a:ln>
              <a:effectLst/>
            </c:spPr>
            <c:extLst>
              <c:ext xmlns:c16="http://schemas.microsoft.com/office/drawing/2014/chart" uri="{C3380CC4-5D6E-409C-BE32-E72D297353CC}">
                <c16:uniqueId val="{00000065-34FE-44E6-B5F8-EFFD2EDCD250}"/>
              </c:ext>
            </c:extLst>
          </c:dPt>
          <c:dPt>
            <c:idx val="51"/>
            <c:bubble3D val="0"/>
            <c:spPr>
              <a:solidFill>
                <a:schemeClr val="accent2">
                  <a:lumMod val="60000"/>
                  <a:lumOff val="40000"/>
                </a:schemeClr>
              </a:solidFill>
              <a:ln w="19050">
                <a:noFill/>
              </a:ln>
              <a:effectLst/>
            </c:spPr>
            <c:extLst>
              <c:ext xmlns:c16="http://schemas.microsoft.com/office/drawing/2014/chart" uri="{C3380CC4-5D6E-409C-BE32-E72D297353CC}">
                <c16:uniqueId val="{00000067-34FE-44E6-B5F8-EFFD2EDCD250}"/>
              </c:ext>
            </c:extLst>
          </c:dPt>
          <c:dPt>
            <c:idx val="52"/>
            <c:bubble3D val="0"/>
            <c:spPr>
              <a:solidFill>
                <a:schemeClr val="accent2">
                  <a:lumMod val="60000"/>
                  <a:lumOff val="40000"/>
                </a:schemeClr>
              </a:solidFill>
              <a:ln w="19050">
                <a:noFill/>
              </a:ln>
              <a:effectLst/>
            </c:spPr>
            <c:extLst>
              <c:ext xmlns:c16="http://schemas.microsoft.com/office/drawing/2014/chart" uri="{C3380CC4-5D6E-409C-BE32-E72D297353CC}">
                <c16:uniqueId val="{00000069-34FE-44E6-B5F8-EFFD2EDCD250}"/>
              </c:ext>
            </c:extLst>
          </c:dPt>
          <c:dPt>
            <c:idx val="53"/>
            <c:bubble3D val="0"/>
            <c:spPr>
              <a:solidFill>
                <a:schemeClr val="accent2">
                  <a:lumMod val="60000"/>
                  <a:lumOff val="40000"/>
                </a:schemeClr>
              </a:solidFill>
              <a:ln w="19050">
                <a:noFill/>
              </a:ln>
              <a:effectLst/>
            </c:spPr>
            <c:extLst>
              <c:ext xmlns:c16="http://schemas.microsoft.com/office/drawing/2014/chart" uri="{C3380CC4-5D6E-409C-BE32-E72D297353CC}">
                <c16:uniqueId val="{0000006B-34FE-44E6-B5F8-EFFD2EDCD250}"/>
              </c:ext>
            </c:extLst>
          </c:dPt>
          <c:dPt>
            <c:idx val="54"/>
            <c:bubble3D val="0"/>
            <c:spPr>
              <a:solidFill>
                <a:schemeClr val="accent2">
                  <a:lumMod val="60000"/>
                  <a:lumOff val="40000"/>
                </a:schemeClr>
              </a:solidFill>
              <a:ln w="19050">
                <a:noFill/>
              </a:ln>
              <a:effectLst/>
            </c:spPr>
            <c:extLst>
              <c:ext xmlns:c16="http://schemas.microsoft.com/office/drawing/2014/chart" uri="{C3380CC4-5D6E-409C-BE32-E72D297353CC}">
                <c16:uniqueId val="{0000006D-34FE-44E6-B5F8-EFFD2EDCD250}"/>
              </c:ext>
            </c:extLst>
          </c:dPt>
          <c:dPt>
            <c:idx val="55"/>
            <c:bubble3D val="0"/>
            <c:spPr>
              <a:solidFill>
                <a:schemeClr val="accent2">
                  <a:lumMod val="60000"/>
                  <a:lumOff val="40000"/>
                </a:schemeClr>
              </a:solidFill>
              <a:ln w="19050">
                <a:noFill/>
              </a:ln>
              <a:effectLst/>
            </c:spPr>
            <c:extLst>
              <c:ext xmlns:c16="http://schemas.microsoft.com/office/drawing/2014/chart" uri="{C3380CC4-5D6E-409C-BE32-E72D297353CC}">
                <c16:uniqueId val="{0000006F-34FE-44E6-B5F8-EFFD2EDCD250}"/>
              </c:ext>
            </c:extLst>
          </c:dPt>
          <c:dPt>
            <c:idx val="56"/>
            <c:bubble3D val="0"/>
            <c:spPr>
              <a:solidFill>
                <a:schemeClr val="accent2">
                  <a:lumMod val="60000"/>
                  <a:lumOff val="40000"/>
                </a:schemeClr>
              </a:solidFill>
              <a:ln w="19050">
                <a:noFill/>
              </a:ln>
              <a:effectLst/>
            </c:spPr>
            <c:extLst>
              <c:ext xmlns:c16="http://schemas.microsoft.com/office/drawing/2014/chart" uri="{C3380CC4-5D6E-409C-BE32-E72D297353CC}">
                <c16:uniqueId val="{00000071-34FE-44E6-B5F8-EFFD2EDCD250}"/>
              </c:ext>
            </c:extLst>
          </c:dPt>
          <c:dPt>
            <c:idx val="57"/>
            <c:bubble3D val="0"/>
            <c:spPr>
              <a:solidFill>
                <a:schemeClr val="accent2">
                  <a:lumMod val="60000"/>
                  <a:lumOff val="40000"/>
                </a:schemeClr>
              </a:solidFill>
              <a:ln w="19050">
                <a:noFill/>
              </a:ln>
              <a:effectLst/>
            </c:spPr>
            <c:extLst>
              <c:ext xmlns:c16="http://schemas.microsoft.com/office/drawing/2014/chart" uri="{C3380CC4-5D6E-409C-BE32-E72D297353CC}">
                <c16:uniqueId val="{00000073-34FE-44E6-B5F8-EFFD2EDCD250}"/>
              </c:ext>
            </c:extLst>
          </c:dPt>
          <c:dPt>
            <c:idx val="58"/>
            <c:bubble3D val="0"/>
            <c:spPr>
              <a:solidFill>
                <a:schemeClr val="accent2">
                  <a:lumMod val="60000"/>
                  <a:lumOff val="40000"/>
                </a:schemeClr>
              </a:solidFill>
              <a:ln w="19050">
                <a:noFill/>
              </a:ln>
              <a:effectLst/>
            </c:spPr>
            <c:extLst>
              <c:ext xmlns:c16="http://schemas.microsoft.com/office/drawing/2014/chart" uri="{C3380CC4-5D6E-409C-BE32-E72D297353CC}">
                <c16:uniqueId val="{00000075-34FE-44E6-B5F8-EFFD2EDCD250}"/>
              </c:ext>
            </c:extLst>
          </c:dPt>
          <c:dPt>
            <c:idx val="59"/>
            <c:bubble3D val="0"/>
            <c:spPr>
              <a:solidFill>
                <a:schemeClr val="accent2">
                  <a:lumMod val="60000"/>
                  <a:lumOff val="40000"/>
                </a:schemeClr>
              </a:solidFill>
              <a:ln w="19050">
                <a:noFill/>
              </a:ln>
              <a:effectLst/>
            </c:spPr>
            <c:extLst>
              <c:ext xmlns:c16="http://schemas.microsoft.com/office/drawing/2014/chart" uri="{C3380CC4-5D6E-409C-BE32-E72D297353CC}">
                <c16:uniqueId val="{00000077-34FE-44E6-B5F8-EFFD2EDCD250}"/>
              </c:ext>
            </c:extLst>
          </c:dPt>
          <c:dPt>
            <c:idx val="60"/>
            <c:bubble3D val="0"/>
            <c:spPr>
              <a:solidFill>
                <a:schemeClr val="accent2">
                  <a:lumMod val="60000"/>
                  <a:lumOff val="40000"/>
                </a:schemeClr>
              </a:solidFill>
              <a:ln w="19050">
                <a:noFill/>
              </a:ln>
              <a:effectLst/>
            </c:spPr>
            <c:extLst>
              <c:ext xmlns:c16="http://schemas.microsoft.com/office/drawing/2014/chart" uri="{C3380CC4-5D6E-409C-BE32-E72D297353CC}">
                <c16:uniqueId val="{00000079-34FE-44E6-B5F8-EFFD2EDCD250}"/>
              </c:ext>
            </c:extLst>
          </c:dPt>
          <c:dPt>
            <c:idx val="61"/>
            <c:bubble3D val="0"/>
            <c:spPr>
              <a:solidFill>
                <a:schemeClr val="accent2">
                  <a:lumMod val="60000"/>
                  <a:lumOff val="40000"/>
                </a:schemeClr>
              </a:solidFill>
              <a:ln w="19050">
                <a:noFill/>
              </a:ln>
              <a:effectLst/>
            </c:spPr>
            <c:extLst>
              <c:ext xmlns:c16="http://schemas.microsoft.com/office/drawing/2014/chart" uri="{C3380CC4-5D6E-409C-BE32-E72D297353CC}">
                <c16:uniqueId val="{0000007B-34FE-44E6-B5F8-EFFD2EDCD250}"/>
              </c:ext>
            </c:extLst>
          </c:dPt>
          <c:dPt>
            <c:idx val="62"/>
            <c:bubble3D val="0"/>
            <c:spPr>
              <a:solidFill>
                <a:schemeClr val="accent2">
                  <a:lumMod val="60000"/>
                  <a:lumOff val="40000"/>
                </a:schemeClr>
              </a:solidFill>
              <a:ln w="19050">
                <a:noFill/>
              </a:ln>
              <a:effectLst/>
            </c:spPr>
            <c:extLst>
              <c:ext xmlns:c16="http://schemas.microsoft.com/office/drawing/2014/chart" uri="{C3380CC4-5D6E-409C-BE32-E72D297353CC}">
                <c16:uniqueId val="{0000007D-34FE-44E6-B5F8-EFFD2EDCD250}"/>
              </c:ext>
            </c:extLst>
          </c:dPt>
          <c:dPt>
            <c:idx val="63"/>
            <c:bubble3D val="0"/>
            <c:spPr>
              <a:solidFill>
                <a:schemeClr val="accent2">
                  <a:lumMod val="60000"/>
                  <a:lumOff val="40000"/>
                </a:schemeClr>
              </a:solidFill>
              <a:ln w="19050">
                <a:noFill/>
              </a:ln>
              <a:effectLst/>
            </c:spPr>
            <c:extLst>
              <c:ext xmlns:c16="http://schemas.microsoft.com/office/drawing/2014/chart" uri="{C3380CC4-5D6E-409C-BE32-E72D297353CC}">
                <c16:uniqueId val="{0000007F-34FE-44E6-B5F8-EFFD2EDCD250}"/>
              </c:ext>
            </c:extLst>
          </c:dPt>
          <c:dPt>
            <c:idx val="64"/>
            <c:bubble3D val="0"/>
            <c:spPr>
              <a:solidFill>
                <a:schemeClr val="accent2">
                  <a:lumMod val="60000"/>
                  <a:lumOff val="40000"/>
                </a:schemeClr>
              </a:solidFill>
              <a:ln w="19050">
                <a:noFill/>
              </a:ln>
              <a:effectLst/>
            </c:spPr>
            <c:extLst>
              <c:ext xmlns:c16="http://schemas.microsoft.com/office/drawing/2014/chart" uri="{C3380CC4-5D6E-409C-BE32-E72D297353CC}">
                <c16:uniqueId val="{00000081-34FE-44E6-B5F8-EFFD2EDCD250}"/>
              </c:ext>
            </c:extLst>
          </c:dPt>
          <c:dPt>
            <c:idx val="65"/>
            <c:bubble3D val="0"/>
            <c:spPr>
              <a:solidFill>
                <a:schemeClr val="accent2">
                  <a:lumMod val="60000"/>
                  <a:lumOff val="40000"/>
                </a:schemeClr>
              </a:solidFill>
              <a:ln w="19050">
                <a:noFill/>
              </a:ln>
              <a:effectLst/>
            </c:spPr>
            <c:extLst>
              <c:ext xmlns:c16="http://schemas.microsoft.com/office/drawing/2014/chart" uri="{C3380CC4-5D6E-409C-BE32-E72D297353CC}">
                <c16:uniqueId val="{00000083-34FE-44E6-B5F8-EFFD2EDCD250}"/>
              </c:ext>
            </c:extLst>
          </c:dPt>
          <c:dPt>
            <c:idx val="66"/>
            <c:bubble3D val="0"/>
            <c:spPr>
              <a:solidFill>
                <a:schemeClr val="accent2">
                  <a:lumMod val="60000"/>
                  <a:lumOff val="40000"/>
                </a:schemeClr>
              </a:solidFill>
              <a:ln w="19050">
                <a:noFill/>
              </a:ln>
              <a:effectLst/>
            </c:spPr>
            <c:extLst>
              <c:ext xmlns:c16="http://schemas.microsoft.com/office/drawing/2014/chart" uri="{C3380CC4-5D6E-409C-BE32-E72D297353CC}">
                <c16:uniqueId val="{00000085-34FE-44E6-B5F8-EFFD2EDCD250}"/>
              </c:ext>
            </c:extLst>
          </c:dPt>
          <c:dPt>
            <c:idx val="67"/>
            <c:bubble3D val="0"/>
            <c:spPr>
              <a:solidFill>
                <a:schemeClr val="accent2">
                  <a:lumMod val="60000"/>
                  <a:lumOff val="40000"/>
                </a:schemeClr>
              </a:solidFill>
              <a:ln w="19050">
                <a:noFill/>
              </a:ln>
              <a:effectLst/>
            </c:spPr>
            <c:extLst>
              <c:ext xmlns:c16="http://schemas.microsoft.com/office/drawing/2014/chart" uri="{C3380CC4-5D6E-409C-BE32-E72D297353CC}">
                <c16:uniqueId val="{00000087-34FE-44E6-B5F8-EFFD2EDCD250}"/>
              </c:ext>
            </c:extLst>
          </c:dPt>
          <c:dPt>
            <c:idx val="68"/>
            <c:bubble3D val="0"/>
            <c:spPr>
              <a:solidFill>
                <a:schemeClr val="accent2">
                  <a:lumMod val="60000"/>
                  <a:lumOff val="40000"/>
                </a:schemeClr>
              </a:solidFill>
              <a:ln w="19050">
                <a:noFill/>
              </a:ln>
              <a:effectLst/>
            </c:spPr>
            <c:extLst>
              <c:ext xmlns:c16="http://schemas.microsoft.com/office/drawing/2014/chart" uri="{C3380CC4-5D6E-409C-BE32-E72D297353CC}">
                <c16:uniqueId val="{00000089-34FE-44E6-B5F8-EFFD2EDCD250}"/>
              </c:ext>
            </c:extLst>
          </c:dPt>
          <c:dPt>
            <c:idx val="69"/>
            <c:bubble3D val="0"/>
            <c:spPr>
              <a:solidFill>
                <a:schemeClr val="accent2">
                  <a:lumMod val="60000"/>
                  <a:lumOff val="40000"/>
                </a:schemeClr>
              </a:solidFill>
              <a:ln w="19050">
                <a:noFill/>
              </a:ln>
              <a:effectLst/>
            </c:spPr>
            <c:extLst>
              <c:ext xmlns:c16="http://schemas.microsoft.com/office/drawing/2014/chart" uri="{C3380CC4-5D6E-409C-BE32-E72D297353CC}">
                <c16:uniqueId val="{0000008B-34FE-44E6-B5F8-EFFD2EDCD250}"/>
              </c:ext>
            </c:extLst>
          </c:dPt>
          <c:dPt>
            <c:idx val="70"/>
            <c:bubble3D val="0"/>
            <c:spPr>
              <a:solidFill>
                <a:schemeClr val="accent2">
                  <a:lumMod val="60000"/>
                  <a:lumOff val="40000"/>
                </a:schemeClr>
              </a:solidFill>
              <a:ln w="19050">
                <a:noFill/>
              </a:ln>
              <a:effectLst/>
            </c:spPr>
            <c:extLst>
              <c:ext xmlns:c16="http://schemas.microsoft.com/office/drawing/2014/chart" uri="{C3380CC4-5D6E-409C-BE32-E72D297353CC}">
                <c16:uniqueId val="{0000008D-34FE-44E6-B5F8-EFFD2EDCD250}"/>
              </c:ext>
            </c:extLst>
          </c:dPt>
          <c:dPt>
            <c:idx val="71"/>
            <c:bubble3D val="0"/>
            <c:spPr>
              <a:solidFill>
                <a:schemeClr val="accent2">
                  <a:lumMod val="60000"/>
                  <a:lumOff val="40000"/>
                </a:schemeClr>
              </a:solidFill>
              <a:ln w="19050">
                <a:noFill/>
              </a:ln>
              <a:effectLst/>
            </c:spPr>
            <c:extLst>
              <c:ext xmlns:c16="http://schemas.microsoft.com/office/drawing/2014/chart" uri="{C3380CC4-5D6E-409C-BE32-E72D297353CC}">
                <c16:uniqueId val="{0000008F-34FE-44E6-B5F8-EFFD2EDCD250}"/>
              </c:ext>
            </c:extLst>
          </c:dPt>
          <c:dPt>
            <c:idx val="72"/>
            <c:bubble3D val="0"/>
            <c:spPr>
              <a:solidFill>
                <a:schemeClr val="accent2">
                  <a:lumMod val="60000"/>
                  <a:lumOff val="40000"/>
                </a:schemeClr>
              </a:solidFill>
              <a:ln w="19050">
                <a:noFill/>
              </a:ln>
              <a:effectLst/>
            </c:spPr>
            <c:extLst>
              <c:ext xmlns:c16="http://schemas.microsoft.com/office/drawing/2014/chart" uri="{C3380CC4-5D6E-409C-BE32-E72D297353CC}">
                <c16:uniqueId val="{00000091-34FE-44E6-B5F8-EFFD2EDCD250}"/>
              </c:ext>
            </c:extLst>
          </c:dPt>
          <c:dPt>
            <c:idx val="73"/>
            <c:bubble3D val="0"/>
            <c:spPr>
              <a:solidFill>
                <a:schemeClr val="accent2">
                  <a:lumMod val="60000"/>
                  <a:lumOff val="40000"/>
                </a:schemeClr>
              </a:solidFill>
              <a:ln w="19050">
                <a:noFill/>
              </a:ln>
              <a:effectLst/>
            </c:spPr>
            <c:extLst>
              <c:ext xmlns:c16="http://schemas.microsoft.com/office/drawing/2014/chart" uri="{C3380CC4-5D6E-409C-BE32-E72D297353CC}">
                <c16:uniqueId val="{00000093-34FE-44E6-B5F8-EFFD2EDCD250}"/>
              </c:ext>
            </c:extLst>
          </c:dPt>
          <c:dPt>
            <c:idx val="74"/>
            <c:bubble3D val="0"/>
            <c:spPr>
              <a:solidFill>
                <a:schemeClr val="accent2">
                  <a:lumMod val="60000"/>
                  <a:lumOff val="40000"/>
                </a:schemeClr>
              </a:solidFill>
              <a:ln w="19050">
                <a:noFill/>
              </a:ln>
              <a:effectLst/>
            </c:spPr>
            <c:extLst>
              <c:ext xmlns:c16="http://schemas.microsoft.com/office/drawing/2014/chart" uri="{C3380CC4-5D6E-409C-BE32-E72D297353CC}">
                <c16:uniqueId val="{00000095-34FE-44E6-B5F8-EFFD2EDCD250}"/>
              </c:ext>
            </c:extLst>
          </c:dPt>
          <c:dPt>
            <c:idx val="75"/>
            <c:bubble3D val="0"/>
            <c:spPr>
              <a:solidFill>
                <a:schemeClr val="accent2">
                  <a:lumMod val="60000"/>
                  <a:lumOff val="40000"/>
                </a:schemeClr>
              </a:solidFill>
              <a:ln w="19050">
                <a:noFill/>
              </a:ln>
              <a:effectLst/>
            </c:spPr>
            <c:extLst>
              <c:ext xmlns:c16="http://schemas.microsoft.com/office/drawing/2014/chart" uri="{C3380CC4-5D6E-409C-BE32-E72D297353CC}">
                <c16:uniqueId val="{00000097-34FE-44E6-B5F8-EFFD2EDCD250}"/>
              </c:ext>
            </c:extLst>
          </c:dPt>
          <c:dPt>
            <c:idx val="76"/>
            <c:bubble3D val="0"/>
            <c:spPr>
              <a:solidFill>
                <a:schemeClr val="accent2">
                  <a:lumMod val="60000"/>
                  <a:lumOff val="40000"/>
                </a:schemeClr>
              </a:solidFill>
              <a:ln w="19050">
                <a:noFill/>
              </a:ln>
              <a:effectLst/>
            </c:spPr>
            <c:extLst>
              <c:ext xmlns:c16="http://schemas.microsoft.com/office/drawing/2014/chart" uri="{C3380CC4-5D6E-409C-BE32-E72D297353CC}">
                <c16:uniqueId val="{00000099-34FE-44E6-B5F8-EFFD2EDCD250}"/>
              </c:ext>
            </c:extLst>
          </c:dPt>
          <c:dPt>
            <c:idx val="77"/>
            <c:bubble3D val="0"/>
            <c:spPr>
              <a:solidFill>
                <a:schemeClr val="accent2">
                  <a:lumMod val="60000"/>
                  <a:lumOff val="40000"/>
                </a:schemeClr>
              </a:solidFill>
              <a:ln w="19050">
                <a:noFill/>
              </a:ln>
              <a:effectLst/>
            </c:spPr>
            <c:extLst>
              <c:ext xmlns:c16="http://schemas.microsoft.com/office/drawing/2014/chart" uri="{C3380CC4-5D6E-409C-BE32-E72D297353CC}">
                <c16:uniqueId val="{0000009B-34FE-44E6-B5F8-EFFD2EDCD250}"/>
              </c:ext>
            </c:extLst>
          </c:dPt>
          <c:dPt>
            <c:idx val="78"/>
            <c:bubble3D val="0"/>
            <c:spPr>
              <a:solidFill>
                <a:schemeClr val="accent2">
                  <a:lumMod val="60000"/>
                  <a:lumOff val="40000"/>
                </a:schemeClr>
              </a:solidFill>
              <a:ln w="19050">
                <a:noFill/>
              </a:ln>
              <a:effectLst/>
            </c:spPr>
            <c:extLst>
              <c:ext xmlns:c16="http://schemas.microsoft.com/office/drawing/2014/chart" uri="{C3380CC4-5D6E-409C-BE32-E72D297353CC}">
                <c16:uniqueId val="{0000009D-34FE-44E6-B5F8-EFFD2EDCD250}"/>
              </c:ext>
            </c:extLst>
          </c:dPt>
          <c:dPt>
            <c:idx val="79"/>
            <c:bubble3D val="0"/>
            <c:spPr>
              <a:solidFill>
                <a:schemeClr val="accent2">
                  <a:lumMod val="60000"/>
                  <a:lumOff val="40000"/>
                </a:schemeClr>
              </a:solidFill>
              <a:ln w="19050">
                <a:noFill/>
              </a:ln>
              <a:effectLst/>
            </c:spPr>
            <c:extLst>
              <c:ext xmlns:c16="http://schemas.microsoft.com/office/drawing/2014/chart" uri="{C3380CC4-5D6E-409C-BE32-E72D297353CC}">
                <c16:uniqueId val="{0000009F-34FE-44E6-B5F8-EFFD2EDCD250}"/>
              </c:ext>
            </c:extLst>
          </c:dPt>
          <c:dPt>
            <c:idx val="80"/>
            <c:bubble3D val="0"/>
            <c:spPr>
              <a:solidFill>
                <a:schemeClr val="accent2">
                  <a:lumMod val="60000"/>
                  <a:lumOff val="40000"/>
                </a:schemeClr>
              </a:solidFill>
              <a:ln w="19050">
                <a:noFill/>
              </a:ln>
              <a:effectLst/>
            </c:spPr>
            <c:extLst>
              <c:ext xmlns:c16="http://schemas.microsoft.com/office/drawing/2014/chart" uri="{C3380CC4-5D6E-409C-BE32-E72D297353CC}">
                <c16:uniqueId val="{000000A1-34FE-44E6-B5F8-EFFD2EDCD250}"/>
              </c:ext>
            </c:extLst>
          </c:dPt>
          <c:dPt>
            <c:idx val="81"/>
            <c:bubble3D val="0"/>
            <c:spPr>
              <a:solidFill>
                <a:schemeClr val="accent2">
                  <a:lumMod val="60000"/>
                  <a:lumOff val="40000"/>
                </a:schemeClr>
              </a:solidFill>
              <a:ln w="19050">
                <a:noFill/>
              </a:ln>
              <a:effectLst/>
            </c:spPr>
            <c:extLst>
              <c:ext xmlns:c16="http://schemas.microsoft.com/office/drawing/2014/chart" uri="{C3380CC4-5D6E-409C-BE32-E72D297353CC}">
                <c16:uniqueId val="{000000A3-34FE-44E6-B5F8-EFFD2EDCD250}"/>
              </c:ext>
            </c:extLst>
          </c:dPt>
          <c:dPt>
            <c:idx val="82"/>
            <c:bubble3D val="0"/>
            <c:spPr>
              <a:solidFill>
                <a:schemeClr val="accent2">
                  <a:lumMod val="60000"/>
                  <a:lumOff val="40000"/>
                </a:schemeClr>
              </a:solidFill>
              <a:ln w="19050">
                <a:noFill/>
              </a:ln>
              <a:effectLst/>
            </c:spPr>
            <c:extLst>
              <c:ext xmlns:c16="http://schemas.microsoft.com/office/drawing/2014/chart" uri="{C3380CC4-5D6E-409C-BE32-E72D297353CC}">
                <c16:uniqueId val="{000000A5-34FE-44E6-B5F8-EFFD2EDCD250}"/>
              </c:ext>
            </c:extLst>
          </c:dPt>
          <c:dPt>
            <c:idx val="83"/>
            <c:bubble3D val="0"/>
            <c:spPr>
              <a:solidFill>
                <a:schemeClr val="accent2">
                  <a:lumMod val="60000"/>
                  <a:lumOff val="40000"/>
                </a:schemeClr>
              </a:solidFill>
              <a:ln w="19050">
                <a:noFill/>
              </a:ln>
              <a:effectLst/>
            </c:spPr>
            <c:extLst>
              <c:ext xmlns:c16="http://schemas.microsoft.com/office/drawing/2014/chart" uri="{C3380CC4-5D6E-409C-BE32-E72D297353CC}">
                <c16:uniqueId val="{000000A7-34FE-44E6-B5F8-EFFD2EDCD250}"/>
              </c:ext>
            </c:extLst>
          </c:dPt>
          <c:dPt>
            <c:idx val="84"/>
            <c:bubble3D val="0"/>
            <c:spPr>
              <a:solidFill>
                <a:schemeClr val="accent2">
                  <a:lumMod val="60000"/>
                  <a:lumOff val="40000"/>
                </a:schemeClr>
              </a:solidFill>
              <a:ln w="19050">
                <a:noFill/>
              </a:ln>
              <a:effectLst/>
            </c:spPr>
            <c:extLst>
              <c:ext xmlns:c16="http://schemas.microsoft.com/office/drawing/2014/chart" uri="{C3380CC4-5D6E-409C-BE32-E72D297353CC}">
                <c16:uniqueId val="{000000A9-34FE-44E6-B5F8-EFFD2EDCD250}"/>
              </c:ext>
            </c:extLst>
          </c:dPt>
          <c:dPt>
            <c:idx val="85"/>
            <c:bubble3D val="0"/>
            <c:spPr>
              <a:solidFill>
                <a:schemeClr val="accent2">
                  <a:lumMod val="60000"/>
                  <a:lumOff val="40000"/>
                </a:schemeClr>
              </a:solidFill>
              <a:ln w="19050">
                <a:noFill/>
              </a:ln>
              <a:effectLst/>
            </c:spPr>
            <c:extLst>
              <c:ext xmlns:c16="http://schemas.microsoft.com/office/drawing/2014/chart" uri="{C3380CC4-5D6E-409C-BE32-E72D297353CC}">
                <c16:uniqueId val="{000000AB-34FE-44E6-B5F8-EFFD2EDCD250}"/>
              </c:ext>
            </c:extLst>
          </c:dPt>
          <c:dPt>
            <c:idx val="86"/>
            <c:bubble3D val="0"/>
            <c:spPr>
              <a:solidFill>
                <a:schemeClr val="accent2">
                  <a:lumMod val="60000"/>
                  <a:lumOff val="40000"/>
                </a:schemeClr>
              </a:solidFill>
              <a:ln w="19050">
                <a:noFill/>
              </a:ln>
              <a:effectLst/>
            </c:spPr>
            <c:extLst>
              <c:ext xmlns:c16="http://schemas.microsoft.com/office/drawing/2014/chart" uri="{C3380CC4-5D6E-409C-BE32-E72D297353CC}">
                <c16:uniqueId val="{000000AD-34FE-44E6-B5F8-EFFD2EDCD250}"/>
              </c:ext>
            </c:extLst>
          </c:dPt>
          <c:dPt>
            <c:idx val="87"/>
            <c:bubble3D val="0"/>
            <c:spPr>
              <a:solidFill>
                <a:schemeClr val="accent2">
                  <a:lumMod val="60000"/>
                  <a:lumOff val="40000"/>
                </a:schemeClr>
              </a:solidFill>
              <a:ln w="19050">
                <a:noFill/>
              </a:ln>
              <a:effectLst/>
            </c:spPr>
            <c:extLst>
              <c:ext xmlns:c16="http://schemas.microsoft.com/office/drawing/2014/chart" uri="{C3380CC4-5D6E-409C-BE32-E72D297353CC}">
                <c16:uniqueId val="{000000AF-34FE-44E6-B5F8-EFFD2EDCD250}"/>
              </c:ext>
            </c:extLst>
          </c:dPt>
          <c:dPt>
            <c:idx val="88"/>
            <c:bubble3D val="0"/>
            <c:spPr>
              <a:solidFill>
                <a:schemeClr val="accent2">
                  <a:lumMod val="60000"/>
                  <a:lumOff val="40000"/>
                </a:schemeClr>
              </a:solidFill>
              <a:ln w="19050">
                <a:noFill/>
              </a:ln>
              <a:effectLst/>
            </c:spPr>
            <c:extLst>
              <c:ext xmlns:c16="http://schemas.microsoft.com/office/drawing/2014/chart" uri="{C3380CC4-5D6E-409C-BE32-E72D297353CC}">
                <c16:uniqueId val="{000000B1-34FE-44E6-B5F8-EFFD2EDCD250}"/>
              </c:ext>
            </c:extLst>
          </c:dPt>
          <c:dPt>
            <c:idx val="89"/>
            <c:bubble3D val="0"/>
            <c:spPr>
              <a:solidFill>
                <a:schemeClr val="accent2">
                  <a:lumMod val="60000"/>
                  <a:lumOff val="40000"/>
                </a:schemeClr>
              </a:solidFill>
              <a:ln w="19050">
                <a:noFill/>
              </a:ln>
              <a:effectLst/>
            </c:spPr>
            <c:extLst>
              <c:ext xmlns:c16="http://schemas.microsoft.com/office/drawing/2014/chart" uri="{C3380CC4-5D6E-409C-BE32-E72D297353CC}">
                <c16:uniqueId val="{000000B3-34FE-44E6-B5F8-EFFD2EDCD250}"/>
              </c:ext>
            </c:extLst>
          </c:dPt>
          <c:dPt>
            <c:idx val="90"/>
            <c:bubble3D val="0"/>
            <c:spPr>
              <a:solidFill>
                <a:schemeClr val="accent2">
                  <a:lumMod val="60000"/>
                  <a:lumOff val="40000"/>
                </a:schemeClr>
              </a:solidFill>
              <a:ln w="19050">
                <a:noFill/>
              </a:ln>
              <a:effectLst/>
            </c:spPr>
            <c:extLst>
              <c:ext xmlns:c16="http://schemas.microsoft.com/office/drawing/2014/chart" uri="{C3380CC4-5D6E-409C-BE32-E72D297353CC}">
                <c16:uniqueId val="{000000B5-34FE-44E6-B5F8-EFFD2EDCD250}"/>
              </c:ext>
            </c:extLst>
          </c:dPt>
          <c:dPt>
            <c:idx val="91"/>
            <c:bubble3D val="0"/>
            <c:spPr>
              <a:solidFill>
                <a:schemeClr val="accent2">
                  <a:lumMod val="60000"/>
                  <a:lumOff val="40000"/>
                </a:schemeClr>
              </a:solidFill>
              <a:ln w="19050">
                <a:noFill/>
              </a:ln>
              <a:effectLst/>
            </c:spPr>
            <c:extLst>
              <c:ext xmlns:c16="http://schemas.microsoft.com/office/drawing/2014/chart" uri="{C3380CC4-5D6E-409C-BE32-E72D297353CC}">
                <c16:uniqueId val="{000000B7-34FE-44E6-B5F8-EFFD2EDCD250}"/>
              </c:ext>
            </c:extLst>
          </c:dPt>
          <c:dPt>
            <c:idx val="92"/>
            <c:bubble3D val="0"/>
            <c:spPr>
              <a:solidFill>
                <a:schemeClr val="accent2">
                  <a:lumMod val="60000"/>
                  <a:lumOff val="40000"/>
                </a:schemeClr>
              </a:solidFill>
              <a:ln w="19050">
                <a:noFill/>
              </a:ln>
              <a:effectLst/>
            </c:spPr>
            <c:extLst>
              <c:ext xmlns:c16="http://schemas.microsoft.com/office/drawing/2014/chart" uri="{C3380CC4-5D6E-409C-BE32-E72D297353CC}">
                <c16:uniqueId val="{000000B9-34FE-44E6-B5F8-EFFD2EDCD250}"/>
              </c:ext>
            </c:extLst>
          </c:dPt>
          <c:dPt>
            <c:idx val="93"/>
            <c:bubble3D val="0"/>
            <c:spPr>
              <a:solidFill>
                <a:schemeClr val="accent2">
                  <a:lumMod val="60000"/>
                  <a:lumOff val="40000"/>
                </a:schemeClr>
              </a:solidFill>
              <a:ln w="19050">
                <a:noFill/>
              </a:ln>
              <a:effectLst/>
            </c:spPr>
            <c:extLst>
              <c:ext xmlns:c16="http://schemas.microsoft.com/office/drawing/2014/chart" uri="{C3380CC4-5D6E-409C-BE32-E72D297353CC}">
                <c16:uniqueId val="{000000BB-34FE-44E6-B5F8-EFFD2EDCD250}"/>
              </c:ext>
            </c:extLst>
          </c:dPt>
          <c:dPt>
            <c:idx val="94"/>
            <c:bubble3D val="0"/>
            <c:spPr>
              <a:solidFill>
                <a:schemeClr val="accent2">
                  <a:lumMod val="60000"/>
                  <a:lumOff val="40000"/>
                </a:schemeClr>
              </a:solidFill>
              <a:ln w="19050">
                <a:noFill/>
              </a:ln>
              <a:effectLst/>
            </c:spPr>
            <c:extLst>
              <c:ext xmlns:c16="http://schemas.microsoft.com/office/drawing/2014/chart" uri="{C3380CC4-5D6E-409C-BE32-E72D297353CC}">
                <c16:uniqueId val="{000000BD-34FE-44E6-B5F8-EFFD2EDCD250}"/>
              </c:ext>
            </c:extLst>
          </c:dPt>
          <c:dPt>
            <c:idx val="95"/>
            <c:bubble3D val="0"/>
            <c:spPr>
              <a:solidFill>
                <a:schemeClr val="accent2">
                  <a:lumMod val="60000"/>
                  <a:lumOff val="40000"/>
                </a:schemeClr>
              </a:solidFill>
              <a:ln w="19050">
                <a:noFill/>
              </a:ln>
              <a:effectLst/>
            </c:spPr>
            <c:extLst>
              <c:ext xmlns:c16="http://schemas.microsoft.com/office/drawing/2014/chart" uri="{C3380CC4-5D6E-409C-BE32-E72D297353CC}">
                <c16:uniqueId val="{000000BF-34FE-44E6-B5F8-EFFD2EDCD250}"/>
              </c:ext>
            </c:extLst>
          </c:dPt>
          <c:dPt>
            <c:idx val="96"/>
            <c:bubble3D val="0"/>
            <c:spPr>
              <a:solidFill>
                <a:schemeClr val="accent2">
                  <a:lumMod val="60000"/>
                  <a:lumOff val="40000"/>
                </a:schemeClr>
              </a:solidFill>
              <a:ln w="19050">
                <a:noFill/>
              </a:ln>
              <a:effectLst/>
            </c:spPr>
            <c:extLst>
              <c:ext xmlns:c16="http://schemas.microsoft.com/office/drawing/2014/chart" uri="{C3380CC4-5D6E-409C-BE32-E72D297353CC}">
                <c16:uniqueId val="{000000C1-34FE-44E6-B5F8-EFFD2EDCD250}"/>
              </c:ext>
            </c:extLst>
          </c:dPt>
          <c:dPt>
            <c:idx val="97"/>
            <c:bubble3D val="0"/>
            <c:spPr>
              <a:solidFill>
                <a:schemeClr val="accent2">
                  <a:lumMod val="60000"/>
                  <a:lumOff val="40000"/>
                </a:schemeClr>
              </a:solidFill>
              <a:ln w="19050">
                <a:noFill/>
              </a:ln>
              <a:effectLst/>
            </c:spPr>
            <c:extLst>
              <c:ext xmlns:c16="http://schemas.microsoft.com/office/drawing/2014/chart" uri="{C3380CC4-5D6E-409C-BE32-E72D297353CC}">
                <c16:uniqueId val="{000000C3-34FE-44E6-B5F8-EFFD2EDCD250}"/>
              </c:ext>
            </c:extLst>
          </c:dPt>
          <c:dPt>
            <c:idx val="98"/>
            <c:bubble3D val="0"/>
            <c:spPr>
              <a:solidFill>
                <a:schemeClr val="accent2">
                  <a:lumMod val="60000"/>
                  <a:lumOff val="40000"/>
                </a:schemeClr>
              </a:solidFill>
              <a:ln w="19050">
                <a:noFill/>
              </a:ln>
              <a:effectLst/>
            </c:spPr>
            <c:extLst>
              <c:ext xmlns:c16="http://schemas.microsoft.com/office/drawing/2014/chart" uri="{C3380CC4-5D6E-409C-BE32-E72D297353CC}">
                <c16:uniqueId val="{000000C5-34FE-44E6-B5F8-EFFD2EDCD250}"/>
              </c:ext>
            </c:extLst>
          </c:dPt>
          <c:dPt>
            <c:idx val="99"/>
            <c:bubble3D val="0"/>
            <c:spPr>
              <a:solidFill>
                <a:schemeClr val="accent2">
                  <a:lumMod val="60000"/>
                  <a:lumOff val="40000"/>
                </a:schemeClr>
              </a:solidFill>
              <a:ln w="19050">
                <a:noFill/>
              </a:ln>
              <a:effectLst/>
            </c:spPr>
            <c:extLst>
              <c:ext xmlns:c16="http://schemas.microsoft.com/office/drawing/2014/chart" uri="{C3380CC4-5D6E-409C-BE32-E72D297353CC}">
                <c16:uniqueId val="{000000C7-34FE-44E6-B5F8-EFFD2EDCD250}"/>
              </c:ext>
            </c:extLst>
          </c:dPt>
          <c:dPt>
            <c:idx val="100"/>
            <c:bubble3D val="0"/>
            <c:spPr>
              <a:noFill/>
              <a:ln w="19050">
                <a:noFill/>
              </a:ln>
              <a:effectLst/>
            </c:spPr>
            <c:extLst>
              <c:ext xmlns:c16="http://schemas.microsoft.com/office/drawing/2014/chart" uri="{C3380CC4-5D6E-409C-BE32-E72D297353CC}">
                <c16:uniqueId val="{000000C9-34FE-44E6-B5F8-EFFD2EDCD250}"/>
              </c:ext>
            </c:extLst>
          </c:dPt>
          <c:val>
            <c:numRef>
              <c:f>'Guage chart'!$AC$2:$AC$102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34FE-44E6-B5F8-EFFD2EDCD250}"/>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2">
                <a:lumMod val="90000"/>
              </a:schemeClr>
            </a:solidFill>
            <a:ln>
              <a:solidFill>
                <a:schemeClr val="bg1">
                  <a:lumMod val="95000"/>
                </a:schemeClr>
              </a:solidFill>
            </a:ln>
          </c:spPr>
          <c:dPt>
            <c:idx val="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1-EEED-4BC4-87BF-65567E2D90CB}"/>
              </c:ext>
            </c:extLst>
          </c:dPt>
          <c:dPt>
            <c:idx val="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3-EEED-4BC4-87BF-65567E2D90CB}"/>
              </c:ext>
            </c:extLst>
          </c:dPt>
          <c:dPt>
            <c:idx val="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5-EEED-4BC4-87BF-65567E2D90CB}"/>
              </c:ext>
            </c:extLst>
          </c:dPt>
          <c:dPt>
            <c:idx val="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7-EEED-4BC4-87BF-65567E2D90CB}"/>
              </c:ext>
            </c:extLst>
          </c:dPt>
          <c:dPt>
            <c:idx val="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9-EEED-4BC4-87BF-65567E2D90CB}"/>
              </c:ext>
            </c:extLst>
          </c:dPt>
          <c:dPt>
            <c:idx val="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B-EEED-4BC4-87BF-65567E2D90CB}"/>
              </c:ext>
            </c:extLst>
          </c:dPt>
          <c:dPt>
            <c:idx val="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D-EEED-4BC4-87BF-65567E2D90CB}"/>
              </c:ext>
            </c:extLst>
          </c:dPt>
          <c:dPt>
            <c:idx val="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0F-EEED-4BC4-87BF-65567E2D90CB}"/>
              </c:ext>
            </c:extLst>
          </c:dPt>
          <c:dPt>
            <c:idx val="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1-EEED-4BC4-87BF-65567E2D90CB}"/>
              </c:ext>
            </c:extLst>
          </c:dPt>
          <c:dPt>
            <c:idx val="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3-EEED-4BC4-87BF-65567E2D90CB}"/>
              </c:ext>
            </c:extLst>
          </c:dPt>
          <c:dPt>
            <c:idx val="1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5-EEED-4BC4-87BF-65567E2D90CB}"/>
              </c:ext>
            </c:extLst>
          </c:dPt>
          <c:dPt>
            <c:idx val="1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7-EEED-4BC4-87BF-65567E2D90CB}"/>
              </c:ext>
            </c:extLst>
          </c:dPt>
          <c:dPt>
            <c:idx val="1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9-EEED-4BC4-87BF-65567E2D90CB}"/>
              </c:ext>
            </c:extLst>
          </c:dPt>
          <c:dPt>
            <c:idx val="1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B-EEED-4BC4-87BF-65567E2D90CB}"/>
              </c:ext>
            </c:extLst>
          </c:dPt>
          <c:dPt>
            <c:idx val="1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D-EEED-4BC4-87BF-65567E2D90CB}"/>
              </c:ext>
            </c:extLst>
          </c:dPt>
          <c:dPt>
            <c:idx val="1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1F-EEED-4BC4-87BF-65567E2D90CB}"/>
              </c:ext>
            </c:extLst>
          </c:dPt>
          <c:dPt>
            <c:idx val="1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1-EEED-4BC4-87BF-65567E2D90CB}"/>
              </c:ext>
            </c:extLst>
          </c:dPt>
          <c:dPt>
            <c:idx val="1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3-EEED-4BC4-87BF-65567E2D90CB}"/>
              </c:ext>
            </c:extLst>
          </c:dPt>
          <c:dPt>
            <c:idx val="1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5-EEED-4BC4-87BF-65567E2D90CB}"/>
              </c:ext>
            </c:extLst>
          </c:dPt>
          <c:dPt>
            <c:idx val="1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7-EEED-4BC4-87BF-65567E2D90CB}"/>
              </c:ext>
            </c:extLst>
          </c:dPt>
          <c:dPt>
            <c:idx val="2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9-EEED-4BC4-87BF-65567E2D90CB}"/>
              </c:ext>
            </c:extLst>
          </c:dPt>
          <c:dPt>
            <c:idx val="2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B-EEED-4BC4-87BF-65567E2D90CB}"/>
              </c:ext>
            </c:extLst>
          </c:dPt>
          <c:dPt>
            <c:idx val="2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D-EEED-4BC4-87BF-65567E2D90CB}"/>
              </c:ext>
            </c:extLst>
          </c:dPt>
          <c:dPt>
            <c:idx val="2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2F-EEED-4BC4-87BF-65567E2D90CB}"/>
              </c:ext>
            </c:extLst>
          </c:dPt>
          <c:dPt>
            <c:idx val="2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1-EEED-4BC4-87BF-65567E2D90CB}"/>
              </c:ext>
            </c:extLst>
          </c:dPt>
          <c:dPt>
            <c:idx val="2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3-EEED-4BC4-87BF-65567E2D90CB}"/>
              </c:ext>
            </c:extLst>
          </c:dPt>
          <c:dPt>
            <c:idx val="2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5-EEED-4BC4-87BF-65567E2D90CB}"/>
              </c:ext>
            </c:extLst>
          </c:dPt>
          <c:dPt>
            <c:idx val="2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7-EEED-4BC4-87BF-65567E2D90CB}"/>
              </c:ext>
            </c:extLst>
          </c:dPt>
          <c:dPt>
            <c:idx val="2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9-EEED-4BC4-87BF-65567E2D90CB}"/>
              </c:ext>
            </c:extLst>
          </c:dPt>
          <c:dPt>
            <c:idx val="2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B-EEED-4BC4-87BF-65567E2D90CB}"/>
              </c:ext>
            </c:extLst>
          </c:dPt>
          <c:dPt>
            <c:idx val="3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D-EEED-4BC4-87BF-65567E2D90CB}"/>
              </c:ext>
            </c:extLst>
          </c:dPt>
          <c:dPt>
            <c:idx val="3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3F-EEED-4BC4-87BF-65567E2D90CB}"/>
              </c:ext>
            </c:extLst>
          </c:dPt>
          <c:dPt>
            <c:idx val="3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1-EEED-4BC4-87BF-65567E2D90CB}"/>
              </c:ext>
            </c:extLst>
          </c:dPt>
          <c:dPt>
            <c:idx val="3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3-EEED-4BC4-87BF-65567E2D90CB}"/>
              </c:ext>
            </c:extLst>
          </c:dPt>
          <c:dPt>
            <c:idx val="3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5-EEED-4BC4-87BF-65567E2D90CB}"/>
              </c:ext>
            </c:extLst>
          </c:dPt>
          <c:dPt>
            <c:idx val="3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7-EEED-4BC4-87BF-65567E2D90CB}"/>
              </c:ext>
            </c:extLst>
          </c:dPt>
          <c:dPt>
            <c:idx val="3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9-EEED-4BC4-87BF-65567E2D90CB}"/>
              </c:ext>
            </c:extLst>
          </c:dPt>
          <c:dPt>
            <c:idx val="3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B-EEED-4BC4-87BF-65567E2D90CB}"/>
              </c:ext>
            </c:extLst>
          </c:dPt>
          <c:dPt>
            <c:idx val="3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D-EEED-4BC4-87BF-65567E2D90CB}"/>
              </c:ext>
            </c:extLst>
          </c:dPt>
          <c:dPt>
            <c:idx val="3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4F-EEED-4BC4-87BF-65567E2D90CB}"/>
              </c:ext>
            </c:extLst>
          </c:dPt>
          <c:dPt>
            <c:idx val="4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1-EEED-4BC4-87BF-65567E2D90CB}"/>
              </c:ext>
            </c:extLst>
          </c:dPt>
          <c:dPt>
            <c:idx val="4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3-EEED-4BC4-87BF-65567E2D90CB}"/>
              </c:ext>
            </c:extLst>
          </c:dPt>
          <c:dPt>
            <c:idx val="4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5-EEED-4BC4-87BF-65567E2D90CB}"/>
              </c:ext>
            </c:extLst>
          </c:dPt>
          <c:dPt>
            <c:idx val="4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7-EEED-4BC4-87BF-65567E2D90CB}"/>
              </c:ext>
            </c:extLst>
          </c:dPt>
          <c:dPt>
            <c:idx val="4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9-EEED-4BC4-87BF-65567E2D90CB}"/>
              </c:ext>
            </c:extLst>
          </c:dPt>
          <c:dPt>
            <c:idx val="4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B-EEED-4BC4-87BF-65567E2D90CB}"/>
              </c:ext>
            </c:extLst>
          </c:dPt>
          <c:dPt>
            <c:idx val="4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D-EEED-4BC4-87BF-65567E2D90CB}"/>
              </c:ext>
            </c:extLst>
          </c:dPt>
          <c:dPt>
            <c:idx val="4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5F-EEED-4BC4-87BF-65567E2D90CB}"/>
              </c:ext>
            </c:extLst>
          </c:dPt>
          <c:dPt>
            <c:idx val="4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1-EEED-4BC4-87BF-65567E2D90CB}"/>
              </c:ext>
            </c:extLst>
          </c:dPt>
          <c:dPt>
            <c:idx val="4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3-EEED-4BC4-87BF-65567E2D90CB}"/>
              </c:ext>
            </c:extLst>
          </c:dPt>
          <c:dPt>
            <c:idx val="5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5-EEED-4BC4-87BF-65567E2D90CB}"/>
              </c:ext>
            </c:extLst>
          </c:dPt>
          <c:dPt>
            <c:idx val="5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7-EEED-4BC4-87BF-65567E2D90CB}"/>
              </c:ext>
            </c:extLst>
          </c:dPt>
          <c:dPt>
            <c:idx val="5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9-EEED-4BC4-87BF-65567E2D90CB}"/>
              </c:ext>
            </c:extLst>
          </c:dPt>
          <c:dPt>
            <c:idx val="5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B-EEED-4BC4-87BF-65567E2D90CB}"/>
              </c:ext>
            </c:extLst>
          </c:dPt>
          <c:dPt>
            <c:idx val="5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D-EEED-4BC4-87BF-65567E2D90CB}"/>
              </c:ext>
            </c:extLst>
          </c:dPt>
          <c:dPt>
            <c:idx val="5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6F-EEED-4BC4-87BF-65567E2D90CB}"/>
              </c:ext>
            </c:extLst>
          </c:dPt>
          <c:dPt>
            <c:idx val="5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1-EEED-4BC4-87BF-65567E2D90CB}"/>
              </c:ext>
            </c:extLst>
          </c:dPt>
          <c:dPt>
            <c:idx val="5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3-EEED-4BC4-87BF-65567E2D90CB}"/>
              </c:ext>
            </c:extLst>
          </c:dPt>
          <c:dPt>
            <c:idx val="5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5-EEED-4BC4-87BF-65567E2D90CB}"/>
              </c:ext>
            </c:extLst>
          </c:dPt>
          <c:dPt>
            <c:idx val="5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7-EEED-4BC4-87BF-65567E2D90CB}"/>
              </c:ext>
            </c:extLst>
          </c:dPt>
          <c:dPt>
            <c:idx val="6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9-EEED-4BC4-87BF-65567E2D90CB}"/>
              </c:ext>
            </c:extLst>
          </c:dPt>
          <c:dPt>
            <c:idx val="6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B-EEED-4BC4-87BF-65567E2D90CB}"/>
              </c:ext>
            </c:extLst>
          </c:dPt>
          <c:dPt>
            <c:idx val="6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D-EEED-4BC4-87BF-65567E2D90CB}"/>
              </c:ext>
            </c:extLst>
          </c:dPt>
          <c:dPt>
            <c:idx val="6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7F-EEED-4BC4-87BF-65567E2D90CB}"/>
              </c:ext>
            </c:extLst>
          </c:dPt>
          <c:dPt>
            <c:idx val="6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1-EEED-4BC4-87BF-65567E2D90CB}"/>
              </c:ext>
            </c:extLst>
          </c:dPt>
          <c:dPt>
            <c:idx val="6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3-EEED-4BC4-87BF-65567E2D90CB}"/>
              </c:ext>
            </c:extLst>
          </c:dPt>
          <c:dPt>
            <c:idx val="6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5-EEED-4BC4-87BF-65567E2D90CB}"/>
              </c:ext>
            </c:extLst>
          </c:dPt>
          <c:dPt>
            <c:idx val="6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7-EEED-4BC4-87BF-65567E2D90CB}"/>
              </c:ext>
            </c:extLst>
          </c:dPt>
          <c:dPt>
            <c:idx val="6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9-EEED-4BC4-87BF-65567E2D90CB}"/>
              </c:ext>
            </c:extLst>
          </c:dPt>
          <c:dPt>
            <c:idx val="6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B-EEED-4BC4-87BF-65567E2D90CB}"/>
              </c:ext>
            </c:extLst>
          </c:dPt>
          <c:dPt>
            <c:idx val="7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D-EEED-4BC4-87BF-65567E2D90CB}"/>
              </c:ext>
            </c:extLst>
          </c:dPt>
          <c:dPt>
            <c:idx val="7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8F-EEED-4BC4-87BF-65567E2D90CB}"/>
              </c:ext>
            </c:extLst>
          </c:dPt>
          <c:dPt>
            <c:idx val="7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1-EEED-4BC4-87BF-65567E2D90CB}"/>
              </c:ext>
            </c:extLst>
          </c:dPt>
          <c:dPt>
            <c:idx val="7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3-EEED-4BC4-87BF-65567E2D90CB}"/>
              </c:ext>
            </c:extLst>
          </c:dPt>
          <c:dPt>
            <c:idx val="7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5-EEED-4BC4-87BF-65567E2D90CB}"/>
              </c:ext>
            </c:extLst>
          </c:dPt>
          <c:dPt>
            <c:idx val="7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7-EEED-4BC4-87BF-65567E2D90CB}"/>
              </c:ext>
            </c:extLst>
          </c:dPt>
          <c:dPt>
            <c:idx val="7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9-EEED-4BC4-87BF-65567E2D90CB}"/>
              </c:ext>
            </c:extLst>
          </c:dPt>
          <c:dPt>
            <c:idx val="7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B-EEED-4BC4-87BF-65567E2D90CB}"/>
              </c:ext>
            </c:extLst>
          </c:dPt>
          <c:dPt>
            <c:idx val="7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D-EEED-4BC4-87BF-65567E2D90CB}"/>
              </c:ext>
            </c:extLst>
          </c:dPt>
          <c:dPt>
            <c:idx val="7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9F-EEED-4BC4-87BF-65567E2D90CB}"/>
              </c:ext>
            </c:extLst>
          </c:dPt>
          <c:dPt>
            <c:idx val="8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1-EEED-4BC4-87BF-65567E2D90CB}"/>
              </c:ext>
            </c:extLst>
          </c:dPt>
          <c:dPt>
            <c:idx val="8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3-EEED-4BC4-87BF-65567E2D90CB}"/>
              </c:ext>
            </c:extLst>
          </c:dPt>
          <c:dPt>
            <c:idx val="8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5-EEED-4BC4-87BF-65567E2D90CB}"/>
              </c:ext>
            </c:extLst>
          </c:dPt>
          <c:dPt>
            <c:idx val="8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7-EEED-4BC4-87BF-65567E2D90CB}"/>
              </c:ext>
            </c:extLst>
          </c:dPt>
          <c:dPt>
            <c:idx val="8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9-EEED-4BC4-87BF-65567E2D90CB}"/>
              </c:ext>
            </c:extLst>
          </c:dPt>
          <c:dPt>
            <c:idx val="8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B-EEED-4BC4-87BF-65567E2D90CB}"/>
              </c:ext>
            </c:extLst>
          </c:dPt>
          <c:dPt>
            <c:idx val="8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D-EEED-4BC4-87BF-65567E2D90CB}"/>
              </c:ext>
            </c:extLst>
          </c:dPt>
          <c:dPt>
            <c:idx val="8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AF-EEED-4BC4-87BF-65567E2D90CB}"/>
              </c:ext>
            </c:extLst>
          </c:dPt>
          <c:dPt>
            <c:idx val="8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1-EEED-4BC4-87BF-65567E2D90CB}"/>
              </c:ext>
            </c:extLst>
          </c:dPt>
          <c:dPt>
            <c:idx val="8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3-EEED-4BC4-87BF-65567E2D90CB}"/>
              </c:ext>
            </c:extLst>
          </c:dPt>
          <c:dPt>
            <c:idx val="90"/>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5-EEED-4BC4-87BF-65567E2D90CB}"/>
              </c:ext>
            </c:extLst>
          </c:dPt>
          <c:dPt>
            <c:idx val="91"/>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7-EEED-4BC4-87BF-65567E2D90CB}"/>
              </c:ext>
            </c:extLst>
          </c:dPt>
          <c:dPt>
            <c:idx val="92"/>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9-EEED-4BC4-87BF-65567E2D90CB}"/>
              </c:ext>
            </c:extLst>
          </c:dPt>
          <c:dPt>
            <c:idx val="93"/>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B-EEED-4BC4-87BF-65567E2D90CB}"/>
              </c:ext>
            </c:extLst>
          </c:dPt>
          <c:dPt>
            <c:idx val="94"/>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D-EEED-4BC4-87BF-65567E2D90CB}"/>
              </c:ext>
            </c:extLst>
          </c:dPt>
          <c:dPt>
            <c:idx val="95"/>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BF-EEED-4BC4-87BF-65567E2D90CB}"/>
              </c:ext>
            </c:extLst>
          </c:dPt>
          <c:dPt>
            <c:idx val="96"/>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1-EEED-4BC4-87BF-65567E2D90CB}"/>
              </c:ext>
            </c:extLst>
          </c:dPt>
          <c:dPt>
            <c:idx val="97"/>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3-EEED-4BC4-87BF-65567E2D90CB}"/>
              </c:ext>
            </c:extLst>
          </c:dPt>
          <c:dPt>
            <c:idx val="98"/>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5-EEED-4BC4-87BF-65567E2D90CB}"/>
              </c:ext>
            </c:extLst>
          </c:dPt>
          <c:dPt>
            <c:idx val="99"/>
            <c:bubble3D val="0"/>
            <c:spPr>
              <a:solidFill>
                <a:schemeClr val="bg2">
                  <a:lumMod val="90000"/>
                </a:schemeClr>
              </a:solidFill>
              <a:ln w="19050">
                <a:solidFill>
                  <a:schemeClr val="bg1">
                    <a:lumMod val="95000"/>
                  </a:schemeClr>
                </a:solidFill>
              </a:ln>
              <a:effectLst/>
            </c:spPr>
            <c:extLst>
              <c:ext xmlns:c16="http://schemas.microsoft.com/office/drawing/2014/chart" uri="{C3380CC4-5D6E-409C-BE32-E72D297353CC}">
                <c16:uniqueId val="{000000C7-EEED-4BC4-87BF-65567E2D90CB}"/>
              </c:ext>
            </c:extLst>
          </c:dPt>
          <c:dPt>
            <c:idx val="100"/>
            <c:bubble3D val="0"/>
            <c:spPr>
              <a:noFill/>
              <a:ln w="19050">
                <a:noFill/>
              </a:ln>
              <a:effectLst/>
            </c:spPr>
            <c:extLst>
              <c:ext xmlns:c16="http://schemas.microsoft.com/office/drawing/2014/chart" uri="{C3380CC4-5D6E-409C-BE32-E72D297353CC}">
                <c16:uniqueId val="{000000C9-EEED-4BC4-87BF-65567E2D90CB}"/>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EEED-4BC4-87BF-65567E2D90C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chart'!$AC$1</c:f>
              <c:strCache>
                <c:ptCount val="1"/>
                <c:pt idx="0">
                  <c:v>color</c:v>
                </c:pt>
              </c:strCache>
            </c:strRef>
          </c:tx>
          <c:spPr>
            <a:solidFill>
              <a:schemeClr val="accent2">
                <a:lumMod val="60000"/>
                <a:lumOff val="40000"/>
              </a:schemeClr>
            </a:solidFill>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EF13-4A4A-8965-199B36AFD148}"/>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EF13-4A4A-8965-199B36AFD148}"/>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EF13-4A4A-8965-199B36AFD148}"/>
              </c:ext>
            </c:extLst>
          </c:dPt>
          <c:dPt>
            <c:idx val="3"/>
            <c:bubble3D val="0"/>
            <c:spPr>
              <a:solidFill>
                <a:schemeClr val="accent2">
                  <a:lumMod val="60000"/>
                  <a:lumOff val="40000"/>
                </a:schemeClr>
              </a:solidFill>
              <a:ln w="19050">
                <a:noFill/>
              </a:ln>
              <a:effectLst/>
            </c:spPr>
            <c:extLst>
              <c:ext xmlns:c16="http://schemas.microsoft.com/office/drawing/2014/chart" uri="{C3380CC4-5D6E-409C-BE32-E72D297353CC}">
                <c16:uniqueId val="{00000007-EF13-4A4A-8965-199B36AFD148}"/>
              </c:ext>
            </c:extLst>
          </c:dPt>
          <c:dPt>
            <c:idx val="4"/>
            <c:bubble3D val="0"/>
            <c:spPr>
              <a:solidFill>
                <a:schemeClr val="accent2">
                  <a:lumMod val="60000"/>
                  <a:lumOff val="40000"/>
                </a:schemeClr>
              </a:solidFill>
              <a:ln w="19050">
                <a:noFill/>
              </a:ln>
              <a:effectLst/>
            </c:spPr>
            <c:extLst>
              <c:ext xmlns:c16="http://schemas.microsoft.com/office/drawing/2014/chart" uri="{C3380CC4-5D6E-409C-BE32-E72D297353CC}">
                <c16:uniqueId val="{00000009-EF13-4A4A-8965-199B36AFD148}"/>
              </c:ext>
            </c:extLst>
          </c:dPt>
          <c:dPt>
            <c:idx val="5"/>
            <c:bubble3D val="0"/>
            <c:spPr>
              <a:solidFill>
                <a:schemeClr val="accent2">
                  <a:lumMod val="60000"/>
                  <a:lumOff val="40000"/>
                </a:schemeClr>
              </a:solidFill>
              <a:ln w="19050">
                <a:noFill/>
              </a:ln>
              <a:effectLst/>
            </c:spPr>
            <c:extLst>
              <c:ext xmlns:c16="http://schemas.microsoft.com/office/drawing/2014/chart" uri="{C3380CC4-5D6E-409C-BE32-E72D297353CC}">
                <c16:uniqueId val="{0000000B-EF13-4A4A-8965-199B36AFD148}"/>
              </c:ext>
            </c:extLst>
          </c:dPt>
          <c:dPt>
            <c:idx val="6"/>
            <c:bubble3D val="0"/>
            <c:spPr>
              <a:solidFill>
                <a:schemeClr val="accent2">
                  <a:lumMod val="60000"/>
                  <a:lumOff val="40000"/>
                </a:schemeClr>
              </a:solidFill>
              <a:ln w="19050">
                <a:noFill/>
              </a:ln>
              <a:effectLst/>
            </c:spPr>
            <c:extLst>
              <c:ext xmlns:c16="http://schemas.microsoft.com/office/drawing/2014/chart" uri="{C3380CC4-5D6E-409C-BE32-E72D297353CC}">
                <c16:uniqueId val="{0000000D-EF13-4A4A-8965-199B36AFD148}"/>
              </c:ext>
            </c:extLst>
          </c:dPt>
          <c:dPt>
            <c:idx val="7"/>
            <c:bubble3D val="0"/>
            <c:spPr>
              <a:solidFill>
                <a:schemeClr val="accent2">
                  <a:lumMod val="60000"/>
                  <a:lumOff val="40000"/>
                </a:schemeClr>
              </a:solidFill>
              <a:ln w="19050">
                <a:noFill/>
              </a:ln>
              <a:effectLst/>
            </c:spPr>
            <c:extLst>
              <c:ext xmlns:c16="http://schemas.microsoft.com/office/drawing/2014/chart" uri="{C3380CC4-5D6E-409C-BE32-E72D297353CC}">
                <c16:uniqueId val="{0000000F-EF13-4A4A-8965-199B36AFD148}"/>
              </c:ext>
            </c:extLst>
          </c:dPt>
          <c:dPt>
            <c:idx val="8"/>
            <c:bubble3D val="0"/>
            <c:spPr>
              <a:solidFill>
                <a:schemeClr val="accent2">
                  <a:lumMod val="60000"/>
                  <a:lumOff val="40000"/>
                </a:schemeClr>
              </a:solidFill>
              <a:ln w="19050">
                <a:noFill/>
              </a:ln>
              <a:effectLst/>
            </c:spPr>
            <c:extLst>
              <c:ext xmlns:c16="http://schemas.microsoft.com/office/drawing/2014/chart" uri="{C3380CC4-5D6E-409C-BE32-E72D297353CC}">
                <c16:uniqueId val="{00000011-EF13-4A4A-8965-199B36AFD148}"/>
              </c:ext>
            </c:extLst>
          </c:dPt>
          <c:dPt>
            <c:idx val="9"/>
            <c:bubble3D val="0"/>
            <c:spPr>
              <a:solidFill>
                <a:schemeClr val="accent2">
                  <a:lumMod val="60000"/>
                  <a:lumOff val="40000"/>
                </a:schemeClr>
              </a:solidFill>
              <a:ln w="19050">
                <a:noFill/>
              </a:ln>
              <a:effectLst/>
            </c:spPr>
            <c:extLst>
              <c:ext xmlns:c16="http://schemas.microsoft.com/office/drawing/2014/chart" uri="{C3380CC4-5D6E-409C-BE32-E72D297353CC}">
                <c16:uniqueId val="{00000013-EF13-4A4A-8965-199B36AFD148}"/>
              </c:ext>
            </c:extLst>
          </c:dPt>
          <c:dPt>
            <c:idx val="10"/>
            <c:bubble3D val="0"/>
            <c:spPr>
              <a:solidFill>
                <a:schemeClr val="accent2">
                  <a:lumMod val="60000"/>
                  <a:lumOff val="40000"/>
                </a:schemeClr>
              </a:solidFill>
              <a:ln w="19050">
                <a:noFill/>
              </a:ln>
              <a:effectLst/>
            </c:spPr>
            <c:extLst>
              <c:ext xmlns:c16="http://schemas.microsoft.com/office/drawing/2014/chart" uri="{C3380CC4-5D6E-409C-BE32-E72D297353CC}">
                <c16:uniqueId val="{00000015-EF13-4A4A-8965-199B36AFD148}"/>
              </c:ext>
            </c:extLst>
          </c:dPt>
          <c:dPt>
            <c:idx val="11"/>
            <c:bubble3D val="0"/>
            <c:spPr>
              <a:solidFill>
                <a:schemeClr val="accent2">
                  <a:lumMod val="60000"/>
                  <a:lumOff val="40000"/>
                </a:schemeClr>
              </a:solidFill>
              <a:ln w="19050">
                <a:noFill/>
              </a:ln>
              <a:effectLst/>
            </c:spPr>
            <c:extLst>
              <c:ext xmlns:c16="http://schemas.microsoft.com/office/drawing/2014/chart" uri="{C3380CC4-5D6E-409C-BE32-E72D297353CC}">
                <c16:uniqueId val="{00000017-EF13-4A4A-8965-199B36AFD148}"/>
              </c:ext>
            </c:extLst>
          </c:dPt>
          <c:dPt>
            <c:idx val="12"/>
            <c:bubble3D val="0"/>
            <c:spPr>
              <a:solidFill>
                <a:schemeClr val="accent2">
                  <a:lumMod val="60000"/>
                  <a:lumOff val="40000"/>
                </a:schemeClr>
              </a:solidFill>
              <a:ln w="19050">
                <a:noFill/>
              </a:ln>
              <a:effectLst/>
            </c:spPr>
            <c:extLst>
              <c:ext xmlns:c16="http://schemas.microsoft.com/office/drawing/2014/chart" uri="{C3380CC4-5D6E-409C-BE32-E72D297353CC}">
                <c16:uniqueId val="{00000019-EF13-4A4A-8965-199B36AFD148}"/>
              </c:ext>
            </c:extLst>
          </c:dPt>
          <c:dPt>
            <c:idx val="13"/>
            <c:bubble3D val="0"/>
            <c:spPr>
              <a:solidFill>
                <a:schemeClr val="accent2">
                  <a:lumMod val="60000"/>
                  <a:lumOff val="40000"/>
                </a:schemeClr>
              </a:solidFill>
              <a:ln w="19050">
                <a:noFill/>
              </a:ln>
              <a:effectLst/>
            </c:spPr>
            <c:extLst>
              <c:ext xmlns:c16="http://schemas.microsoft.com/office/drawing/2014/chart" uri="{C3380CC4-5D6E-409C-BE32-E72D297353CC}">
                <c16:uniqueId val="{0000001B-EF13-4A4A-8965-199B36AFD148}"/>
              </c:ext>
            </c:extLst>
          </c:dPt>
          <c:dPt>
            <c:idx val="14"/>
            <c:bubble3D val="0"/>
            <c:spPr>
              <a:solidFill>
                <a:schemeClr val="accent2">
                  <a:lumMod val="60000"/>
                  <a:lumOff val="40000"/>
                </a:schemeClr>
              </a:solidFill>
              <a:ln w="19050">
                <a:noFill/>
              </a:ln>
              <a:effectLst/>
            </c:spPr>
            <c:extLst>
              <c:ext xmlns:c16="http://schemas.microsoft.com/office/drawing/2014/chart" uri="{C3380CC4-5D6E-409C-BE32-E72D297353CC}">
                <c16:uniqueId val="{0000001D-EF13-4A4A-8965-199B36AFD148}"/>
              </c:ext>
            </c:extLst>
          </c:dPt>
          <c:dPt>
            <c:idx val="15"/>
            <c:bubble3D val="0"/>
            <c:spPr>
              <a:solidFill>
                <a:schemeClr val="accent2">
                  <a:lumMod val="60000"/>
                  <a:lumOff val="40000"/>
                </a:schemeClr>
              </a:solidFill>
              <a:ln w="19050">
                <a:noFill/>
              </a:ln>
              <a:effectLst/>
            </c:spPr>
            <c:extLst>
              <c:ext xmlns:c16="http://schemas.microsoft.com/office/drawing/2014/chart" uri="{C3380CC4-5D6E-409C-BE32-E72D297353CC}">
                <c16:uniqueId val="{0000001F-EF13-4A4A-8965-199B36AFD148}"/>
              </c:ext>
            </c:extLst>
          </c:dPt>
          <c:dPt>
            <c:idx val="16"/>
            <c:bubble3D val="0"/>
            <c:spPr>
              <a:solidFill>
                <a:schemeClr val="accent2">
                  <a:lumMod val="60000"/>
                  <a:lumOff val="40000"/>
                </a:schemeClr>
              </a:solidFill>
              <a:ln w="19050">
                <a:noFill/>
              </a:ln>
              <a:effectLst/>
            </c:spPr>
            <c:extLst>
              <c:ext xmlns:c16="http://schemas.microsoft.com/office/drawing/2014/chart" uri="{C3380CC4-5D6E-409C-BE32-E72D297353CC}">
                <c16:uniqueId val="{00000021-EF13-4A4A-8965-199B36AFD148}"/>
              </c:ext>
            </c:extLst>
          </c:dPt>
          <c:dPt>
            <c:idx val="17"/>
            <c:bubble3D val="0"/>
            <c:spPr>
              <a:solidFill>
                <a:schemeClr val="accent2">
                  <a:lumMod val="60000"/>
                  <a:lumOff val="40000"/>
                </a:schemeClr>
              </a:solidFill>
              <a:ln w="19050">
                <a:noFill/>
              </a:ln>
              <a:effectLst/>
            </c:spPr>
            <c:extLst>
              <c:ext xmlns:c16="http://schemas.microsoft.com/office/drawing/2014/chart" uri="{C3380CC4-5D6E-409C-BE32-E72D297353CC}">
                <c16:uniqueId val="{00000023-EF13-4A4A-8965-199B36AFD148}"/>
              </c:ext>
            </c:extLst>
          </c:dPt>
          <c:dPt>
            <c:idx val="18"/>
            <c:bubble3D val="0"/>
            <c:spPr>
              <a:solidFill>
                <a:schemeClr val="accent2">
                  <a:lumMod val="60000"/>
                  <a:lumOff val="40000"/>
                </a:schemeClr>
              </a:solidFill>
              <a:ln w="19050">
                <a:noFill/>
              </a:ln>
              <a:effectLst/>
            </c:spPr>
            <c:extLst>
              <c:ext xmlns:c16="http://schemas.microsoft.com/office/drawing/2014/chart" uri="{C3380CC4-5D6E-409C-BE32-E72D297353CC}">
                <c16:uniqueId val="{00000025-EF13-4A4A-8965-199B36AFD148}"/>
              </c:ext>
            </c:extLst>
          </c:dPt>
          <c:dPt>
            <c:idx val="19"/>
            <c:bubble3D val="0"/>
            <c:spPr>
              <a:solidFill>
                <a:schemeClr val="accent2">
                  <a:lumMod val="60000"/>
                  <a:lumOff val="40000"/>
                </a:schemeClr>
              </a:solidFill>
              <a:ln w="19050">
                <a:noFill/>
              </a:ln>
              <a:effectLst/>
            </c:spPr>
            <c:extLst>
              <c:ext xmlns:c16="http://schemas.microsoft.com/office/drawing/2014/chart" uri="{C3380CC4-5D6E-409C-BE32-E72D297353CC}">
                <c16:uniqueId val="{00000027-EF13-4A4A-8965-199B36AFD148}"/>
              </c:ext>
            </c:extLst>
          </c:dPt>
          <c:dPt>
            <c:idx val="20"/>
            <c:bubble3D val="0"/>
            <c:spPr>
              <a:solidFill>
                <a:schemeClr val="accent2">
                  <a:lumMod val="60000"/>
                  <a:lumOff val="40000"/>
                </a:schemeClr>
              </a:solidFill>
              <a:ln w="19050">
                <a:noFill/>
              </a:ln>
              <a:effectLst/>
            </c:spPr>
            <c:extLst>
              <c:ext xmlns:c16="http://schemas.microsoft.com/office/drawing/2014/chart" uri="{C3380CC4-5D6E-409C-BE32-E72D297353CC}">
                <c16:uniqueId val="{00000029-EF13-4A4A-8965-199B36AFD148}"/>
              </c:ext>
            </c:extLst>
          </c:dPt>
          <c:dPt>
            <c:idx val="21"/>
            <c:bubble3D val="0"/>
            <c:spPr>
              <a:solidFill>
                <a:schemeClr val="accent2">
                  <a:lumMod val="60000"/>
                  <a:lumOff val="40000"/>
                </a:schemeClr>
              </a:solidFill>
              <a:ln w="19050">
                <a:noFill/>
              </a:ln>
              <a:effectLst/>
            </c:spPr>
            <c:extLst>
              <c:ext xmlns:c16="http://schemas.microsoft.com/office/drawing/2014/chart" uri="{C3380CC4-5D6E-409C-BE32-E72D297353CC}">
                <c16:uniqueId val="{0000002B-EF13-4A4A-8965-199B36AFD148}"/>
              </c:ext>
            </c:extLst>
          </c:dPt>
          <c:dPt>
            <c:idx val="22"/>
            <c:bubble3D val="0"/>
            <c:spPr>
              <a:solidFill>
                <a:schemeClr val="accent2">
                  <a:lumMod val="60000"/>
                  <a:lumOff val="40000"/>
                </a:schemeClr>
              </a:solidFill>
              <a:ln w="19050">
                <a:noFill/>
              </a:ln>
              <a:effectLst/>
            </c:spPr>
            <c:extLst>
              <c:ext xmlns:c16="http://schemas.microsoft.com/office/drawing/2014/chart" uri="{C3380CC4-5D6E-409C-BE32-E72D297353CC}">
                <c16:uniqueId val="{0000002D-EF13-4A4A-8965-199B36AFD148}"/>
              </c:ext>
            </c:extLst>
          </c:dPt>
          <c:dPt>
            <c:idx val="23"/>
            <c:bubble3D val="0"/>
            <c:spPr>
              <a:solidFill>
                <a:schemeClr val="accent2">
                  <a:lumMod val="60000"/>
                  <a:lumOff val="40000"/>
                </a:schemeClr>
              </a:solidFill>
              <a:ln w="19050">
                <a:noFill/>
              </a:ln>
              <a:effectLst/>
            </c:spPr>
            <c:extLst>
              <c:ext xmlns:c16="http://schemas.microsoft.com/office/drawing/2014/chart" uri="{C3380CC4-5D6E-409C-BE32-E72D297353CC}">
                <c16:uniqueId val="{0000002F-EF13-4A4A-8965-199B36AFD148}"/>
              </c:ext>
            </c:extLst>
          </c:dPt>
          <c:dPt>
            <c:idx val="24"/>
            <c:bubble3D val="0"/>
            <c:spPr>
              <a:solidFill>
                <a:schemeClr val="accent2">
                  <a:lumMod val="60000"/>
                  <a:lumOff val="40000"/>
                </a:schemeClr>
              </a:solidFill>
              <a:ln w="19050">
                <a:noFill/>
              </a:ln>
              <a:effectLst/>
            </c:spPr>
            <c:extLst>
              <c:ext xmlns:c16="http://schemas.microsoft.com/office/drawing/2014/chart" uri="{C3380CC4-5D6E-409C-BE32-E72D297353CC}">
                <c16:uniqueId val="{00000031-EF13-4A4A-8965-199B36AFD148}"/>
              </c:ext>
            </c:extLst>
          </c:dPt>
          <c:dPt>
            <c:idx val="25"/>
            <c:bubble3D val="0"/>
            <c:spPr>
              <a:solidFill>
                <a:schemeClr val="accent2">
                  <a:lumMod val="60000"/>
                  <a:lumOff val="40000"/>
                </a:schemeClr>
              </a:solidFill>
              <a:ln w="19050">
                <a:noFill/>
              </a:ln>
              <a:effectLst/>
            </c:spPr>
            <c:extLst>
              <c:ext xmlns:c16="http://schemas.microsoft.com/office/drawing/2014/chart" uri="{C3380CC4-5D6E-409C-BE32-E72D297353CC}">
                <c16:uniqueId val="{00000033-EF13-4A4A-8965-199B36AFD148}"/>
              </c:ext>
            </c:extLst>
          </c:dPt>
          <c:dPt>
            <c:idx val="26"/>
            <c:bubble3D val="0"/>
            <c:spPr>
              <a:solidFill>
                <a:schemeClr val="accent2">
                  <a:lumMod val="60000"/>
                  <a:lumOff val="40000"/>
                </a:schemeClr>
              </a:solidFill>
              <a:ln w="19050">
                <a:noFill/>
              </a:ln>
              <a:effectLst/>
            </c:spPr>
            <c:extLst>
              <c:ext xmlns:c16="http://schemas.microsoft.com/office/drawing/2014/chart" uri="{C3380CC4-5D6E-409C-BE32-E72D297353CC}">
                <c16:uniqueId val="{00000035-EF13-4A4A-8965-199B36AFD148}"/>
              </c:ext>
            </c:extLst>
          </c:dPt>
          <c:dPt>
            <c:idx val="27"/>
            <c:bubble3D val="0"/>
            <c:spPr>
              <a:solidFill>
                <a:schemeClr val="accent2">
                  <a:lumMod val="60000"/>
                  <a:lumOff val="40000"/>
                </a:schemeClr>
              </a:solidFill>
              <a:ln w="19050">
                <a:noFill/>
              </a:ln>
              <a:effectLst/>
            </c:spPr>
            <c:extLst>
              <c:ext xmlns:c16="http://schemas.microsoft.com/office/drawing/2014/chart" uri="{C3380CC4-5D6E-409C-BE32-E72D297353CC}">
                <c16:uniqueId val="{00000037-EF13-4A4A-8965-199B36AFD148}"/>
              </c:ext>
            </c:extLst>
          </c:dPt>
          <c:dPt>
            <c:idx val="28"/>
            <c:bubble3D val="0"/>
            <c:spPr>
              <a:solidFill>
                <a:schemeClr val="accent2">
                  <a:lumMod val="60000"/>
                  <a:lumOff val="40000"/>
                </a:schemeClr>
              </a:solidFill>
              <a:ln w="19050">
                <a:noFill/>
              </a:ln>
              <a:effectLst/>
            </c:spPr>
            <c:extLst>
              <c:ext xmlns:c16="http://schemas.microsoft.com/office/drawing/2014/chart" uri="{C3380CC4-5D6E-409C-BE32-E72D297353CC}">
                <c16:uniqueId val="{00000039-EF13-4A4A-8965-199B36AFD148}"/>
              </c:ext>
            </c:extLst>
          </c:dPt>
          <c:dPt>
            <c:idx val="29"/>
            <c:bubble3D val="0"/>
            <c:spPr>
              <a:solidFill>
                <a:schemeClr val="accent2">
                  <a:lumMod val="60000"/>
                  <a:lumOff val="40000"/>
                </a:schemeClr>
              </a:solidFill>
              <a:ln w="19050">
                <a:noFill/>
              </a:ln>
              <a:effectLst/>
            </c:spPr>
            <c:extLst>
              <c:ext xmlns:c16="http://schemas.microsoft.com/office/drawing/2014/chart" uri="{C3380CC4-5D6E-409C-BE32-E72D297353CC}">
                <c16:uniqueId val="{0000003B-EF13-4A4A-8965-199B36AFD148}"/>
              </c:ext>
            </c:extLst>
          </c:dPt>
          <c:dPt>
            <c:idx val="30"/>
            <c:bubble3D val="0"/>
            <c:spPr>
              <a:solidFill>
                <a:schemeClr val="accent2">
                  <a:lumMod val="60000"/>
                  <a:lumOff val="40000"/>
                </a:schemeClr>
              </a:solidFill>
              <a:ln w="19050">
                <a:noFill/>
              </a:ln>
              <a:effectLst/>
            </c:spPr>
            <c:extLst>
              <c:ext xmlns:c16="http://schemas.microsoft.com/office/drawing/2014/chart" uri="{C3380CC4-5D6E-409C-BE32-E72D297353CC}">
                <c16:uniqueId val="{0000003D-EF13-4A4A-8965-199B36AFD148}"/>
              </c:ext>
            </c:extLst>
          </c:dPt>
          <c:dPt>
            <c:idx val="31"/>
            <c:bubble3D val="0"/>
            <c:spPr>
              <a:solidFill>
                <a:schemeClr val="accent2">
                  <a:lumMod val="60000"/>
                  <a:lumOff val="40000"/>
                </a:schemeClr>
              </a:solidFill>
              <a:ln w="19050">
                <a:noFill/>
              </a:ln>
              <a:effectLst/>
            </c:spPr>
            <c:extLst>
              <c:ext xmlns:c16="http://schemas.microsoft.com/office/drawing/2014/chart" uri="{C3380CC4-5D6E-409C-BE32-E72D297353CC}">
                <c16:uniqueId val="{0000003F-EF13-4A4A-8965-199B36AFD148}"/>
              </c:ext>
            </c:extLst>
          </c:dPt>
          <c:dPt>
            <c:idx val="32"/>
            <c:bubble3D val="0"/>
            <c:spPr>
              <a:solidFill>
                <a:schemeClr val="accent2">
                  <a:lumMod val="60000"/>
                  <a:lumOff val="40000"/>
                </a:schemeClr>
              </a:solidFill>
              <a:ln w="19050">
                <a:noFill/>
              </a:ln>
              <a:effectLst/>
            </c:spPr>
            <c:extLst>
              <c:ext xmlns:c16="http://schemas.microsoft.com/office/drawing/2014/chart" uri="{C3380CC4-5D6E-409C-BE32-E72D297353CC}">
                <c16:uniqueId val="{00000041-EF13-4A4A-8965-199B36AFD148}"/>
              </c:ext>
            </c:extLst>
          </c:dPt>
          <c:dPt>
            <c:idx val="33"/>
            <c:bubble3D val="0"/>
            <c:spPr>
              <a:solidFill>
                <a:schemeClr val="accent2">
                  <a:lumMod val="60000"/>
                  <a:lumOff val="40000"/>
                </a:schemeClr>
              </a:solidFill>
              <a:ln w="19050">
                <a:noFill/>
              </a:ln>
              <a:effectLst/>
            </c:spPr>
            <c:extLst>
              <c:ext xmlns:c16="http://schemas.microsoft.com/office/drawing/2014/chart" uri="{C3380CC4-5D6E-409C-BE32-E72D297353CC}">
                <c16:uniqueId val="{00000043-EF13-4A4A-8965-199B36AFD148}"/>
              </c:ext>
            </c:extLst>
          </c:dPt>
          <c:dPt>
            <c:idx val="34"/>
            <c:bubble3D val="0"/>
            <c:spPr>
              <a:solidFill>
                <a:schemeClr val="accent2">
                  <a:lumMod val="60000"/>
                  <a:lumOff val="40000"/>
                </a:schemeClr>
              </a:solidFill>
              <a:ln w="19050">
                <a:noFill/>
              </a:ln>
              <a:effectLst/>
            </c:spPr>
            <c:extLst>
              <c:ext xmlns:c16="http://schemas.microsoft.com/office/drawing/2014/chart" uri="{C3380CC4-5D6E-409C-BE32-E72D297353CC}">
                <c16:uniqueId val="{00000045-EF13-4A4A-8965-199B36AFD148}"/>
              </c:ext>
            </c:extLst>
          </c:dPt>
          <c:dPt>
            <c:idx val="35"/>
            <c:bubble3D val="0"/>
            <c:spPr>
              <a:solidFill>
                <a:schemeClr val="accent2">
                  <a:lumMod val="60000"/>
                  <a:lumOff val="40000"/>
                </a:schemeClr>
              </a:solidFill>
              <a:ln w="19050">
                <a:noFill/>
              </a:ln>
              <a:effectLst/>
            </c:spPr>
            <c:extLst>
              <c:ext xmlns:c16="http://schemas.microsoft.com/office/drawing/2014/chart" uri="{C3380CC4-5D6E-409C-BE32-E72D297353CC}">
                <c16:uniqueId val="{00000047-EF13-4A4A-8965-199B36AFD148}"/>
              </c:ext>
            </c:extLst>
          </c:dPt>
          <c:dPt>
            <c:idx val="36"/>
            <c:bubble3D val="0"/>
            <c:spPr>
              <a:solidFill>
                <a:schemeClr val="accent2">
                  <a:lumMod val="60000"/>
                  <a:lumOff val="40000"/>
                </a:schemeClr>
              </a:solidFill>
              <a:ln w="19050">
                <a:noFill/>
              </a:ln>
              <a:effectLst/>
            </c:spPr>
            <c:extLst>
              <c:ext xmlns:c16="http://schemas.microsoft.com/office/drawing/2014/chart" uri="{C3380CC4-5D6E-409C-BE32-E72D297353CC}">
                <c16:uniqueId val="{00000049-EF13-4A4A-8965-199B36AFD148}"/>
              </c:ext>
            </c:extLst>
          </c:dPt>
          <c:dPt>
            <c:idx val="37"/>
            <c:bubble3D val="0"/>
            <c:spPr>
              <a:solidFill>
                <a:schemeClr val="accent2">
                  <a:lumMod val="60000"/>
                  <a:lumOff val="40000"/>
                </a:schemeClr>
              </a:solidFill>
              <a:ln w="19050">
                <a:noFill/>
              </a:ln>
              <a:effectLst/>
            </c:spPr>
            <c:extLst>
              <c:ext xmlns:c16="http://schemas.microsoft.com/office/drawing/2014/chart" uri="{C3380CC4-5D6E-409C-BE32-E72D297353CC}">
                <c16:uniqueId val="{0000004B-EF13-4A4A-8965-199B36AFD148}"/>
              </c:ext>
            </c:extLst>
          </c:dPt>
          <c:dPt>
            <c:idx val="38"/>
            <c:bubble3D val="0"/>
            <c:spPr>
              <a:solidFill>
                <a:schemeClr val="accent2">
                  <a:lumMod val="60000"/>
                  <a:lumOff val="40000"/>
                </a:schemeClr>
              </a:solidFill>
              <a:ln w="19050">
                <a:noFill/>
              </a:ln>
              <a:effectLst/>
            </c:spPr>
            <c:extLst>
              <c:ext xmlns:c16="http://schemas.microsoft.com/office/drawing/2014/chart" uri="{C3380CC4-5D6E-409C-BE32-E72D297353CC}">
                <c16:uniqueId val="{0000004D-EF13-4A4A-8965-199B36AFD148}"/>
              </c:ext>
            </c:extLst>
          </c:dPt>
          <c:dPt>
            <c:idx val="39"/>
            <c:bubble3D val="0"/>
            <c:spPr>
              <a:solidFill>
                <a:schemeClr val="accent2">
                  <a:lumMod val="60000"/>
                  <a:lumOff val="40000"/>
                </a:schemeClr>
              </a:solidFill>
              <a:ln w="19050">
                <a:noFill/>
              </a:ln>
              <a:effectLst/>
            </c:spPr>
            <c:extLst>
              <c:ext xmlns:c16="http://schemas.microsoft.com/office/drawing/2014/chart" uri="{C3380CC4-5D6E-409C-BE32-E72D297353CC}">
                <c16:uniqueId val="{0000004F-EF13-4A4A-8965-199B36AFD148}"/>
              </c:ext>
            </c:extLst>
          </c:dPt>
          <c:dPt>
            <c:idx val="40"/>
            <c:bubble3D val="0"/>
            <c:spPr>
              <a:solidFill>
                <a:schemeClr val="accent2">
                  <a:lumMod val="60000"/>
                  <a:lumOff val="40000"/>
                </a:schemeClr>
              </a:solidFill>
              <a:ln w="19050">
                <a:noFill/>
              </a:ln>
              <a:effectLst/>
            </c:spPr>
            <c:extLst>
              <c:ext xmlns:c16="http://schemas.microsoft.com/office/drawing/2014/chart" uri="{C3380CC4-5D6E-409C-BE32-E72D297353CC}">
                <c16:uniqueId val="{00000051-EF13-4A4A-8965-199B36AFD148}"/>
              </c:ext>
            </c:extLst>
          </c:dPt>
          <c:dPt>
            <c:idx val="41"/>
            <c:bubble3D val="0"/>
            <c:spPr>
              <a:solidFill>
                <a:schemeClr val="accent2">
                  <a:lumMod val="60000"/>
                  <a:lumOff val="40000"/>
                </a:schemeClr>
              </a:solidFill>
              <a:ln w="19050">
                <a:noFill/>
              </a:ln>
              <a:effectLst/>
            </c:spPr>
            <c:extLst>
              <c:ext xmlns:c16="http://schemas.microsoft.com/office/drawing/2014/chart" uri="{C3380CC4-5D6E-409C-BE32-E72D297353CC}">
                <c16:uniqueId val="{00000053-EF13-4A4A-8965-199B36AFD148}"/>
              </c:ext>
            </c:extLst>
          </c:dPt>
          <c:dPt>
            <c:idx val="42"/>
            <c:bubble3D val="0"/>
            <c:spPr>
              <a:solidFill>
                <a:schemeClr val="accent2">
                  <a:lumMod val="60000"/>
                  <a:lumOff val="40000"/>
                </a:schemeClr>
              </a:solidFill>
              <a:ln w="19050">
                <a:noFill/>
              </a:ln>
              <a:effectLst/>
            </c:spPr>
            <c:extLst>
              <c:ext xmlns:c16="http://schemas.microsoft.com/office/drawing/2014/chart" uri="{C3380CC4-5D6E-409C-BE32-E72D297353CC}">
                <c16:uniqueId val="{00000055-EF13-4A4A-8965-199B36AFD148}"/>
              </c:ext>
            </c:extLst>
          </c:dPt>
          <c:dPt>
            <c:idx val="43"/>
            <c:bubble3D val="0"/>
            <c:spPr>
              <a:solidFill>
                <a:schemeClr val="accent2">
                  <a:lumMod val="60000"/>
                  <a:lumOff val="40000"/>
                </a:schemeClr>
              </a:solidFill>
              <a:ln w="19050">
                <a:noFill/>
              </a:ln>
              <a:effectLst/>
            </c:spPr>
            <c:extLst>
              <c:ext xmlns:c16="http://schemas.microsoft.com/office/drawing/2014/chart" uri="{C3380CC4-5D6E-409C-BE32-E72D297353CC}">
                <c16:uniqueId val="{00000057-EF13-4A4A-8965-199B36AFD148}"/>
              </c:ext>
            </c:extLst>
          </c:dPt>
          <c:dPt>
            <c:idx val="44"/>
            <c:bubble3D val="0"/>
            <c:spPr>
              <a:solidFill>
                <a:schemeClr val="accent2">
                  <a:lumMod val="60000"/>
                  <a:lumOff val="40000"/>
                </a:schemeClr>
              </a:solidFill>
              <a:ln w="19050">
                <a:noFill/>
              </a:ln>
              <a:effectLst/>
            </c:spPr>
            <c:extLst>
              <c:ext xmlns:c16="http://schemas.microsoft.com/office/drawing/2014/chart" uri="{C3380CC4-5D6E-409C-BE32-E72D297353CC}">
                <c16:uniqueId val="{00000059-EF13-4A4A-8965-199B36AFD148}"/>
              </c:ext>
            </c:extLst>
          </c:dPt>
          <c:dPt>
            <c:idx val="45"/>
            <c:bubble3D val="0"/>
            <c:spPr>
              <a:solidFill>
                <a:schemeClr val="accent2">
                  <a:lumMod val="60000"/>
                  <a:lumOff val="40000"/>
                </a:schemeClr>
              </a:solidFill>
              <a:ln w="19050">
                <a:noFill/>
              </a:ln>
              <a:effectLst/>
            </c:spPr>
            <c:extLst>
              <c:ext xmlns:c16="http://schemas.microsoft.com/office/drawing/2014/chart" uri="{C3380CC4-5D6E-409C-BE32-E72D297353CC}">
                <c16:uniqueId val="{0000005B-EF13-4A4A-8965-199B36AFD148}"/>
              </c:ext>
            </c:extLst>
          </c:dPt>
          <c:dPt>
            <c:idx val="46"/>
            <c:bubble3D val="0"/>
            <c:spPr>
              <a:solidFill>
                <a:schemeClr val="accent2">
                  <a:lumMod val="60000"/>
                  <a:lumOff val="40000"/>
                </a:schemeClr>
              </a:solidFill>
              <a:ln w="19050">
                <a:noFill/>
              </a:ln>
              <a:effectLst/>
            </c:spPr>
            <c:extLst>
              <c:ext xmlns:c16="http://schemas.microsoft.com/office/drawing/2014/chart" uri="{C3380CC4-5D6E-409C-BE32-E72D297353CC}">
                <c16:uniqueId val="{0000005D-EF13-4A4A-8965-199B36AFD148}"/>
              </c:ext>
            </c:extLst>
          </c:dPt>
          <c:dPt>
            <c:idx val="47"/>
            <c:bubble3D val="0"/>
            <c:spPr>
              <a:solidFill>
                <a:schemeClr val="accent2">
                  <a:lumMod val="60000"/>
                  <a:lumOff val="40000"/>
                </a:schemeClr>
              </a:solidFill>
              <a:ln w="19050">
                <a:noFill/>
              </a:ln>
              <a:effectLst/>
            </c:spPr>
            <c:extLst>
              <c:ext xmlns:c16="http://schemas.microsoft.com/office/drawing/2014/chart" uri="{C3380CC4-5D6E-409C-BE32-E72D297353CC}">
                <c16:uniqueId val="{0000005F-EF13-4A4A-8965-199B36AFD148}"/>
              </c:ext>
            </c:extLst>
          </c:dPt>
          <c:dPt>
            <c:idx val="48"/>
            <c:bubble3D val="0"/>
            <c:spPr>
              <a:solidFill>
                <a:schemeClr val="accent2">
                  <a:lumMod val="60000"/>
                  <a:lumOff val="40000"/>
                </a:schemeClr>
              </a:solidFill>
              <a:ln w="19050">
                <a:noFill/>
              </a:ln>
              <a:effectLst/>
            </c:spPr>
            <c:extLst>
              <c:ext xmlns:c16="http://schemas.microsoft.com/office/drawing/2014/chart" uri="{C3380CC4-5D6E-409C-BE32-E72D297353CC}">
                <c16:uniqueId val="{00000061-EF13-4A4A-8965-199B36AFD148}"/>
              </c:ext>
            </c:extLst>
          </c:dPt>
          <c:dPt>
            <c:idx val="49"/>
            <c:bubble3D val="0"/>
            <c:spPr>
              <a:solidFill>
                <a:schemeClr val="accent2">
                  <a:lumMod val="60000"/>
                  <a:lumOff val="40000"/>
                </a:schemeClr>
              </a:solidFill>
              <a:ln w="19050">
                <a:noFill/>
              </a:ln>
              <a:effectLst/>
            </c:spPr>
            <c:extLst>
              <c:ext xmlns:c16="http://schemas.microsoft.com/office/drawing/2014/chart" uri="{C3380CC4-5D6E-409C-BE32-E72D297353CC}">
                <c16:uniqueId val="{00000063-EF13-4A4A-8965-199B36AFD148}"/>
              </c:ext>
            </c:extLst>
          </c:dPt>
          <c:dPt>
            <c:idx val="50"/>
            <c:bubble3D val="0"/>
            <c:spPr>
              <a:solidFill>
                <a:schemeClr val="accent2">
                  <a:lumMod val="60000"/>
                  <a:lumOff val="40000"/>
                </a:schemeClr>
              </a:solidFill>
              <a:ln w="19050">
                <a:noFill/>
              </a:ln>
              <a:effectLst/>
            </c:spPr>
            <c:extLst>
              <c:ext xmlns:c16="http://schemas.microsoft.com/office/drawing/2014/chart" uri="{C3380CC4-5D6E-409C-BE32-E72D297353CC}">
                <c16:uniqueId val="{00000065-EF13-4A4A-8965-199B36AFD148}"/>
              </c:ext>
            </c:extLst>
          </c:dPt>
          <c:dPt>
            <c:idx val="51"/>
            <c:bubble3D val="0"/>
            <c:spPr>
              <a:solidFill>
                <a:schemeClr val="accent2">
                  <a:lumMod val="60000"/>
                  <a:lumOff val="40000"/>
                </a:schemeClr>
              </a:solidFill>
              <a:ln w="19050">
                <a:noFill/>
              </a:ln>
              <a:effectLst/>
            </c:spPr>
            <c:extLst>
              <c:ext xmlns:c16="http://schemas.microsoft.com/office/drawing/2014/chart" uri="{C3380CC4-5D6E-409C-BE32-E72D297353CC}">
                <c16:uniqueId val="{00000067-EF13-4A4A-8965-199B36AFD148}"/>
              </c:ext>
            </c:extLst>
          </c:dPt>
          <c:dPt>
            <c:idx val="52"/>
            <c:bubble3D val="0"/>
            <c:spPr>
              <a:solidFill>
                <a:schemeClr val="accent2">
                  <a:lumMod val="60000"/>
                  <a:lumOff val="40000"/>
                </a:schemeClr>
              </a:solidFill>
              <a:ln w="19050">
                <a:noFill/>
              </a:ln>
              <a:effectLst/>
            </c:spPr>
            <c:extLst>
              <c:ext xmlns:c16="http://schemas.microsoft.com/office/drawing/2014/chart" uri="{C3380CC4-5D6E-409C-BE32-E72D297353CC}">
                <c16:uniqueId val="{00000069-EF13-4A4A-8965-199B36AFD148}"/>
              </c:ext>
            </c:extLst>
          </c:dPt>
          <c:dPt>
            <c:idx val="53"/>
            <c:bubble3D val="0"/>
            <c:spPr>
              <a:solidFill>
                <a:schemeClr val="accent2">
                  <a:lumMod val="60000"/>
                  <a:lumOff val="40000"/>
                </a:schemeClr>
              </a:solidFill>
              <a:ln w="19050">
                <a:noFill/>
              </a:ln>
              <a:effectLst/>
            </c:spPr>
            <c:extLst>
              <c:ext xmlns:c16="http://schemas.microsoft.com/office/drawing/2014/chart" uri="{C3380CC4-5D6E-409C-BE32-E72D297353CC}">
                <c16:uniqueId val="{0000006B-EF13-4A4A-8965-199B36AFD148}"/>
              </c:ext>
            </c:extLst>
          </c:dPt>
          <c:dPt>
            <c:idx val="54"/>
            <c:bubble3D val="0"/>
            <c:spPr>
              <a:solidFill>
                <a:schemeClr val="accent2">
                  <a:lumMod val="60000"/>
                  <a:lumOff val="40000"/>
                </a:schemeClr>
              </a:solidFill>
              <a:ln w="19050">
                <a:noFill/>
              </a:ln>
              <a:effectLst/>
            </c:spPr>
            <c:extLst>
              <c:ext xmlns:c16="http://schemas.microsoft.com/office/drawing/2014/chart" uri="{C3380CC4-5D6E-409C-BE32-E72D297353CC}">
                <c16:uniqueId val="{0000006D-EF13-4A4A-8965-199B36AFD148}"/>
              </c:ext>
            </c:extLst>
          </c:dPt>
          <c:dPt>
            <c:idx val="55"/>
            <c:bubble3D val="0"/>
            <c:spPr>
              <a:solidFill>
                <a:schemeClr val="accent2">
                  <a:lumMod val="60000"/>
                  <a:lumOff val="40000"/>
                </a:schemeClr>
              </a:solidFill>
              <a:ln w="19050">
                <a:noFill/>
              </a:ln>
              <a:effectLst/>
            </c:spPr>
            <c:extLst>
              <c:ext xmlns:c16="http://schemas.microsoft.com/office/drawing/2014/chart" uri="{C3380CC4-5D6E-409C-BE32-E72D297353CC}">
                <c16:uniqueId val="{0000006F-EF13-4A4A-8965-199B36AFD148}"/>
              </c:ext>
            </c:extLst>
          </c:dPt>
          <c:dPt>
            <c:idx val="56"/>
            <c:bubble3D val="0"/>
            <c:spPr>
              <a:solidFill>
                <a:schemeClr val="accent2">
                  <a:lumMod val="60000"/>
                  <a:lumOff val="40000"/>
                </a:schemeClr>
              </a:solidFill>
              <a:ln w="19050">
                <a:noFill/>
              </a:ln>
              <a:effectLst/>
            </c:spPr>
            <c:extLst>
              <c:ext xmlns:c16="http://schemas.microsoft.com/office/drawing/2014/chart" uri="{C3380CC4-5D6E-409C-BE32-E72D297353CC}">
                <c16:uniqueId val="{00000071-EF13-4A4A-8965-199B36AFD148}"/>
              </c:ext>
            </c:extLst>
          </c:dPt>
          <c:dPt>
            <c:idx val="57"/>
            <c:bubble3D val="0"/>
            <c:spPr>
              <a:solidFill>
                <a:schemeClr val="accent2">
                  <a:lumMod val="60000"/>
                  <a:lumOff val="40000"/>
                </a:schemeClr>
              </a:solidFill>
              <a:ln w="19050">
                <a:noFill/>
              </a:ln>
              <a:effectLst/>
            </c:spPr>
            <c:extLst>
              <c:ext xmlns:c16="http://schemas.microsoft.com/office/drawing/2014/chart" uri="{C3380CC4-5D6E-409C-BE32-E72D297353CC}">
                <c16:uniqueId val="{00000073-EF13-4A4A-8965-199B36AFD148}"/>
              </c:ext>
            </c:extLst>
          </c:dPt>
          <c:dPt>
            <c:idx val="58"/>
            <c:bubble3D val="0"/>
            <c:spPr>
              <a:solidFill>
                <a:schemeClr val="accent2">
                  <a:lumMod val="60000"/>
                  <a:lumOff val="40000"/>
                </a:schemeClr>
              </a:solidFill>
              <a:ln w="19050">
                <a:noFill/>
              </a:ln>
              <a:effectLst/>
            </c:spPr>
            <c:extLst>
              <c:ext xmlns:c16="http://schemas.microsoft.com/office/drawing/2014/chart" uri="{C3380CC4-5D6E-409C-BE32-E72D297353CC}">
                <c16:uniqueId val="{00000075-EF13-4A4A-8965-199B36AFD148}"/>
              </c:ext>
            </c:extLst>
          </c:dPt>
          <c:dPt>
            <c:idx val="59"/>
            <c:bubble3D val="0"/>
            <c:spPr>
              <a:solidFill>
                <a:schemeClr val="accent2">
                  <a:lumMod val="60000"/>
                  <a:lumOff val="40000"/>
                </a:schemeClr>
              </a:solidFill>
              <a:ln w="19050">
                <a:noFill/>
              </a:ln>
              <a:effectLst/>
            </c:spPr>
            <c:extLst>
              <c:ext xmlns:c16="http://schemas.microsoft.com/office/drawing/2014/chart" uri="{C3380CC4-5D6E-409C-BE32-E72D297353CC}">
                <c16:uniqueId val="{00000077-EF13-4A4A-8965-199B36AFD148}"/>
              </c:ext>
            </c:extLst>
          </c:dPt>
          <c:dPt>
            <c:idx val="60"/>
            <c:bubble3D val="0"/>
            <c:spPr>
              <a:solidFill>
                <a:schemeClr val="accent2">
                  <a:lumMod val="60000"/>
                  <a:lumOff val="40000"/>
                </a:schemeClr>
              </a:solidFill>
              <a:ln w="19050">
                <a:noFill/>
              </a:ln>
              <a:effectLst/>
            </c:spPr>
            <c:extLst>
              <c:ext xmlns:c16="http://schemas.microsoft.com/office/drawing/2014/chart" uri="{C3380CC4-5D6E-409C-BE32-E72D297353CC}">
                <c16:uniqueId val="{00000079-EF13-4A4A-8965-199B36AFD148}"/>
              </c:ext>
            </c:extLst>
          </c:dPt>
          <c:dPt>
            <c:idx val="61"/>
            <c:bubble3D val="0"/>
            <c:spPr>
              <a:solidFill>
                <a:schemeClr val="accent2">
                  <a:lumMod val="60000"/>
                  <a:lumOff val="40000"/>
                </a:schemeClr>
              </a:solidFill>
              <a:ln w="19050">
                <a:noFill/>
              </a:ln>
              <a:effectLst/>
            </c:spPr>
            <c:extLst>
              <c:ext xmlns:c16="http://schemas.microsoft.com/office/drawing/2014/chart" uri="{C3380CC4-5D6E-409C-BE32-E72D297353CC}">
                <c16:uniqueId val="{0000007B-EF13-4A4A-8965-199B36AFD148}"/>
              </c:ext>
            </c:extLst>
          </c:dPt>
          <c:dPt>
            <c:idx val="62"/>
            <c:bubble3D val="0"/>
            <c:spPr>
              <a:solidFill>
                <a:schemeClr val="accent2">
                  <a:lumMod val="60000"/>
                  <a:lumOff val="40000"/>
                </a:schemeClr>
              </a:solidFill>
              <a:ln w="19050">
                <a:noFill/>
              </a:ln>
              <a:effectLst/>
            </c:spPr>
            <c:extLst>
              <c:ext xmlns:c16="http://schemas.microsoft.com/office/drawing/2014/chart" uri="{C3380CC4-5D6E-409C-BE32-E72D297353CC}">
                <c16:uniqueId val="{0000007D-EF13-4A4A-8965-199B36AFD148}"/>
              </c:ext>
            </c:extLst>
          </c:dPt>
          <c:dPt>
            <c:idx val="63"/>
            <c:bubble3D val="0"/>
            <c:spPr>
              <a:solidFill>
                <a:schemeClr val="accent2">
                  <a:lumMod val="60000"/>
                  <a:lumOff val="40000"/>
                </a:schemeClr>
              </a:solidFill>
              <a:ln w="19050">
                <a:noFill/>
              </a:ln>
              <a:effectLst/>
            </c:spPr>
            <c:extLst>
              <c:ext xmlns:c16="http://schemas.microsoft.com/office/drawing/2014/chart" uri="{C3380CC4-5D6E-409C-BE32-E72D297353CC}">
                <c16:uniqueId val="{0000007F-EF13-4A4A-8965-199B36AFD148}"/>
              </c:ext>
            </c:extLst>
          </c:dPt>
          <c:dPt>
            <c:idx val="64"/>
            <c:bubble3D val="0"/>
            <c:spPr>
              <a:solidFill>
                <a:schemeClr val="accent2">
                  <a:lumMod val="60000"/>
                  <a:lumOff val="40000"/>
                </a:schemeClr>
              </a:solidFill>
              <a:ln w="19050">
                <a:noFill/>
              </a:ln>
              <a:effectLst/>
            </c:spPr>
            <c:extLst>
              <c:ext xmlns:c16="http://schemas.microsoft.com/office/drawing/2014/chart" uri="{C3380CC4-5D6E-409C-BE32-E72D297353CC}">
                <c16:uniqueId val="{00000081-EF13-4A4A-8965-199B36AFD148}"/>
              </c:ext>
            </c:extLst>
          </c:dPt>
          <c:dPt>
            <c:idx val="65"/>
            <c:bubble3D val="0"/>
            <c:spPr>
              <a:solidFill>
                <a:schemeClr val="accent2">
                  <a:lumMod val="60000"/>
                  <a:lumOff val="40000"/>
                </a:schemeClr>
              </a:solidFill>
              <a:ln w="19050">
                <a:noFill/>
              </a:ln>
              <a:effectLst/>
            </c:spPr>
            <c:extLst>
              <c:ext xmlns:c16="http://schemas.microsoft.com/office/drawing/2014/chart" uri="{C3380CC4-5D6E-409C-BE32-E72D297353CC}">
                <c16:uniqueId val="{00000083-EF13-4A4A-8965-199B36AFD148}"/>
              </c:ext>
            </c:extLst>
          </c:dPt>
          <c:dPt>
            <c:idx val="66"/>
            <c:bubble3D val="0"/>
            <c:spPr>
              <a:solidFill>
                <a:schemeClr val="accent2">
                  <a:lumMod val="60000"/>
                  <a:lumOff val="40000"/>
                </a:schemeClr>
              </a:solidFill>
              <a:ln w="19050">
                <a:noFill/>
              </a:ln>
              <a:effectLst/>
            </c:spPr>
            <c:extLst>
              <c:ext xmlns:c16="http://schemas.microsoft.com/office/drawing/2014/chart" uri="{C3380CC4-5D6E-409C-BE32-E72D297353CC}">
                <c16:uniqueId val="{00000085-EF13-4A4A-8965-199B36AFD148}"/>
              </c:ext>
            </c:extLst>
          </c:dPt>
          <c:dPt>
            <c:idx val="67"/>
            <c:bubble3D val="0"/>
            <c:spPr>
              <a:solidFill>
                <a:schemeClr val="accent2">
                  <a:lumMod val="60000"/>
                  <a:lumOff val="40000"/>
                </a:schemeClr>
              </a:solidFill>
              <a:ln w="19050">
                <a:noFill/>
              </a:ln>
              <a:effectLst/>
            </c:spPr>
            <c:extLst>
              <c:ext xmlns:c16="http://schemas.microsoft.com/office/drawing/2014/chart" uri="{C3380CC4-5D6E-409C-BE32-E72D297353CC}">
                <c16:uniqueId val="{00000087-EF13-4A4A-8965-199B36AFD148}"/>
              </c:ext>
            </c:extLst>
          </c:dPt>
          <c:dPt>
            <c:idx val="68"/>
            <c:bubble3D val="0"/>
            <c:spPr>
              <a:solidFill>
                <a:schemeClr val="accent2">
                  <a:lumMod val="60000"/>
                  <a:lumOff val="40000"/>
                </a:schemeClr>
              </a:solidFill>
              <a:ln w="19050">
                <a:noFill/>
              </a:ln>
              <a:effectLst/>
            </c:spPr>
            <c:extLst>
              <c:ext xmlns:c16="http://schemas.microsoft.com/office/drawing/2014/chart" uri="{C3380CC4-5D6E-409C-BE32-E72D297353CC}">
                <c16:uniqueId val="{00000089-EF13-4A4A-8965-199B36AFD148}"/>
              </c:ext>
            </c:extLst>
          </c:dPt>
          <c:dPt>
            <c:idx val="69"/>
            <c:bubble3D val="0"/>
            <c:spPr>
              <a:solidFill>
                <a:schemeClr val="accent2">
                  <a:lumMod val="60000"/>
                  <a:lumOff val="40000"/>
                </a:schemeClr>
              </a:solidFill>
              <a:ln w="19050">
                <a:noFill/>
              </a:ln>
              <a:effectLst/>
            </c:spPr>
            <c:extLst>
              <c:ext xmlns:c16="http://schemas.microsoft.com/office/drawing/2014/chart" uri="{C3380CC4-5D6E-409C-BE32-E72D297353CC}">
                <c16:uniqueId val="{0000008B-EF13-4A4A-8965-199B36AFD148}"/>
              </c:ext>
            </c:extLst>
          </c:dPt>
          <c:dPt>
            <c:idx val="70"/>
            <c:bubble3D val="0"/>
            <c:spPr>
              <a:solidFill>
                <a:schemeClr val="accent2">
                  <a:lumMod val="60000"/>
                  <a:lumOff val="40000"/>
                </a:schemeClr>
              </a:solidFill>
              <a:ln w="19050">
                <a:noFill/>
              </a:ln>
              <a:effectLst/>
            </c:spPr>
            <c:extLst>
              <c:ext xmlns:c16="http://schemas.microsoft.com/office/drawing/2014/chart" uri="{C3380CC4-5D6E-409C-BE32-E72D297353CC}">
                <c16:uniqueId val="{0000008D-EF13-4A4A-8965-199B36AFD148}"/>
              </c:ext>
            </c:extLst>
          </c:dPt>
          <c:dPt>
            <c:idx val="71"/>
            <c:bubble3D val="0"/>
            <c:spPr>
              <a:solidFill>
                <a:schemeClr val="accent2">
                  <a:lumMod val="60000"/>
                  <a:lumOff val="40000"/>
                </a:schemeClr>
              </a:solidFill>
              <a:ln w="19050">
                <a:noFill/>
              </a:ln>
              <a:effectLst/>
            </c:spPr>
            <c:extLst>
              <c:ext xmlns:c16="http://schemas.microsoft.com/office/drawing/2014/chart" uri="{C3380CC4-5D6E-409C-BE32-E72D297353CC}">
                <c16:uniqueId val="{0000008F-EF13-4A4A-8965-199B36AFD148}"/>
              </c:ext>
            </c:extLst>
          </c:dPt>
          <c:dPt>
            <c:idx val="72"/>
            <c:bubble3D val="0"/>
            <c:spPr>
              <a:solidFill>
                <a:schemeClr val="accent2">
                  <a:lumMod val="60000"/>
                  <a:lumOff val="40000"/>
                </a:schemeClr>
              </a:solidFill>
              <a:ln w="19050">
                <a:noFill/>
              </a:ln>
              <a:effectLst/>
            </c:spPr>
            <c:extLst>
              <c:ext xmlns:c16="http://schemas.microsoft.com/office/drawing/2014/chart" uri="{C3380CC4-5D6E-409C-BE32-E72D297353CC}">
                <c16:uniqueId val="{00000091-EF13-4A4A-8965-199B36AFD148}"/>
              </c:ext>
            </c:extLst>
          </c:dPt>
          <c:dPt>
            <c:idx val="73"/>
            <c:bubble3D val="0"/>
            <c:spPr>
              <a:solidFill>
                <a:schemeClr val="accent2">
                  <a:lumMod val="60000"/>
                  <a:lumOff val="40000"/>
                </a:schemeClr>
              </a:solidFill>
              <a:ln w="19050">
                <a:noFill/>
              </a:ln>
              <a:effectLst/>
            </c:spPr>
            <c:extLst>
              <c:ext xmlns:c16="http://schemas.microsoft.com/office/drawing/2014/chart" uri="{C3380CC4-5D6E-409C-BE32-E72D297353CC}">
                <c16:uniqueId val="{00000093-EF13-4A4A-8965-199B36AFD148}"/>
              </c:ext>
            </c:extLst>
          </c:dPt>
          <c:dPt>
            <c:idx val="74"/>
            <c:bubble3D val="0"/>
            <c:spPr>
              <a:solidFill>
                <a:schemeClr val="accent2">
                  <a:lumMod val="60000"/>
                  <a:lumOff val="40000"/>
                </a:schemeClr>
              </a:solidFill>
              <a:ln w="19050">
                <a:noFill/>
              </a:ln>
              <a:effectLst/>
            </c:spPr>
            <c:extLst>
              <c:ext xmlns:c16="http://schemas.microsoft.com/office/drawing/2014/chart" uri="{C3380CC4-5D6E-409C-BE32-E72D297353CC}">
                <c16:uniqueId val="{00000095-EF13-4A4A-8965-199B36AFD148}"/>
              </c:ext>
            </c:extLst>
          </c:dPt>
          <c:dPt>
            <c:idx val="75"/>
            <c:bubble3D val="0"/>
            <c:spPr>
              <a:solidFill>
                <a:schemeClr val="accent2">
                  <a:lumMod val="60000"/>
                  <a:lumOff val="40000"/>
                </a:schemeClr>
              </a:solidFill>
              <a:ln w="19050">
                <a:noFill/>
              </a:ln>
              <a:effectLst/>
            </c:spPr>
            <c:extLst>
              <c:ext xmlns:c16="http://schemas.microsoft.com/office/drawing/2014/chart" uri="{C3380CC4-5D6E-409C-BE32-E72D297353CC}">
                <c16:uniqueId val="{00000097-EF13-4A4A-8965-199B36AFD148}"/>
              </c:ext>
            </c:extLst>
          </c:dPt>
          <c:dPt>
            <c:idx val="76"/>
            <c:bubble3D val="0"/>
            <c:spPr>
              <a:solidFill>
                <a:schemeClr val="accent2">
                  <a:lumMod val="60000"/>
                  <a:lumOff val="40000"/>
                </a:schemeClr>
              </a:solidFill>
              <a:ln w="19050">
                <a:noFill/>
              </a:ln>
              <a:effectLst/>
            </c:spPr>
            <c:extLst>
              <c:ext xmlns:c16="http://schemas.microsoft.com/office/drawing/2014/chart" uri="{C3380CC4-5D6E-409C-BE32-E72D297353CC}">
                <c16:uniqueId val="{00000099-EF13-4A4A-8965-199B36AFD148}"/>
              </c:ext>
            </c:extLst>
          </c:dPt>
          <c:dPt>
            <c:idx val="77"/>
            <c:bubble3D val="0"/>
            <c:spPr>
              <a:solidFill>
                <a:schemeClr val="accent2">
                  <a:lumMod val="60000"/>
                  <a:lumOff val="40000"/>
                </a:schemeClr>
              </a:solidFill>
              <a:ln w="19050">
                <a:noFill/>
              </a:ln>
              <a:effectLst/>
            </c:spPr>
            <c:extLst>
              <c:ext xmlns:c16="http://schemas.microsoft.com/office/drawing/2014/chart" uri="{C3380CC4-5D6E-409C-BE32-E72D297353CC}">
                <c16:uniqueId val="{0000009B-EF13-4A4A-8965-199B36AFD148}"/>
              </c:ext>
            </c:extLst>
          </c:dPt>
          <c:dPt>
            <c:idx val="78"/>
            <c:bubble3D val="0"/>
            <c:spPr>
              <a:solidFill>
                <a:schemeClr val="accent2">
                  <a:lumMod val="60000"/>
                  <a:lumOff val="40000"/>
                </a:schemeClr>
              </a:solidFill>
              <a:ln w="19050">
                <a:noFill/>
              </a:ln>
              <a:effectLst/>
            </c:spPr>
            <c:extLst>
              <c:ext xmlns:c16="http://schemas.microsoft.com/office/drawing/2014/chart" uri="{C3380CC4-5D6E-409C-BE32-E72D297353CC}">
                <c16:uniqueId val="{0000009D-EF13-4A4A-8965-199B36AFD148}"/>
              </c:ext>
            </c:extLst>
          </c:dPt>
          <c:dPt>
            <c:idx val="79"/>
            <c:bubble3D val="0"/>
            <c:spPr>
              <a:solidFill>
                <a:schemeClr val="accent2">
                  <a:lumMod val="60000"/>
                  <a:lumOff val="40000"/>
                </a:schemeClr>
              </a:solidFill>
              <a:ln w="19050">
                <a:noFill/>
              </a:ln>
              <a:effectLst/>
            </c:spPr>
            <c:extLst>
              <c:ext xmlns:c16="http://schemas.microsoft.com/office/drawing/2014/chart" uri="{C3380CC4-5D6E-409C-BE32-E72D297353CC}">
                <c16:uniqueId val="{0000009F-EF13-4A4A-8965-199B36AFD148}"/>
              </c:ext>
            </c:extLst>
          </c:dPt>
          <c:dPt>
            <c:idx val="80"/>
            <c:bubble3D val="0"/>
            <c:spPr>
              <a:solidFill>
                <a:schemeClr val="accent2">
                  <a:lumMod val="60000"/>
                  <a:lumOff val="40000"/>
                </a:schemeClr>
              </a:solidFill>
              <a:ln w="19050">
                <a:noFill/>
              </a:ln>
              <a:effectLst/>
            </c:spPr>
            <c:extLst>
              <c:ext xmlns:c16="http://schemas.microsoft.com/office/drawing/2014/chart" uri="{C3380CC4-5D6E-409C-BE32-E72D297353CC}">
                <c16:uniqueId val="{000000A1-EF13-4A4A-8965-199B36AFD148}"/>
              </c:ext>
            </c:extLst>
          </c:dPt>
          <c:dPt>
            <c:idx val="81"/>
            <c:bubble3D val="0"/>
            <c:spPr>
              <a:solidFill>
                <a:schemeClr val="accent2">
                  <a:lumMod val="60000"/>
                  <a:lumOff val="40000"/>
                </a:schemeClr>
              </a:solidFill>
              <a:ln w="19050">
                <a:noFill/>
              </a:ln>
              <a:effectLst/>
            </c:spPr>
            <c:extLst>
              <c:ext xmlns:c16="http://schemas.microsoft.com/office/drawing/2014/chart" uri="{C3380CC4-5D6E-409C-BE32-E72D297353CC}">
                <c16:uniqueId val="{000000A3-EF13-4A4A-8965-199B36AFD148}"/>
              </c:ext>
            </c:extLst>
          </c:dPt>
          <c:dPt>
            <c:idx val="82"/>
            <c:bubble3D val="0"/>
            <c:spPr>
              <a:solidFill>
                <a:schemeClr val="accent2">
                  <a:lumMod val="60000"/>
                  <a:lumOff val="40000"/>
                </a:schemeClr>
              </a:solidFill>
              <a:ln w="19050">
                <a:noFill/>
              </a:ln>
              <a:effectLst/>
            </c:spPr>
            <c:extLst>
              <c:ext xmlns:c16="http://schemas.microsoft.com/office/drawing/2014/chart" uri="{C3380CC4-5D6E-409C-BE32-E72D297353CC}">
                <c16:uniqueId val="{000000A5-EF13-4A4A-8965-199B36AFD148}"/>
              </c:ext>
            </c:extLst>
          </c:dPt>
          <c:dPt>
            <c:idx val="83"/>
            <c:bubble3D val="0"/>
            <c:spPr>
              <a:solidFill>
                <a:schemeClr val="accent2">
                  <a:lumMod val="60000"/>
                  <a:lumOff val="40000"/>
                </a:schemeClr>
              </a:solidFill>
              <a:ln w="19050">
                <a:noFill/>
              </a:ln>
              <a:effectLst/>
            </c:spPr>
            <c:extLst>
              <c:ext xmlns:c16="http://schemas.microsoft.com/office/drawing/2014/chart" uri="{C3380CC4-5D6E-409C-BE32-E72D297353CC}">
                <c16:uniqueId val="{000000A7-EF13-4A4A-8965-199B36AFD148}"/>
              </c:ext>
            </c:extLst>
          </c:dPt>
          <c:dPt>
            <c:idx val="84"/>
            <c:bubble3D val="0"/>
            <c:spPr>
              <a:solidFill>
                <a:schemeClr val="accent2">
                  <a:lumMod val="60000"/>
                  <a:lumOff val="40000"/>
                </a:schemeClr>
              </a:solidFill>
              <a:ln w="19050">
                <a:noFill/>
              </a:ln>
              <a:effectLst/>
            </c:spPr>
            <c:extLst>
              <c:ext xmlns:c16="http://schemas.microsoft.com/office/drawing/2014/chart" uri="{C3380CC4-5D6E-409C-BE32-E72D297353CC}">
                <c16:uniqueId val="{000000A9-EF13-4A4A-8965-199B36AFD148}"/>
              </c:ext>
            </c:extLst>
          </c:dPt>
          <c:dPt>
            <c:idx val="85"/>
            <c:bubble3D val="0"/>
            <c:spPr>
              <a:solidFill>
                <a:schemeClr val="accent2">
                  <a:lumMod val="60000"/>
                  <a:lumOff val="40000"/>
                </a:schemeClr>
              </a:solidFill>
              <a:ln w="19050">
                <a:noFill/>
              </a:ln>
              <a:effectLst/>
            </c:spPr>
            <c:extLst>
              <c:ext xmlns:c16="http://schemas.microsoft.com/office/drawing/2014/chart" uri="{C3380CC4-5D6E-409C-BE32-E72D297353CC}">
                <c16:uniqueId val="{000000AB-EF13-4A4A-8965-199B36AFD148}"/>
              </c:ext>
            </c:extLst>
          </c:dPt>
          <c:dPt>
            <c:idx val="86"/>
            <c:bubble3D val="0"/>
            <c:spPr>
              <a:solidFill>
                <a:schemeClr val="accent2">
                  <a:lumMod val="60000"/>
                  <a:lumOff val="40000"/>
                </a:schemeClr>
              </a:solidFill>
              <a:ln w="19050">
                <a:noFill/>
              </a:ln>
              <a:effectLst/>
            </c:spPr>
            <c:extLst>
              <c:ext xmlns:c16="http://schemas.microsoft.com/office/drawing/2014/chart" uri="{C3380CC4-5D6E-409C-BE32-E72D297353CC}">
                <c16:uniqueId val="{000000AD-EF13-4A4A-8965-199B36AFD148}"/>
              </c:ext>
            </c:extLst>
          </c:dPt>
          <c:dPt>
            <c:idx val="87"/>
            <c:bubble3D val="0"/>
            <c:spPr>
              <a:solidFill>
                <a:schemeClr val="accent2">
                  <a:lumMod val="60000"/>
                  <a:lumOff val="40000"/>
                </a:schemeClr>
              </a:solidFill>
              <a:ln w="19050">
                <a:noFill/>
              </a:ln>
              <a:effectLst/>
            </c:spPr>
            <c:extLst>
              <c:ext xmlns:c16="http://schemas.microsoft.com/office/drawing/2014/chart" uri="{C3380CC4-5D6E-409C-BE32-E72D297353CC}">
                <c16:uniqueId val="{000000AF-EF13-4A4A-8965-199B36AFD148}"/>
              </c:ext>
            </c:extLst>
          </c:dPt>
          <c:dPt>
            <c:idx val="88"/>
            <c:bubble3D val="0"/>
            <c:spPr>
              <a:solidFill>
                <a:schemeClr val="accent2">
                  <a:lumMod val="60000"/>
                  <a:lumOff val="40000"/>
                </a:schemeClr>
              </a:solidFill>
              <a:ln w="19050">
                <a:noFill/>
              </a:ln>
              <a:effectLst/>
            </c:spPr>
            <c:extLst>
              <c:ext xmlns:c16="http://schemas.microsoft.com/office/drawing/2014/chart" uri="{C3380CC4-5D6E-409C-BE32-E72D297353CC}">
                <c16:uniqueId val="{000000B1-EF13-4A4A-8965-199B36AFD148}"/>
              </c:ext>
            </c:extLst>
          </c:dPt>
          <c:dPt>
            <c:idx val="89"/>
            <c:bubble3D val="0"/>
            <c:spPr>
              <a:solidFill>
                <a:schemeClr val="accent2">
                  <a:lumMod val="60000"/>
                  <a:lumOff val="40000"/>
                </a:schemeClr>
              </a:solidFill>
              <a:ln w="19050">
                <a:noFill/>
              </a:ln>
              <a:effectLst/>
            </c:spPr>
            <c:extLst>
              <c:ext xmlns:c16="http://schemas.microsoft.com/office/drawing/2014/chart" uri="{C3380CC4-5D6E-409C-BE32-E72D297353CC}">
                <c16:uniqueId val="{000000B3-EF13-4A4A-8965-199B36AFD148}"/>
              </c:ext>
            </c:extLst>
          </c:dPt>
          <c:dPt>
            <c:idx val="90"/>
            <c:bubble3D val="0"/>
            <c:spPr>
              <a:solidFill>
                <a:schemeClr val="accent2">
                  <a:lumMod val="60000"/>
                  <a:lumOff val="40000"/>
                </a:schemeClr>
              </a:solidFill>
              <a:ln w="19050">
                <a:noFill/>
              </a:ln>
              <a:effectLst/>
            </c:spPr>
            <c:extLst>
              <c:ext xmlns:c16="http://schemas.microsoft.com/office/drawing/2014/chart" uri="{C3380CC4-5D6E-409C-BE32-E72D297353CC}">
                <c16:uniqueId val="{000000B5-EF13-4A4A-8965-199B36AFD148}"/>
              </c:ext>
            </c:extLst>
          </c:dPt>
          <c:dPt>
            <c:idx val="91"/>
            <c:bubble3D val="0"/>
            <c:spPr>
              <a:solidFill>
                <a:schemeClr val="accent2">
                  <a:lumMod val="60000"/>
                  <a:lumOff val="40000"/>
                </a:schemeClr>
              </a:solidFill>
              <a:ln w="19050">
                <a:noFill/>
              </a:ln>
              <a:effectLst/>
            </c:spPr>
            <c:extLst>
              <c:ext xmlns:c16="http://schemas.microsoft.com/office/drawing/2014/chart" uri="{C3380CC4-5D6E-409C-BE32-E72D297353CC}">
                <c16:uniqueId val="{000000B7-EF13-4A4A-8965-199B36AFD148}"/>
              </c:ext>
            </c:extLst>
          </c:dPt>
          <c:dPt>
            <c:idx val="92"/>
            <c:bubble3D val="0"/>
            <c:spPr>
              <a:solidFill>
                <a:schemeClr val="accent2">
                  <a:lumMod val="60000"/>
                  <a:lumOff val="40000"/>
                </a:schemeClr>
              </a:solidFill>
              <a:ln w="19050">
                <a:noFill/>
              </a:ln>
              <a:effectLst/>
            </c:spPr>
            <c:extLst>
              <c:ext xmlns:c16="http://schemas.microsoft.com/office/drawing/2014/chart" uri="{C3380CC4-5D6E-409C-BE32-E72D297353CC}">
                <c16:uniqueId val="{000000B9-EF13-4A4A-8965-199B36AFD148}"/>
              </c:ext>
            </c:extLst>
          </c:dPt>
          <c:dPt>
            <c:idx val="93"/>
            <c:bubble3D val="0"/>
            <c:spPr>
              <a:solidFill>
                <a:schemeClr val="accent2">
                  <a:lumMod val="60000"/>
                  <a:lumOff val="40000"/>
                </a:schemeClr>
              </a:solidFill>
              <a:ln w="19050">
                <a:noFill/>
              </a:ln>
              <a:effectLst/>
            </c:spPr>
            <c:extLst>
              <c:ext xmlns:c16="http://schemas.microsoft.com/office/drawing/2014/chart" uri="{C3380CC4-5D6E-409C-BE32-E72D297353CC}">
                <c16:uniqueId val="{000000BB-EF13-4A4A-8965-199B36AFD148}"/>
              </c:ext>
            </c:extLst>
          </c:dPt>
          <c:dPt>
            <c:idx val="94"/>
            <c:bubble3D val="0"/>
            <c:spPr>
              <a:solidFill>
                <a:schemeClr val="accent2">
                  <a:lumMod val="60000"/>
                  <a:lumOff val="40000"/>
                </a:schemeClr>
              </a:solidFill>
              <a:ln w="19050">
                <a:noFill/>
              </a:ln>
              <a:effectLst/>
            </c:spPr>
            <c:extLst>
              <c:ext xmlns:c16="http://schemas.microsoft.com/office/drawing/2014/chart" uri="{C3380CC4-5D6E-409C-BE32-E72D297353CC}">
                <c16:uniqueId val="{000000BD-EF13-4A4A-8965-199B36AFD148}"/>
              </c:ext>
            </c:extLst>
          </c:dPt>
          <c:dPt>
            <c:idx val="95"/>
            <c:bubble3D val="0"/>
            <c:spPr>
              <a:solidFill>
                <a:schemeClr val="accent2">
                  <a:lumMod val="60000"/>
                  <a:lumOff val="40000"/>
                </a:schemeClr>
              </a:solidFill>
              <a:ln w="19050">
                <a:noFill/>
              </a:ln>
              <a:effectLst/>
            </c:spPr>
            <c:extLst>
              <c:ext xmlns:c16="http://schemas.microsoft.com/office/drawing/2014/chart" uri="{C3380CC4-5D6E-409C-BE32-E72D297353CC}">
                <c16:uniqueId val="{000000BF-EF13-4A4A-8965-199B36AFD148}"/>
              </c:ext>
            </c:extLst>
          </c:dPt>
          <c:dPt>
            <c:idx val="96"/>
            <c:bubble3D val="0"/>
            <c:spPr>
              <a:solidFill>
                <a:schemeClr val="accent2">
                  <a:lumMod val="60000"/>
                  <a:lumOff val="40000"/>
                </a:schemeClr>
              </a:solidFill>
              <a:ln w="19050">
                <a:noFill/>
              </a:ln>
              <a:effectLst/>
            </c:spPr>
            <c:extLst>
              <c:ext xmlns:c16="http://schemas.microsoft.com/office/drawing/2014/chart" uri="{C3380CC4-5D6E-409C-BE32-E72D297353CC}">
                <c16:uniqueId val="{000000C1-EF13-4A4A-8965-199B36AFD148}"/>
              </c:ext>
            </c:extLst>
          </c:dPt>
          <c:dPt>
            <c:idx val="97"/>
            <c:bubble3D val="0"/>
            <c:spPr>
              <a:solidFill>
                <a:schemeClr val="accent2">
                  <a:lumMod val="60000"/>
                  <a:lumOff val="40000"/>
                </a:schemeClr>
              </a:solidFill>
              <a:ln w="19050">
                <a:noFill/>
              </a:ln>
              <a:effectLst/>
            </c:spPr>
            <c:extLst>
              <c:ext xmlns:c16="http://schemas.microsoft.com/office/drawing/2014/chart" uri="{C3380CC4-5D6E-409C-BE32-E72D297353CC}">
                <c16:uniqueId val="{000000C3-EF13-4A4A-8965-199B36AFD148}"/>
              </c:ext>
            </c:extLst>
          </c:dPt>
          <c:dPt>
            <c:idx val="98"/>
            <c:bubble3D val="0"/>
            <c:spPr>
              <a:solidFill>
                <a:schemeClr val="accent2">
                  <a:lumMod val="60000"/>
                  <a:lumOff val="40000"/>
                </a:schemeClr>
              </a:solidFill>
              <a:ln w="19050">
                <a:noFill/>
              </a:ln>
              <a:effectLst/>
            </c:spPr>
            <c:extLst>
              <c:ext xmlns:c16="http://schemas.microsoft.com/office/drawing/2014/chart" uri="{C3380CC4-5D6E-409C-BE32-E72D297353CC}">
                <c16:uniqueId val="{000000C5-EF13-4A4A-8965-199B36AFD148}"/>
              </c:ext>
            </c:extLst>
          </c:dPt>
          <c:dPt>
            <c:idx val="99"/>
            <c:bubble3D val="0"/>
            <c:spPr>
              <a:solidFill>
                <a:schemeClr val="accent2">
                  <a:lumMod val="60000"/>
                  <a:lumOff val="40000"/>
                </a:schemeClr>
              </a:solidFill>
              <a:ln w="19050">
                <a:noFill/>
              </a:ln>
              <a:effectLst/>
            </c:spPr>
            <c:extLst>
              <c:ext xmlns:c16="http://schemas.microsoft.com/office/drawing/2014/chart" uri="{C3380CC4-5D6E-409C-BE32-E72D297353CC}">
                <c16:uniqueId val="{000000C7-EF13-4A4A-8965-199B36AFD148}"/>
              </c:ext>
            </c:extLst>
          </c:dPt>
          <c:dPt>
            <c:idx val="100"/>
            <c:bubble3D val="0"/>
            <c:spPr>
              <a:noFill/>
              <a:ln w="19050">
                <a:noFill/>
              </a:ln>
              <a:effectLst/>
            </c:spPr>
            <c:extLst>
              <c:ext xmlns:c16="http://schemas.microsoft.com/office/drawing/2014/chart" uri="{C3380CC4-5D6E-409C-BE32-E72D297353CC}">
                <c16:uniqueId val="{000000C9-EF13-4A4A-8965-199B36AFD148}"/>
              </c:ext>
            </c:extLst>
          </c:dPt>
          <c:val>
            <c:numRef>
              <c:f>'Guage chart'!$AC$2:$AC$102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EF13-4A4A-8965-199B36AFD14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AFEEEE"/>
              </a:solidFill>
              <a:ln w="19050">
                <a:solidFill>
                  <a:schemeClr val="lt1"/>
                </a:solidFill>
              </a:ln>
              <a:effectLst/>
            </c:spPr>
            <c:extLst>
              <c:ext xmlns:c16="http://schemas.microsoft.com/office/drawing/2014/chart" uri="{C3380CC4-5D6E-409C-BE32-E72D297353CC}">
                <c16:uniqueId val="{00000003-4AB3-489A-98E0-A83355FDC9CA}"/>
              </c:ext>
            </c:extLst>
          </c:dPt>
          <c:dPt>
            <c:idx val="1"/>
            <c:bubble3D val="0"/>
            <c:spPr>
              <a:noFill/>
              <a:ln w="19050">
                <a:noFill/>
              </a:ln>
              <a:effectLst/>
            </c:spPr>
            <c:extLst>
              <c:ext xmlns:c16="http://schemas.microsoft.com/office/drawing/2014/chart" uri="{C3380CC4-5D6E-409C-BE32-E72D297353CC}">
                <c16:uniqueId val="{00000002-4AB3-489A-98E0-A83355FDC9CA}"/>
              </c:ext>
            </c:extLst>
          </c:dPt>
          <c:dPt>
            <c:idx val="2"/>
            <c:bubble3D val="0"/>
            <c:spPr>
              <a:noFill/>
              <a:ln w="19050">
                <a:noFill/>
              </a:ln>
              <a:effectLst/>
            </c:spPr>
            <c:extLst>
              <c:ext xmlns:c16="http://schemas.microsoft.com/office/drawing/2014/chart" uri="{C3380CC4-5D6E-409C-BE32-E72D297353CC}">
                <c16:uniqueId val="{00000001-4AB3-489A-98E0-A83355FDC9CA}"/>
              </c:ext>
            </c:extLst>
          </c:dPt>
          <c:val>
            <c:numRef>
              <c:f>COGS!$A$17:$C$17</c:f>
              <c:numCache>
                <c:formatCode>0.00%</c:formatCode>
                <c:ptCount val="3"/>
                <c:pt idx="0">
                  <c:v>0.85039411455596425</c:v>
                </c:pt>
                <c:pt idx="1">
                  <c:v>0.14960588544403575</c:v>
                </c:pt>
                <c:pt idx="2">
                  <c:v>1</c:v>
                </c:pt>
              </c:numCache>
            </c:numRef>
          </c:val>
          <c:extLst>
            <c:ext xmlns:c16="http://schemas.microsoft.com/office/drawing/2014/chart" uri="{C3380CC4-5D6E-409C-BE32-E72D297353CC}">
              <c16:uniqueId val="{00000000-4AB3-489A-98E0-A83355FDC9CA}"/>
            </c:ext>
          </c:extLst>
        </c:ser>
        <c:dLbls>
          <c:showLegendKey val="0"/>
          <c:showVal val="0"/>
          <c:showCatName val="0"/>
          <c:showSerName val="0"/>
          <c:showPercent val="0"/>
          <c:showBubbleSize val="0"/>
          <c:showLeaderLines val="1"/>
        </c:dLbls>
        <c:firstSliceAng val="275"/>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Dashboard.xlsx]Revenue!Revenue by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vs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8C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Revenue!$B$4</c:f>
              <c:strCache>
                <c:ptCount val="1"/>
                <c:pt idx="0">
                  <c:v>Target</c:v>
                </c:pt>
              </c:strCache>
            </c:strRef>
          </c:tx>
          <c:spPr>
            <a:solidFill>
              <a:srgbClr val="664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Revenue!$A$5:$A$8</c:f>
              <c:strCache>
                <c:ptCount val="3"/>
                <c:pt idx="0">
                  <c:v>October</c:v>
                </c:pt>
                <c:pt idx="1">
                  <c:v>November</c:v>
                </c:pt>
                <c:pt idx="2">
                  <c:v>December</c:v>
                </c:pt>
              </c:strCache>
            </c:strRef>
          </c:cat>
          <c:val>
            <c:numRef>
              <c:f>Revenue!$B$5:$B$8</c:f>
              <c:numCache>
                <c:formatCode>"$"#,##0,\K</c:formatCode>
                <c:ptCount val="3"/>
                <c:pt idx="0">
                  <c:v>58220</c:v>
                </c:pt>
                <c:pt idx="1">
                  <c:v>59080</c:v>
                </c:pt>
                <c:pt idx="2">
                  <c:v>61640</c:v>
                </c:pt>
              </c:numCache>
            </c:numRef>
          </c:val>
          <c:extLst>
            <c:ext xmlns:c16="http://schemas.microsoft.com/office/drawing/2014/chart" uri="{C3380CC4-5D6E-409C-BE32-E72D297353CC}">
              <c16:uniqueId val="{00000000-0FD8-4A6F-9A5A-340E4C7DBFCC}"/>
            </c:ext>
          </c:extLst>
        </c:ser>
        <c:ser>
          <c:idx val="1"/>
          <c:order val="1"/>
          <c:tx>
            <c:strRef>
              <c:f>Revenue!$C$4</c:f>
              <c:strCache>
                <c:ptCount val="1"/>
                <c:pt idx="0">
                  <c:v>Revenue</c:v>
                </c:pt>
              </c:strCache>
            </c:strRef>
          </c:tx>
          <c:spPr>
            <a:solidFill>
              <a:srgbClr val="C58C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Revenue!$A$5:$A$8</c:f>
              <c:strCache>
                <c:ptCount val="3"/>
                <c:pt idx="0">
                  <c:v>October</c:v>
                </c:pt>
                <c:pt idx="1">
                  <c:v>November</c:v>
                </c:pt>
                <c:pt idx="2">
                  <c:v>December</c:v>
                </c:pt>
              </c:strCache>
            </c:strRef>
          </c:cat>
          <c:val>
            <c:numRef>
              <c:f>Revenue!$C$5:$C$8</c:f>
              <c:numCache>
                <c:formatCode>"$"#,##0,\K</c:formatCode>
                <c:ptCount val="3"/>
                <c:pt idx="0">
                  <c:v>67836</c:v>
                </c:pt>
                <c:pt idx="1">
                  <c:v>66106</c:v>
                </c:pt>
                <c:pt idx="2">
                  <c:v>68953</c:v>
                </c:pt>
              </c:numCache>
            </c:numRef>
          </c:val>
          <c:extLst>
            <c:ext xmlns:c16="http://schemas.microsoft.com/office/drawing/2014/chart" uri="{C3380CC4-5D6E-409C-BE32-E72D297353CC}">
              <c16:uniqueId val="{00000001-0FD8-4A6F-9A5A-340E4C7DBFCC}"/>
            </c:ext>
          </c:extLst>
        </c:ser>
        <c:dLbls>
          <c:dLblPos val="outEnd"/>
          <c:showLegendKey val="0"/>
          <c:showVal val="1"/>
          <c:showCatName val="0"/>
          <c:showSerName val="0"/>
          <c:showPercent val="0"/>
          <c:showBubbleSize val="0"/>
        </c:dLbls>
        <c:gapWidth val="219"/>
        <c:overlap val="-27"/>
        <c:axId val="1871317872"/>
        <c:axId val="1927833008"/>
      </c:barChart>
      <c:catAx>
        <c:axId val="187131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33008"/>
        <c:crosses val="autoZero"/>
        <c:auto val="1"/>
        <c:lblAlgn val="ctr"/>
        <c:lblOffset val="100"/>
        <c:noMultiLvlLbl val="0"/>
      </c:catAx>
      <c:valAx>
        <c:axId val="1927833008"/>
        <c:scaling>
          <c:orientation val="minMax"/>
        </c:scaling>
        <c:delete val="1"/>
        <c:axPos val="l"/>
        <c:numFmt formatCode="&quot;$&quot;#,##0,\K" sourceLinked="1"/>
        <c:majorTickMark val="none"/>
        <c:minorTickMark val="none"/>
        <c:tickLblPos val="nextTo"/>
        <c:crossAx val="187131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1">
                <a:lumMod val="85000"/>
              </a:schemeClr>
            </a:solidFill>
            <a:ln>
              <a:solidFill>
                <a:schemeClr val="bg1"/>
              </a:solidFill>
            </a:ln>
          </c:spPr>
          <c:dPt>
            <c:idx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1-E52C-4E05-8DB7-F1D1248D4604}"/>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3-E52C-4E05-8DB7-F1D1248D4604}"/>
              </c:ext>
            </c:extLst>
          </c:dPt>
          <c:dPt>
            <c:idx val="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5-E52C-4E05-8DB7-F1D1248D4604}"/>
              </c:ext>
            </c:extLst>
          </c:dPt>
          <c:dPt>
            <c:idx val="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7-E52C-4E05-8DB7-F1D1248D4604}"/>
              </c:ext>
            </c:extLst>
          </c:dPt>
          <c:dPt>
            <c:idx val="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9-E52C-4E05-8DB7-F1D1248D4604}"/>
              </c:ext>
            </c:extLst>
          </c:dPt>
          <c:dPt>
            <c:idx val="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E52C-4E05-8DB7-F1D1248D4604}"/>
              </c:ext>
            </c:extLst>
          </c:dPt>
          <c:dPt>
            <c:idx val="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D-E52C-4E05-8DB7-F1D1248D4604}"/>
              </c:ext>
            </c:extLst>
          </c:dPt>
          <c:dPt>
            <c:idx val="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F-E52C-4E05-8DB7-F1D1248D4604}"/>
              </c:ext>
            </c:extLst>
          </c:dPt>
          <c:dPt>
            <c:idx val="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1-E52C-4E05-8DB7-F1D1248D4604}"/>
              </c:ext>
            </c:extLst>
          </c:dPt>
          <c:dPt>
            <c:idx val="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3-E52C-4E05-8DB7-F1D1248D4604}"/>
              </c:ext>
            </c:extLst>
          </c:dPt>
          <c:dPt>
            <c:idx val="1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5-E52C-4E05-8DB7-F1D1248D4604}"/>
              </c:ext>
            </c:extLst>
          </c:dPt>
          <c:dPt>
            <c:idx val="1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7-E52C-4E05-8DB7-F1D1248D4604}"/>
              </c:ext>
            </c:extLst>
          </c:dPt>
          <c:dPt>
            <c:idx val="1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9-E52C-4E05-8DB7-F1D1248D4604}"/>
              </c:ext>
            </c:extLst>
          </c:dPt>
          <c:dPt>
            <c:idx val="1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B-E52C-4E05-8DB7-F1D1248D4604}"/>
              </c:ext>
            </c:extLst>
          </c:dPt>
          <c:dPt>
            <c:idx val="1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D-E52C-4E05-8DB7-F1D1248D4604}"/>
              </c:ext>
            </c:extLst>
          </c:dPt>
          <c:dPt>
            <c:idx val="1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F-E52C-4E05-8DB7-F1D1248D4604}"/>
              </c:ext>
            </c:extLst>
          </c:dPt>
          <c:dPt>
            <c:idx val="1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1-E52C-4E05-8DB7-F1D1248D4604}"/>
              </c:ext>
            </c:extLst>
          </c:dPt>
          <c:dPt>
            <c:idx val="1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3-E52C-4E05-8DB7-F1D1248D4604}"/>
              </c:ext>
            </c:extLst>
          </c:dPt>
          <c:dPt>
            <c:idx val="1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5-E52C-4E05-8DB7-F1D1248D4604}"/>
              </c:ext>
            </c:extLst>
          </c:dPt>
          <c:dPt>
            <c:idx val="1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7-E52C-4E05-8DB7-F1D1248D4604}"/>
              </c:ext>
            </c:extLst>
          </c:dPt>
          <c:dPt>
            <c:idx val="2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9-E52C-4E05-8DB7-F1D1248D4604}"/>
              </c:ext>
            </c:extLst>
          </c:dPt>
          <c:dPt>
            <c:idx val="2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B-E52C-4E05-8DB7-F1D1248D4604}"/>
              </c:ext>
            </c:extLst>
          </c:dPt>
          <c:dPt>
            <c:idx val="2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D-E52C-4E05-8DB7-F1D1248D4604}"/>
              </c:ext>
            </c:extLst>
          </c:dPt>
          <c:dPt>
            <c:idx val="2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F-E52C-4E05-8DB7-F1D1248D4604}"/>
              </c:ext>
            </c:extLst>
          </c:dPt>
          <c:dPt>
            <c:idx val="2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1-E52C-4E05-8DB7-F1D1248D4604}"/>
              </c:ext>
            </c:extLst>
          </c:dPt>
          <c:dPt>
            <c:idx val="2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3-E52C-4E05-8DB7-F1D1248D4604}"/>
              </c:ext>
            </c:extLst>
          </c:dPt>
          <c:dPt>
            <c:idx val="2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5-E52C-4E05-8DB7-F1D1248D4604}"/>
              </c:ext>
            </c:extLst>
          </c:dPt>
          <c:dPt>
            <c:idx val="2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7-E52C-4E05-8DB7-F1D1248D4604}"/>
              </c:ext>
            </c:extLst>
          </c:dPt>
          <c:dPt>
            <c:idx val="2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9-E52C-4E05-8DB7-F1D1248D4604}"/>
              </c:ext>
            </c:extLst>
          </c:dPt>
          <c:dPt>
            <c:idx val="2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B-E52C-4E05-8DB7-F1D1248D4604}"/>
              </c:ext>
            </c:extLst>
          </c:dPt>
          <c:dPt>
            <c:idx val="3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D-E52C-4E05-8DB7-F1D1248D4604}"/>
              </c:ext>
            </c:extLst>
          </c:dPt>
          <c:dPt>
            <c:idx val="3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F-E52C-4E05-8DB7-F1D1248D4604}"/>
              </c:ext>
            </c:extLst>
          </c:dPt>
          <c:dPt>
            <c:idx val="3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1-E52C-4E05-8DB7-F1D1248D4604}"/>
              </c:ext>
            </c:extLst>
          </c:dPt>
          <c:dPt>
            <c:idx val="3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3-E52C-4E05-8DB7-F1D1248D4604}"/>
              </c:ext>
            </c:extLst>
          </c:dPt>
          <c:dPt>
            <c:idx val="3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5-E52C-4E05-8DB7-F1D1248D4604}"/>
              </c:ext>
            </c:extLst>
          </c:dPt>
          <c:dPt>
            <c:idx val="3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7-E52C-4E05-8DB7-F1D1248D4604}"/>
              </c:ext>
            </c:extLst>
          </c:dPt>
          <c:dPt>
            <c:idx val="3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9-E52C-4E05-8DB7-F1D1248D4604}"/>
              </c:ext>
            </c:extLst>
          </c:dPt>
          <c:dPt>
            <c:idx val="3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B-E52C-4E05-8DB7-F1D1248D4604}"/>
              </c:ext>
            </c:extLst>
          </c:dPt>
          <c:dPt>
            <c:idx val="3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D-E52C-4E05-8DB7-F1D1248D4604}"/>
              </c:ext>
            </c:extLst>
          </c:dPt>
          <c:dPt>
            <c:idx val="3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F-E52C-4E05-8DB7-F1D1248D4604}"/>
              </c:ext>
            </c:extLst>
          </c:dPt>
          <c:dPt>
            <c:idx val="4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1-E52C-4E05-8DB7-F1D1248D4604}"/>
              </c:ext>
            </c:extLst>
          </c:dPt>
          <c:dPt>
            <c:idx val="4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3-E52C-4E05-8DB7-F1D1248D4604}"/>
              </c:ext>
            </c:extLst>
          </c:dPt>
          <c:dPt>
            <c:idx val="4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5-E52C-4E05-8DB7-F1D1248D4604}"/>
              </c:ext>
            </c:extLst>
          </c:dPt>
          <c:dPt>
            <c:idx val="4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7-E52C-4E05-8DB7-F1D1248D4604}"/>
              </c:ext>
            </c:extLst>
          </c:dPt>
          <c:dPt>
            <c:idx val="4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9-E52C-4E05-8DB7-F1D1248D4604}"/>
              </c:ext>
            </c:extLst>
          </c:dPt>
          <c:dPt>
            <c:idx val="4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B-E52C-4E05-8DB7-F1D1248D4604}"/>
              </c:ext>
            </c:extLst>
          </c:dPt>
          <c:dPt>
            <c:idx val="4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D-E52C-4E05-8DB7-F1D1248D4604}"/>
              </c:ext>
            </c:extLst>
          </c:dPt>
          <c:dPt>
            <c:idx val="4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F-E52C-4E05-8DB7-F1D1248D4604}"/>
              </c:ext>
            </c:extLst>
          </c:dPt>
          <c:dPt>
            <c:idx val="4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1-E52C-4E05-8DB7-F1D1248D4604}"/>
              </c:ext>
            </c:extLst>
          </c:dPt>
          <c:dPt>
            <c:idx val="4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3-E52C-4E05-8DB7-F1D1248D4604}"/>
              </c:ext>
            </c:extLst>
          </c:dPt>
          <c:dPt>
            <c:idx val="5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5-E52C-4E05-8DB7-F1D1248D4604}"/>
              </c:ext>
            </c:extLst>
          </c:dPt>
          <c:dPt>
            <c:idx val="5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7-E52C-4E05-8DB7-F1D1248D4604}"/>
              </c:ext>
            </c:extLst>
          </c:dPt>
          <c:dPt>
            <c:idx val="5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9-E52C-4E05-8DB7-F1D1248D4604}"/>
              </c:ext>
            </c:extLst>
          </c:dPt>
          <c:dPt>
            <c:idx val="5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B-E52C-4E05-8DB7-F1D1248D4604}"/>
              </c:ext>
            </c:extLst>
          </c:dPt>
          <c:dPt>
            <c:idx val="5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D-E52C-4E05-8DB7-F1D1248D4604}"/>
              </c:ext>
            </c:extLst>
          </c:dPt>
          <c:dPt>
            <c:idx val="5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F-E52C-4E05-8DB7-F1D1248D4604}"/>
              </c:ext>
            </c:extLst>
          </c:dPt>
          <c:dPt>
            <c:idx val="5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1-E52C-4E05-8DB7-F1D1248D4604}"/>
              </c:ext>
            </c:extLst>
          </c:dPt>
          <c:dPt>
            <c:idx val="5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3-E52C-4E05-8DB7-F1D1248D4604}"/>
              </c:ext>
            </c:extLst>
          </c:dPt>
          <c:dPt>
            <c:idx val="5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5-E52C-4E05-8DB7-F1D1248D4604}"/>
              </c:ext>
            </c:extLst>
          </c:dPt>
          <c:dPt>
            <c:idx val="5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7-E52C-4E05-8DB7-F1D1248D4604}"/>
              </c:ext>
            </c:extLst>
          </c:dPt>
          <c:dPt>
            <c:idx val="6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9-E52C-4E05-8DB7-F1D1248D4604}"/>
              </c:ext>
            </c:extLst>
          </c:dPt>
          <c:dPt>
            <c:idx val="6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B-E52C-4E05-8DB7-F1D1248D4604}"/>
              </c:ext>
            </c:extLst>
          </c:dPt>
          <c:dPt>
            <c:idx val="6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D-E52C-4E05-8DB7-F1D1248D4604}"/>
              </c:ext>
            </c:extLst>
          </c:dPt>
          <c:dPt>
            <c:idx val="6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F-E52C-4E05-8DB7-F1D1248D4604}"/>
              </c:ext>
            </c:extLst>
          </c:dPt>
          <c:dPt>
            <c:idx val="6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1-E52C-4E05-8DB7-F1D1248D4604}"/>
              </c:ext>
            </c:extLst>
          </c:dPt>
          <c:dPt>
            <c:idx val="6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3-E52C-4E05-8DB7-F1D1248D4604}"/>
              </c:ext>
            </c:extLst>
          </c:dPt>
          <c:dPt>
            <c:idx val="6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5-E52C-4E05-8DB7-F1D1248D4604}"/>
              </c:ext>
            </c:extLst>
          </c:dPt>
          <c:dPt>
            <c:idx val="6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7-E52C-4E05-8DB7-F1D1248D4604}"/>
              </c:ext>
            </c:extLst>
          </c:dPt>
          <c:dPt>
            <c:idx val="6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9-E52C-4E05-8DB7-F1D1248D4604}"/>
              </c:ext>
            </c:extLst>
          </c:dPt>
          <c:dPt>
            <c:idx val="6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B-E52C-4E05-8DB7-F1D1248D4604}"/>
              </c:ext>
            </c:extLst>
          </c:dPt>
          <c:dPt>
            <c:idx val="7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D-E52C-4E05-8DB7-F1D1248D4604}"/>
              </c:ext>
            </c:extLst>
          </c:dPt>
          <c:dPt>
            <c:idx val="7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F-E52C-4E05-8DB7-F1D1248D4604}"/>
              </c:ext>
            </c:extLst>
          </c:dPt>
          <c:dPt>
            <c:idx val="7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1-E52C-4E05-8DB7-F1D1248D4604}"/>
              </c:ext>
            </c:extLst>
          </c:dPt>
          <c:dPt>
            <c:idx val="7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3-E52C-4E05-8DB7-F1D1248D4604}"/>
              </c:ext>
            </c:extLst>
          </c:dPt>
          <c:dPt>
            <c:idx val="7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5-E52C-4E05-8DB7-F1D1248D4604}"/>
              </c:ext>
            </c:extLst>
          </c:dPt>
          <c:dPt>
            <c:idx val="7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7-E52C-4E05-8DB7-F1D1248D4604}"/>
              </c:ext>
            </c:extLst>
          </c:dPt>
          <c:dPt>
            <c:idx val="7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9-E52C-4E05-8DB7-F1D1248D4604}"/>
              </c:ext>
            </c:extLst>
          </c:dPt>
          <c:dPt>
            <c:idx val="7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B-E52C-4E05-8DB7-F1D1248D4604}"/>
              </c:ext>
            </c:extLst>
          </c:dPt>
          <c:dPt>
            <c:idx val="7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D-E52C-4E05-8DB7-F1D1248D4604}"/>
              </c:ext>
            </c:extLst>
          </c:dPt>
          <c:dPt>
            <c:idx val="7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F-E52C-4E05-8DB7-F1D1248D4604}"/>
              </c:ext>
            </c:extLst>
          </c:dPt>
          <c:dPt>
            <c:idx val="8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1-E52C-4E05-8DB7-F1D1248D4604}"/>
              </c:ext>
            </c:extLst>
          </c:dPt>
          <c:dPt>
            <c:idx val="8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3-E52C-4E05-8DB7-F1D1248D4604}"/>
              </c:ext>
            </c:extLst>
          </c:dPt>
          <c:dPt>
            <c:idx val="8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5-E52C-4E05-8DB7-F1D1248D4604}"/>
              </c:ext>
            </c:extLst>
          </c:dPt>
          <c:dPt>
            <c:idx val="8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7-E52C-4E05-8DB7-F1D1248D4604}"/>
              </c:ext>
            </c:extLst>
          </c:dPt>
          <c:dPt>
            <c:idx val="8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9-E52C-4E05-8DB7-F1D1248D4604}"/>
              </c:ext>
            </c:extLst>
          </c:dPt>
          <c:dPt>
            <c:idx val="8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B-E52C-4E05-8DB7-F1D1248D4604}"/>
              </c:ext>
            </c:extLst>
          </c:dPt>
          <c:dPt>
            <c:idx val="8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D-E52C-4E05-8DB7-F1D1248D4604}"/>
              </c:ext>
            </c:extLst>
          </c:dPt>
          <c:dPt>
            <c:idx val="8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F-E52C-4E05-8DB7-F1D1248D4604}"/>
              </c:ext>
            </c:extLst>
          </c:dPt>
          <c:dPt>
            <c:idx val="8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1-E52C-4E05-8DB7-F1D1248D4604}"/>
              </c:ext>
            </c:extLst>
          </c:dPt>
          <c:dPt>
            <c:idx val="8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3-E52C-4E05-8DB7-F1D1248D4604}"/>
              </c:ext>
            </c:extLst>
          </c:dPt>
          <c:dPt>
            <c:idx val="9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5-E52C-4E05-8DB7-F1D1248D4604}"/>
              </c:ext>
            </c:extLst>
          </c:dPt>
          <c:dPt>
            <c:idx val="9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7-E52C-4E05-8DB7-F1D1248D4604}"/>
              </c:ext>
            </c:extLst>
          </c:dPt>
          <c:dPt>
            <c:idx val="9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9-E52C-4E05-8DB7-F1D1248D4604}"/>
              </c:ext>
            </c:extLst>
          </c:dPt>
          <c:dPt>
            <c:idx val="9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B-E52C-4E05-8DB7-F1D1248D4604}"/>
              </c:ext>
            </c:extLst>
          </c:dPt>
          <c:dPt>
            <c:idx val="9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D-E52C-4E05-8DB7-F1D1248D4604}"/>
              </c:ext>
            </c:extLst>
          </c:dPt>
          <c:dPt>
            <c:idx val="9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F-E52C-4E05-8DB7-F1D1248D4604}"/>
              </c:ext>
            </c:extLst>
          </c:dPt>
          <c:dPt>
            <c:idx val="9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1-E52C-4E05-8DB7-F1D1248D4604}"/>
              </c:ext>
            </c:extLst>
          </c:dPt>
          <c:dPt>
            <c:idx val="9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3-E52C-4E05-8DB7-F1D1248D4604}"/>
              </c:ext>
            </c:extLst>
          </c:dPt>
          <c:dPt>
            <c:idx val="9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5-E52C-4E05-8DB7-F1D1248D4604}"/>
              </c:ext>
            </c:extLst>
          </c:dPt>
          <c:dPt>
            <c:idx val="9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7-E52C-4E05-8DB7-F1D1248D4604}"/>
              </c:ext>
            </c:extLst>
          </c:dPt>
          <c:dPt>
            <c:idx val="100"/>
            <c:bubble3D val="0"/>
            <c:spPr>
              <a:noFill/>
              <a:ln w="19050">
                <a:solidFill>
                  <a:schemeClr val="bg1"/>
                </a:solidFill>
              </a:ln>
              <a:effectLst/>
            </c:spPr>
            <c:extLst>
              <c:ext xmlns:c16="http://schemas.microsoft.com/office/drawing/2014/chart" uri="{C3380CC4-5D6E-409C-BE32-E72D297353CC}">
                <c16:uniqueId val="{00000001-4604-4E13-9418-2DED42566AF7}"/>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00-4604-4E13-9418-2DED42566AF7}"/>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 by Product</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solidFill>
                  <a:schemeClr val="bg2">
                    <a:lumMod val="50000"/>
                  </a:schemeClr>
                </a:solidFill>
              </a:rPr>
              <a:t>Target vs Revenue by Product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58C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Revenue!$J$4</c:f>
              <c:strCache>
                <c:ptCount val="1"/>
                <c:pt idx="0">
                  <c:v>Target</c:v>
                </c:pt>
              </c:strCache>
            </c:strRef>
          </c:tx>
          <c:spPr>
            <a:solidFill>
              <a:srgbClr val="664422"/>
            </a:solidFill>
            <a:ln>
              <a:noFill/>
            </a:ln>
            <a:effectLst/>
          </c:spPr>
          <c:invertIfNegative val="0"/>
          <c:cat>
            <c:strRef>
              <c:f>Revenue!$I$5:$I$18</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Revenue!$J$5:$J$18</c:f>
              <c:numCache>
                <c:formatCode>"$"#,##0_);\("$"#,##0\)</c:formatCode>
                <c:ptCount val="13"/>
                <c:pt idx="0">
                  <c:v>6760</c:v>
                </c:pt>
                <c:pt idx="1">
                  <c:v>6800</c:v>
                </c:pt>
                <c:pt idx="2">
                  <c:v>21880</c:v>
                </c:pt>
                <c:pt idx="3">
                  <c:v>16060</c:v>
                </c:pt>
                <c:pt idx="4">
                  <c:v>31360</c:v>
                </c:pt>
                <c:pt idx="5">
                  <c:v>12960</c:v>
                </c:pt>
                <c:pt idx="6">
                  <c:v>18380</c:v>
                </c:pt>
                <c:pt idx="7">
                  <c:v>15500</c:v>
                </c:pt>
                <c:pt idx="8">
                  <c:v>11820</c:v>
                </c:pt>
                <c:pt idx="9">
                  <c:v>6160</c:v>
                </c:pt>
                <c:pt idx="10">
                  <c:v>18780</c:v>
                </c:pt>
                <c:pt idx="11">
                  <c:v>6260</c:v>
                </c:pt>
                <c:pt idx="12">
                  <c:v>6220</c:v>
                </c:pt>
              </c:numCache>
            </c:numRef>
          </c:val>
          <c:extLst>
            <c:ext xmlns:c16="http://schemas.microsoft.com/office/drawing/2014/chart" uri="{C3380CC4-5D6E-409C-BE32-E72D297353CC}">
              <c16:uniqueId val="{00000000-8767-41C4-895A-924674949FBB}"/>
            </c:ext>
          </c:extLst>
        </c:ser>
        <c:dLbls>
          <c:showLegendKey val="0"/>
          <c:showVal val="0"/>
          <c:showCatName val="0"/>
          <c:showSerName val="0"/>
          <c:showPercent val="0"/>
          <c:showBubbleSize val="0"/>
        </c:dLbls>
        <c:gapWidth val="50"/>
        <c:overlap val="-27"/>
        <c:axId val="197422719"/>
        <c:axId val="367636911"/>
      </c:barChart>
      <c:lineChart>
        <c:grouping val="standard"/>
        <c:varyColors val="0"/>
        <c:ser>
          <c:idx val="1"/>
          <c:order val="1"/>
          <c:tx>
            <c:strRef>
              <c:f>Revenue!$K$4</c:f>
              <c:strCache>
                <c:ptCount val="1"/>
                <c:pt idx="0">
                  <c:v>Revenue</c:v>
                </c:pt>
              </c:strCache>
            </c:strRef>
          </c:tx>
          <c:spPr>
            <a:ln w="28575" cap="rnd">
              <a:solidFill>
                <a:srgbClr val="C58C39"/>
              </a:solidFill>
              <a:round/>
            </a:ln>
            <a:effectLst/>
          </c:spPr>
          <c:marker>
            <c:symbol val="none"/>
          </c:marker>
          <c:cat>
            <c:strRef>
              <c:f>Revenue!$I$5:$I$18</c:f>
              <c:strCache>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Cache>
            </c:strRef>
          </c:cat>
          <c:val>
            <c:numRef>
              <c:f>Revenue!$K$5:$K$18</c:f>
              <c:numCache>
                <c:formatCode>"$"#,##0_);\("$"#,##0\)</c:formatCode>
                <c:ptCount val="13"/>
                <c:pt idx="0">
                  <c:v>6781</c:v>
                </c:pt>
                <c:pt idx="1">
                  <c:v>8665</c:v>
                </c:pt>
                <c:pt idx="2">
                  <c:v>21716</c:v>
                </c:pt>
                <c:pt idx="3">
                  <c:v>19295</c:v>
                </c:pt>
                <c:pt idx="4">
                  <c:v>30761</c:v>
                </c:pt>
                <c:pt idx="5">
                  <c:v>17758</c:v>
                </c:pt>
                <c:pt idx="6">
                  <c:v>18888</c:v>
                </c:pt>
                <c:pt idx="7">
                  <c:v>14831</c:v>
                </c:pt>
                <c:pt idx="8">
                  <c:v>16546</c:v>
                </c:pt>
                <c:pt idx="9">
                  <c:v>8520</c:v>
                </c:pt>
                <c:pt idx="10">
                  <c:v>24048</c:v>
                </c:pt>
                <c:pt idx="11">
                  <c:v>8342</c:v>
                </c:pt>
                <c:pt idx="12">
                  <c:v>6744</c:v>
                </c:pt>
              </c:numCache>
            </c:numRef>
          </c:val>
          <c:smooth val="1"/>
          <c:extLst>
            <c:ext xmlns:c16="http://schemas.microsoft.com/office/drawing/2014/chart" uri="{C3380CC4-5D6E-409C-BE32-E72D297353CC}">
              <c16:uniqueId val="{00000001-8767-41C4-895A-924674949FBB}"/>
            </c:ext>
          </c:extLst>
        </c:ser>
        <c:dLbls>
          <c:showLegendKey val="0"/>
          <c:showVal val="0"/>
          <c:showCatName val="0"/>
          <c:showSerName val="0"/>
          <c:showPercent val="0"/>
          <c:showBubbleSize val="0"/>
        </c:dLbls>
        <c:marker val="1"/>
        <c:smooth val="0"/>
        <c:axId val="197422719"/>
        <c:axId val="367636911"/>
      </c:lineChart>
      <c:catAx>
        <c:axId val="19742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7636911"/>
        <c:crosses val="autoZero"/>
        <c:auto val="1"/>
        <c:lblAlgn val="ctr"/>
        <c:lblOffset val="100"/>
        <c:noMultiLvlLbl val="0"/>
      </c:catAx>
      <c:valAx>
        <c:axId val="367636911"/>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74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 by Region</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solidFill>
                  <a:schemeClr val="bg2">
                    <a:lumMod val="50000"/>
                  </a:schemeClr>
                </a:solidFill>
              </a:rPr>
              <a:t>Target vs Revenue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C58C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Revenue!$B$41</c:f>
              <c:strCache>
                <c:ptCount val="1"/>
                <c:pt idx="0">
                  <c:v>Target</c:v>
                </c:pt>
              </c:strCache>
            </c:strRef>
          </c:tx>
          <c:spPr>
            <a:solidFill>
              <a:srgbClr val="664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Revenue!$A$42:$A$46</c:f>
              <c:strCache>
                <c:ptCount val="4"/>
                <c:pt idx="0">
                  <c:v>Central</c:v>
                </c:pt>
                <c:pt idx="1">
                  <c:v>East</c:v>
                </c:pt>
                <c:pt idx="2">
                  <c:v>South</c:v>
                </c:pt>
                <c:pt idx="3">
                  <c:v>West</c:v>
                </c:pt>
              </c:strCache>
            </c:strRef>
          </c:cat>
          <c:val>
            <c:numRef>
              <c:f>Revenue!$B$42:$B$46</c:f>
              <c:numCache>
                <c:formatCode>"$"#,##0,\K</c:formatCode>
                <c:ptCount val="4"/>
                <c:pt idx="0">
                  <c:v>60560</c:v>
                </c:pt>
                <c:pt idx="1">
                  <c:v>36740</c:v>
                </c:pt>
                <c:pt idx="2">
                  <c:v>23440</c:v>
                </c:pt>
                <c:pt idx="3">
                  <c:v>58200</c:v>
                </c:pt>
              </c:numCache>
            </c:numRef>
          </c:val>
          <c:extLst>
            <c:ext xmlns:c16="http://schemas.microsoft.com/office/drawing/2014/chart" uri="{C3380CC4-5D6E-409C-BE32-E72D297353CC}">
              <c16:uniqueId val="{00000000-9886-43A5-AE82-A592E25AFB03}"/>
            </c:ext>
          </c:extLst>
        </c:ser>
        <c:dLbls>
          <c:showLegendKey val="0"/>
          <c:showVal val="0"/>
          <c:showCatName val="0"/>
          <c:showSerName val="0"/>
          <c:showPercent val="0"/>
          <c:showBubbleSize val="0"/>
        </c:dLbls>
        <c:gapWidth val="200"/>
        <c:axId val="198961279"/>
        <c:axId val="467679615"/>
      </c:barChart>
      <c:lineChart>
        <c:grouping val="standard"/>
        <c:varyColors val="0"/>
        <c:ser>
          <c:idx val="1"/>
          <c:order val="1"/>
          <c:tx>
            <c:strRef>
              <c:f>Revenue!$C$41</c:f>
              <c:strCache>
                <c:ptCount val="1"/>
                <c:pt idx="0">
                  <c:v>Revenue</c:v>
                </c:pt>
              </c:strCache>
            </c:strRef>
          </c:tx>
          <c:spPr>
            <a:ln w="28575" cap="rnd">
              <a:solidFill>
                <a:srgbClr val="C58C3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Revenue!$A$42:$A$46</c:f>
              <c:strCache>
                <c:ptCount val="4"/>
                <c:pt idx="0">
                  <c:v>Central</c:v>
                </c:pt>
                <c:pt idx="1">
                  <c:v>East</c:v>
                </c:pt>
                <c:pt idx="2">
                  <c:v>South</c:v>
                </c:pt>
                <c:pt idx="3">
                  <c:v>West</c:v>
                </c:pt>
              </c:strCache>
            </c:strRef>
          </c:cat>
          <c:val>
            <c:numRef>
              <c:f>Revenue!$C$42:$C$46</c:f>
              <c:numCache>
                <c:formatCode>"$"#,##0,\K</c:formatCode>
                <c:ptCount val="4"/>
                <c:pt idx="0">
                  <c:v>64981</c:v>
                </c:pt>
                <c:pt idx="1">
                  <c:v>44108</c:v>
                </c:pt>
                <c:pt idx="2">
                  <c:v>26388</c:v>
                </c:pt>
                <c:pt idx="3">
                  <c:v>67418</c:v>
                </c:pt>
              </c:numCache>
            </c:numRef>
          </c:val>
          <c:smooth val="1"/>
          <c:extLst>
            <c:ext xmlns:c16="http://schemas.microsoft.com/office/drawing/2014/chart" uri="{C3380CC4-5D6E-409C-BE32-E72D297353CC}">
              <c16:uniqueId val="{00000001-9886-43A5-AE82-A592E25AFB03}"/>
            </c:ext>
          </c:extLst>
        </c:ser>
        <c:dLbls>
          <c:showLegendKey val="0"/>
          <c:showVal val="0"/>
          <c:showCatName val="0"/>
          <c:showSerName val="0"/>
          <c:showPercent val="0"/>
          <c:showBubbleSize val="0"/>
        </c:dLbls>
        <c:marker val="1"/>
        <c:smooth val="0"/>
        <c:axId val="369185455"/>
        <c:axId val="467686687"/>
      </c:lineChart>
      <c:catAx>
        <c:axId val="36918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7686687"/>
        <c:crosses val="autoZero"/>
        <c:auto val="1"/>
        <c:lblAlgn val="ctr"/>
        <c:lblOffset val="100"/>
        <c:noMultiLvlLbl val="0"/>
      </c:catAx>
      <c:valAx>
        <c:axId val="467686687"/>
        <c:scaling>
          <c:orientation val="minMax"/>
        </c:scaling>
        <c:delete val="1"/>
        <c:axPos val="l"/>
        <c:numFmt formatCode="&quot;$&quot;#,##0,\K" sourceLinked="1"/>
        <c:majorTickMark val="none"/>
        <c:minorTickMark val="none"/>
        <c:tickLblPos val="nextTo"/>
        <c:crossAx val="369185455"/>
        <c:crosses val="autoZero"/>
        <c:crossBetween val="between"/>
      </c:valAx>
      <c:valAx>
        <c:axId val="467679615"/>
        <c:scaling>
          <c:orientation val="minMax"/>
        </c:scaling>
        <c:delete val="1"/>
        <c:axPos val="r"/>
        <c:numFmt formatCode="&quot;$&quot;#,##0,\K" sourceLinked="1"/>
        <c:majorTickMark val="out"/>
        <c:minorTickMark val="none"/>
        <c:tickLblPos val="nextTo"/>
        <c:crossAx val="198961279"/>
        <c:crosses val="max"/>
        <c:crossBetween val="between"/>
      </c:valAx>
      <c:catAx>
        <c:axId val="198961279"/>
        <c:scaling>
          <c:orientation val="minMax"/>
        </c:scaling>
        <c:delete val="1"/>
        <c:axPos val="b"/>
        <c:numFmt formatCode="General" sourceLinked="1"/>
        <c:majorTickMark val="out"/>
        <c:minorTickMark val="none"/>
        <c:tickLblPos val="nextTo"/>
        <c:crossAx val="4676796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 by Month year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vs Revenue by Month &amp;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8C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Revenue!$O$4</c:f>
              <c:strCache>
                <c:ptCount val="1"/>
                <c:pt idx="0">
                  <c:v>Target</c:v>
                </c:pt>
              </c:strCache>
            </c:strRef>
          </c:tx>
          <c:spPr>
            <a:solidFill>
              <a:srgbClr val="664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Revenue!$M$5:$N$13</c:f>
              <c:multiLvlStrCache>
                <c:ptCount val="6"/>
                <c:lvl>
                  <c:pt idx="0">
                    <c:v>Oct</c:v>
                  </c:pt>
                  <c:pt idx="1">
                    <c:v>Nov</c:v>
                  </c:pt>
                  <c:pt idx="2">
                    <c:v>Dec</c:v>
                  </c:pt>
                  <c:pt idx="3">
                    <c:v>Oct</c:v>
                  </c:pt>
                  <c:pt idx="4">
                    <c:v>Nov</c:v>
                  </c:pt>
                  <c:pt idx="5">
                    <c:v>Dec</c:v>
                  </c:pt>
                </c:lvl>
                <c:lvl>
                  <c:pt idx="0">
                    <c:v>2012</c:v>
                  </c:pt>
                  <c:pt idx="3">
                    <c:v>2013</c:v>
                  </c:pt>
                </c:lvl>
              </c:multiLvlStrCache>
            </c:multiLvlStrRef>
          </c:cat>
          <c:val>
            <c:numRef>
              <c:f>Revenue!$O$5:$O$13</c:f>
              <c:numCache>
                <c:formatCode>"$"#,##0,\K</c:formatCode>
                <c:ptCount val="6"/>
                <c:pt idx="0">
                  <c:v>29110</c:v>
                </c:pt>
                <c:pt idx="1">
                  <c:v>29540</c:v>
                </c:pt>
                <c:pt idx="2">
                  <c:v>30820</c:v>
                </c:pt>
                <c:pt idx="3">
                  <c:v>29110</c:v>
                </c:pt>
                <c:pt idx="4">
                  <c:v>29540</c:v>
                </c:pt>
                <c:pt idx="5">
                  <c:v>30820</c:v>
                </c:pt>
              </c:numCache>
            </c:numRef>
          </c:val>
          <c:extLst>
            <c:ext xmlns:c16="http://schemas.microsoft.com/office/drawing/2014/chart" uri="{C3380CC4-5D6E-409C-BE32-E72D297353CC}">
              <c16:uniqueId val="{00000000-AA02-41A7-802D-0367E9BD60C5}"/>
            </c:ext>
          </c:extLst>
        </c:ser>
        <c:ser>
          <c:idx val="1"/>
          <c:order val="1"/>
          <c:tx>
            <c:strRef>
              <c:f>Revenue!$P$4</c:f>
              <c:strCache>
                <c:ptCount val="1"/>
                <c:pt idx="0">
                  <c:v>Revenue</c:v>
                </c:pt>
              </c:strCache>
            </c:strRef>
          </c:tx>
          <c:spPr>
            <a:solidFill>
              <a:srgbClr val="C58C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Revenue!$M$5:$N$13</c:f>
              <c:multiLvlStrCache>
                <c:ptCount val="6"/>
                <c:lvl>
                  <c:pt idx="0">
                    <c:v>Oct</c:v>
                  </c:pt>
                  <c:pt idx="1">
                    <c:v>Nov</c:v>
                  </c:pt>
                  <c:pt idx="2">
                    <c:v>Dec</c:v>
                  </c:pt>
                  <c:pt idx="3">
                    <c:v>Oct</c:v>
                  </c:pt>
                  <c:pt idx="4">
                    <c:v>Nov</c:v>
                  </c:pt>
                  <c:pt idx="5">
                    <c:v>Dec</c:v>
                  </c:pt>
                </c:lvl>
                <c:lvl>
                  <c:pt idx="0">
                    <c:v>2012</c:v>
                  </c:pt>
                  <c:pt idx="3">
                    <c:v>2013</c:v>
                  </c:pt>
                </c:lvl>
              </c:multiLvlStrCache>
            </c:multiLvlStrRef>
          </c:cat>
          <c:val>
            <c:numRef>
              <c:f>Revenue!$P$5:$P$13</c:f>
              <c:numCache>
                <c:formatCode>"$"#,##0,\K</c:formatCode>
                <c:ptCount val="6"/>
                <c:pt idx="0">
                  <c:v>32849</c:v>
                </c:pt>
                <c:pt idx="1">
                  <c:v>32003</c:v>
                </c:pt>
                <c:pt idx="2">
                  <c:v>33373</c:v>
                </c:pt>
                <c:pt idx="3">
                  <c:v>34987</c:v>
                </c:pt>
                <c:pt idx="4">
                  <c:v>34103</c:v>
                </c:pt>
                <c:pt idx="5">
                  <c:v>35580</c:v>
                </c:pt>
              </c:numCache>
            </c:numRef>
          </c:val>
          <c:extLst>
            <c:ext xmlns:c16="http://schemas.microsoft.com/office/drawing/2014/chart" uri="{C3380CC4-5D6E-409C-BE32-E72D297353CC}">
              <c16:uniqueId val="{00000001-AA02-41A7-802D-0367E9BD60C5}"/>
            </c:ext>
          </c:extLst>
        </c:ser>
        <c:dLbls>
          <c:showLegendKey val="0"/>
          <c:showVal val="0"/>
          <c:showCatName val="0"/>
          <c:showSerName val="0"/>
          <c:showPercent val="0"/>
          <c:showBubbleSize val="0"/>
        </c:dLbls>
        <c:gapWidth val="86"/>
        <c:overlap val="100"/>
        <c:axId val="106661503"/>
        <c:axId val="236200847"/>
      </c:barChart>
      <c:catAx>
        <c:axId val="106661503"/>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12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200847"/>
        <c:crosses val="autoZero"/>
        <c:auto val="1"/>
        <c:lblAlgn val="ctr"/>
        <c:lblOffset val="100"/>
        <c:noMultiLvlLbl val="0"/>
      </c:catAx>
      <c:valAx>
        <c:axId val="236200847"/>
        <c:scaling>
          <c:orientation val="minMax"/>
        </c:scaling>
        <c:delete val="1"/>
        <c:axPos val="l"/>
        <c:numFmt formatCode="&quot;$&quot;#,##0,\K" sourceLinked="1"/>
        <c:majorTickMark val="none"/>
        <c:minorTickMark val="none"/>
        <c:tickLblPos val="nextTo"/>
        <c:crossAx val="10666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Dashboard.xlsx]Revenue!Reveune by Product type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vs Revenue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4D7F2">
              <a:alpha val="50000"/>
            </a:srgbClr>
          </a:solidFill>
          <a:ln>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C4D7F2">
              <a:alpha val="50000"/>
            </a:srgbClr>
          </a:solidFill>
          <a:ln>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8C39">
              <a:alpha val="40000"/>
            </a:srgb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Revenue!$B$68</c:f>
              <c:strCache>
                <c:ptCount val="1"/>
                <c:pt idx="0">
                  <c:v>Target</c:v>
                </c:pt>
              </c:strCache>
            </c:strRef>
          </c:tx>
          <c:spPr>
            <a:solidFill>
              <a:srgbClr val="664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Revenue!$A$69:$A$73</c:f>
              <c:strCache>
                <c:ptCount val="4"/>
                <c:pt idx="0">
                  <c:v>Coffee</c:v>
                </c:pt>
                <c:pt idx="1">
                  <c:v>Espresso</c:v>
                </c:pt>
                <c:pt idx="2">
                  <c:v>Herbal Tea</c:v>
                </c:pt>
                <c:pt idx="3">
                  <c:v>Tea</c:v>
                </c:pt>
              </c:strCache>
            </c:strRef>
          </c:cat>
          <c:val>
            <c:numRef>
              <c:f>Revenue!$B$69:$B$73</c:f>
              <c:numCache>
                <c:formatCode>"$"#,##0,\K</c:formatCode>
                <c:ptCount val="4"/>
                <c:pt idx="0">
                  <c:v>53620</c:v>
                </c:pt>
                <c:pt idx="1">
                  <c:v>53280</c:v>
                </c:pt>
                <c:pt idx="2">
                  <c:v>41100</c:v>
                </c:pt>
                <c:pt idx="3">
                  <c:v>30940</c:v>
                </c:pt>
              </c:numCache>
            </c:numRef>
          </c:val>
          <c:extLst>
            <c:ext xmlns:c16="http://schemas.microsoft.com/office/drawing/2014/chart" uri="{C3380CC4-5D6E-409C-BE32-E72D297353CC}">
              <c16:uniqueId val="{00000000-E906-4D7C-9535-0D5495DBAD9D}"/>
            </c:ext>
          </c:extLst>
        </c:ser>
        <c:dLbls>
          <c:showLegendKey val="0"/>
          <c:showVal val="0"/>
          <c:showCatName val="0"/>
          <c:showSerName val="0"/>
          <c:showPercent val="0"/>
          <c:showBubbleSize val="0"/>
        </c:dLbls>
        <c:gapWidth val="176"/>
        <c:overlap val="-37"/>
        <c:axId val="321480751"/>
        <c:axId val="122341919"/>
      </c:barChart>
      <c:barChart>
        <c:barDir val="col"/>
        <c:grouping val="clustered"/>
        <c:varyColors val="0"/>
        <c:ser>
          <c:idx val="1"/>
          <c:order val="1"/>
          <c:tx>
            <c:strRef>
              <c:f>Revenue!$C$68</c:f>
              <c:strCache>
                <c:ptCount val="1"/>
                <c:pt idx="0">
                  <c:v>Revenue</c:v>
                </c:pt>
              </c:strCache>
            </c:strRef>
          </c:tx>
          <c:spPr>
            <a:solidFill>
              <a:srgbClr val="C58C39">
                <a:alpha val="40000"/>
              </a:srgbClr>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Revenue!$A$69:$A$73</c:f>
              <c:strCache>
                <c:ptCount val="4"/>
                <c:pt idx="0">
                  <c:v>Coffee</c:v>
                </c:pt>
                <c:pt idx="1">
                  <c:v>Espresso</c:v>
                </c:pt>
                <c:pt idx="2">
                  <c:v>Herbal Tea</c:v>
                </c:pt>
                <c:pt idx="3">
                  <c:v>Tea</c:v>
                </c:pt>
              </c:strCache>
            </c:strRef>
          </c:cat>
          <c:val>
            <c:numRef>
              <c:f>Revenue!$C$69:$C$73</c:f>
              <c:numCache>
                <c:formatCode>"$"#,##0,\K</c:formatCode>
                <c:ptCount val="4"/>
                <c:pt idx="0">
                  <c:v>52373</c:v>
                </c:pt>
                <c:pt idx="1">
                  <c:v>56013</c:v>
                </c:pt>
                <c:pt idx="2">
                  <c:v>51685</c:v>
                </c:pt>
                <c:pt idx="3">
                  <c:v>42824</c:v>
                </c:pt>
              </c:numCache>
            </c:numRef>
          </c:val>
          <c:extLst>
            <c:ext xmlns:c16="http://schemas.microsoft.com/office/drawing/2014/chart" uri="{C3380CC4-5D6E-409C-BE32-E72D297353CC}">
              <c16:uniqueId val="{00000001-E906-4D7C-9535-0D5495DBAD9D}"/>
            </c:ext>
          </c:extLst>
        </c:ser>
        <c:dLbls>
          <c:showLegendKey val="0"/>
          <c:showVal val="0"/>
          <c:showCatName val="0"/>
          <c:showSerName val="0"/>
          <c:showPercent val="0"/>
          <c:showBubbleSize val="0"/>
        </c:dLbls>
        <c:gapWidth val="90"/>
        <c:overlap val="-37"/>
        <c:axId val="121827567"/>
        <c:axId val="122347327"/>
      </c:barChart>
      <c:catAx>
        <c:axId val="32148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1919"/>
        <c:crosses val="autoZero"/>
        <c:auto val="1"/>
        <c:lblAlgn val="ctr"/>
        <c:lblOffset val="100"/>
        <c:noMultiLvlLbl val="0"/>
      </c:catAx>
      <c:valAx>
        <c:axId val="122341919"/>
        <c:scaling>
          <c:orientation val="minMax"/>
        </c:scaling>
        <c:delete val="1"/>
        <c:axPos val="l"/>
        <c:numFmt formatCode="&quot;$&quot;#,##0,\K" sourceLinked="1"/>
        <c:majorTickMark val="none"/>
        <c:minorTickMark val="none"/>
        <c:tickLblPos val="nextTo"/>
        <c:crossAx val="321480751"/>
        <c:crosses val="autoZero"/>
        <c:crossBetween val="between"/>
      </c:valAx>
      <c:valAx>
        <c:axId val="122347327"/>
        <c:scaling>
          <c:orientation val="minMax"/>
        </c:scaling>
        <c:delete val="1"/>
        <c:axPos val="r"/>
        <c:numFmt formatCode="&quot;$&quot;#,##0,\K" sourceLinked="1"/>
        <c:majorTickMark val="out"/>
        <c:minorTickMark val="none"/>
        <c:tickLblPos val="nextTo"/>
        <c:crossAx val="121827567"/>
        <c:crosses val="max"/>
        <c:crossBetween val="between"/>
      </c:valAx>
      <c:catAx>
        <c:axId val="121827567"/>
        <c:scaling>
          <c:orientation val="minMax"/>
        </c:scaling>
        <c:delete val="1"/>
        <c:axPos val="b"/>
        <c:numFmt formatCode="General" sourceLinked="1"/>
        <c:majorTickMark val="out"/>
        <c:minorTickMark val="none"/>
        <c:tickLblPos val="nextTo"/>
        <c:crossAx val="1223473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Dashboard.xlsx]Revenue!Rev by Day</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vs 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644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58C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664422"/>
            </a:solidFill>
            <a:round/>
          </a:ln>
          <a:effectLst/>
        </c:spPr>
        <c:marker>
          <c:symbol val="none"/>
        </c:marker>
        <c:dLbl>
          <c:idx val="0"/>
          <c:layout>
            <c:manualLayout>
              <c:x val="-5.9221303367229847E-2"/>
              <c:y val="6.792403723201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664422"/>
            </a:solidFill>
            <a:round/>
          </a:ln>
          <a:effectLst/>
        </c:spPr>
        <c:marker>
          <c:symbol val="none"/>
        </c:marker>
        <c:dLbl>
          <c:idx val="0"/>
          <c:layout>
            <c:manualLayout>
              <c:x val="-5.9221303367229847E-2"/>
              <c:y val="6.792403723201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664422"/>
            </a:solidFill>
            <a:round/>
          </a:ln>
          <a:effectLst/>
        </c:spPr>
        <c:marker>
          <c:symbol val="none"/>
        </c:marker>
        <c:dLbl>
          <c:idx val="0"/>
          <c:layout>
            <c:manualLayout>
              <c:x val="-5.5871219615136046E-2"/>
              <c:y val="8.3892111142823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664422"/>
            </a:solidFill>
            <a:round/>
          </a:ln>
          <a:effectLst/>
        </c:spPr>
        <c:marker>
          <c:symbol val="none"/>
        </c:marker>
        <c:dLbl>
          <c:idx val="0"/>
          <c:layout>
            <c:manualLayout>
              <c:x val="-6.2571387119323654E-2"/>
              <c:y val="6.7924037232016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664422"/>
            </a:solidFill>
            <a:round/>
          </a:ln>
          <a:effectLst/>
        </c:spPr>
        <c:marker>
          <c:symbol val="none"/>
        </c:marker>
        <c:dLbl>
          <c:idx val="0"/>
          <c:layout>
            <c:manualLayout>
              <c:x val="-5.9221303367229972E-2"/>
              <c:y val="8.389211114282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664422"/>
            </a:solidFill>
            <a:round/>
          </a:ln>
          <a:effectLst/>
        </c:spPr>
        <c:marker>
          <c:symbol val="none"/>
        </c:marker>
        <c:dLbl>
          <c:idx val="0"/>
          <c:layout>
            <c:manualLayout>
              <c:x val="-5.9221303367229847E-2"/>
              <c:y val="9.187614809822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Revenue!$F$49</c:f>
              <c:strCache>
                <c:ptCount val="1"/>
                <c:pt idx="0">
                  <c:v>Target</c:v>
                </c:pt>
              </c:strCache>
            </c:strRef>
          </c:tx>
          <c:spPr>
            <a:ln w="28575" cap="rnd">
              <a:solidFill>
                <a:srgbClr val="664422"/>
              </a:solidFill>
              <a:round/>
            </a:ln>
            <a:effectLst/>
          </c:spPr>
          <c:marker>
            <c:symbol val="none"/>
          </c:marker>
          <c:dPt>
            <c:idx val="0"/>
            <c:marker>
              <c:symbol val="none"/>
            </c:marker>
            <c:bubble3D val="0"/>
            <c:extLst>
              <c:ext xmlns:c16="http://schemas.microsoft.com/office/drawing/2014/chart" uri="{C3380CC4-5D6E-409C-BE32-E72D297353CC}">
                <c16:uniqueId val="{00000004-D4B7-438C-BEBC-08CEB93CF10F}"/>
              </c:ext>
            </c:extLst>
          </c:dPt>
          <c:dPt>
            <c:idx val="1"/>
            <c:marker>
              <c:symbol val="none"/>
            </c:marker>
            <c:bubble3D val="0"/>
            <c:extLst>
              <c:ext xmlns:c16="http://schemas.microsoft.com/office/drawing/2014/chart" uri="{C3380CC4-5D6E-409C-BE32-E72D297353CC}">
                <c16:uniqueId val="{00000003-D4B7-438C-BEBC-08CEB93CF10F}"/>
              </c:ext>
            </c:extLst>
          </c:dPt>
          <c:dPt>
            <c:idx val="2"/>
            <c:marker>
              <c:symbol val="none"/>
            </c:marker>
            <c:bubble3D val="0"/>
            <c:extLst>
              <c:ext xmlns:c16="http://schemas.microsoft.com/office/drawing/2014/chart" uri="{C3380CC4-5D6E-409C-BE32-E72D297353CC}">
                <c16:uniqueId val="{00000002-D4B7-438C-BEBC-08CEB93CF10F}"/>
              </c:ext>
            </c:extLst>
          </c:dPt>
          <c:dPt>
            <c:idx val="3"/>
            <c:marker>
              <c:symbol val="none"/>
            </c:marker>
            <c:bubble3D val="0"/>
            <c:extLst>
              <c:ext xmlns:c16="http://schemas.microsoft.com/office/drawing/2014/chart" uri="{C3380CC4-5D6E-409C-BE32-E72D297353CC}">
                <c16:uniqueId val="{00000005-D4B7-438C-BEBC-08CEB93CF10F}"/>
              </c:ext>
            </c:extLst>
          </c:dPt>
          <c:dPt>
            <c:idx val="4"/>
            <c:marker>
              <c:symbol val="none"/>
            </c:marker>
            <c:bubble3D val="0"/>
            <c:extLst>
              <c:ext xmlns:c16="http://schemas.microsoft.com/office/drawing/2014/chart" uri="{C3380CC4-5D6E-409C-BE32-E72D297353CC}">
                <c16:uniqueId val="{00000006-D4B7-438C-BEBC-08CEB93CF10F}"/>
              </c:ext>
            </c:extLst>
          </c:dPt>
          <c:dPt>
            <c:idx val="5"/>
            <c:marker>
              <c:symbol val="none"/>
            </c:marker>
            <c:bubble3D val="0"/>
            <c:extLst>
              <c:ext xmlns:c16="http://schemas.microsoft.com/office/drawing/2014/chart" uri="{C3380CC4-5D6E-409C-BE32-E72D297353CC}">
                <c16:uniqueId val="{00000007-D4B7-438C-BEBC-08CEB93CF10F}"/>
              </c:ext>
            </c:extLst>
          </c:dPt>
          <c:dLbls>
            <c:dLbl>
              <c:idx val="0"/>
              <c:layout>
                <c:manualLayout>
                  <c:x val="-5.9221303367229847E-2"/>
                  <c:y val="6.792403723201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B7-438C-BEBC-08CEB93CF10F}"/>
                </c:ext>
              </c:extLst>
            </c:dLbl>
            <c:dLbl>
              <c:idx val="1"/>
              <c:layout>
                <c:manualLayout>
                  <c:x val="-5.9221303367229847E-2"/>
                  <c:y val="6.792403723201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B7-438C-BEBC-08CEB93CF10F}"/>
                </c:ext>
              </c:extLst>
            </c:dLbl>
            <c:dLbl>
              <c:idx val="2"/>
              <c:layout>
                <c:manualLayout>
                  <c:x val="-5.5871219615136046E-2"/>
                  <c:y val="8.38921111428235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B7-438C-BEBC-08CEB93CF10F}"/>
                </c:ext>
              </c:extLst>
            </c:dLbl>
            <c:dLbl>
              <c:idx val="3"/>
              <c:layout>
                <c:manualLayout>
                  <c:x val="-6.2571387119323654E-2"/>
                  <c:y val="6.792403723201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B7-438C-BEBC-08CEB93CF10F}"/>
                </c:ext>
              </c:extLst>
            </c:dLbl>
            <c:dLbl>
              <c:idx val="4"/>
              <c:layout>
                <c:manualLayout>
                  <c:x val="-5.9221303367229972E-2"/>
                  <c:y val="8.3892111142823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B7-438C-BEBC-08CEB93CF10F}"/>
                </c:ext>
              </c:extLst>
            </c:dLbl>
            <c:dLbl>
              <c:idx val="5"/>
              <c:layout>
                <c:manualLayout>
                  <c:x val="-5.9221303367229847E-2"/>
                  <c:y val="9.18761480982274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B7-438C-BEBC-08CEB93CF1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Revenue!$E$50:$E$56</c:f>
              <c:strCache>
                <c:ptCount val="6"/>
                <c:pt idx="0">
                  <c:v>Sunday</c:v>
                </c:pt>
                <c:pt idx="1">
                  <c:v>Monday</c:v>
                </c:pt>
                <c:pt idx="2">
                  <c:v>Tuesday</c:v>
                </c:pt>
                <c:pt idx="3">
                  <c:v>Thursday</c:v>
                </c:pt>
                <c:pt idx="4">
                  <c:v>Friday</c:v>
                </c:pt>
                <c:pt idx="5">
                  <c:v>Saturday</c:v>
                </c:pt>
              </c:strCache>
            </c:strRef>
          </c:cat>
          <c:val>
            <c:numRef>
              <c:f>Revenue!$F$50:$F$56</c:f>
              <c:numCache>
                <c:formatCode>"$"#,##0,\K</c:formatCode>
                <c:ptCount val="6"/>
                <c:pt idx="0">
                  <c:v>30820</c:v>
                </c:pt>
                <c:pt idx="1">
                  <c:v>29110</c:v>
                </c:pt>
                <c:pt idx="2">
                  <c:v>29110</c:v>
                </c:pt>
                <c:pt idx="3">
                  <c:v>29540</c:v>
                </c:pt>
                <c:pt idx="4">
                  <c:v>29540</c:v>
                </c:pt>
                <c:pt idx="5">
                  <c:v>30820</c:v>
                </c:pt>
              </c:numCache>
            </c:numRef>
          </c:val>
          <c:smooth val="1"/>
          <c:extLst>
            <c:ext xmlns:c16="http://schemas.microsoft.com/office/drawing/2014/chart" uri="{C3380CC4-5D6E-409C-BE32-E72D297353CC}">
              <c16:uniqueId val="{00000000-D4B7-438C-BEBC-08CEB93CF10F}"/>
            </c:ext>
          </c:extLst>
        </c:ser>
        <c:ser>
          <c:idx val="1"/>
          <c:order val="1"/>
          <c:tx>
            <c:strRef>
              <c:f>Revenue!$G$49</c:f>
              <c:strCache>
                <c:ptCount val="1"/>
                <c:pt idx="0">
                  <c:v>Revenue</c:v>
                </c:pt>
              </c:strCache>
            </c:strRef>
          </c:tx>
          <c:spPr>
            <a:ln w="28575" cap="rnd">
              <a:solidFill>
                <a:srgbClr val="C58C3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Revenue!$E$50:$E$56</c:f>
              <c:strCache>
                <c:ptCount val="6"/>
                <c:pt idx="0">
                  <c:v>Sunday</c:v>
                </c:pt>
                <c:pt idx="1">
                  <c:v>Monday</c:v>
                </c:pt>
                <c:pt idx="2">
                  <c:v>Tuesday</c:v>
                </c:pt>
                <c:pt idx="3">
                  <c:v>Thursday</c:v>
                </c:pt>
                <c:pt idx="4">
                  <c:v>Friday</c:v>
                </c:pt>
                <c:pt idx="5">
                  <c:v>Saturday</c:v>
                </c:pt>
              </c:strCache>
            </c:strRef>
          </c:cat>
          <c:val>
            <c:numRef>
              <c:f>Revenue!$G$50:$G$56</c:f>
              <c:numCache>
                <c:formatCode>"$"#,##0,\K</c:formatCode>
                <c:ptCount val="6"/>
                <c:pt idx="0">
                  <c:v>35580</c:v>
                </c:pt>
                <c:pt idx="1">
                  <c:v>32849</c:v>
                </c:pt>
                <c:pt idx="2">
                  <c:v>34987</c:v>
                </c:pt>
                <c:pt idx="3">
                  <c:v>32003</c:v>
                </c:pt>
                <c:pt idx="4">
                  <c:v>34103</c:v>
                </c:pt>
                <c:pt idx="5">
                  <c:v>33373</c:v>
                </c:pt>
              </c:numCache>
            </c:numRef>
          </c:val>
          <c:smooth val="1"/>
          <c:extLst>
            <c:ext xmlns:c16="http://schemas.microsoft.com/office/drawing/2014/chart" uri="{C3380CC4-5D6E-409C-BE32-E72D297353CC}">
              <c16:uniqueId val="{00000001-D4B7-438C-BEBC-08CEB93CF10F}"/>
            </c:ext>
          </c:extLst>
        </c:ser>
        <c:dLbls>
          <c:showLegendKey val="0"/>
          <c:showVal val="0"/>
          <c:showCatName val="0"/>
          <c:showSerName val="0"/>
          <c:showPercent val="0"/>
          <c:showBubbleSize val="0"/>
        </c:dLbls>
        <c:smooth val="0"/>
        <c:axId val="1267519551"/>
        <c:axId val="942879743"/>
      </c:lineChart>
      <c:catAx>
        <c:axId val="12675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9743"/>
        <c:crosses val="autoZero"/>
        <c:auto val="1"/>
        <c:lblAlgn val="ctr"/>
        <c:lblOffset val="100"/>
        <c:noMultiLvlLbl val="0"/>
      </c:catAx>
      <c:valAx>
        <c:axId val="942879743"/>
        <c:scaling>
          <c:orientation val="minMax"/>
        </c:scaling>
        <c:delete val="1"/>
        <c:axPos val="l"/>
        <c:numFmt formatCode="&quot;$&quot;#,##0,\K" sourceLinked="1"/>
        <c:majorTickMark val="none"/>
        <c:minorTickMark val="none"/>
        <c:tickLblPos val="nextTo"/>
        <c:crossAx val="126751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lumMod val="50000"/>
                  </a:schemeClr>
                </a:solidFill>
                <a:latin typeface="Arial" panose="020B0604020202020204" pitchFamily="34" charset="0"/>
                <a:cs typeface="Arial" panose="020B0604020202020204" pitchFamily="34" charset="0"/>
              </a:rPr>
              <a:t>Daily Actual vs Target  Profit Variance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Profit!$B$80</c:f>
              <c:strCache>
                <c:ptCount val="1"/>
                <c:pt idx="0">
                  <c:v>Target Profit</c:v>
                </c:pt>
              </c:strCache>
            </c:strRef>
          </c:tx>
          <c:spPr>
            <a:solidFill>
              <a:srgbClr val="664422"/>
            </a:solidFill>
            <a:ln>
              <a:noFill/>
            </a:ln>
            <a:effectLst/>
          </c:spPr>
          <c:invertIfNegative val="0"/>
          <c:cat>
            <c:strRef>
              <c:f>Profit!$A$81:$A$86</c:f>
              <c:strCache>
                <c:ptCount val="6"/>
                <c:pt idx="0">
                  <c:v>Sunday</c:v>
                </c:pt>
                <c:pt idx="1">
                  <c:v>Monday</c:v>
                </c:pt>
                <c:pt idx="2">
                  <c:v>Tuesday</c:v>
                </c:pt>
                <c:pt idx="3">
                  <c:v>Thursday</c:v>
                </c:pt>
                <c:pt idx="4">
                  <c:v>Friday</c:v>
                </c:pt>
                <c:pt idx="5">
                  <c:v>Saturday</c:v>
                </c:pt>
              </c:strCache>
            </c:strRef>
          </c:cat>
          <c:val>
            <c:numRef>
              <c:f>Profit!$B$81:$B$86</c:f>
              <c:numCache>
                <c:formatCode>"$"#,##0,\K</c:formatCode>
                <c:ptCount val="6"/>
                <c:pt idx="0">
                  <c:v>9670</c:v>
                </c:pt>
                <c:pt idx="1">
                  <c:v>13000</c:v>
                </c:pt>
                <c:pt idx="2">
                  <c:v>13000</c:v>
                </c:pt>
                <c:pt idx="3">
                  <c:v>9280</c:v>
                </c:pt>
                <c:pt idx="4">
                  <c:v>9280</c:v>
                </c:pt>
                <c:pt idx="5">
                  <c:v>9670</c:v>
                </c:pt>
              </c:numCache>
            </c:numRef>
          </c:val>
          <c:extLst>
            <c:ext xmlns:c16="http://schemas.microsoft.com/office/drawing/2014/chart" uri="{C3380CC4-5D6E-409C-BE32-E72D297353CC}">
              <c16:uniqueId val="{00000000-03B5-4094-B9B7-B199D0E01DD0}"/>
            </c:ext>
          </c:extLst>
        </c:ser>
        <c:ser>
          <c:idx val="1"/>
          <c:order val="1"/>
          <c:tx>
            <c:strRef>
              <c:f>Profit!$C$80</c:f>
              <c:strCache>
                <c:ptCount val="1"/>
                <c:pt idx="0">
                  <c:v>Actual Profit</c:v>
                </c:pt>
              </c:strCache>
            </c:strRef>
          </c:tx>
          <c:spPr>
            <a:solidFill>
              <a:srgbClr val="C58C39"/>
            </a:solidFill>
            <a:ln>
              <a:noFill/>
            </a:ln>
            <a:effectLst/>
          </c:spPr>
          <c:invertIfNegative val="0"/>
          <c:cat>
            <c:strRef>
              <c:f>Profit!$A$81:$A$86</c:f>
              <c:strCache>
                <c:ptCount val="6"/>
                <c:pt idx="0">
                  <c:v>Sunday</c:v>
                </c:pt>
                <c:pt idx="1">
                  <c:v>Monday</c:v>
                </c:pt>
                <c:pt idx="2">
                  <c:v>Tuesday</c:v>
                </c:pt>
                <c:pt idx="3">
                  <c:v>Thursday</c:v>
                </c:pt>
                <c:pt idx="4">
                  <c:v>Friday</c:v>
                </c:pt>
                <c:pt idx="5">
                  <c:v>Saturday</c:v>
                </c:pt>
              </c:strCache>
            </c:strRef>
          </c:cat>
          <c:val>
            <c:numRef>
              <c:f>Profit!$C$81:$C$86</c:f>
              <c:numCache>
                <c:formatCode>"$"#,##0,\K</c:formatCode>
                <c:ptCount val="6"/>
                <c:pt idx="0">
                  <c:v>13089</c:v>
                </c:pt>
                <c:pt idx="1">
                  <c:v>8674</c:v>
                </c:pt>
                <c:pt idx="2">
                  <c:v>12878</c:v>
                </c:pt>
                <c:pt idx="3">
                  <c:v>8399</c:v>
                </c:pt>
                <c:pt idx="4">
                  <c:v>12460</c:v>
                </c:pt>
                <c:pt idx="5">
                  <c:v>8811</c:v>
                </c:pt>
              </c:numCache>
            </c:numRef>
          </c:val>
          <c:extLst>
            <c:ext xmlns:c16="http://schemas.microsoft.com/office/drawing/2014/chart" uri="{C3380CC4-5D6E-409C-BE32-E72D297353CC}">
              <c16:uniqueId val="{00000001-03B5-4094-B9B7-B199D0E01DD0}"/>
            </c:ext>
          </c:extLst>
        </c:ser>
        <c:dLbls>
          <c:showLegendKey val="0"/>
          <c:showVal val="0"/>
          <c:showCatName val="0"/>
          <c:showSerName val="0"/>
          <c:showPercent val="0"/>
          <c:showBubbleSize val="0"/>
        </c:dLbls>
        <c:gapWidth val="75"/>
        <c:axId val="1773938656"/>
        <c:axId val="1774126528"/>
      </c:barChart>
      <c:barChart>
        <c:barDir val="col"/>
        <c:grouping val="clustered"/>
        <c:varyColors val="0"/>
        <c:ser>
          <c:idx val="2"/>
          <c:order val="2"/>
          <c:tx>
            <c:strRef>
              <c:f>Profit!$D$80</c:f>
              <c:strCache>
                <c:ptCount val="1"/>
                <c:pt idx="0">
                  <c:v>Max left</c:v>
                </c:pt>
              </c:strCache>
            </c:strRef>
          </c:tx>
          <c:spPr>
            <a:noFill/>
            <a:ln>
              <a:noFill/>
            </a:ln>
            <a:effectLst/>
          </c:spPr>
          <c:invertIfNegative val="0"/>
          <c:dLbls>
            <c:dLbl>
              <c:idx val="0"/>
              <c:tx>
                <c:rich>
                  <a:bodyPr/>
                  <a:lstStyle/>
                  <a:p>
                    <a:fld id="{FA01A137-BC90-48E3-B374-E01A42DCF9C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3B5-4094-B9B7-B199D0E01DD0}"/>
                </c:ext>
              </c:extLst>
            </c:dLbl>
            <c:dLbl>
              <c:idx val="1"/>
              <c:tx>
                <c:rich>
                  <a:bodyPr/>
                  <a:lstStyle/>
                  <a:p>
                    <a:fld id="{8F7D3DAF-6C9A-4417-9004-B86FBE8F12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3B5-4094-B9B7-B199D0E01DD0}"/>
                </c:ext>
              </c:extLst>
            </c:dLbl>
            <c:dLbl>
              <c:idx val="2"/>
              <c:tx>
                <c:rich>
                  <a:bodyPr/>
                  <a:lstStyle/>
                  <a:p>
                    <a:fld id="{9C13B376-D655-4EFE-BA77-6C3EFA6526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3B5-4094-B9B7-B199D0E01DD0}"/>
                </c:ext>
              </c:extLst>
            </c:dLbl>
            <c:dLbl>
              <c:idx val="3"/>
              <c:tx>
                <c:rich>
                  <a:bodyPr/>
                  <a:lstStyle/>
                  <a:p>
                    <a:fld id="{80C0C80F-86AA-40F8-BAA6-4C403940507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3B5-4094-B9B7-B199D0E01DD0}"/>
                </c:ext>
              </c:extLst>
            </c:dLbl>
            <c:dLbl>
              <c:idx val="4"/>
              <c:tx>
                <c:rich>
                  <a:bodyPr/>
                  <a:lstStyle/>
                  <a:p>
                    <a:fld id="{7920D765-EC19-48DB-8A04-9DF6901C18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3B5-4094-B9B7-B199D0E01DD0}"/>
                </c:ext>
              </c:extLst>
            </c:dLbl>
            <c:dLbl>
              <c:idx val="5"/>
              <c:tx>
                <c:rich>
                  <a:bodyPr/>
                  <a:lstStyle/>
                  <a:p>
                    <a:fld id="{EF490D04-EDC2-4FED-8AD0-E3252DE7555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3B5-4094-B9B7-B199D0E01DD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cust"/>
            <c:noEndCap val="1"/>
            <c:plus>
              <c:numLit>
                <c:formatCode>General</c:formatCode>
                <c:ptCount val="1"/>
                <c:pt idx="0">
                  <c:v>1</c:v>
                </c:pt>
              </c:numLit>
            </c:plus>
            <c:minus>
              <c:numRef>
                <c:f>Profit!$F$81:$F$86</c:f>
                <c:numCache>
                  <c:formatCode>General</c:formatCode>
                  <c:ptCount val="6"/>
                  <c:pt idx="0">
                    <c:v>3419</c:v>
                  </c:pt>
                  <c:pt idx="1">
                    <c:v>#N/A</c:v>
                  </c:pt>
                  <c:pt idx="2">
                    <c:v>#N/A</c:v>
                  </c:pt>
                  <c:pt idx="3">
                    <c:v>#N/A</c:v>
                  </c:pt>
                  <c:pt idx="4">
                    <c:v>3180</c:v>
                  </c:pt>
                  <c:pt idx="5">
                    <c:v>#N/A</c:v>
                  </c:pt>
                </c:numCache>
              </c:numRef>
            </c:minus>
            <c:spPr>
              <a:noFill/>
              <a:ln w="19050" cap="flat" cmpd="sng" algn="ctr">
                <a:solidFill>
                  <a:srgbClr val="00B050"/>
                </a:solidFill>
                <a:round/>
                <a:headEnd type="stealth"/>
              </a:ln>
              <a:effectLst/>
            </c:spPr>
          </c:errBars>
          <c:cat>
            <c:strRef>
              <c:f>Profit!$A$81:$A$86</c:f>
              <c:strCache>
                <c:ptCount val="6"/>
                <c:pt idx="0">
                  <c:v>Sunday</c:v>
                </c:pt>
                <c:pt idx="1">
                  <c:v>Monday</c:v>
                </c:pt>
                <c:pt idx="2">
                  <c:v>Tuesday</c:v>
                </c:pt>
                <c:pt idx="3">
                  <c:v>Thursday</c:v>
                </c:pt>
                <c:pt idx="4">
                  <c:v>Friday</c:v>
                </c:pt>
                <c:pt idx="5">
                  <c:v>Saturday</c:v>
                </c:pt>
              </c:strCache>
            </c:strRef>
          </c:cat>
          <c:val>
            <c:numRef>
              <c:f>Profit!$D$81:$D$86</c:f>
              <c:numCache>
                <c:formatCode>"$"#,##0,\K</c:formatCode>
                <c:ptCount val="6"/>
                <c:pt idx="0">
                  <c:v>13089</c:v>
                </c:pt>
                <c:pt idx="1">
                  <c:v>13000</c:v>
                </c:pt>
                <c:pt idx="2">
                  <c:v>13000</c:v>
                </c:pt>
                <c:pt idx="3">
                  <c:v>9280</c:v>
                </c:pt>
                <c:pt idx="4">
                  <c:v>12460</c:v>
                </c:pt>
                <c:pt idx="5">
                  <c:v>9670</c:v>
                </c:pt>
              </c:numCache>
            </c:numRef>
          </c:val>
          <c:extLst>
            <c:ext xmlns:c15="http://schemas.microsoft.com/office/drawing/2012/chart" uri="{02D57815-91ED-43cb-92C2-25804820EDAC}">
              <c15:datalabelsRange>
                <c15:f>Profit!$H$81:$H$86</c15:f>
                <c15:dlblRangeCache>
                  <c:ptCount val="6"/>
                  <c:pt idx="0">
                    <c:v>+35%</c:v>
                  </c:pt>
                  <c:pt idx="4">
                    <c:v>+34%</c:v>
                  </c:pt>
                </c15:dlblRangeCache>
              </c15:datalabelsRange>
            </c:ext>
            <c:ext xmlns:c16="http://schemas.microsoft.com/office/drawing/2014/chart" uri="{C3380CC4-5D6E-409C-BE32-E72D297353CC}">
              <c16:uniqueId val="{00000008-03B5-4094-B9B7-B199D0E01DD0}"/>
            </c:ext>
          </c:extLst>
        </c:ser>
        <c:ser>
          <c:idx val="3"/>
          <c:order val="3"/>
          <c:tx>
            <c:strRef>
              <c:f>Profit!$E$80</c:f>
              <c:strCache>
                <c:ptCount val="1"/>
                <c:pt idx="0">
                  <c:v>Max Right</c:v>
                </c:pt>
              </c:strCache>
            </c:strRef>
          </c:tx>
          <c:spPr>
            <a:noFill/>
            <a:ln>
              <a:noFill/>
            </a:ln>
            <a:effectLst/>
          </c:spPr>
          <c:invertIfNegative val="0"/>
          <c:dLbls>
            <c:dLbl>
              <c:idx val="0"/>
              <c:tx>
                <c:rich>
                  <a:bodyPr/>
                  <a:lstStyle/>
                  <a:p>
                    <a:fld id="{08032670-7C10-4755-AA44-B5546146CD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3B5-4094-B9B7-B199D0E01DD0}"/>
                </c:ext>
              </c:extLst>
            </c:dLbl>
            <c:dLbl>
              <c:idx val="1"/>
              <c:tx>
                <c:rich>
                  <a:bodyPr/>
                  <a:lstStyle/>
                  <a:p>
                    <a:fld id="{FEE98703-D202-4E0D-9C11-9987B9AA83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3B5-4094-B9B7-B199D0E01DD0}"/>
                </c:ext>
              </c:extLst>
            </c:dLbl>
            <c:dLbl>
              <c:idx val="2"/>
              <c:tx>
                <c:rich>
                  <a:bodyPr/>
                  <a:lstStyle/>
                  <a:p>
                    <a:fld id="{15F5797F-02FE-4CDF-A51F-625DF71E7A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3B5-4094-B9B7-B199D0E01DD0}"/>
                </c:ext>
              </c:extLst>
            </c:dLbl>
            <c:dLbl>
              <c:idx val="3"/>
              <c:tx>
                <c:rich>
                  <a:bodyPr/>
                  <a:lstStyle/>
                  <a:p>
                    <a:fld id="{7C2836BB-69D2-49F5-885C-1D9F12278A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3B5-4094-B9B7-B199D0E01DD0}"/>
                </c:ext>
              </c:extLst>
            </c:dLbl>
            <c:dLbl>
              <c:idx val="4"/>
              <c:tx>
                <c:rich>
                  <a:bodyPr/>
                  <a:lstStyle/>
                  <a:p>
                    <a:fld id="{97C7E890-27AD-48FD-9DA4-2753C2F15B6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3B5-4094-B9B7-B199D0E01DD0}"/>
                </c:ext>
              </c:extLst>
            </c:dLbl>
            <c:dLbl>
              <c:idx val="5"/>
              <c:tx>
                <c:rich>
                  <a:bodyPr/>
                  <a:lstStyle/>
                  <a:p>
                    <a:fld id="{E12B255C-CB03-4900-AA1E-B505087BB7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3B5-4094-B9B7-B199D0E01DD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cust"/>
            <c:noEndCap val="1"/>
            <c:plus>
              <c:numLit>
                <c:formatCode>General</c:formatCode>
                <c:ptCount val="1"/>
                <c:pt idx="0">
                  <c:v>1</c:v>
                </c:pt>
              </c:numLit>
            </c:plus>
            <c:minus>
              <c:numRef>
                <c:f>Profit!$G$81:$G$86</c:f>
                <c:numCache>
                  <c:formatCode>General</c:formatCode>
                  <c:ptCount val="6"/>
                  <c:pt idx="0">
                    <c:v>#N/A</c:v>
                  </c:pt>
                  <c:pt idx="1">
                    <c:v>4326</c:v>
                  </c:pt>
                  <c:pt idx="2">
                    <c:v>122</c:v>
                  </c:pt>
                  <c:pt idx="3">
                    <c:v>881</c:v>
                  </c:pt>
                  <c:pt idx="4">
                    <c:v>#N/A</c:v>
                  </c:pt>
                  <c:pt idx="5">
                    <c:v>859</c:v>
                  </c:pt>
                </c:numCache>
              </c:numRef>
            </c:minus>
            <c:spPr>
              <a:noFill/>
              <a:ln w="19050" cap="flat" cmpd="sng" algn="ctr">
                <a:solidFill>
                  <a:srgbClr val="FF0000"/>
                </a:solidFill>
                <a:round/>
                <a:headEnd type="none"/>
                <a:tailEnd type="stealth"/>
              </a:ln>
              <a:effectLst/>
            </c:spPr>
          </c:errBars>
          <c:cat>
            <c:strRef>
              <c:f>Profit!$A$81:$A$86</c:f>
              <c:strCache>
                <c:ptCount val="6"/>
                <c:pt idx="0">
                  <c:v>Sunday</c:v>
                </c:pt>
                <c:pt idx="1">
                  <c:v>Monday</c:v>
                </c:pt>
                <c:pt idx="2">
                  <c:v>Tuesday</c:v>
                </c:pt>
                <c:pt idx="3">
                  <c:v>Thursday</c:v>
                </c:pt>
                <c:pt idx="4">
                  <c:v>Friday</c:v>
                </c:pt>
                <c:pt idx="5">
                  <c:v>Saturday</c:v>
                </c:pt>
              </c:strCache>
            </c:strRef>
          </c:cat>
          <c:val>
            <c:numRef>
              <c:f>Profit!$E$81:$E$86</c:f>
              <c:numCache>
                <c:formatCode>"$"#,##0,\K</c:formatCode>
                <c:ptCount val="6"/>
                <c:pt idx="0">
                  <c:v>13089</c:v>
                </c:pt>
                <c:pt idx="1">
                  <c:v>13000</c:v>
                </c:pt>
                <c:pt idx="2">
                  <c:v>13000</c:v>
                </c:pt>
                <c:pt idx="3">
                  <c:v>9280</c:v>
                </c:pt>
                <c:pt idx="4">
                  <c:v>12460</c:v>
                </c:pt>
                <c:pt idx="5">
                  <c:v>9670</c:v>
                </c:pt>
              </c:numCache>
            </c:numRef>
          </c:val>
          <c:extLst>
            <c:ext xmlns:c15="http://schemas.microsoft.com/office/drawing/2012/chart" uri="{02D57815-91ED-43cb-92C2-25804820EDAC}">
              <c15:datalabelsRange>
                <c15:f>Profit!$I$81:$I$86</c15:f>
                <c15:dlblRangeCache>
                  <c:ptCount val="6"/>
                  <c:pt idx="1">
                    <c:v>-50%</c:v>
                  </c:pt>
                  <c:pt idx="2">
                    <c:v>-1%</c:v>
                  </c:pt>
                  <c:pt idx="3">
                    <c:v>-10%</c:v>
                  </c:pt>
                  <c:pt idx="5">
                    <c:v>-10%</c:v>
                  </c:pt>
                </c15:dlblRangeCache>
              </c15:datalabelsRange>
            </c:ext>
            <c:ext xmlns:c16="http://schemas.microsoft.com/office/drawing/2014/chart" uri="{C3380CC4-5D6E-409C-BE32-E72D297353CC}">
              <c16:uniqueId val="{0000000F-03B5-4094-B9B7-B199D0E01DD0}"/>
            </c:ext>
          </c:extLst>
        </c:ser>
        <c:dLbls>
          <c:showLegendKey val="0"/>
          <c:showVal val="0"/>
          <c:showCatName val="0"/>
          <c:showSerName val="0"/>
          <c:showPercent val="0"/>
          <c:showBubbleSize val="0"/>
        </c:dLbls>
        <c:gapWidth val="75"/>
        <c:overlap val="20"/>
        <c:axId val="1124469360"/>
        <c:axId val="1697102048"/>
      </c:barChart>
      <c:catAx>
        <c:axId val="1773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126528"/>
        <c:crosses val="autoZero"/>
        <c:auto val="1"/>
        <c:lblAlgn val="ctr"/>
        <c:lblOffset val="100"/>
        <c:noMultiLvlLbl val="0"/>
      </c:catAx>
      <c:valAx>
        <c:axId val="1774126528"/>
        <c:scaling>
          <c:orientation val="minMax"/>
        </c:scaling>
        <c:delete val="1"/>
        <c:axPos val="l"/>
        <c:numFmt formatCode="&quot;$&quot;#,##0,\K" sourceLinked="1"/>
        <c:majorTickMark val="none"/>
        <c:minorTickMark val="none"/>
        <c:tickLblPos val="nextTo"/>
        <c:crossAx val="1773938656"/>
        <c:crosses val="autoZero"/>
        <c:crossBetween val="between"/>
      </c:valAx>
      <c:valAx>
        <c:axId val="1697102048"/>
        <c:scaling>
          <c:orientation val="minMax"/>
        </c:scaling>
        <c:delete val="1"/>
        <c:axPos val="r"/>
        <c:numFmt formatCode="&quot;$&quot;#,##0,\K" sourceLinked="1"/>
        <c:majorTickMark val="out"/>
        <c:minorTickMark val="none"/>
        <c:tickLblPos val="nextTo"/>
        <c:crossAx val="1124469360"/>
        <c:crosses val="max"/>
        <c:crossBetween val="between"/>
      </c:valAx>
      <c:catAx>
        <c:axId val="1124469360"/>
        <c:scaling>
          <c:orientation val="minMax"/>
        </c:scaling>
        <c:delete val="1"/>
        <c:axPos val="b"/>
        <c:numFmt formatCode="General" sourceLinked="1"/>
        <c:majorTickMark val="out"/>
        <c:minorTickMark val="none"/>
        <c:tickLblPos val="nextTo"/>
        <c:crossAx val="1697102048"/>
        <c:crosses val="autoZero"/>
        <c:auto val="1"/>
        <c:lblAlgn val="ctr"/>
        <c:lblOffset val="100"/>
        <c:noMultiLvlLbl val="0"/>
      </c:cat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2">
                    <a:lumMod val="50000"/>
                  </a:schemeClr>
                </a:solidFill>
              </a:defRPr>
            </a:pPr>
            <a:r>
              <a:rPr lang="en-US" sz="1400" b="0">
                <a:solidFill>
                  <a:schemeClr val="bg2">
                    <a:lumMod val="50000"/>
                  </a:schemeClr>
                </a:solidFill>
                <a:latin typeface="Arial" panose="020B0604020202020204" pitchFamily="34" charset="0"/>
                <a:cs typeface="Arial" panose="020B0604020202020204" pitchFamily="34" charset="0"/>
              </a:rPr>
              <a:t>Actual vs Target Profit Performance by Products</a:t>
            </a:r>
          </a:p>
        </c:rich>
      </c:tx>
      <c:overlay val="0"/>
    </c:title>
    <c:autoTitleDeleted val="0"/>
    <c:plotArea>
      <c:layout/>
      <c:barChart>
        <c:barDir val="col"/>
        <c:grouping val="stacked"/>
        <c:varyColors val="0"/>
        <c:ser>
          <c:idx val="1"/>
          <c:order val="1"/>
          <c:tx>
            <c:strRef>
              <c:f>Profit!$G$1</c:f>
              <c:strCache>
                <c:ptCount val="1"/>
                <c:pt idx="0">
                  <c:v>Profit</c:v>
                </c:pt>
              </c:strCache>
            </c:strRef>
          </c:tx>
          <c:spPr>
            <a:solidFill>
              <a:srgbClr val="C58C39"/>
            </a:solidFill>
            <a:ln>
              <a:noFill/>
            </a:ln>
            <a:effectLst/>
          </c:spPr>
          <c:invertIfNegative val="0"/>
          <c:cat>
            <c:strLit>
              <c:ptCount val="12"/>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Profit!$G$2:$G$14</c15:sqref>
                  </c15:fullRef>
                </c:ext>
              </c:extLst>
              <c:f>Profit!$G$2:$G$13</c:f>
              <c:numCache>
                <c:formatCode>"$"#,##0,\K</c:formatCode>
                <c:ptCount val="12"/>
                <c:pt idx="0">
                  <c:v>1352</c:v>
                </c:pt>
                <c:pt idx="1">
                  <c:v>2716</c:v>
                </c:pt>
                <c:pt idx="2">
                  <c:v>4687</c:v>
                </c:pt>
                <c:pt idx="3">
                  <c:v>7006</c:v>
                </c:pt>
                <c:pt idx="4">
                  <c:v>12932</c:v>
                </c:pt>
                <c:pt idx="5">
                  <c:v>6976</c:v>
                </c:pt>
                <c:pt idx="6">
                  <c:v>7039</c:v>
                </c:pt>
                <c:pt idx="7">
                  <c:v>3201</c:v>
                </c:pt>
                <c:pt idx="8">
                  <c:v>5975</c:v>
                </c:pt>
                <c:pt idx="9">
                  <c:v>89</c:v>
                </c:pt>
                <c:pt idx="10">
                  <c:v>7614</c:v>
                </c:pt>
                <c:pt idx="11">
                  <c:v>1286</c:v>
                </c:pt>
              </c:numCache>
            </c:numRef>
          </c:val>
          <c:extLst>
            <c:ext xmlns:c16="http://schemas.microsoft.com/office/drawing/2014/chart" uri="{C3380CC4-5D6E-409C-BE32-E72D297353CC}">
              <c16:uniqueId val="{00000000-BF4B-47A1-B073-58A5D673B863}"/>
            </c:ext>
          </c:extLst>
        </c:ser>
        <c:ser>
          <c:idx val="2"/>
          <c:order val="2"/>
          <c:tx>
            <c:strRef>
              <c:f>Profit!$H$1</c:f>
              <c:strCache>
                <c:ptCount val="1"/>
                <c:pt idx="0">
                  <c:v>Down to Target</c:v>
                </c:pt>
              </c:strCache>
            </c:strRef>
          </c:tx>
          <c:spPr>
            <a:solidFill>
              <a:srgbClr val="FF0000"/>
            </a:solidFill>
            <a:ln w="25400">
              <a:noFill/>
            </a:ln>
            <a:effectLst/>
          </c:spPr>
          <c:invertIfNegative val="0"/>
          <c:dLbls>
            <c:dLbl>
              <c:idx val="11"/>
              <c:layout>
                <c:manualLayout>
                  <c:x val="0"/>
                  <c:y val="2.099737532808398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BF4B-47A1-B073-58A5D673B8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Profit!$H$2:$H$14</c15:sqref>
                  </c15:fullRef>
                </c:ext>
              </c:extLst>
              <c:f>Profit!$H$2:$H$13</c:f>
              <c:numCache>
                <c:formatCode>"$"#,##0</c:formatCode>
                <c:ptCount val="12"/>
                <c:pt idx="0">
                  <c:v>548</c:v>
                </c:pt>
                <c:pt idx="2">
                  <c:v>2073</c:v>
                </c:pt>
                <c:pt idx="4">
                  <c:v>588</c:v>
                </c:pt>
                <c:pt idx="6">
                  <c:v>541</c:v>
                </c:pt>
                <c:pt idx="7">
                  <c:v>1479</c:v>
                </c:pt>
                <c:pt idx="9">
                  <c:v>871</c:v>
                </c:pt>
                <c:pt idx="11">
                  <c:v>154</c:v>
                </c:pt>
              </c:numCache>
            </c:numRef>
          </c:val>
          <c:extLst>
            <c:ext xmlns:c16="http://schemas.microsoft.com/office/drawing/2014/chart" uri="{C3380CC4-5D6E-409C-BE32-E72D297353CC}">
              <c16:uniqueId val="{00000002-BF4B-47A1-B073-58A5D673B863}"/>
            </c:ext>
          </c:extLst>
        </c:ser>
        <c:dLbls>
          <c:showLegendKey val="0"/>
          <c:showVal val="0"/>
          <c:showCatName val="0"/>
          <c:showSerName val="0"/>
          <c:showPercent val="0"/>
          <c:showBubbleSize val="0"/>
        </c:dLbls>
        <c:gapWidth val="50"/>
        <c:overlap val="100"/>
        <c:axId val="126797375"/>
        <c:axId val="122335679"/>
      </c:barChart>
      <c:barChart>
        <c:barDir val="col"/>
        <c:grouping val="stacked"/>
        <c:varyColors val="0"/>
        <c:ser>
          <c:idx val="3"/>
          <c:order val="3"/>
          <c:tx>
            <c:v>Target 2nd</c:v>
          </c:tx>
          <c:spPr>
            <a:noFill/>
            <a:ln w="25400">
              <a:noFill/>
            </a:ln>
            <a:effectLst/>
          </c:spPr>
          <c:invertIfNegative val="0"/>
          <c:cat>
            <c:strLit>
              <c:ptCount val="12"/>
              <c:pt idx="0">
                <c:v>$0K</c:v>
              </c:pt>
              <c:pt idx="1">
                <c:v>$0K</c:v>
              </c:pt>
              <c:pt idx="2">
                <c:v>$0K</c:v>
              </c:pt>
              <c:pt idx="3">
                <c:v>$0K</c:v>
              </c:pt>
              <c:pt idx="4">
                <c:v>$0K</c:v>
              </c:pt>
              <c:pt idx="5">
                <c:v>$0K</c:v>
              </c:pt>
              <c:pt idx="6">
                <c:v>$0K</c:v>
              </c:pt>
              <c:pt idx="7">
                <c:v>$0K</c:v>
              </c:pt>
              <c:pt idx="8">
                <c:v>$0K</c:v>
              </c:pt>
              <c:pt idx="9">
                <c:v>$0K</c:v>
              </c:pt>
              <c:pt idx="10">
                <c:v>$0K</c:v>
              </c:pt>
              <c:pt idx="11">
                <c:v>$0K</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Profit!$F$2:$F$14</c15:sqref>
                  </c15:fullRef>
                </c:ext>
              </c:extLst>
              <c:f>Profit!$F$2:$F$13</c:f>
              <c:numCache>
                <c:formatCode>"$"#,##0,\K</c:formatCode>
                <c:ptCount val="12"/>
                <c:pt idx="0">
                  <c:v>1900</c:v>
                </c:pt>
                <c:pt idx="1">
                  <c:v>2280</c:v>
                </c:pt>
                <c:pt idx="2">
                  <c:v>6760</c:v>
                </c:pt>
                <c:pt idx="3">
                  <c:v>6160</c:v>
                </c:pt>
                <c:pt idx="4">
                  <c:v>13520</c:v>
                </c:pt>
                <c:pt idx="5">
                  <c:v>5220</c:v>
                </c:pt>
                <c:pt idx="6">
                  <c:v>7580</c:v>
                </c:pt>
                <c:pt idx="7">
                  <c:v>4680</c:v>
                </c:pt>
                <c:pt idx="8">
                  <c:v>4020</c:v>
                </c:pt>
                <c:pt idx="9">
                  <c:v>960</c:v>
                </c:pt>
                <c:pt idx="10">
                  <c:v>6400</c:v>
                </c:pt>
                <c:pt idx="11">
                  <c:v>1440</c:v>
                </c:pt>
              </c:numCache>
            </c:numRef>
          </c:val>
          <c:extLst>
            <c:ext xmlns:c16="http://schemas.microsoft.com/office/drawing/2014/chart" uri="{C3380CC4-5D6E-409C-BE32-E72D297353CC}">
              <c16:uniqueId val="{00000003-BF4B-47A1-B073-58A5D673B863}"/>
            </c:ext>
          </c:extLst>
        </c:ser>
        <c:ser>
          <c:idx val="4"/>
          <c:order val="4"/>
          <c:tx>
            <c:strRef>
              <c:f>Profit!$I$1</c:f>
              <c:strCache>
                <c:ptCount val="1"/>
                <c:pt idx="0">
                  <c:v>Target over </c:v>
                </c:pt>
              </c:strCache>
            </c:strRef>
          </c:tx>
          <c:spPr>
            <a:solidFill>
              <a:srgbClr val="00B050"/>
            </a:solidFill>
            <a:ln w="25400">
              <a:noFill/>
            </a:ln>
            <a:effectLst/>
          </c:spPr>
          <c:invertIfNegative val="0"/>
          <c:dLbls>
            <c:dLbl>
              <c:idx val="1"/>
              <c:layout>
                <c:manualLayout>
                  <c:x val="0"/>
                  <c:y val="1.3400342078023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4B-47A1-B073-58A5D673B863}"/>
                </c:ext>
              </c:extLst>
            </c:dLbl>
            <c:dLbl>
              <c:idx val="7"/>
              <c:delete val="1"/>
              <c:extLst>
                <c:ext xmlns:c15="http://schemas.microsoft.com/office/drawing/2012/chart" uri="{CE6537A1-D6FC-4f65-9D91-7224C49458BB}"/>
                <c:ext xmlns:c16="http://schemas.microsoft.com/office/drawing/2014/chart" uri="{C3380CC4-5D6E-409C-BE32-E72D297353CC}">
                  <c16:uniqueId val="{00000005-BF4B-47A1-B073-58A5D673B863}"/>
                </c:ext>
              </c:extLst>
            </c:dLbl>
            <c:dLbl>
              <c:idx val="9"/>
              <c:delete val="1"/>
              <c:extLst>
                <c:ext xmlns:c15="http://schemas.microsoft.com/office/drawing/2012/chart" uri="{CE6537A1-D6FC-4f65-9D91-7224C49458BB}"/>
                <c:ext xmlns:c16="http://schemas.microsoft.com/office/drawing/2014/chart" uri="{C3380CC4-5D6E-409C-BE32-E72D297353CC}">
                  <c16:uniqueId val="{00000006-BF4B-47A1-B073-58A5D673B863}"/>
                </c:ext>
              </c:extLst>
            </c:dLbl>
            <c:dLbl>
              <c:idx val="11"/>
              <c:delete val="1"/>
              <c:extLst>
                <c:ext xmlns:c15="http://schemas.microsoft.com/office/drawing/2012/chart" uri="{CE6537A1-D6FC-4f65-9D91-7224C49458BB}"/>
                <c:ext xmlns:c16="http://schemas.microsoft.com/office/drawing/2014/chart" uri="{C3380CC4-5D6E-409C-BE32-E72D297353CC}">
                  <c16:uniqueId val="{00000007-BF4B-47A1-B073-58A5D673B8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1</c:v>
              </c:pt>
              <c:pt idx="1">
                <c:v>2</c:v>
              </c:pt>
              <c:pt idx="2">
                <c:v>3</c:v>
              </c:pt>
              <c:pt idx="3">
                <c:v>4</c:v>
              </c:pt>
              <c:pt idx="4">
                <c:v>5</c:v>
              </c:pt>
              <c:pt idx="5">
                <c:v>6</c:v>
              </c:pt>
              <c:pt idx="6">
                <c:v>7</c:v>
              </c:pt>
              <c:pt idx="7">
                <c:v>8</c:v>
              </c:pt>
              <c:pt idx="8">
                <c:v>9</c:v>
              </c:pt>
              <c:pt idx="9">
                <c:v>10</c:v>
              </c:pt>
              <c:pt idx="10">
                <c:v>11</c:v>
              </c:pt>
              <c:pt idx="11">
                <c:v>12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Profit!$I$2:$I$14</c15:sqref>
                  </c15:fullRef>
                </c:ext>
              </c:extLst>
              <c:f>Profit!$I$2:$I$13</c:f>
              <c:numCache>
                <c:formatCode>"$"#,##0</c:formatCode>
                <c:ptCount val="12"/>
                <c:pt idx="1">
                  <c:v>436</c:v>
                </c:pt>
                <c:pt idx="3">
                  <c:v>846</c:v>
                </c:pt>
                <c:pt idx="5">
                  <c:v>1756</c:v>
                </c:pt>
                <c:pt idx="8">
                  <c:v>1955</c:v>
                </c:pt>
                <c:pt idx="10">
                  <c:v>1214</c:v>
                </c:pt>
              </c:numCache>
            </c:numRef>
          </c:val>
          <c:extLst>
            <c:ext xmlns:c15="http://schemas.microsoft.com/office/drawing/2012/chart" uri="{02D57815-91ED-43cb-92C2-25804820EDAC}">
              <c15:categoryFilterExceptions>
                <c15:categoryFilterException>
                  <c15:sqref>Profit!$I$14</c15:sqref>
                  <c15:dLbl>
                    <c:idx val="11"/>
                    <c:layout>
                      <c:manualLayout>
                        <c:x val="0"/>
                        <c:y val="2.680068415604751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D929-4E77-B36E-27DFD189AF90}"/>
                      </c:ext>
                    </c:extLst>
                  </c15:dLbl>
                </c15:categoryFilterException>
              </c15:categoryFilterExceptions>
            </c:ext>
            <c:ext xmlns:c16="http://schemas.microsoft.com/office/drawing/2014/chart" uri="{C3380CC4-5D6E-409C-BE32-E72D297353CC}">
              <c16:uniqueId val="{00000009-BF4B-47A1-B073-58A5D673B863}"/>
            </c:ext>
          </c:extLst>
        </c:ser>
        <c:dLbls>
          <c:showLegendKey val="0"/>
          <c:showVal val="0"/>
          <c:showCatName val="0"/>
          <c:showSerName val="0"/>
          <c:showPercent val="0"/>
          <c:showBubbleSize val="0"/>
        </c:dLbls>
        <c:gapWidth val="50"/>
        <c:overlap val="100"/>
        <c:axId val="190094111"/>
        <c:axId val="366565327"/>
      </c:barChart>
      <c:lineChart>
        <c:grouping val="standard"/>
        <c:varyColors val="0"/>
        <c:ser>
          <c:idx val="0"/>
          <c:order val="0"/>
          <c:tx>
            <c:strRef>
              <c:f>Profit!$F$1</c:f>
              <c:strCache>
                <c:ptCount val="1"/>
                <c:pt idx="0">
                  <c:v>Target</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extLst>
                <c:ext xmlns:c15="http://schemas.microsoft.com/office/drawing/2012/chart" uri="{02D57815-91ED-43cb-92C2-25804820EDAC}">
                  <c15:fullRef>
                    <c15:sqref>Profit!$E$2:$E$14</c15:sqref>
                  </c15:fullRef>
                </c:ext>
              </c:extLst>
              <c:f>Profit!$E$2:$E$13</c:f>
              <c:strCache>
                <c:ptCount val="12"/>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strCache>
            </c:strRef>
          </c:cat>
          <c:val>
            <c:numRef>
              <c:extLst>
                <c:ext xmlns:c15="http://schemas.microsoft.com/office/drawing/2012/chart" uri="{02D57815-91ED-43cb-92C2-25804820EDAC}">
                  <c15:fullRef>
                    <c15:sqref>Profit!$F$2:$F$14</c15:sqref>
                  </c15:fullRef>
                </c:ext>
              </c:extLst>
              <c:f>Profit!$F$2:$F$13</c:f>
              <c:numCache>
                <c:formatCode>"$"#,##0,\K</c:formatCode>
                <c:ptCount val="12"/>
                <c:pt idx="0">
                  <c:v>1900</c:v>
                </c:pt>
                <c:pt idx="1">
                  <c:v>2280</c:v>
                </c:pt>
                <c:pt idx="2">
                  <c:v>6760</c:v>
                </c:pt>
                <c:pt idx="3">
                  <c:v>6160</c:v>
                </c:pt>
                <c:pt idx="4">
                  <c:v>13520</c:v>
                </c:pt>
                <c:pt idx="5">
                  <c:v>5220</c:v>
                </c:pt>
                <c:pt idx="6">
                  <c:v>7580</c:v>
                </c:pt>
                <c:pt idx="7">
                  <c:v>4680</c:v>
                </c:pt>
                <c:pt idx="8">
                  <c:v>4020</c:v>
                </c:pt>
                <c:pt idx="9">
                  <c:v>960</c:v>
                </c:pt>
                <c:pt idx="10">
                  <c:v>6400</c:v>
                </c:pt>
                <c:pt idx="11">
                  <c:v>1440</c:v>
                </c:pt>
              </c:numCache>
            </c:numRef>
          </c:val>
          <c:smooth val="0"/>
          <c:extLst>
            <c:ext xmlns:c16="http://schemas.microsoft.com/office/drawing/2014/chart" uri="{C3380CC4-5D6E-409C-BE32-E72D297353CC}">
              <c16:uniqueId val="{0000000A-BF4B-47A1-B073-58A5D673B863}"/>
            </c:ext>
          </c:extLst>
        </c:ser>
        <c:dLbls>
          <c:showLegendKey val="0"/>
          <c:showVal val="0"/>
          <c:showCatName val="0"/>
          <c:showSerName val="0"/>
          <c:showPercent val="0"/>
          <c:showBubbleSize val="0"/>
        </c:dLbls>
        <c:marker val="1"/>
        <c:smooth val="0"/>
        <c:axId val="126797375"/>
        <c:axId val="122335679"/>
      </c:lineChart>
      <c:catAx>
        <c:axId val="1267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5679"/>
        <c:crosses val="autoZero"/>
        <c:auto val="1"/>
        <c:lblAlgn val="ctr"/>
        <c:lblOffset val="100"/>
        <c:noMultiLvlLbl val="0"/>
      </c:catAx>
      <c:valAx>
        <c:axId val="122335679"/>
        <c:scaling>
          <c:orientation val="minMax"/>
        </c:scaling>
        <c:delete val="1"/>
        <c:axPos val="l"/>
        <c:numFmt formatCode="&quot;$&quot;#,##0,\K" sourceLinked="1"/>
        <c:majorTickMark val="none"/>
        <c:minorTickMark val="none"/>
        <c:tickLblPos val="nextTo"/>
        <c:crossAx val="126797375"/>
        <c:crosses val="autoZero"/>
        <c:crossBetween val="between"/>
      </c:valAx>
      <c:valAx>
        <c:axId val="366565327"/>
        <c:scaling>
          <c:orientation val="minMax"/>
        </c:scaling>
        <c:delete val="1"/>
        <c:axPos val="r"/>
        <c:numFmt formatCode="&quot;$&quot;#,##0,\K" sourceLinked="1"/>
        <c:majorTickMark val="out"/>
        <c:minorTickMark val="none"/>
        <c:tickLblPos val="nextTo"/>
        <c:crossAx val="190094111"/>
        <c:crosses val="max"/>
        <c:crossBetween val="between"/>
      </c:valAx>
      <c:catAx>
        <c:axId val="190094111"/>
        <c:scaling>
          <c:orientation val="minMax"/>
        </c:scaling>
        <c:delete val="1"/>
        <c:axPos val="b"/>
        <c:majorTickMark val="out"/>
        <c:minorTickMark val="none"/>
        <c:tickLblPos val="nextTo"/>
        <c:crossAx val="3665653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56383705461477"/>
          <c:y val="9.5579414451908498E-3"/>
          <c:w val="0.52796821630172941"/>
          <c:h val="0.99044205855480916"/>
        </c:manualLayout>
      </c:layout>
      <c:doughnutChart>
        <c:varyColors val="1"/>
        <c:ser>
          <c:idx val="0"/>
          <c:order val="0"/>
          <c:dPt>
            <c:idx val="0"/>
            <c:bubble3D val="0"/>
            <c:spPr>
              <a:solidFill>
                <a:srgbClr val="AFEEEE"/>
              </a:solidFill>
              <a:ln w="19050">
                <a:noFill/>
              </a:ln>
              <a:effectLst/>
            </c:spPr>
            <c:extLst>
              <c:ext xmlns:c16="http://schemas.microsoft.com/office/drawing/2014/chart" uri="{C3380CC4-5D6E-409C-BE32-E72D297353CC}">
                <c16:uniqueId val="{00000001-7E35-4904-9B0E-8C21B1A6F28F}"/>
              </c:ext>
            </c:extLst>
          </c:dPt>
          <c:dPt>
            <c:idx val="1"/>
            <c:bubble3D val="0"/>
            <c:spPr>
              <a:solidFill>
                <a:schemeClr val="accent2">
                  <a:lumMod val="20000"/>
                  <a:lumOff val="80000"/>
                </a:schemeClr>
              </a:solidFill>
              <a:ln w="19050">
                <a:noFill/>
              </a:ln>
              <a:effectLst/>
            </c:spPr>
            <c:extLst>
              <c:ext xmlns:c16="http://schemas.microsoft.com/office/drawing/2014/chart" uri="{C3380CC4-5D6E-409C-BE32-E72D297353CC}">
                <c16:uniqueId val="{00000003-7E35-4904-9B0E-8C21B1A6F28F}"/>
              </c:ext>
            </c:extLst>
          </c:dPt>
          <c:dPt>
            <c:idx val="2"/>
            <c:bubble3D val="0"/>
            <c:spPr>
              <a:noFill/>
              <a:ln w="19050">
                <a:noFill/>
              </a:ln>
              <a:effectLst/>
            </c:spPr>
            <c:extLst>
              <c:ext xmlns:c16="http://schemas.microsoft.com/office/drawing/2014/chart" uri="{C3380CC4-5D6E-409C-BE32-E72D297353CC}">
                <c16:uniqueId val="{00000005-7E35-4904-9B0E-8C21B1A6F28F}"/>
              </c:ext>
            </c:extLst>
          </c:dPt>
          <c:val>
            <c:numRef>
              <c:f>Profit!$C$26:$E$26</c:f>
              <c:numCache>
                <c:formatCode>0%</c:formatCode>
                <c:ptCount val="3"/>
                <c:pt idx="0" formatCode="0.00%">
                  <c:v>1.006431924882629</c:v>
                </c:pt>
                <c:pt idx="1">
                  <c:v>-6.4319248826290032E-3</c:v>
                </c:pt>
                <c:pt idx="2" formatCode="0.00%">
                  <c:v>1</c:v>
                </c:pt>
              </c:numCache>
            </c:numRef>
          </c:val>
          <c:extLst>
            <c:ext xmlns:c16="http://schemas.microsoft.com/office/drawing/2014/chart" uri="{C3380CC4-5D6E-409C-BE32-E72D297353CC}">
              <c16:uniqueId val="{00000006-7E35-4904-9B0E-8C21B1A6F28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8416505502602"/>
          <c:y val="0"/>
          <c:w val="0.52540204678362568"/>
          <c:h val="1"/>
        </c:manualLayout>
      </c:layout>
      <c:doughnutChart>
        <c:varyColors val="1"/>
        <c:ser>
          <c:idx val="0"/>
          <c:order val="0"/>
          <c:dPt>
            <c:idx val="0"/>
            <c:bubble3D val="0"/>
            <c:spPr>
              <a:solidFill>
                <a:srgbClr val="AFEEEE"/>
              </a:solidFill>
              <a:ln>
                <a:noFill/>
              </a:ln>
              <a:effectLst/>
            </c:spPr>
            <c:extLst>
              <c:ext xmlns:c16="http://schemas.microsoft.com/office/drawing/2014/chart" uri="{C3380CC4-5D6E-409C-BE32-E72D297353CC}">
                <c16:uniqueId val="{00000001-22E9-40AA-8FD6-03EBF3EB7EAA}"/>
              </c:ext>
            </c:extLst>
          </c:dPt>
          <c:dPt>
            <c:idx val="1"/>
            <c:bubble3D val="0"/>
            <c:spPr>
              <a:solidFill>
                <a:schemeClr val="accent2">
                  <a:lumMod val="20000"/>
                  <a:lumOff val="80000"/>
                </a:schemeClr>
              </a:solidFill>
              <a:ln>
                <a:noFill/>
              </a:ln>
              <a:effectLst/>
            </c:spPr>
            <c:extLst>
              <c:ext xmlns:c16="http://schemas.microsoft.com/office/drawing/2014/chart" uri="{C3380CC4-5D6E-409C-BE32-E72D297353CC}">
                <c16:uniqueId val="{00000003-22E9-40AA-8FD6-03EBF3EB7EAA}"/>
              </c:ext>
            </c:extLst>
          </c:dPt>
          <c:dPt>
            <c:idx val="2"/>
            <c:bubble3D val="0"/>
            <c:spPr>
              <a:noFill/>
              <a:ln>
                <a:noFill/>
              </a:ln>
              <a:effectLst/>
            </c:spPr>
            <c:extLst>
              <c:ext xmlns:c16="http://schemas.microsoft.com/office/drawing/2014/chart" uri="{C3380CC4-5D6E-409C-BE32-E72D297353CC}">
                <c16:uniqueId val="{00000005-22E9-40AA-8FD6-03EBF3EB7EAA}"/>
              </c:ext>
            </c:extLst>
          </c:dPt>
          <c:val>
            <c:numRef>
              <c:f>Profit!$C$30:$E$30</c:f>
              <c:numCache>
                <c:formatCode>0.00%</c:formatCode>
                <c:ptCount val="3"/>
                <c:pt idx="0">
                  <c:v>0.31696690406367828</c:v>
                </c:pt>
                <c:pt idx="1">
                  <c:v>0.68303309593632178</c:v>
                </c:pt>
                <c:pt idx="2">
                  <c:v>1</c:v>
                </c:pt>
              </c:numCache>
            </c:numRef>
          </c:val>
          <c:extLst>
            <c:ext xmlns:c16="http://schemas.microsoft.com/office/drawing/2014/chart" uri="{C3380CC4-5D6E-409C-BE32-E72D297353CC}">
              <c16:uniqueId val="{00000006-22E9-40AA-8FD6-03EBF3EB7EA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lumMod val="50000"/>
                  </a:schemeClr>
                </a:solidFill>
                <a:latin typeface="Arial" panose="020B0604020202020204" pitchFamily="34" charset="0"/>
                <a:cs typeface="Arial" panose="020B0604020202020204" pitchFamily="34" charset="0"/>
              </a:rPr>
              <a:t>Profit Comparison by Month</a:t>
            </a:r>
          </a:p>
        </c:rich>
      </c:tx>
      <c:layout>
        <c:manualLayout>
          <c:xMode val="edge"/>
          <c:yMode val="edge"/>
          <c:x val="0.37347927353584814"/>
          <c:y val="1.9930334499769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411046139339821E-2"/>
          <c:y val="0.11466671044302952"/>
          <c:w val="0.94756482517433305"/>
          <c:h val="0.79617911692837484"/>
        </c:manualLayout>
      </c:layout>
      <c:barChart>
        <c:barDir val="bar"/>
        <c:grouping val="stacked"/>
        <c:varyColors val="0"/>
        <c:ser>
          <c:idx val="0"/>
          <c:order val="0"/>
          <c:tx>
            <c:strRef>
              <c:f>Profit!$AE$3</c:f>
              <c:strCache>
                <c:ptCount val="1"/>
                <c:pt idx="0">
                  <c:v>Starting point</c:v>
                </c:pt>
              </c:strCache>
            </c:strRef>
          </c:tx>
          <c:spPr>
            <a:noFill/>
            <a:ln>
              <a:noFill/>
            </a:ln>
            <a:effectLst/>
          </c:spPr>
          <c:invertIfNegative val="0"/>
          <c:dLbls>
            <c:delete val="1"/>
          </c:dLbls>
          <c:cat>
            <c:strRef>
              <c:f>Profit!$AB$4:$AB$23</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Profit!$AE$4:$AE$23</c:f>
              <c:numCache>
                <c:formatCode>General</c:formatCode>
                <c:ptCount val="20"/>
                <c:pt idx="0">
                  <c:v>2294</c:v>
                </c:pt>
                <c:pt idx="1">
                  <c:v>1475</c:v>
                </c:pt>
                <c:pt idx="2">
                  <c:v>645</c:v>
                </c:pt>
                <c:pt idx="3">
                  <c:v>836</c:v>
                </c:pt>
                <c:pt idx="4">
                  <c:v>2272</c:v>
                </c:pt>
                <c:pt idx="5">
                  <c:v>1645</c:v>
                </c:pt>
                <c:pt idx="6">
                  <c:v>692</c:v>
                </c:pt>
                <c:pt idx="7">
                  <c:v>1185</c:v>
                </c:pt>
                <c:pt idx="8">
                  <c:v>251</c:v>
                </c:pt>
                <c:pt idx="9">
                  <c:v>777</c:v>
                </c:pt>
                <c:pt idx="10">
                  <c:v>187</c:v>
                </c:pt>
                <c:pt idx="11">
                  <c:v>32</c:v>
                </c:pt>
                <c:pt idx="12">
                  <c:v>1790</c:v>
                </c:pt>
                <c:pt idx="13">
                  <c:v>822</c:v>
                </c:pt>
                <c:pt idx="14">
                  <c:v>705</c:v>
                </c:pt>
                <c:pt idx="15">
                  <c:v>1046</c:v>
                </c:pt>
                <c:pt idx="16">
                  <c:v>1234</c:v>
                </c:pt>
                <c:pt idx="17">
                  <c:v>668</c:v>
                </c:pt>
                <c:pt idx="18">
                  <c:v>955</c:v>
                </c:pt>
                <c:pt idx="19">
                  <c:v>614</c:v>
                </c:pt>
              </c:numCache>
            </c:numRef>
          </c:val>
          <c:extLst>
            <c:ext xmlns:c16="http://schemas.microsoft.com/office/drawing/2014/chart" uri="{C3380CC4-5D6E-409C-BE32-E72D297353CC}">
              <c16:uniqueId val="{00000000-39CF-4F4C-9DE5-F817B1B4E933}"/>
            </c:ext>
          </c:extLst>
        </c:ser>
        <c:ser>
          <c:idx val="1"/>
          <c:order val="1"/>
          <c:tx>
            <c:strRef>
              <c:f>Profit!$AF$3</c:f>
              <c:strCache>
                <c:ptCount val="1"/>
                <c:pt idx="0">
                  <c:v>Red Arrow</c:v>
                </c:pt>
              </c:strCache>
            </c:strRef>
          </c:tx>
          <c:spPr>
            <a:noFill/>
            <a:ln>
              <a:noFill/>
            </a:ln>
            <a:effectLst/>
          </c:spPr>
          <c:invertIfNegative val="0"/>
          <c:dLbls>
            <c:dLbl>
              <c:idx val="0"/>
              <c:tx>
                <c:rich>
                  <a:bodyPr/>
                  <a:lstStyle/>
                  <a:p>
                    <a:fld id="{23457A01-43CA-4059-8BB7-F77DC5BD60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9CF-4F4C-9DE5-F817B1B4E933}"/>
                </c:ext>
              </c:extLst>
            </c:dLbl>
            <c:dLbl>
              <c:idx val="1"/>
              <c:tx>
                <c:rich>
                  <a:bodyPr/>
                  <a:lstStyle/>
                  <a:p>
                    <a:fld id="{5D466910-512A-48EE-8FC5-DF47F980A7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9CF-4F4C-9DE5-F817B1B4E933}"/>
                </c:ext>
              </c:extLst>
            </c:dLbl>
            <c:dLbl>
              <c:idx val="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CF-4F4C-9DE5-F817B1B4E933}"/>
                </c:ext>
              </c:extLst>
            </c:dLbl>
            <c:dLbl>
              <c:idx val="3"/>
              <c:tx>
                <c:rich>
                  <a:bodyPr/>
                  <a:lstStyle/>
                  <a:p>
                    <a:fld id="{1D945285-7A39-4A13-9A03-C764C809EB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9CF-4F4C-9DE5-F817B1B4E933}"/>
                </c:ext>
              </c:extLst>
            </c:dLbl>
            <c:dLbl>
              <c:idx val="4"/>
              <c:tx>
                <c:rich>
                  <a:bodyPr/>
                  <a:lstStyle/>
                  <a:p>
                    <a:fld id="{B4F91722-5693-4F31-BD98-D73CF52D5F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9CF-4F4C-9DE5-F817B1B4E933}"/>
                </c:ext>
              </c:extLst>
            </c:dLbl>
            <c:dLbl>
              <c:idx val="5"/>
              <c:layout>
                <c:manualLayout>
                  <c:x val="-1.7873100983020554E-3"/>
                  <c:y val="-3.8787893595950876E-2"/>
                </c:manualLayout>
              </c:layout>
              <c:tx>
                <c:rich>
                  <a:bodyPr/>
                  <a:lstStyle/>
                  <a:p>
                    <a:fld id="{98C3C6AB-E01F-4E57-95AA-0663747985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39CF-4F4C-9DE5-F817B1B4E933}"/>
                </c:ext>
              </c:extLst>
            </c:dLbl>
            <c:dLbl>
              <c:idx val="6"/>
              <c:tx>
                <c:rich>
                  <a:bodyPr/>
                  <a:lstStyle/>
                  <a:p>
                    <a:fld id="{4D8DC523-614B-4FFD-9850-01D9535E0D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9CF-4F4C-9DE5-F817B1B4E933}"/>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CF-4F4C-9DE5-F817B1B4E933}"/>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CF-4F4C-9DE5-F817B1B4E933}"/>
                </c:ext>
              </c:extLst>
            </c:dLbl>
            <c:dLbl>
              <c:idx val="9"/>
              <c:tx>
                <c:rich>
                  <a:bodyPr/>
                  <a:lstStyle/>
                  <a:p>
                    <a:fld id="{02B9BD4A-0205-4C09-BE00-C0BE8566B7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9CF-4F4C-9DE5-F817B1B4E933}"/>
                </c:ext>
              </c:extLst>
            </c:dLbl>
            <c:dLbl>
              <c:idx val="10"/>
              <c:layout>
                <c:manualLayout>
                  <c:x val="7.0767993566546034E-2"/>
                  <c:y val="0"/>
                </c:manualLayout>
              </c:layout>
              <c:tx>
                <c:rich>
                  <a:bodyPr/>
                  <a:lstStyle/>
                  <a:p>
                    <a:fld id="{DE3E389B-8853-4825-A59F-304AF923D4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9CF-4F4C-9DE5-F817B1B4E933}"/>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9CF-4F4C-9DE5-F817B1B4E933}"/>
                </c:ext>
              </c:extLst>
            </c:dLbl>
            <c:dLbl>
              <c:idx val="12"/>
              <c:tx>
                <c:rich>
                  <a:bodyPr/>
                  <a:lstStyle/>
                  <a:p>
                    <a:fld id="{AB3EB6D8-FC83-4F9C-9E0B-8A8F0F3379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9CF-4F4C-9DE5-F817B1B4E933}"/>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9CF-4F4C-9DE5-F817B1B4E933}"/>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9CF-4F4C-9DE5-F817B1B4E933}"/>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CF-4F4C-9DE5-F817B1B4E933}"/>
                </c:ext>
              </c:extLst>
            </c:dLbl>
            <c:dLbl>
              <c:idx val="16"/>
              <c:tx>
                <c:rich>
                  <a:bodyPr/>
                  <a:lstStyle/>
                  <a:p>
                    <a:fld id="{D7449A80-AF84-44AB-8CAF-CDECA6CD2E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9CF-4F4C-9DE5-F817B1B4E933}"/>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9CF-4F4C-9DE5-F817B1B4E933}"/>
                </c:ext>
              </c:extLst>
            </c:dLbl>
            <c:dLbl>
              <c:idx val="18"/>
              <c:layout>
                <c:manualLayout>
                  <c:x val="2.5733815842380377E-2"/>
                  <c:y val="0"/>
                </c:manualLayout>
              </c:layout>
              <c:tx>
                <c:rich>
                  <a:bodyPr/>
                  <a:lstStyle/>
                  <a:p>
                    <a:fld id="{4EE880A0-14DA-4B8A-B58D-2F74BB4CC4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39CF-4F4C-9DE5-F817B1B4E933}"/>
                </c:ext>
              </c:extLst>
            </c:dLbl>
            <c:dLbl>
              <c:idx val="19"/>
              <c:tx>
                <c:rich>
                  <a:bodyPr/>
                  <a:lstStyle/>
                  <a:p>
                    <a:fld id="{CB0F2EC4-978F-44FA-9CEF-6CDF9531B9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9CF-4F4C-9DE5-F817B1B4E933}"/>
                </c:ext>
              </c:extLst>
            </c:dLbl>
            <c:spPr>
              <a:solidFill>
                <a:schemeClr val="lt1"/>
              </a:solidFill>
              <a:ln>
                <a:solidFill>
                  <a:srgbClr val="664422"/>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300"/>
            <c:spPr>
              <a:noFill/>
              <a:ln w="34925" cap="flat" cmpd="sng" algn="ctr">
                <a:solidFill>
                  <a:srgbClr val="664422"/>
                </a:solidFill>
                <a:round/>
                <a:headEnd type="oval"/>
                <a:tailEnd type="stealth" w="lg" len="med"/>
              </a:ln>
              <a:effectLst/>
            </c:spPr>
          </c:errBars>
          <c:cat>
            <c:strRef>
              <c:f>Profit!$AB$4:$AB$23</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Profit!$AF$4:$AF$23</c:f>
              <c:numCache>
                <c:formatCode>General</c:formatCode>
                <c:ptCount val="20"/>
                <c:pt idx="0">
                  <c:v>322</c:v>
                </c:pt>
                <c:pt idx="1">
                  <c:v>110</c:v>
                </c:pt>
                <c:pt idx="2">
                  <c:v>#N/A</c:v>
                </c:pt>
                <c:pt idx="3">
                  <c:v>91</c:v>
                </c:pt>
                <c:pt idx="4">
                  <c:v>254</c:v>
                </c:pt>
                <c:pt idx="5">
                  <c:v>190</c:v>
                </c:pt>
                <c:pt idx="6">
                  <c:v>58</c:v>
                </c:pt>
                <c:pt idx="7">
                  <c:v>#N/A</c:v>
                </c:pt>
                <c:pt idx="8">
                  <c:v>#N/A</c:v>
                </c:pt>
                <c:pt idx="9">
                  <c:v>61</c:v>
                </c:pt>
                <c:pt idx="10">
                  <c:v>15</c:v>
                </c:pt>
                <c:pt idx="11">
                  <c:v>#N/A</c:v>
                </c:pt>
                <c:pt idx="12">
                  <c:v>114</c:v>
                </c:pt>
                <c:pt idx="13">
                  <c:v>#N/A</c:v>
                </c:pt>
                <c:pt idx="14">
                  <c:v>#N/A</c:v>
                </c:pt>
                <c:pt idx="15">
                  <c:v>#N/A</c:v>
                </c:pt>
                <c:pt idx="16">
                  <c:v>87</c:v>
                </c:pt>
                <c:pt idx="17">
                  <c:v>#N/A</c:v>
                </c:pt>
                <c:pt idx="18">
                  <c:v>32</c:v>
                </c:pt>
                <c:pt idx="19">
                  <c:v>93</c:v>
                </c:pt>
              </c:numCache>
            </c:numRef>
          </c:val>
          <c:extLst>
            <c:ext xmlns:c15="http://schemas.microsoft.com/office/drawing/2012/chart" uri="{02D57815-91ED-43cb-92C2-25804820EDAC}">
              <c15:datalabelsRange>
                <c15:f>Profit!$AH$4:$AH$23</c15:f>
                <c15:dlblRangeCache>
                  <c:ptCount val="20"/>
                  <c:pt idx="0">
                    <c:v>-12%</c:v>
                  </c:pt>
                  <c:pt idx="1">
                    <c:v>-7%</c:v>
                  </c:pt>
                  <c:pt idx="2">
                    <c:v>+19%</c:v>
                  </c:pt>
                  <c:pt idx="3">
                    <c:v>-10%</c:v>
                  </c:pt>
                  <c:pt idx="4">
                    <c:v>-10%</c:v>
                  </c:pt>
                  <c:pt idx="5">
                    <c:v>-10%</c:v>
                  </c:pt>
                  <c:pt idx="6">
                    <c:v>-8%</c:v>
                  </c:pt>
                  <c:pt idx="7">
                    <c:v>+5%</c:v>
                  </c:pt>
                  <c:pt idx="8">
                    <c:v>+37%</c:v>
                  </c:pt>
                  <c:pt idx="9">
                    <c:v>-7%</c:v>
                  </c:pt>
                  <c:pt idx="10">
                    <c:v>-7%</c:v>
                  </c:pt>
                  <c:pt idx="11">
                    <c:v>+78%</c:v>
                  </c:pt>
                  <c:pt idx="12">
                    <c:v>-6%</c:v>
                  </c:pt>
                  <c:pt idx="13">
                    <c:v>+19%</c:v>
                  </c:pt>
                  <c:pt idx="14">
                    <c:v>+9%</c:v>
                  </c:pt>
                  <c:pt idx="15">
                    <c:v>+11%</c:v>
                  </c:pt>
                  <c:pt idx="16">
                    <c:v>-7%</c:v>
                  </c:pt>
                  <c:pt idx="17">
                    <c:v>+15%</c:v>
                  </c:pt>
                  <c:pt idx="18">
                    <c:v>-3%</c:v>
                  </c:pt>
                  <c:pt idx="19">
                    <c:v>-13%</c:v>
                  </c:pt>
                </c15:dlblRangeCache>
              </c15:datalabelsRange>
            </c:ext>
            <c:ext xmlns:c16="http://schemas.microsoft.com/office/drawing/2014/chart" uri="{C3380CC4-5D6E-409C-BE32-E72D297353CC}">
              <c16:uniqueId val="{00000015-39CF-4F4C-9DE5-F817B1B4E933}"/>
            </c:ext>
          </c:extLst>
        </c:ser>
        <c:ser>
          <c:idx val="2"/>
          <c:order val="2"/>
          <c:tx>
            <c:strRef>
              <c:f>Profit!$AG$3</c:f>
              <c:strCache>
                <c:ptCount val="1"/>
                <c:pt idx="0">
                  <c:v>Green Arrow</c:v>
                </c:pt>
              </c:strCache>
            </c:strRef>
          </c:tx>
          <c:spPr>
            <a:noFill/>
            <a:ln>
              <a:noFill/>
            </a:ln>
            <a:effectLst/>
          </c:spPr>
          <c:invertIfNegative val="0"/>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9CF-4F4C-9DE5-F817B1B4E933}"/>
                </c:ext>
              </c:extLst>
            </c:dLbl>
            <c:dLbl>
              <c:idx val="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9CF-4F4C-9DE5-F817B1B4E933}"/>
                </c:ext>
              </c:extLst>
            </c:dLbl>
            <c:dLbl>
              <c:idx val="2"/>
              <c:layout>
                <c:manualLayout>
                  <c:x val="-4.0209087253719397E-2"/>
                  <c:y val="-3.986049454633254E-3"/>
                </c:manualLayout>
              </c:layout>
              <c:tx>
                <c:rich>
                  <a:bodyPr/>
                  <a:lstStyle/>
                  <a:p>
                    <a:fld id="{C5FF2FF9-FB26-4348-8D1A-0667A8F29D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39CF-4F4C-9DE5-F817B1B4E933}"/>
                </c:ext>
              </c:extLst>
            </c:dLbl>
            <c:dLbl>
              <c:idx val="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9CF-4F4C-9DE5-F817B1B4E933}"/>
                </c:ext>
              </c:extLst>
            </c:dLbl>
            <c:dLbl>
              <c:idx val="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9CF-4F4C-9DE5-F817B1B4E933}"/>
                </c:ext>
              </c:extLst>
            </c:dLbl>
            <c:dLbl>
              <c:idx val="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9CF-4F4C-9DE5-F817B1B4E933}"/>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9CF-4F4C-9DE5-F817B1B4E933}"/>
                </c:ext>
              </c:extLst>
            </c:dLbl>
            <c:dLbl>
              <c:idx val="7"/>
              <c:layout>
                <c:manualLayout>
                  <c:x val="-2.734217933252921E-2"/>
                  <c:y val="0"/>
                </c:manualLayout>
              </c:layout>
              <c:tx>
                <c:rich>
                  <a:bodyPr/>
                  <a:lstStyle/>
                  <a:p>
                    <a:fld id="{24B9D51D-9A73-425F-9006-676002F891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39CF-4F4C-9DE5-F817B1B4E933}"/>
                </c:ext>
              </c:extLst>
            </c:dLbl>
            <c:dLbl>
              <c:idx val="8"/>
              <c:layout>
                <c:manualLayout>
                  <c:x val="-4.1817450743868147E-2"/>
                  <c:y val="1.1958148363899324E-2"/>
                </c:manualLayout>
              </c:layout>
              <c:tx>
                <c:rich>
                  <a:bodyPr/>
                  <a:lstStyle/>
                  <a:p>
                    <a:fld id="{22950CFC-E050-4107-921E-1CA561F8DA1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39CF-4F4C-9DE5-F817B1B4E933}"/>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9CF-4F4C-9DE5-F817B1B4E933}"/>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9CF-4F4C-9DE5-F817B1B4E933}"/>
                </c:ext>
              </c:extLst>
            </c:dLbl>
            <c:dLbl>
              <c:idx val="11"/>
              <c:layout>
                <c:manualLayout>
                  <c:x val="4.503417772416566E-2"/>
                  <c:y val="-2.391629672779861E-2"/>
                </c:manualLayout>
              </c:layout>
              <c:tx>
                <c:rich>
                  <a:bodyPr/>
                  <a:lstStyle/>
                  <a:p>
                    <a:fld id="{7BADCEC4-7976-4AD6-86C2-766C7E57A7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39CF-4F4C-9DE5-F817B1B4E933}"/>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9CF-4F4C-9DE5-F817B1B4E933}"/>
                </c:ext>
              </c:extLst>
            </c:dLbl>
            <c:dLbl>
              <c:idx val="13"/>
              <c:layout>
                <c:manualLayout>
                  <c:x val="-3.7529149338906366E-2"/>
                  <c:y val="2.2517593898389462E-2"/>
                </c:manualLayout>
              </c:layout>
              <c:tx>
                <c:rich>
                  <a:bodyPr/>
                  <a:lstStyle/>
                  <a:p>
                    <a:fld id="{455B4899-6C1E-494A-BBF0-4046703988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39CF-4F4C-9DE5-F817B1B4E933}"/>
                </c:ext>
              </c:extLst>
            </c:dLbl>
            <c:dLbl>
              <c:idx val="14"/>
              <c:layout>
                <c:manualLayout>
                  <c:x val="-3.8602942728673664E-2"/>
                  <c:y val="-1.2820620499401766E-2"/>
                </c:manualLayout>
              </c:layout>
              <c:tx>
                <c:rich>
                  <a:bodyPr/>
                  <a:lstStyle/>
                  <a:p>
                    <a:fld id="{9196E974-AA1B-48EC-A3E1-29BBA24687C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39CF-4F4C-9DE5-F817B1B4E933}"/>
                </c:ext>
              </c:extLst>
            </c:dLbl>
            <c:dLbl>
              <c:idx val="15"/>
              <c:layout>
                <c:manualLayout>
                  <c:x val="-3.8600723763570564E-2"/>
                  <c:y val="0"/>
                </c:manualLayout>
              </c:layout>
              <c:tx>
                <c:rich>
                  <a:bodyPr/>
                  <a:lstStyle/>
                  <a:p>
                    <a:fld id="{05F274FD-9611-4E75-BDD2-F71EA0840E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39CF-4F4C-9DE5-F817B1B4E933}"/>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9CF-4F4C-9DE5-F817B1B4E933}"/>
                </c:ext>
              </c:extLst>
            </c:dLbl>
            <c:dLbl>
              <c:idx val="17"/>
              <c:layout>
                <c:manualLayout>
                  <c:x val="-3.699236027342185E-2"/>
                  <c:y val="-1.8269182286582333E-17"/>
                </c:manualLayout>
              </c:layout>
              <c:tx>
                <c:rich>
                  <a:bodyPr/>
                  <a:lstStyle/>
                  <a:p>
                    <a:fld id="{5A8820B8-82BA-49A4-A22F-4B099689C55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39CF-4F4C-9DE5-F817B1B4E933}"/>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9CF-4F4C-9DE5-F817B1B4E933}"/>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9CF-4F4C-9DE5-F817B1B4E933}"/>
                </c:ext>
              </c:extLst>
            </c:dLbl>
            <c:spPr>
              <a:solidFill>
                <a:schemeClr val="lt1"/>
              </a:solidFill>
              <a:ln>
                <a:solidFill>
                  <a:srgbClr val="C58C39"/>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300"/>
            <c:spPr>
              <a:noFill/>
              <a:ln w="34925" cap="flat" cmpd="sng" algn="ctr">
                <a:solidFill>
                  <a:srgbClr val="C58C39"/>
                </a:solidFill>
                <a:round/>
                <a:headEnd type="stealth" w="lg" len="med"/>
                <a:tailEnd type="oval"/>
              </a:ln>
              <a:effectLst/>
            </c:spPr>
          </c:errBars>
          <c:cat>
            <c:strRef>
              <c:f>Profit!$AB$4:$AB$23</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Profit!$AG$4:$AG$23</c:f>
              <c:numCache>
                <c:formatCode>General</c:formatCode>
                <c:ptCount val="20"/>
                <c:pt idx="0">
                  <c:v>#N/A</c:v>
                </c:pt>
                <c:pt idx="1">
                  <c:v>#N/A</c:v>
                </c:pt>
                <c:pt idx="2">
                  <c:v>125</c:v>
                </c:pt>
                <c:pt idx="3">
                  <c:v>#N/A</c:v>
                </c:pt>
                <c:pt idx="4">
                  <c:v>#N/A</c:v>
                </c:pt>
                <c:pt idx="5">
                  <c:v>#N/A</c:v>
                </c:pt>
                <c:pt idx="6">
                  <c:v>#N/A</c:v>
                </c:pt>
                <c:pt idx="7">
                  <c:v>54</c:v>
                </c:pt>
                <c:pt idx="8">
                  <c:v>94</c:v>
                </c:pt>
                <c:pt idx="9">
                  <c:v>#N/A</c:v>
                </c:pt>
                <c:pt idx="10">
                  <c:v>#N/A</c:v>
                </c:pt>
                <c:pt idx="11">
                  <c:v>25</c:v>
                </c:pt>
                <c:pt idx="12">
                  <c:v>#N/A</c:v>
                </c:pt>
                <c:pt idx="13">
                  <c:v>160</c:v>
                </c:pt>
                <c:pt idx="14">
                  <c:v>62</c:v>
                </c:pt>
                <c:pt idx="15">
                  <c:v>114</c:v>
                </c:pt>
                <c:pt idx="16">
                  <c:v>#N/A</c:v>
                </c:pt>
                <c:pt idx="17">
                  <c:v>100</c:v>
                </c:pt>
                <c:pt idx="18">
                  <c:v>#N/A</c:v>
                </c:pt>
                <c:pt idx="19">
                  <c:v>#N/A</c:v>
                </c:pt>
              </c:numCache>
            </c:numRef>
          </c:val>
          <c:extLst>
            <c:ext xmlns:c15="http://schemas.microsoft.com/office/drawing/2012/chart" uri="{02D57815-91ED-43cb-92C2-25804820EDAC}">
              <c15:datalabelsRange>
                <c15:f>Profit!$AH$4:$AH$23</c15:f>
                <c15:dlblRangeCache>
                  <c:ptCount val="20"/>
                  <c:pt idx="0">
                    <c:v>-12%</c:v>
                  </c:pt>
                  <c:pt idx="1">
                    <c:v>-7%</c:v>
                  </c:pt>
                  <c:pt idx="2">
                    <c:v>+19%</c:v>
                  </c:pt>
                  <c:pt idx="3">
                    <c:v>-10%</c:v>
                  </c:pt>
                  <c:pt idx="4">
                    <c:v>-10%</c:v>
                  </c:pt>
                  <c:pt idx="5">
                    <c:v>-10%</c:v>
                  </c:pt>
                  <c:pt idx="6">
                    <c:v>-8%</c:v>
                  </c:pt>
                  <c:pt idx="7">
                    <c:v>+5%</c:v>
                  </c:pt>
                  <c:pt idx="8">
                    <c:v>+37%</c:v>
                  </c:pt>
                  <c:pt idx="9">
                    <c:v>-7%</c:v>
                  </c:pt>
                  <c:pt idx="10">
                    <c:v>-7%</c:v>
                  </c:pt>
                  <c:pt idx="11">
                    <c:v>+78%</c:v>
                  </c:pt>
                  <c:pt idx="12">
                    <c:v>-6%</c:v>
                  </c:pt>
                  <c:pt idx="13">
                    <c:v>+19%</c:v>
                  </c:pt>
                  <c:pt idx="14">
                    <c:v>+9%</c:v>
                  </c:pt>
                  <c:pt idx="15">
                    <c:v>+11%</c:v>
                  </c:pt>
                  <c:pt idx="16">
                    <c:v>-7%</c:v>
                  </c:pt>
                  <c:pt idx="17">
                    <c:v>+15%</c:v>
                  </c:pt>
                  <c:pt idx="18">
                    <c:v>-3%</c:v>
                  </c:pt>
                  <c:pt idx="19">
                    <c:v>-13%</c:v>
                  </c:pt>
                </c15:dlblRangeCache>
              </c15:datalabelsRange>
            </c:ext>
            <c:ext xmlns:c16="http://schemas.microsoft.com/office/drawing/2014/chart" uri="{C3380CC4-5D6E-409C-BE32-E72D297353CC}">
              <c16:uniqueId val="{0000002A-39CF-4F4C-9DE5-F817B1B4E933}"/>
            </c:ext>
          </c:extLst>
        </c:ser>
        <c:dLbls>
          <c:dLblPos val="ctr"/>
          <c:showLegendKey val="0"/>
          <c:showVal val="1"/>
          <c:showCatName val="0"/>
          <c:showSerName val="0"/>
          <c:showPercent val="0"/>
          <c:showBubbleSize val="0"/>
        </c:dLbls>
        <c:gapWidth val="219"/>
        <c:overlap val="100"/>
        <c:axId val="974197279"/>
        <c:axId val="835289503"/>
      </c:barChart>
      <c:catAx>
        <c:axId val="97419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89503"/>
        <c:crosses val="autoZero"/>
        <c:auto val="1"/>
        <c:lblAlgn val="ctr"/>
        <c:lblOffset val="100"/>
        <c:noMultiLvlLbl val="0"/>
      </c:catAx>
      <c:valAx>
        <c:axId val="83528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chart'!$N$1</c:f>
              <c:strCache>
                <c:ptCount val="1"/>
                <c:pt idx="0">
                  <c:v>color</c:v>
                </c:pt>
              </c:strCache>
            </c:strRef>
          </c:tx>
          <c:spPr>
            <a:solidFill>
              <a:srgbClr val="00B050"/>
            </a:solidFill>
            <a:ln>
              <a:solidFill>
                <a:srgbClr val="92D050"/>
              </a:solidFill>
            </a:ln>
          </c:spPr>
          <c:dPt>
            <c:idx val="0"/>
            <c:bubble3D val="0"/>
            <c:spPr>
              <a:solidFill>
                <a:srgbClr val="00B050"/>
              </a:solidFill>
              <a:ln w="19050">
                <a:solidFill>
                  <a:srgbClr val="92D050"/>
                </a:solidFill>
              </a:ln>
              <a:effectLst/>
            </c:spPr>
            <c:extLst>
              <c:ext xmlns:c16="http://schemas.microsoft.com/office/drawing/2014/chart" uri="{C3380CC4-5D6E-409C-BE32-E72D297353CC}">
                <c16:uniqueId val="{00000001-820F-4888-8D06-7D28FE171114}"/>
              </c:ext>
            </c:extLst>
          </c:dPt>
          <c:dPt>
            <c:idx val="1"/>
            <c:bubble3D val="0"/>
            <c:spPr>
              <a:solidFill>
                <a:srgbClr val="00B050"/>
              </a:solidFill>
              <a:ln w="19050">
                <a:solidFill>
                  <a:srgbClr val="92D050"/>
                </a:solidFill>
              </a:ln>
              <a:effectLst/>
            </c:spPr>
            <c:extLst>
              <c:ext xmlns:c16="http://schemas.microsoft.com/office/drawing/2014/chart" uri="{C3380CC4-5D6E-409C-BE32-E72D297353CC}">
                <c16:uniqueId val="{00000003-820F-4888-8D06-7D28FE171114}"/>
              </c:ext>
            </c:extLst>
          </c:dPt>
          <c:dPt>
            <c:idx val="2"/>
            <c:bubble3D val="0"/>
            <c:spPr>
              <a:solidFill>
                <a:srgbClr val="00B050"/>
              </a:solidFill>
              <a:ln w="19050">
                <a:solidFill>
                  <a:srgbClr val="92D050"/>
                </a:solidFill>
              </a:ln>
              <a:effectLst/>
            </c:spPr>
            <c:extLst>
              <c:ext xmlns:c16="http://schemas.microsoft.com/office/drawing/2014/chart" uri="{C3380CC4-5D6E-409C-BE32-E72D297353CC}">
                <c16:uniqueId val="{00000005-820F-4888-8D06-7D28FE171114}"/>
              </c:ext>
            </c:extLst>
          </c:dPt>
          <c:dPt>
            <c:idx val="3"/>
            <c:bubble3D val="0"/>
            <c:spPr>
              <a:solidFill>
                <a:srgbClr val="00B050"/>
              </a:solidFill>
              <a:ln w="19050">
                <a:solidFill>
                  <a:srgbClr val="92D050"/>
                </a:solidFill>
              </a:ln>
              <a:effectLst/>
            </c:spPr>
            <c:extLst>
              <c:ext xmlns:c16="http://schemas.microsoft.com/office/drawing/2014/chart" uri="{C3380CC4-5D6E-409C-BE32-E72D297353CC}">
                <c16:uniqueId val="{00000007-820F-4888-8D06-7D28FE171114}"/>
              </c:ext>
            </c:extLst>
          </c:dPt>
          <c:dPt>
            <c:idx val="4"/>
            <c:bubble3D val="0"/>
            <c:spPr>
              <a:solidFill>
                <a:srgbClr val="00B050"/>
              </a:solidFill>
              <a:ln w="19050">
                <a:solidFill>
                  <a:srgbClr val="92D050"/>
                </a:solidFill>
              </a:ln>
              <a:effectLst/>
            </c:spPr>
            <c:extLst>
              <c:ext xmlns:c16="http://schemas.microsoft.com/office/drawing/2014/chart" uri="{C3380CC4-5D6E-409C-BE32-E72D297353CC}">
                <c16:uniqueId val="{00000009-820F-4888-8D06-7D28FE171114}"/>
              </c:ext>
            </c:extLst>
          </c:dPt>
          <c:dPt>
            <c:idx val="5"/>
            <c:bubble3D val="0"/>
            <c:spPr>
              <a:solidFill>
                <a:srgbClr val="00B050"/>
              </a:solidFill>
              <a:ln w="19050">
                <a:solidFill>
                  <a:srgbClr val="92D050"/>
                </a:solidFill>
              </a:ln>
              <a:effectLst/>
            </c:spPr>
            <c:extLst>
              <c:ext xmlns:c16="http://schemas.microsoft.com/office/drawing/2014/chart" uri="{C3380CC4-5D6E-409C-BE32-E72D297353CC}">
                <c16:uniqueId val="{0000000B-820F-4888-8D06-7D28FE171114}"/>
              </c:ext>
            </c:extLst>
          </c:dPt>
          <c:dPt>
            <c:idx val="6"/>
            <c:bubble3D val="0"/>
            <c:spPr>
              <a:solidFill>
                <a:srgbClr val="00B050"/>
              </a:solidFill>
              <a:ln w="19050">
                <a:solidFill>
                  <a:srgbClr val="92D050"/>
                </a:solidFill>
              </a:ln>
              <a:effectLst/>
            </c:spPr>
            <c:extLst>
              <c:ext xmlns:c16="http://schemas.microsoft.com/office/drawing/2014/chart" uri="{C3380CC4-5D6E-409C-BE32-E72D297353CC}">
                <c16:uniqueId val="{0000000D-820F-4888-8D06-7D28FE171114}"/>
              </c:ext>
            </c:extLst>
          </c:dPt>
          <c:dPt>
            <c:idx val="7"/>
            <c:bubble3D val="0"/>
            <c:spPr>
              <a:solidFill>
                <a:srgbClr val="00B050"/>
              </a:solidFill>
              <a:ln w="19050">
                <a:solidFill>
                  <a:srgbClr val="92D050"/>
                </a:solidFill>
              </a:ln>
              <a:effectLst/>
            </c:spPr>
            <c:extLst>
              <c:ext xmlns:c16="http://schemas.microsoft.com/office/drawing/2014/chart" uri="{C3380CC4-5D6E-409C-BE32-E72D297353CC}">
                <c16:uniqueId val="{0000000F-820F-4888-8D06-7D28FE171114}"/>
              </c:ext>
            </c:extLst>
          </c:dPt>
          <c:dPt>
            <c:idx val="8"/>
            <c:bubble3D val="0"/>
            <c:spPr>
              <a:solidFill>
                <a:srgbClr val="00B050"/>
              </a:solidFill>
              <a:ln w="19050">
                <a:solidFill>
                  <a:srgbClr val="92D050"/>
                </a:solidFill>
              </a:ln>
              <a:effectLst/>
            </c:spPr>
            <c:extLst>
              <c:ext xmlns:c16="http://schemas.microsoft.com/office/drawing/2014/chart" uri="{C3380CC4-5D6E-409C-BE32-E72D297353CC}">
                <c16:uniqueId val="{00000011-820F-4888-8D06-7D28FE171114}"/>
              </c:ext>
            </c:extLst>
          </c:dPt>
          <c:dPt>
            <c:idx val="9"/>
            <c:bubble3D val="0"/>
            <c:spPr>
              <a:solidFill>
                <a:srgbClr val="00B050"/>
              </a:solidFill>
              <a:ln w="19050">
                <a:solidFill>
                  <a:srgbClr val="92D050"/>
                </a:solidFill>
              </a:ln>
              <a:effectLst/>
            </c:spPr>
            <c:extLst>
              <c:ext xmlns:c16="http://schemas.microsoft.com/office/drawing/2014/chart" uri="{C3380CC4-5D6E-409C-BE32-E72D297353CC}">
                <c16:uniqueId val="{00000013-820F-4888-8D06-7D28FE171114}"/>
              </c:ext>
            </c:extLst>
          </c:dPt>
          <c:dPt>
            <c:idx val="10"/>
            <c:bubble3D val="0"/>
            <c:spPr>
              <a:solidFill>
                <a:srgbClr val="00B050"/>
              </a:solidFill>
              <a:ln w="19050">
                <a:solidFill>
                  <a:srgbClr val="92D050"/>
                </a:solidFill>
              </a:ln>
              <a:effectLst/>
            </c:spPr>
            <c:extLst>
              <c:ext xmlns:c16="http://schemas.microsoft.com/office/drawing/2014/chart" uri="{C3380CC4-5D6E-409C-BE32-E72D297353CC}">
                <c16:uniqueId val="{00000015-820F-4888-8D06-7D28FE171114}"/>
              </c:ext>
            </c:extLst>
          </c:dPt>
          <c:dPt>
            <c:idx val="11"/>
            <c:bubble3D val="0"/>
            <c:spPr>
              <a:solidFill>
                <a:srgbClr val="00B050"/>
              </a:solidFill>
              <a:ln w="19050">
                <a:solidFill>
                  <a:srgbClr val="92D050"/>
                </a:solidFill>
              </a:ln>
              <a:effectLst/>
            </c:spPr>
            <c:extLst>
              <c:ext xmlns:c16="http://schemas.microsoft.com/office/drawing/2014/chart" uri="{C3380CC4-5D6E-409C-BE32-E72D297353CC}">
                <c16:uniqueId val="{00000017-820F-4888-8D06-7D28FE171114}"/>
              </c:ext>
            </c:extLst>
          </c:dPt>
          <c:dPt>
            <c:idx val="12"/>
            <c:bubble3D val="0"/>
            <c:spPr>
              <a:solidFill>
                <a:srgbClr val="00B050"/>
              </a:solidFill>
              <a:ln w="19050">
                <a:solidFill>
                  <a:srgbClr val="92D050"/>
                </a:solidFill>
              </a:ln>
              <a:effectLst/>
            </c:spPr>
            <c:extLst>
              <c:ext xmlns:c16="http://schemas.microsoft.com/office/drawing/2014/chart" uri="{C3380CC4-5D6E-409C-BE32-E72D297353CC}">
                <c16:uniqueId val="{00000019-820F-4888-8D06-7D28FE171114}"/>
              </c:ext>
            </c:extLst>
          </c:dPt>
          <c:dPt>
            <c:idx val="13"/>
            <c:bubble3D val="0"/>
            <c:spPr>
              <a:solidFill>
                <a:srgbClr val="00B050"/>
              </a:solidFill>
              <a:ln w="19050">
                <a:solidFill>
                  <a:srgbClr val="92D050"/>
                </a:solidFill>
              </a:ln>
              <a:effectLst/>
            </c:spPr>
            <c:extLst>
              <c:ext xmlns:c16="http://schemas.microsoft.com/office/drawing/2014/chart" uri="{C3380CC4-5D6E-409C-BE32-E72D297353CC}">
                <c16:uniqueId val="{0000001B-820F-4888-8D06-7D28FE171114}"/>
              </c:ext>
            </c:extLst>
          </c:dPt>
          <c:dPt>
            <c:idx val="14"/>
            <c:bubble3D val="0"/>
            <c:spPr>
              <a:solidFill>
                <a:srgbClr val="00B050"/>
              </a:solidFill>
              <a:ln w="19050">
                <a:solidFill>
                  <a:srgbClr val="92D050"/>
                </a:solidFill>
              </a:ln>
              <a:effectLst/>
            </c:spPr>
            <c:extLst>
              <c:ext xmlns:c16="http://schemas.microsoft.com/office/drawing/2014/chart" uri="{C3380CC4-5D6E-409C-BE32-E72D297353CC}">
                <c16:uniqueId val="{0000001D-820F-4888-8D06-7D28FE171114}"/>
              </c:ext>
            </c:extLst>
          </c:dPt>
          <c:dPt>
            <c:idx val="15"/>
            <c:bubble3D val="0"/>
            <c:spPr>
              <a:solidFill>
                <a:srgbClr val="00B050"/>
              </a:solidFill>
              <a:ln w="19050">
                <a:solidFill>
                  <a:srgbClr val="92D050"/>
                </a:solidFill>
              </a:ln>
              <a:effectLst/>
            </c:spPr>
            <c:extLst>
              <c:ext xmlns:c16="http://schemas.microsoft.com/office/drawing/2014/chart" uri="{C3380CC4-5D6E-409C-BE32-E72D297353CC}">
                <c16:uniqueId val="{0000001F-820F-4888-8D06-7D28FE171114}"/>
              </c:ext>
            </c:extLst>
          </c:dPt>
          <c:dPt>
            <c:idx val="16"/>
            <c:bubble3D val="0"/>
            <c:spPr>
              <a:solidFill>
                <a:srgbClr val="00B050"/>
              </a:solidFill>
              <a:ln w="19050">
                <a:solidFill>
                  <a:srgbClr val="92D050"/>
                </a:solidFill>
              </a:ln>
              <a:effectLst/>
            </c:spPr>
            <c:extLst>
              <c:ext xmlns:c16="http://schemas.microsoft.com/office/drawing/2014/chart" uri="{C3380CC4-5D6E-409C-BE32-E72D297353CC}">
                <c16:uniqueId val="{00000021-820F-4888-8D06-7D28FE171114}"/>
              </c:ext>
            </c:extLst>
          </c:dPt>
          <c:dPt>
            <c:idx val="17"/>
            <c:bubble3D val="0"/>
            <c:spPr>
              <a:solidFill>
                <a:srgbClr val="00B050"/>
              </a:solidFill>
              <a:ln w="19050">
                <a:solidFill>
                  <a:srgbClr val="92D050"/>
                </a:solidFill>
              </a:ln>
              <a:effectLst/>
            </c:spPr>
            <c:extLst>
              <c:ext xmlns:c16="http://schemas.microsoft.com/office/drawing/2014/chart" uri="{C3380CC4-5D6E-409C-BE32-E72D297353CC}">
                <c16:uniqueId val="{00000023-820F-4888-8D06-7D28FE171114}"/>
              </c:ext>
            </c:extLst>
          </c:dPt>
          <c:dPt>
            <c:idx val="18"/>
            <c:bubble3D val="0"/>
            <c:spPr>
              <a:solidFill>
                <a:srgbClr val="00B050"/>
              </a:solidFill>
              <a:ln w="19050">
                <a:solidFill>
                  <a:srgbClr val="92D050"/>
                </a:solidFill>
              </a:ln>
              <a:effectLst/>
            </c:spPr>
            <c:extLst>
              <c:ext xmlns:c16="http://schemas.microsoft.com/office/drawing/2014/chart" uri="{C3380CC4-5D6E-409C-BE32-E72D297353CC}">
                <c16:uniqueId val="{00000025-820F-4888-8D06-7D28FE171114}"/>
              </c:ext>
            </c:extLst>
          </c:dPt>
          <c:dPt>
            <c:idx val="19"/>
            <c:bubble3D val="0"/>
            <c:spPr>
              <a:solidFill>
                <a:srgbClr val="00B050"/>
              </a:solidFill>
              <a:ln w="19050">
                <a:solidFill>
                  <a:srgbClr val="92D050"/>
                </a:solidFill>
              </a:ln>
              <a:effectLst/>
            </c:spPr>
            <c:extLst>
              <c:ext xmlns:c16="http://schemas.microsoft.com/office/drawing/2014/chart" uri="{C3380CC4-5D6E-409C-BE32-E72D297353CC}">
                <c16:uniqueId val="{00000027-820F-4888-8D06-7D28FE171114}"/>
              </c:ext>
            </c:extLst>
          </c:dPt>
          <c:dPt>
            <c:idx val="20"/>
            <c:bubble3D val="0"/>
            <c:spPr>
              <a:solidFill>
                <a:srgbClr val="00B050"/>
              </a:solidFill>
              <a:ln w="19050">
                <a:solidFill>
                  <a:srgbClr val="92D050"/>
                </a:solidFill>
              </a:ln>
              <a:effectLst/>
            </c:spPr>
            <c:extLst>
              <c:ext xmlns:c16="http://schemas.microsoft.com/office/drawing/2014/chart" uri="{C3380CC4-5D6E-409C-BE32-E72D297353CC}">
                <c16:uniqueId val="{00000029-820F-4888-8D06-7D28FE171114}"/>
              </c:ext>
            </c:extLst>
          </c:dPt>
          <c:dPt>
            <c:idx val="21"/>
            <c:bubble3D val="0"/>
            <c:spPr>
              <a:solidFill>
                <a:srgbClr val="00B050"/>
              </a:solidFill>
              <a:ln w="19050">
                <a:solidFill>
                  <a:srgbClr val="92D050"/>
                </a:solidFill>
              </a:ln>
              <a:effectLst/>
            </c:spPr>
            <c:extLst>
              <c:ext xmlns:c16="http://schemas.microsoft.com/office/drawing/2014/chart" uri="{C3380CC4-5D6E-409C-BE32-E72D297353CC}">
                <c16:uniqueId val="{0000002B-820F-4888-8D06-7D28FE171114}"/>
              </c:ext>
            </c:extLst>
          </c:dPt>
          <c:dPt>
            <c:idx val="22"/>
            <c:bubble3D val="0"/>
            <c:spPr>
              <a:solidFill>
                <a:srgbClr val="00B050"/>
              </a:solidFill>
              <a:ln w="19050">
                <a:solidFill>
                  <a:srgbClr val="92D050"/>
                </a:solidFill>
              </a:ln>
              <a:effectLst/>
            </c:spPr>
            <c:extLst>
              <c:ext xmlns:c16="http://schemas.microsoft.com/office/drawing/2014/chart" uri="{C3380CC4-5D6E-409C-BE32-E72D297353CC}">
                <c16:uniqueId val="{0000002D-820F-4888-8D06-7D28FE171114}"/>
              </c:ext>
            </c:extLst>
          </c:dPt>
          <c:dPt>
            <c:idx val="23"/>
            <c:bubble3D val="0"/>
            <c:spPr>
              <a:solidFill>
                <a:srgbClr val="00B050"/>
              </a:solidFill>
              <a:ln w="19050">
                <a:solidFill>
                  <a:srgbClr val="92D050"/>
                </a:solidFill>
              </a:ln>
              <a:effectLst/>
            </c:spPr>
            <c:extLst>
              <c:ext xmlns:c16="http://schemas.microsoft.com/office/drawing/2014/chart" uri="{C3380CC4-5D6E-409C-BE32-E72D297353CC}">
                <c16:uniqueId val="{0000002F-820F-4888-8D06-7D28FE171114}"/>
              </c:ext>
            </c:extLst>
          </c:dPt>
          <c:dPt>
            <c:idx val="24"/>
            <c:bubble3D val="0"/>
            <c:spPr>
              <a:solidFill>
                <a:srgbClr val="00B050"/>
              </a:solidFill>
              <a:ln w="19050">
                <a:solidFill>
                  <a:srgbClr val="92D050"/>
                </a:solidFill>
              </a:ln>
              <a:effectLst/>
            </c:spPr>
            <c:extLst>
              <c:ext xmlns:c16="http://schemas.microsoft.com/office/drawing/2014/chart" uri="{C3380CC4-5D6E-409C-BE32-E72D297353CC}">
                <c16:uniqueId val="{00000031-820F-4888-8D06-7D28FE171114}"/>
              </c:ext>
            </c:extLst>
          </c:dPt>
          <c:dPt>
            <c:idx val="25"/>
            <c:bubble3D val="0"/>
            <c:spPr>
              <a:solidFill>
                <a:srgbClr val="00B050"/>
              </a:solidFill>
              <a:ln w="19050">
                <a:solidFill>
                  <a:srgbClr val="92D050"/>
                </a:solidFill>
              </a:ln>
              <a:effectLst/>
            </c:spPr>
            <c:extLst>
              <c:ext xmlns:c16="http://schemas.microsoft.com/office/drawing/2014/chart" uri="{C3380CC4-5D6E-409C-BE32-E72D297353CC}">
                <c16:uniqueId val="{00000033-820F-4888-8D06-7D28FE171114}"/>
              </c:ext>
            </c:extLst>
          </c:dPt>
          <c:dPt>
            <c:idx val="26"/>
            <c:bubble3D val="0"/>
            <c:spPr>
              <a:solidFill>
                <a:srgbClr val="00B050"/>
              </a:solidFill>
              <a:ln w="19050">
                <a:solidFill>
                  <a:srgbClr val="92D050"/>
                </a:solidFill>
              </a:ln>
              <a:effectLst/>
            </c:spPr>
            <c:extLst>
              <c:ext xmlns:c16="http://schemas.microsoft.com/office/drawing/2014/chart" uri="{C3380CC4-5D6E-409C-BE32-E72D297353CC}">
                <c16:uniqueId val="{00000035-820F-4888-8D06-7D28FE171114}"/>
              </c:ext>
            </c:extLst>
          </c:dPt>
          <c:dPt>
            <c:idx val="27"/>
            <c:bubble3D val="0"/>
            <c:spPr>
              <a:solidFill>
                <a:srgbClr val="00B050"/>
              </a:solidFill>
              <a:ln w="19050">
                <a:solidFill>
                  <a:srgbClr val="92D050"/>
                </a:solidFill>
              </a:ln>
              <a:effectLst/>
            </c:spPr>
            <c:extLst>
              <c:ext xmlns:c16="http://schemas.microsoft.com/office/drawing/2014/chart" uri="{C3380CC4-5D6E-409C-BE32-E72D297353CC}">
                <c16:uniqueId val="{00000037-820F-4888-8D06-7D28FE171114}"/>
              </c:ext>
            </c:extLst>
          </c:dPt>
          <c:dPt>
            <c:idx val="28"/>
            <c:bubble3D val="0"/>
            <c:spPr>
              <a:solidFill>
                <a:srgbClr val="00B050"/>
              </a:solidFill>
              <a:ln w="19050">
                <a:solidFill>
                  <a:srgbClr val="92D050"/>
                </a:solidFill>
              </a:ln>
              <a:effectLst/>
            </c:spPr>
            <c:extLst>
              <c:ext xmlns:c16="http://schemas.microsoft.com/office/drawing/2014/chart" uri="{C3380CC4-5D6E-409C-BE32-E72D297353CC}">
                <c16:uniqueId val="{00000039-820F-4888-8D06-7D28FE171114}"/>
              </c:ext>
            </c:extLst>
          </c:dPt>
          <c:dPt>
            <c:idx val="29"/>
            <c:bubble3D val="0"/>
            <c:spPr>
              <a:solidFill>
                <a:srgbClr val="00B050"/>
              </a:solidFill>
              <a:ln w="19050">
                <a:solidFill>
                  <a:srgbClr val="92D050"/>
                </a:solidFill>
              </a:ln>
              <a:effectLst/>
            </c:spPr>
            <c:extLst>
              <c:ext xmlns:c16="http://schemas.microsoft.com/office/drawing/2014/chart" uri="{C3380CC4-5D6E-409C-BE32-E72D297353CC}">
                <c16:uniqueId val="{0000003B-820F-4888-8D06-7D28FE171114}"/>
              </c:ext>
            </c:extLst>
          </c:dPt>
          <c:dPt>
            <c:idx val="30"/>
            <c:bubble3D val="0"/>
            <c:spPr>
              <a:solidFill>
                <a:srgbClr val="00B050"/>
              </a:solidFill>
              <a:ln w="19050">
                <a:solidFill>
                  <a:srgbClr val="92D050"/>
                </a:solidFill>
              </a:ln>
              <a:effectLst/>
            </c:spPr>
            <c:extLst>
              <c:ext xmlns:c16="http://schemas.microsoft.com/office/drawing/2014/chart" uri="{C3380CC4-5D6E-409C-BE32-E72D297353CC}">
                <c16:uniqueId val="{0000003D-820F-4888-8D06-7D28FE171114}"/>
              </c:ext>
            </c:extLst>
          </c:dPt>
          <c:dPt>
            <c:idx val="31"/>
            <c:bubble3D val="0"/>
            <c:spPr>
              <a:solidFill>
                <a:srgbClr val="00B050"/>
              </a:solidFill>
              <a:ln w="19050">
                <a:solidFill>
                  <a:srgbClr val="92D050"/>
                </a:solidFill>
              </a:ln>
              <a:effectLst/>
            </c:spPr>
            <c:extLst>
              <c:ext xmlns:c16="http://schemas.microsoft.com/office/drawing/2014/chart" uri="{C3380CC4-5D6E-409C-BE32-E72D297353CC}">
                <c16:uniqueId val="{0000003F-820F-4888-8D06-7D28FE171114}"/>
              </c:ext>
            </c:extLst>
          </c:dPt>
          <c:dPt>
            <c:idx val="32"/>
            <c:bubble3D val="0"/>
            <c:spPr>
              <a:solidFill>
                <a:srgbClr val="00B050"/>
              </a:solidFill>
              <a:ln w="19050">
                <a:solidFill>
                  <a:srgbClr val="92D050"/>
                </a:solidFill>
              </a:ln>
              <a:effectLst/>
            </c:spPr>
            <c:extLst>
              <c:ext xmlns:c16="http://schemas.microsoft.com/office/drawing/2014/chart" uri="{C3380CC4-5D6E-409C-BE32-E72D297353CC}">
                <c16:uniqueId val="{00000041-820F-4888-8D06-7D28FE171114}"/>
              </c:ext>
            </c:extLst>
          </c:dPt>
          <c:dPt>
            <c:idx val="33"/>
            <c:bubble3D val="0"/>
            <c:spPr>
              <a:solidFill>
                <a:srgbClr val="00B050"/>
              </a:solidFill>
              <a:ln w="19050">
                <a:solidFill>
                  <a:srgbClr val="92D050"/>
                </a:solidFill>
              </a:ln>
              <a:effectLst/>
            </c:spPr>
            <c:extLst>
              <c:ext xmlns:c16="http://schemas.microsoft.com/office/drawing/2014/chart" uri="{C3380CC4-5D6E-409C-BE32-E72D297353CC}">
                <c16:uniqueId val="{00000043-820F-4888-8D06-7D28FE171114}"/>
              </c:ext>
            </c:extLst>
          </c:dPt>
          <c:dPt>
            <c:idx val="34"/>
            <c:bubble3D val="0"/>
            <c:spPr>
              <a:solidFill>
                <a:srgbClr val="00B050"/>
              </a:solidFill>
              <a:ln w="19050">
                <a:solidFill>
                  <a:srgbClr val="92D050"/>
                </a:solidFill>
              </a:ln>
              <a:effectLst/>
            </c:spPr>
            <c:extLst>
              <c:ext xmlns:c16="http://schemas.microsoft.com/office/drawing/2014/chart" uri="{C3380CC4-5D6E-409C-BE32-E72D297353CC}">
                <c16:uniqueId val="{00000045-820F-4888-8D06-7D28FE171114}"/>
              </c:ext>
            </c:extLst>
          </c:dPt>
          <c:dPt>
            <c:idx val="35"/>
            <c:bubble3D val="0"/>
            <c:spPr>
              <a:solidFill>
                <a:srgbClr val="00B050"/>
              </a:solidFill>
              <a:ln w="19050">
                <a:solidFill>
                  <a:srgbClr val="92D050"/>
                </a:solidFill>
              </a:ln>
              <a:effectLst/>
            </c:spPr>
            <c:extLst>
              <c:ext xmlns:c16="http://schemas.microsoft.com/office/drawing/2014/chart" uri="{C3380CC4-5D6E-409C-BE32-E72D297353CC}">
                <c16:uniqueId val="{00000047-820F-4888-8D06-7D28FE171114}"/>
              </c:ext>
            </c:extLst>
          </c:dPt>
          <c:dPt>
            <c:idx val="36"/>
            <c:bubble3D val="0"/>
            <c:spPr>
              <a:solidFill>
                <a:srgbClr val="00B050"/>
              </a:solidFill>
              <a:ln w="19050">
                <a:solidFill>
                  <a:srgbClr val="92D050"/>
                </a:solidFill>
              </a:ln>
              <a:effectLst/>
            </c:spPr>
            <c:extLst>
              <c:ext xmlns:c16="http://schemas.microsoft.com/office/drawing/2014/chart" uri="{C3380CC4-5D6E-409C-BE32-E72D297353CC}">
                <c16:uniqueId val="{00000049-820F-4888-8D06-7D28FE171114}"/>
              </c:ext>
            </c:extLst>
          </c:dPt>
          <c:dPt>
            <c:idx val="37"/>
            <c:bubble3D val="0"/>
            <c:spPr>
              <a:solidFill>
                <a:srgbClr val="00B050"/>
              </a:solidFill>
              <a:ln w="19050">
                <a:solidFill>
                  <a:srgbClr val="92D050"/>
                </a:solidFill>
              </a:ln>
              <a:effectLst/>
            </c:spPr>
            <c:extLst>
              <c:ext xmlns:c16="http://schemas.microsoft.com/office/drawing/2014/chart" uri="{C3380CC4-5D6E-409C-BE32-E72D297353CC}">
                <c16:uniqueId val="{0000004B-820F-4888-8D06-7D28FE171114}"/>
              </c:ext>
            </c:extLst>
          </c:dPt>
          <c:dPt>
            <c:idx val="38"/>
            <c:bubble3D val="0"/>
            <c:spPr>
              <a:solidFill>
                <a:srgbClr val="00B050"/>
              </a:solidFill>
              <a:ln w="19050">
                <a:solidFill>
                  <a:srgbClr val="92D050"/>
                </a:solidFill>
              </a:ln>
              <a:effectLst/>
            </c:spPr>
            <c:extLst>
              <c:ext xmlns:c16="http://schemas.microsoft.com/office/drawing/2014/chart" uri="{C3380CC4-5D6E-409C-BE32-E72D297353CC}">
                <c16:uniqueId val="{0000004D-820F-4888-8D06-7D28FE171114}"/>
              </c:ext>
            </c:extLst>
          </c:dPt>
          <c:dPt>
            <c:idx val="39"/>
            <c:bubble3D val="0"/>
            <c:spPr>
              <a:solidFill>
                <a:srgbClr val="00B050"/>
              </a:solidFill>
              <a:ln w="19050">
                <a:solidFill>
                  <a:srgbClr val="92D050"/>
                </a:solidFill>
              </a:ln>
              <a:effectLst/>
            </c:spPr>
            <c:extLst>
              <c:ext xmlns:c16="http://schemas.microsoft.com/office/drawing/2014/chart" uri="{C3380CC4-5D6E-409C-BE32-E72D297353CC}">
                <c16:uniqueId val="{0000004F-820F-4888-8D06-7D28FE171114}"/>
              </c:ext>
            </c:extLst>
          </c:dPt>
          <c:dPt>
            <c:idx val="40"/>
            <c:bubble3D val="0"/>
            <c:spPr>
              <a:solidFill>
                <a:srgbClr val="00B050"/>
              </a:solidFill>
              <a:ln w="19050">
                <a:solidFill>
                  <a:srgbClr val="92D050"/>
                </a:solidFill>
              </a:ln>
              <a:effectLst/>
            </c:spPr>
            <c:extLst>
              <c:ext xmlns:c16="http://schemas.microsoft.com/office/drawing/2014/chart" uri="{C3380CC4-5D6E-409C-BE32-E72D297353CC}">
                <c16:uniqueId val="{00000051-820F-4888-8D06-7D28FE171114}"/>
              </c:ext>
            </c:extLst>
          </c:dPt>
          <c:dPt>
            <c:idx val="41"/>
            <c:bubble3D val="0"/>
            <c:spPr>
              <a:solidFill>
                <a:srgbClr val="00B050"/>
              </a:solidFill>
              <a:ln w="19050">
                <a:solidFill>
                  <a:srgbClr val="92D050"/>
                </a:solidFill>
              </a:ln>
              <a:effectLst/>
            </c:spPr>
            <c:extLst>
              <c:ext xmlns:c16="http://schemas.microsoft.com/office/drawing/2014/chart" uri="{C3380CC4-5D6E-409C-BE32-E72D297353CC}">
                <c16:uniqueId val="{00000053-820F-4888-8D06-7D28FE171114}"/>
              </c:ext>
            </c:extLst>
          </c:dPt>
          <c:dPt>
            <c:idx val="42"/>
            <c:bubble3D val="0"/>
            <c:spPr>
              <a:solidFill>
                <a:srgbClr val="00B050"/>
              </a:solidFill>
              <a:ln w="19050">
                <a:solidFill>
                  <a:srgbClr val="92D050"/>
                </a:solidFill>
              </a:ln>
              <a:effectLst/>
            </c:spPr>
            <c:extLst>
              <c:ext xmlns:c16="http://schemas.microsoft.com/office/drawing/2014/chart" uri="{C3380CC4-5D6E-409C-BE32-E72D297353CC}">
                <c16:uniqueId val="{00000055-820F-4888-8D06-7D28FE171114}"/>
              </c:ext>
            </c:extLst>
          </c:dPt>
          <c:dPt>
            <c:idx val="43"/>
            <c:bubble3D val="0"/>
            <c:spPr>
              <a:solidFill>
                <a:srgbClr val="00B050"/>
              </a:solidFill>
              <a:ln w="19050">
                <a:solidFill>
                  <a:srgbClr val="92D050"/>
                </a:solidFill>
              </a:ln>
              <a:effectLst/>
            </c:spPr>
            <c:extLst>
              <c:ext xmlns:c16="http://schemas.microsoft.com/office/drawing/2014/chart" uri="{C3380CC4-5D6E-409C-BE32-E72D297353CC}">
                <c16:uniqueId val="{00000057-820F-4888-8D06-7D28FE171114}"/>
              </c:ext>
            </c:extLst>
          </c:dPt>
          <c:dPt>
            <c:idx val="44"/>
            <c:bubble3D val="0"/>
            <c:spPr>
              <a:solidFill>
                <a:srgbClr val="00B050"/>
              </a:solidFill>
              <a:ln w="19050">
                <a:solidFill>
                  <a:srgbClr val="92D050"/>
                </a:solidFill>
              </a:ln>
              <a:effectLst/>
            </c:spPr>
            <c:extLst>
              <c:ext xmlns:c16="http://schemas.microsoft.com/office/drawing/2014/chart" uri="{C3380CC4-5D6E-409C-BE32-E72D297353CC}">
                <c16:uniqueId val="{00000059-820F-4888-8D06-7D28FE171114}"/>
              </c:ext>
            </c:extLst>
          </c:dPt>
          <c:dPt>
            <c:idx val="45"/>
            <c:bubble3D val="0"/>
            <c:spPr>
              <a:solidFill>
                <a:srgbClr val="00B050"/>
              </a:solidFill>
              <a:ln w="19050">
                <a:solidFill>
                  <a:srgbClr val="92D050"/>
                </a:solidFill>
              </a:ln>
              <a:effectLst/>
            </c:spPr>
            <c:extLst>
              <c:ext xmlns:c16="http://schemas.microsoft.com/office/drawing/2014/chart" uri="{C3380CC4-5D6E-409C-BE32-E72D297353CC}">
                <c16:uniqueId val="{0000005B-820F-4888-8D06-7D28FE171114}"/>
              </c:ext>
            </c:extLst>
          </c:dPt>
          <c:dPt>
            <c:idx val="46"/>
            <c:bubble3D val="0"/>
            <c:spPr>
              <a:solidFill>
                <a:srgbClr val="00B050"/>
              </a:solidFill>
              <a:ln w="19050">
                <a:solidFill>
                  <a:srgbClr val="92D050"/>
                </a:solidFill>
              </a:ln>
              <a:effectLst/>
            </c:spPr>
            <c:extLst>
              <c:ext xmlns:c16="http://schemas.microsoft.com/office/drawing/2014/chart" uri="{C3380CC4-5D6E-409C-BE32-E72D297353CC}">
                <c16:uniqueId val="{0000005D-820F-4888-8D06-7D28FE171114}"/>
              </c:ext>
            </c:extLst>
          </c:dPt>
          <c:dPt>
            <c:idx val="47"/>
            <c:bubble3D val="0"/>
            <c:spPr>
              <a:solidFill>
                <a:srgbClr val="00B050"/>
              </a:solidFill>
              <a:ln w="19050">
                <a:solidFill>
                  <a:srgbClr val="92D050"/>
                </a:solidFill>
              </a:ln>
              <a:effectLst/>
            </c:spPr>
            <c:extLst>
              <c:ext xmlns:c16="http://schemas.microsoft.com/office/drawing/2014/chart" uri="{C3380CC4-5D6E-409C-BE32-E72D297353CC}">
                <c16:uniqueId val="{0000005F-820F-4888-8D06-7D28FE171114}"/>
              </c:ext>
            </c:extLst>
          </c:dPt>
          <c:dPt>
            <c:idx val="48"/>
            <c:bubble3D val="0"/>
            <c:spPr>
              <a:solidFill>
                <a:srgbClr val="00B050"/>
              </a:solidFill>
              <a:ln w="19050">
                <a:solidFill>
                  <a:srgbClr val="92D050"/>
                </a:solidFill>
              </a:ln>
              <a:effectLst/>
            </c:spPr>
            <c:extLst>
              <c:ext xmlns:c16="http://schemas.microsoft.com/office/drawing/2014/chart" uri="{C3380CC4-5D6E-409C-BE32-E72D297353CC}">
                <c16:uniqueId val="{00000061-820F-4888-8D06-7D28FE171114}"/>
              </c:ext>
            </c:extLst>
          </c:dPt>
          <c:dPt>
            <c:idx val="49"/>
            <c:bubble3D val="0"/>
            <c:spPr>
              <a:solidFill>
                <a:srgbClr val="00B050"/>
              </a:solidFill>
              <a:ln w="19050">
                <a:solidFill>
                  <a:srgbClr val="92D050"/>
                </a:solidFill>
              </a:ln>
              <a:effectLst/>
            </c:spPr>
            <c:extLst>
              <c:ext xmlns:c16="http://schemas.microsoft.com/office/drawing/2014/chart" uri="{C3380CC4-5D6E-409C-BE32-E72D297353CC}">
                <c16:uniqueId val="{00000063-820F-4888-8D06-7D28FE171114}"/>
              </c:ext>
            </c:extLst>
          </c:dPt>
          <c:dPt>
            <c:idx val="50"/>
            <c:bubble3D val="0"/>
            <c:spPr>
              <a:solidFill>
                <a:srgbClr val="00B050"/>
              </a:solidFill>
              <a:ln w="19050">
                <a:solidFill>
                  <a:srgbClr val="92D050"/>
                </a:solidFill>
              </a:ln>
              <a:effectLst/>
            </c:spPr>
            <c:extLst>
              <c:ext xmlns:c16="http://schemas.microsoft.com/office/drawing/2014/chart" uri="{C3380CC4-5D6E-409C-BE32-E72D297353CC}">
                <c16:uniqueId val="{00000065-820F-4888-8D06-7D28FE171114}"/>
              </c:ext>
            </c:extLst>
          </c:dPt>
          <c:dPt>
            <c:idx val="51"/>
            <c:bubble3D val="0"/>
            <c:spPr>
              <a:solidFill>
                <a:srgbClr val="00B050"/>
              </a:solidFill>
              <a:ln w="19050">
                <a:solidFill>
                  <a:srgbClr val="92D050"/>
                </a:solidFill>
              </a:ln>
              <a:effectLst/>
            </c:spPr>
            <c:extLst>
              <c:ext xmlns:c16="http://schemas.microsoft.com/office/drawing/2014/chart" uri="{C3380CC4-5D6E-409C-BE32-E72D297353CC}">
                <c16:uniqueId val="{00000067-820F-4888-8D06-7D28FE171114}"/>
              </c:ext>
            </c:extLst>
          </c:dPt>
          <c:dPt>
            <c:idx val="52"/>
            <c:bubble3D val="0"/>
            <c:spPr>
              <a:solidFill>
                <a:srgbClr val="00B050"/>
              </a:solidFill>
              <a:ln w="19050">
                <a:solidFill>
                  <a:srgbClr val="92D050"/>
                </a:solidFill>
              </a:ln>
              <a:effectLst/>
            </c:spPr>
            <c:extLst>
              <c:ext xmlns:c16="http://schemas.microsoft.com/office/drawing/2014/chart" uri="{C3380CC4-5D6E-409C-BE32-E72D297353CC}">
                <c16:uniqueId val="{00000069-820F-4888-8D06-7D28FE171114}"/>
              </c:ext>
            </c:extLst>
          </c:dPt>
          <c:dPt>
            <c:idx val="53"/>
            <c:bubble3D val="0"/>
            <c:spPr>
              <a:solidFill>
                <a:srgbClr val="00B050"/>
              </a:solidFill>
              <a:ln w="19050">
                <a:solidFill>
                  <a:srgbClr val="92D050"/>
                </a:solidFill>
              </a:ln>
              <a:effectLst/>
            </c:spPr>
            <c:extLst>
              <c:ext xmlns:c16="http://schemas.microsoft.com/office/drawing/2014/chart" uri="{C3380CC4-5D6E-409C-BE32-E72D297353CC}">
                <c16:uniqueId val="{0000006B-820F-4888-8D06-7D28FE171114}"/>
              </c:ext>
            </c:extLst>
          </c:dPt>
          <c:dPt>
            <c:idx val="54"/>
            <c:bubble3D val="0"/>
            <c:spPr>
              <a:solidFill>
                <a:srgbClr val="00B050"/>
              </a:solidFill>
              <a:ln w="19050">
                <a:solidFill>
                  <a:srgbClr val="92D050"/>
                </a:solidFill>
              </a:ln>
              <a:effectLst/>
            </c:spPr>
            <c:extLst>
              <c:ext xmlns:c16="http://schemas.microsoft.com/office/drawing/2014/chart" uri="{C3380CC4-5D6E-409C-BE32-E72D297353CC}">
                <c16:uniqueId val="{0000006D-820F-4888-8D06-7D28FE171114}"/>
              </c:ext>
            </c:extLst>
          </c:dPt>
          <c:dPt>
            <c:idx val="55"/>
            <c:bubble3D val="0"/>
            <c:spPr>
              <a:solidFill>
                <a:srgbClr val="00B050"/>
              </a:solidFill>
              <a:ln w="19050">
                <a:solidFill>
                  <a:srgbClr val="92D050"/>
                </a:solidFill>
              </a:ln>
              <a:effectLst/>
            </c:spPr>
            <c:extLst>
              <c:ext xmlns:c16="http://schemas.microsoft.com/office/drawing/2014/chart" uri="{C3380CC4-5D6E-409C-BE32-E72D297353CC}">
                <c16:uniqueId val="{0000006F-820F-4888-8D06-7D28FE171114}"/>
              </c:ext>
            </c:extLst>
          </c:dPt>
          <c:dPt>
            <c:idx val="56"/>
            <c:bubble3D val="0"/>
            <c:spPr>
              <a:solidFill>
                <a:srgbClr val="00B050"/>
              </a:solidFill>
              <a:ln w="19050">
                <a:solidFill>
                  <a:srgbClr val="92D050"/>
                </a:solidFill>
              </a:ln>
              <a:effectLst/>
            </c:spPr>
            <c:extLst>
              <c:ext xmlns:c16="http://schemas.microsoft.com/office/drawing/2014/chart" uri="{C3380CC4-5D6E-409C-BE32-E72D297353CC}">
                <c16:uniqueId val="{00000071-820F-4888-8D06-7D28FE171114}"/>
              </c:ext>
            </c:extLst>
          </c:dPt>
          <c:dPt>
            <c:idx val="57"/>
            <c:bubble3D val="0"/>
            <c:spPr>
              <a:solidFill>
                <a:srgbClr val="00B050"/>
              </a:solidFill>
              <a:ln w="19050">
                <a:solidFill>
                  <a:srgbClr val="92D050"/>
                </a:solidFill>
              </a:ln>
              <a:effectLst/>
            </c:spPr>
            <c:extLst>
              <c:ext xmlns:c16="http://schemas.microsoft.com/office/drawing/2014/chart" uri="{C3380CC4-5D6E-409C-BE32-E72D297353CC}">
                <c16:uniqueId val="{00000073-820F-4888-8D06-7D28FE171114}"/>
              </c:ext>
            </c:extLst>
          </c:dPt>
          <c:dPt>
            <c:idx val="58"/>
            <c:bubble3D val="0"/>
            <c:spPr>
              <a:solidFill>
                <a:srgbClr val="00B050"/>
              </a:solidFill>
              <a:ln w="19050">
                <a:solidFill>
                  <a:srgbClr val="92D050"/>
                </a:solidFill>
              </a:ln>
              <a:effectLst/>
            </c:spPr>
            <c:extLst>
              <c:ext xmlns:c16="http://schemas.microsoft.com/office/drawing/2014/chart" uri="{C3380CC4-5D6E-409C-BE32-E72D297353CC}">
                <c16:uniqueId val="{00000075-820F-4888-8D06-7D28FE171114}"/>
              </c:ext>
            </c:extLst>
          </c:dPt>
          <c:dPt>
            <c:idx val="59"/>
            <c:bubble3D val="0"/>
            <c:spPr>
              <a:solidFill>
                <a:srgbClr val="00B050"/>
              </a:solidFill>
              <a:ln w="19050">
                <a:solidFill>
                  <a:srgbClr val="92D050"/>
                </a:solidFill>
              </a:ln>
              <a:effectLst/>
            </c:spPr>
            <c:extLst>
              <c:ext xmlns:c16="http://schemas.microsoft.com/office/drawing/2014/chart" uri="{C3380CC4-5D6E-409C-BE32-E72D297353CC}">
                <c16:uniqueId val="{00000077-820F-4888-8D06-7D28FE171114}"/>
              </c:ext>
            </c:extLst>
          </c:dPt>
          <c:dPt>
            <c:idx val="60"/>
            <c:bubble3D val="0"/>
            <c:spPr>
              <a:solidFill>
                <a:srgbClr val="00B050"/>
              </a:solidFill>
              <a:ln w="19050">
                <a:solidFill>
                  <a:srgbClr val="92D050"/>
                </a:solidFill>
              </a:ln>
              <a:effectLst/>
            </c:spPr>
            <c:extLst>
              <c:ext xmlns:c16="http://schemas.microsoft.com/office/drawing/2014/chart" uri="{C3380CC4-5D6E-409C-BE32-E72D297353CC}">
                <c16:uniqueId val="{00000079-820F-4888-8D06-7D28FE171114}"/>
              </c:ext>
            </c:extLst>
          </c:dPt>
          <c:dPt>
            <c:idx val="61"/>
            <c:bubble3D val="0"/>
            <c:spPr>
              <a:solidFill>
                <a:srgbClr val="00B050"/>
              </a:solidFill>
              <a:ln w="19050">
                <a:solidFill>
                  <a:srgbClr val="92D050"/>
                </a:solidFill>
              </a:ln>
              <a:effectLst/>
            </c:spPr>
            <c:extLst>
              <c:ext xmlns:c16="http://schemas.microsoft.com/office/drawing/2014/chart" uri="{C3380CC4-5D6E-409C-BE32-E72D297353CC}">
                <c16:uniqueId val="{0000007B-820F-4888-8D06-7D28FE171114}"/>
              </c:ext>
            </c:extLst>
          </c:dPt>
          <c:dPt>
            <c:idx val="62"/>
            <c:bubble3D val="0"/>
            <c:spPr>
              <a:solidFill>
                <a:srgbClr val="00B050"/>
              </a:solidFill>
              <a:ln w="19050">
                <a:solidFill>
                  <a:srgbClr val="92D050"/>
                </a:solidFill>
              </a:ln>
              <a:effectLst/>
            </c:spPr>
            <c:extLst>
              <c:ext xmlns:c16="http://schemas.microsoft.com/office/drawing/2014/chart" uri="{C3380CC4-5D6E-409C-BE32-E72D297353CC}">
                <c16:uniqueId val="{0000007D-820F-4888-8D06-7D28FE171114}"/>
              </c:ext>
            </c:extLst>
          </c:dPt>
          <c:dPt>
            <c:idx val="63"/>
            <c:bubble3D val="0"/>
            <c:spPr>
              <a:solidFill>
                <a:srgbClr val="00B050"/>
              </a:solidFill>
              <a:ln w="19050">
                <a:solidFill>
                  <a:srgbClr val="92D050"/>
                </a:solidFill>
              </a:ln>
              <a:effectLst/>
            </c:spPr>
            <c:extLst>
              <c:ext xmlns:c16="http://schemas.microsoft.com/office/drawing/2014/chart" uri="{C3380CC4-5D6E-409C-BE32-E72D297353CC}">
                <c16:uniqueId val="{0000007F-820F-4888-8D06-7D28FE171114}"/>
              </c:ext>
            </c:extLst>
          </c:dPt>
          <c:dPt>
            <c:idx val="64"/>
            <c:bubble3D val="0"/>
            <c:spPr>
              <a:solidFill>
                <a:srgbClr val="00B050"/>
              </a:solidFill>
              <a:ln w="19050">
                <a:solidFill>
                  <a:srgbClr val="92D050"/>
                </a:solidFill>
              </a:ln>
              <a:effectLst/>
            </c:spPr>
            <c:extLst>
              <c:ext xmlns:c16="http://schemas.microsoft.com/office/drawing/2014/chart" uri="{C3380CC4-5D6E-409C-BE32-E72D297353CC}">
                <c16:uniqueId val="{00000081-820F-4888-8D06-7D28FE171114}"/>
              </c:ext>
            </c:extLst>
          </c:dPt>
          <c:dPt>
            <c:idx val="65"/>
            <c:bubble3D val="0"/>
            <c:spPr>
              <a:solidFill>
                <a:srgbClr val="00B050"/>
              </a:solidFill>
              <a:ln w="19050">
                <a:solidFill>
                  <a:srgbClr val="92D050"/>
                </a:solidFill>
              </a:ln>
              <a:effectLst/>
            </c:spPr>
            <c:extLst>
              <c:ext xmlns:c16="http://schemas.microsoft.com/office/drawing/2014/chart" uri="{C3380CC4-5D6E-409C-BE32-E72D297353CC}">
                <c16:uniqueId val="{00000083-820F-4888-8D06-7D28FE171114}"/>
              </c:ext>
            </c:extLst>
          </c:dPt>
          <c:dPt>
            <c:idx val="66"/>
            <c:bubble3D val="0"/>
            <c:spPr>
              <a:solidFill>
                <a:srgbClr val="00B050"/>
              </a:solidFill>
              <a:ln w="19050">
                <a:solidFill>
                  <a:srgbClr val="92D050"/>
                </a:solidFill>
              </a:ln>
              <a:effectLst/>
            </c:spPr>
            <c:extLst>
              <c:ext xmlns:c16="http://schemas.microsoft.com/office/drawing/2014/chart" uri="{C3380CC4-5D6E-409C-BE32-E72D297353CC}">
                <c16:uniqueId val="{00000085-820F-4888-8D06-7D28FE171114}"/>
              </c:ext>
            </c:extLst>
          </c:dPt>
          <c:dPt>
            <c:idx val="67"/>
            <c:bubble3D val="0"/>
            <c:spPr>
              <a:solidFill>
                <a:srgbClr val="00B050"/>
              </a:solidFill>
              <a:ln w="19050">
                <a:solidFill>
                  <a:srgbClr val="92D050"/>
                </a:solidFill>
              </a:ln>
              <a:effectLst/>
            </c:spPr>
            <c:extLst>
              <c:ext xmlns:c16="http://schemas.microsoft.com/office/drawing/2014/chart" uri="{C3380CC4-5D6E-409C-BE32-E72D297353CC}">
                <c16:uniqueId val="{00000087-820F-4888-8D06-7D28FE171114}"/>
              </c:ext>
            </c:extLst>
          </c:dPt>
          <c:dPt>
            <c:idx val="68"/>
            <c:bubble3D val="0"/>
            <c:spPr>
              <a:solidFill>
                <a:srgbClr val="00B050"/>
              </a:solidFill>
              <a:ln w="19050">
                <a:solidFill>
                  <a:srgbClr val="92D050"/>
                </a:solidFill>
              </a:ln>
              <a:effectLst/>
            </c:spPr>
            <c:extLst>
              <c:ext xmlns:c16="http://schemas.microsoft.com/office/drawing/2014/chart" uri="{C3380CC4-5D6E-409C-BE32-E72D297353CC}">
                <c16:uniqueId val="{00000089-820F-4888-8D06-7D28FE171114}"/>
              </c:ext>
            </c:extLst>
          </c:dPt>
          <c:dPt>
            <c:idx val="69"/>
            <c:bubble3D val="0"/>
            <c:spPr>
              <a:solidFill>
                <a:srgbClr val="00B050"/>
              </a:solidFill>
              <a:ln w="19050">
                <a:solidFill>
                  <a:srgbClr val="92D050"/>
                </a:solidFill>
              </a:ln>
              <a:effectLst/>
            </c:spPr>
            <c:extLst>
              <c:ext xmlns:c16="http://schemas.microsoft.com/office/drawing/2014/chart" uri="{C3380CC4-5D6E-409C-BE32-E72D297353CC}">
                <c16:uniqueId val="{0000008B-820F-4888-8D06-7D28FE171114}"/>
              </c:ext>
            </c:extLst>
          </c:dPt>
          <c:dPt>
            <c:idx val="70"/>
            <c:bubble3D val="0"/>
            <c:spPr>
              <a:solidFill>
                <a:srgbClr val="00B050"/>
              </a:solidFill>
              <a:ln w="19050">
                <a:solidFill>
                  <a:srgbClr val="92D050"/>
                </a:solidFill>
              </a:ln>
              <a:effectLst/>
            </c:spPr>
            <c:extLst>
              <c:ext xmlns:c16="http://schemas.microsoft.com/office/drawing/2014/chart" uri="{C3380CC4-5D6E-409C-BE32-E72D297353CC}">
                <c16:uniqueId val="{0000008D-820F-4888-8D06-7D28FE171114}"/>
              </c:ext>
            </c:extLst>
          </c:dPt>
          <c:dPt>
            <c:idx val="71"/>
            <c:bubble3D val="0"/>
            <c:spPr>
              <a:solidFill>
                <a:srgbClr val="00B050"/>
              </a:solidFill>
              <a:ln w="19050">
                <a:solidFill>
                  <a:srgbClr val="92D050"/>
                </a:solidFill>
              </a:ln>
              <a:effectLst/>
            </c:spPr>
            <c:extLst>
              <c:ext xmlns:c16="http://schemas.microsoft.com/office/drawing/2014/chart" uri="{C3380CC4-5D6E-409C-BE32-E72D297353CC}">
                <c16:uniqueId val="{0000008F-820F-4888-8D06-7D28FE171114}"/>
              </c:ext>
            </c:extLst>
          </c:dPt>
          <c:dPt>
            <c:idx val="72"/>
            <c:bubble3D val="0"/>
            <c:spPr>
              <a:solidFill>
                <a:srgbClr val="00B050"/>
              </a:solidFill>
              <a:ln w="19050">
                <a:solidFill>
                  <a:srgbClr val="92D050"/>
                </a:solidFill>
              </a:ln>
              <a:effectLst/>
            </c:spPr>
            <c:extLst>
              <c:ext xmlns:c16="http://schemas.microsoft.com/office/drawing/2014/chart" uri="{C3380CC4-5D6E-409C-BE32-E72D297353CC}">
                <c16:uniqueId val="{00000091-820F-4888-8D06-7D28FE171114}"/>
              </c:ext>
            </c:extLst>
          </c:dPt>
          <c:dPt>
            <c:idx val="73"/>
            <c:bubble3D val="0"/>
            <c:spPr>
              <a:solidFill>
                <a:srgbClr val="00B050"/>
              </a:solidFill>
              <a:ln w="19050">
                <a:solidFill>
                  <a:srgbClr val="92D050"/>
                </a:solidFill>
              </a:ln>
              <a:effectLst/>
            </c:spPr>
            <c:extLst>
              <c:ext xmlns:c16="http://schemas.microsoft.com/office/drawing/2014/chart" uri="{C3380CC4-5D6E-409C-BE32-E72D297353CC}">
                <c16:uniqueId val="{00000093-820F-4888-8D06-7D28FE171114}"/>
              </c:ext>
            </c:extLst>
          </c:dPt>
          <c:dPt>
            <c:idx val="74"/>
            <c:bubble3D val="0"/>
            <c:spPr>
              <a:solidFill>
                <a:srgbClr val="00B050"/>
              </a:solidFill>
              <a:ln w="19050">
                <a:solidFill>
                  <a:srgbClr val="92D050"/>
                </a:solidFill>
              </a:ln>
              <a:effectLst/>
            </c:spPr>
            <c:extLst>
              <c:ext xmlns:c16="http://schemas.microsoft.com/office/drawing/2014/chart" uri="{C3380CC4-5D6E-409C-BE32-E72D297353CC}">
                <c16:uniqueId val="{00000095-820F-4888-8D06-7D28FE171114}"/>
              </c:ext>
            </c:extLst>
          </c:dPt>
          <c:dPt>
            <c:idx val="75"/>
            <c:bubble3D val="0"/>
            <c:spPr>
              <a:solidFill>
                <a:srgbClr val="00B050"/>
              </a:solidFill>
              <a:ln w="19050">
                <a:solidFill>
                  <a:srgbClr val="92D050"/>
                </a:solidFill>
              </a:ln>
              <a:effectLst/>
            </c:spPr>
            <c:extLst>
              <c:ext xmlns:c16="http://schemas.microsoft.com/office/drawing/2014/chart" uri="{C3380CC4-5D6E-409C-BE32-E72D297353CC}">
                <c16:uniqueId val="{00000097-820F-4888-8D06-7D28FE171114}"/>
              </c:ext>
            </c:extLst>
          </c:dPt>
          <c:dPt>
            <c:idx val="76"/>
            <c:bubble3D val="0"/>
            <c:spPr>
              <a:solidFill>
                <a:srgbClr val="00B050"/>
              </a:solidFill>
              <a:ln w="19050">
                <a:solidFill>
                  <a:srgbClr val="92D050"/>
                </a:solidFill>
              </a:ln>
              <a:effectLst/>
            </c:spPr>
            <c:extLst>
              <c:ext xmlns:c16="http://schemas.microsoft.com/office/drawing/2014/chart" uri="{C3380CC4-5D6E-409C-BE32-E72D297353CC}">
                <c16:uniqueId val="{00000099-820F-4888-8D06-7D28FE171114}"/>
              </c:ext>
            </c:extLst>
          </c:dPt>
          <c:dPt>
            <c:idx val="77"/>
            <c:bubble3D val="0"/>
            <c:spPr>
              <a:solidFill>
                <a:srgbClr val="00B050"/>
              </a:solidFill>
              <a:ln w="19050">
                <a:solidFill>
                  <a:srgbClr val="92D050"/>
                </a:solidFill>
              </a:ln>
              <a:effectLst/>
            </c:spPr>
            <c:extLst>
              <c:ext xmlns:c16="http://schemas.microsoft.com/office/drawing/2014/chart" uri="{C3380CC4-5D6E-409C-BE32-E72D297353CC}">
                <c16:uniqueId val="{0000009B-820F-4888-8D06-7D28FE171114}"/>
              </c:ext>
            </c:extLst>
          </c:dPt>
          <c:dPt>
            <c:idx val="78"/>
            <c:bubble3D val="0"/>
            <c:spPr>
              <a:solidFill>
                <a:srgbClr val="00B050"/>
              </a:solidFill>
              <a:ln w="19050">
                <a:solidFill>
                  <a:srgbClr val="92D050"/>
                </a:solidFill>
              </a:ln>
              <a:effectLst/>
            </c:spPr>
            <c:extLst>
              <c:ext xmlns:c16="http://schemas.microsoft.com/office/drawing/2014/chart" uri="{C3380CC4-5D6E-409C-BE32-E72D297353CC}">
                <c16:uniqueId val="{0000009D-820F-4888-8D06-7D28FE171114}"/>
              </c:ext>
            </c:extLst>
          </c:dPt>
          <c:dPt>
            <c:idx val="79"/>
            <c:bubble3D val="0"/>
            <c:spPr>
              <a:solidFill>
                <a:srgbClr val="00B050"/>
              </a:solidFill>
              <a:ln w="19050">
                <a:solidFill>
                  <a:srgbClr val="92D050"/>
                </a:solidFill>
              </a:ln>
              <a:effectLst/>
            </c:spPr>
            <c:extLst>
              <c:ext xmlns:c16="http://schemas.microsoft.com/office/drawing/2014/chart" uri="{C3380CC4-5D6E-409C-BE32-E72D297353CC}">
                <c16:uniqueId val="{0000009F-820F-4888-8D06-7D28FE171114}"/>
              </c:ext>
            </c:extLst>
          </c:dPt>
          <c:dPt>
            <c:idx val="80"/>
            <c:bubble3D val="0"/>
            <c:spPr>
              <a:solidFill>
                <a:srgbClr val="00B050"/>
              </a:solidFill>
              <a:ln w="19050">
                <a:solidFill>
                  <a:srgbClr val="92D050"/>
                </a:solidFill>
              </a:ln>
              <a:effectLst/>
            </c:spPr>
            <c:extLst>
              <c:ext xmlns:c16="http://schemas.microsoft.com/office/drawing/2014/chart" uri="{C3380CC4-5D6E-409C-BE32-E72D297353CC}">
                <c16:uniqueId val="{000000A1-820F-4888-8D06-7D28FE171114}"/>
              </c:ext>
            </c:extLst>
          </c:dPt>
          <c:dPt>
            <c:idx val="81"/>
            <c:bubble3D val="0"/>
            <c:spPr>
              <a:solidFill>
                <a:srgbClr val="00B050"/>
              </a:solidFill>
              <a:ln w="19050">
                <a:solidFill>
                  <a:srgbClr val="92D050"/>
                </a:solidFill>
              </a:ln>
              <a:effectLst/>
            </c:spPr>
            <c:extLst>
              <c:ext xmlns:c16="http://schemas.microsoft.com/office/drawing/2014/chart" uri="{C3380CC4-5D6E-409C-BE32-E72D297353CC}">
                <c16:uniqueId val="{000000A3-820F-4888-8D06-7D28FE171114}"/>
              </c:ext>
            </c:extLst>
          </c:dPt>
          <c:dPt>
            <c:idx val="82"/>
            <c:bubble3D val="0"/>
            <c:spPr>
              <a:solidFill>
                <a:srgbClr val="00B050"/>
              </a:solidFill>
              <a:ln w="19050">
                <a:solidFill>
                  <a:srgbClr val="92D050"/>
                </a:solidFill>
              </a:ln>
              <a:effectLst/>
            </c:spPr>
            <c:extLst>
              <c:ext xmlns:c16="http://schemas.microsoft.com/office/drawing/2014/chart" uri="{C3380CC4-5D6E-409C-BE32-E72D297353CC}">
                <c16:uniqueId val="{000000A5-820F-4888-8D06-7D28FE171114}"/>
              </c:ext>
            </c:extLst>
          </c:dPt>
          <c:dPt>
            <c:idx val="83"/>
            <c:bubble3D val="0"/>
            <c:spPr>
              <a:solidFill>
                <a:srgbClr val="00B050"/>
              </a:solidFill>
              <a:ln w="19050">
                <a:solidFill>
                  <a:srgbClr val="92D050"/>
                </a:solidFill>
              </a:ln>
              <a:effectLst/>
            </c:spPr>
            <c:extLst>
              <c:ext xmlns:c16="http://schemas.microsoft.com/office/drawing/2014/chart" uri="{C3380CC4-5D6E-409C-BE32-E72D297353CC}">
                <c16:uniqueId val="{000000A7-820F-4888-8D06-7D28FE171114}"/>
              </c:ext>
            </c:extLst>
          </c:dPt>
          <c:dPt>
            <c:idx val="84"/>
            <c:bubble3D val="0"/>
            <c:spPr>
              <a:solidFill>
                <a:srgbClr val="00B050"/>
              </a:solidFill>
              <a:ln w="19050">
                <a:solidFill>
                  <a:srgbClr val="92D050"/>
                </a:solidFill>
              </a:ln>
              <a:effectLst/>
            </c:spPr>
            <c:extLst>
              <c:ext xmlns:c16="http://schemas.microsoft.com/office/drawing/2014/chart" uri="{C3380CC4-5D6E-409C-BE32-E72D297353CC}">
                <c16:uniqueId val="{000000A9-820F-4888-8D06-7D28FE171114}"/>
              </c:ext>
            </c:extLst>
          </c:dPt>
          <c:dPt>
            <c:idx val="85"/>
            <c:bubble3D val="0"/>
            <c:spPr>
              <a:solidFill>
                <a:srgbClr val="00B050"/>
              </a:solidFill>
              <a:ln w="19050">
                <a:solidFill>
                  <a:srgbClr val="92D050"/>
                </a:solidFill>
              </a:ln>
              <a:effectLst/>
            </c:spPr>
            <c:extLst>
              <c:ext xmlns:c16="http://schemas.microsoft.com/office/drawing/2014/chart" uri="{C3380CC4-5D6E-409C-BE32-E72D297353CC}">
                <c16:uniqueId val="{000000AB-820F-4888-8D06-7D28FE171114}"/>
              </c:ext>
            </c:extLst>
          </c:dPt>
          <c:dPt>
            <c:idx val="86"/>
            <c:bubble3D val="0"/>
            <c:spPr>
              <a:solidFill>
                <a:srgbClr val="00B050"/>
              </a:solidFill>
              <a:ln w="19050">
                <a:solidFill>
                  <a:srgbClr val="92D050"/>
                </a:solidFill>
              </a:ln>
              <a:effectLst/>
            </c:spPr>
            <c:extLst>
              <c:ext xmlns:c16="http://schemas.microsoft.com/office/drawing/2014/chart" uri="{C3380CC4-5D6E-409C-BE32-E72D297353CC}">
                <c16:uniqueId val="{000000AD-820F-4888-8D06-7D28FE171114}"/>
              </c:ext>
            </c:extLst>
          </c:dPt>
          <c:dPt>
            <c:idx val="87"/>
            <c:bubble3D val="0"/>
            <c:spPr>
              <a:solidFill>
                <a:srgbClr val="00B050"/>
              </a:solidFill>
              <a:ln w="19050">
                <a:solidFill>
                  <a:srgbClr val="92D050"/>
                </a:solidFill>
              </a:ln>
              <a:effectLst/>
            </c:spPr>
            <c:extLst>
              <c:ext xmlns:c16="http://schemas.microsoft.com/office/drawing/2014/chart" uri="{C3380CC4-5D6E-409C-BE32-E72D297353CC}">
                <c16:uniqueId val="{000000AF-820F-4888-8D06-7D28FE171114}"/>
              </c:ext>
            </c:extLst>
          </c:dPt>
          <c:dPt>
            <c:idx val="88"/>
            <c:bubble3D val="0"/>
            <c:spPr>
              <a:solidFill>
                <a:srgbClr val="00B050"/>
              </a:solidFill>
              <a:ln w="19050">
                <a:solidFill>
                  <a:srgbClr val="92D050"/>
                </a:solidFill>
              </a:ln>
              <a:effectLst/>
            </c:spPr>
            <c:extLst>
              <c:ext xmlns:c16="http://schemas.microsoft.com/office/drawing/2014/chart" uri="{C3380CC4-5D6E-409C-BE32-E72D297353CC}">
                <c16:uniqueId val="{000000B1-820F-4888-8D06-7D28FE171114}"/>
              </c:ext>
            </c:extLst>
          </c:dPt>
          <c:dPt>
            <c:idx val="89"/>
            <c:bubble3D val="0"/>
            <c:spPr>
              <a:solidFill>
                <a:srgbClr val="00B050"/>
              </a:solidFill>
              <a:ln w="19050">
                <a:solidFill>
                  <a:srgbClr val="92D050"/>
                </a:solidFill>
              </a:ln>
              <a:effectLst/>
            </c:spPr>
            <c:extLst>
              <c:ext xmlns:c16="http://schemas.microsoft.com/office/drawing/2014/chart" uri="{C3380CC4-5D6E-409C-BE32-E72D297353CC}">
                <c16:uniqueId val="{000000B3-820F-4888-8D06-7D28FE171114}"/>
              </c:ext>
            </c:extLst>
          </c:dPt>
          <c:dPt>
            <c:idx val="90"/>
            <c:bubble3D val="0"/>
            <c:spPr>
              <a:solidFill>
                <a:srgbClr val="00B050"/>
              </a:solidFill>
              <a:ln w="19050">
                <a:solidFill>
                  <a:srgbClr val="92D050"/>
                </a:solidFill>
              </a:ln>
              <a:effectLst/>
            </c:spPr>
            <c:extLst>
              <c:ext xmlns:c16="http://schemas.microsoft.com/office/drawing/2014/chart" uri="{C3380CC4-5D6E-409C-BE32-E72D297353CC}">
                <c16:uniqueId val="{000000B5-820F-4888-8D06-7D28FE171114}"/>
              </c:ext>
            </c:extLst>
          </c:dPt>
          <c:dPt>
            <c:idx val="91"/>
            <c:bubble3D val="0"/>
            <c:spPr>
              <a:solidFill>
                <a:srgbClr val="00B050"/>
              </a:solidFill>
              <a:ln w="19050">
                <a:solidFill>
                  <a:srgbClr val="92D050"/>
                </a:solidFill>
              </a:ln>
              <a:effectLst/>
            </c:spPr>
            <c:extLst>
              <c:ext xmlns:c16="http://schemas.microsoft.com/office/drawing/2014/chart" uri="{C3380CC4-5D6E-409C-BE32-E72D297353CC}">
                <c16:uniqueId val="{000000B7-820F-4888-8D06-7D28FE171114}"/>
              </c:ext>
            </c:extLst>
          </c:dPt>
          <c:dPt>
            <c:idx val="92"/>
            <c:bubble3D val="0"/>
            <c:spPr>
              <a:solidFill>
                <a:srgbClr val="00B050"/>
              </a:solidFill>
              <a:ln w="19050">
                <a:solidFill>
                  <a:srgbClr val="92D050"/>
                </a:solidFill>
              </a:ln>
              <a:effectLst/>
            </c:spPr>
            <c:extLst>
              <c:ext xmlns:c16="http://schemas.microsoft.com/office/drawing/2014/chart" uri="{C3380CC4-5D6E-409C-BE32-E72D297353CC}">
                <c16:uniqueId val="{000000B9-820F-4888-8D06-7D28FE171114}"/>
              </c:ext>
            </c:extLst>
          </c:dPt>
          <c:dPt>
            <c:idx val="93"/>
            <c:bubble3D val="0"/>
            <c:spPr>
              <a:solidFill>
                <a:srgbClr val="00B050"/>
              </a:solidFill>
              <a:ln w="19050">
                <a:solidFill>
                  <a:srgbClr val="92D050"/>
                </a:solidFill>
              </a:ln>
              <a:effectLst/>
            </c:spPr>
            <c:extLst>
              <c:ext xmlns:c16="http://schemas.microsoft.com/office/drawing/2014/chart" uri="{C3380CC4-5D6E-409C-BE32-E72D297353CC}">
                <c16:uniqueId val="{000000BB-820F-4888-8D06-7D28FE171114}"/>
              </c:ext>
            </c:extLst>
          </c:dPt>
          <c:dPt>
            <c:idx val="94"/>
            <c:bubble3D val="0"/>
            <c:spPr>
              <a:solidFill>
                <a:srgbClr val="00B050"/>
              </a:solidFill>
              <a:ln w="19050">
                <a:solidFill>
                  <a:srgbClr val="92D050"/>
                </a:solidFill>
              </a:ln>
              <a:effectLst/>
            </c:spPr>
            <c:extLst>
              <c:ext xmlns:c16="http://schemas.microsoft.com/office/drawing/2014/chart" uri="{C3380CC4-5D6E-409C-BE32-E72D297353CC}">
                <c16:uniqueId val="{000000BD-820F-4888-8D06-7D28FE171114}"/>
              </c:ext>
            </c:extLst>
          </c:dPt>
          <c:dPt>
            <c:idx val="95"/>
            <c:bubble3D val="0"/>
            <c:spPr>
              <a:solidFill>
                <a:srgbClr val="00B050"/>
              </a:solidFill>
              <a:ln w="19050">
                <a:solidFill>
                  <a:srgbClr val="92D050"/>
                </a:solidFill>
              </a:ln>
              <a:effectLst/>
            </c:spPr>
            <c:extLst>
              <c:ext xmlns:c16="http://schemas.microsoft.com/office/drawing/2014/chart" uri="{C3380CC4-5D6E-409C-BE32-E72D297353CC}">
                <c16:uniqueId val="{000000BF-820F-4888-8D06-7D28FE171114}"/>
              </c:ext>
            </c:extLst>
          </c:dPt>
          <c:dPt>
            <c:idx val="96"/>
            <c:bubble3D val="0"/>
            <c:spPr>
              <a:solidFill>
                <a:srgbClr val="00B050"/>
              </a:solidFill>
              <a:ln w="19050">
                <a:solidFill>
                  <a:srgbClr val="92D050"/>
                </a:solidFill>
              </a:ln>
              <a:effectLst/>
            </c:spPr>
            <c:extLst>
              <c:ext xmlns:c16="http://schemas.microsoft.com/office/drawing/2014/chart" uri="{C3380CC4-5D6E-409C-BE32-E72D297353CC}">
                <c16:uniqueId val="{000000C1-820F-4888-8D06-7D28FE171114}"/>
              </c:ext>
            </c:extLst>
          </c:dPt>
          <c:dPt>
            <c:idx val="97"/>
            <c:bubble3D val="0"/>
            <c:spPr>
              <a:solidFill>
                <a:srgbClr val="00B050"/>
              </a:solidFill>
              <a:ln w="19050">
                <a:solidFill>
                  <a:srgbClr val="92D050"/>
                </a:solidFill>
              </a:ln>
              <a:effectLst/>
            </c:spPr>
            <c:extLst>
              <c:ext xmlns:c16="http://schemas.microsoft.com/office/drawing/2014/chart" uri="{C3380CC4-5D6E-409C-BE32-E72D297353CC}">
                <c16:uniqueId val="{000000C3-820F-4888-8D06-7D28FE171114}"/>
              </c:ext>
            </c:extLst>
          </c:dPt>
          <c:dPt>
            <c:idx val="98"/>
            <c:bubble3D val="0"/>
            <c:spPr>
              <a:solidFill>
                <a:srgbClr val="00B050"/>
              </a:solidFill>
              <a:ln w="19050">
                <a:solidFill>
                  <a:srgbClr val="92D050"/>
                </a:solidFill>
              </a:ln>
              <a:effectLst/>
            </c:spPr>
            <c:extLst>
              <c:ext xmlns:c16="http://schemas.microsoft.com/office/drawing/2014/chart" uri="{C3380CC4-5D6E-409C-BE32-E72D297353CC}">
                <c16:uniqueId val="{000000C5-820F-4888-8D06-7D28FE171114}"/>
              </c:ext>
            </c:extLst>
          </c:dPt>
          <c:dPt>
            <c:idx val="99"/>
            <c:bubble3D val="0"/>
            <c:spPr>
              <a:solidFill>
                <a:srgbClr val="00B050"/>
              </a:solidFill>
              <a:ln w="19050">
                <a:solidFill>
                  <a:srgbClr val="92D050"/>
                </a:solidFill>
              </a:ln>
              <a:effectLst/>
            </c:spPr>
            <c:extLst>
              <c:ext xmlns:c16="http://schemas.microsoft.com/office/drawing/2014/chart" uri="{C3380CC4-5D6E-409C-BE32-E72D297353CC}">
                <c16:uniqueId val="{000000C7-820F-4888-8D06-7D28FE171114}"/>
              </c:ext>
            </c:extLst>
          </c:dPt>
          <c:dPt>
            <c:idx val="100"/>
            <c:bubble3D val="0"/>
            <c:spPr>
              <a:noFill/>
              <a:ln w="19050">
                <a:noFill/>
              </a:ln>
              <a:effectLst/>
            </c:spPr>
            <c:extLst>
              <c:ext xmlns:c16="http://schemas.microsoft.com/office/drawing/2014/chart" uri="{C3380CC4-5D6E-409C-BE32-E72D297353CC}">
                <c16:uniqueId val="{00000001-4604-4E13-9418-2DED42566AF7}"/>
              </c:ext>
            </c:extLst>
          </c:dPt>
          <c:val>
            <c:numRef>
              <c:f>'Guage chart'!$N$2:$N$102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00-4604-4E13-9418-2DED42566AF7}"/>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chain Dashboard.xlsx]Profit!profit by  month</c:name>
    <c:fmtId val="14"/>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Arial" panose="020B0604020202020204" pitchFamily="34" charset="0"/>
                <a:ea typeface="+mn-ea"/>
                <a:cs typeface="Arial" panose="020B0604020202020204" pitchFamily="34" charset="0"/>
              </a:defRPr>
            </a:pPr>
            <a:r>
              <a:rPr lang="en-US">
                <a:solidFill>
                  <a:schemeClr val="bg2">
                    <a:lumMod val="50000"/>
                  </a:schemeClr>
                </a:solidFill>
                <a:latin typeface="Arial" panose="020B0604020202020204" pitchFamily="34" charset="0"/>
                <a:cs typeface="Arial" panose="020B0604020202020204" pitchFamily="34" charset="0"/>
              </a:rPr>
              <a:t>Profit vs Target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58C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4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Profit!$S$28</c:f>
              <c:strCache>
                <c:ptCount val="1"/>
                <c:pt idx="0">
                  <c:v>Total Profit</c:v>
                </c:pt>
              </c:strCache>
            </c:strRef>
          </c:tx>
          <c:spPr>
            <a:solidFill>
              <a:srgbClr val="C58C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Profit!$R$29:$R$31</c:f>
              <c:strCache>
                <c:ptCount val="3"/>
                <c:pt idx="0">
                  <c:v>Oct</c:v>
                </c:pt>
                <c:pt idx="1">
                  <c:v>Nov</c:v>
                </c:pt>
                <c:pt idx="2">
                  <c:v>Dec</c:v>
                </c:pt>
              </c:strCache>
            </c:strRef>
          </c:cat>
          <c:val>
            <c:numRef>
              <c:f>Profit!$S$29:$S$31</c:f>
              <c:numCache>
                <c:formatCode>\$#,##0;\(\$#,##0\);\$#,##0</c:formatCode>
                <c:ptCount val="3"/>
                <c:pt idx="0">
                  <c:v>21552</c:v>
                </c:pt>
                <c:pt idx="1">
                  <c:v>20859</c:v>
                </c:pt>
                <c:pt idx="2">
                  <c:v>21900</c:v>
                </c:pt>
              </c:numCache>
            </c:numRef>
          </c:val>
          <c:extLst>
            <c:ext xmlns:c16="http://schemas.microsoft.com/office/drawing/2014/chart" uri="{C3380CC4-5D6E-409C-BE32-E72D297353CC}">
              <c16:uniqueId val="{00000000-E150-41AD-B896-F52C03B1744E}"/>
            </c:ext>
          </c:extLst>
        </c:ser>
        <c:ser>
          <c:idx val="1"/>
          <c:order val="1"/>
          <c:tx>
            <c:strRef>
              <c:f>Profit!$T$28</c:f>
              <c:strCache>
                <c:ptCount val="1"/>
                <c:pt idx="0">
                  <c:v>Target Profit</c:v>
                </c:pt>
              </c:strCache>
            </c:strRef>
          </c:tx>
          <c:spPr>
            <a:solidFill>
              <a:srgbClr val="664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Profit!$R$29:$R$31</c:f>
              <c:strCache>
                <c:ptCount val="3"/>
                <c:pt idx="0">
                  <c:v>Oct</c:v>
                </c:pt>
                <c:pt idx="1">
                  <c:v>Nov</c:v>
                </c:pt>
                <c:pt idx="2">
                  <c:v>Dec</c:v>
                </c:pt>
              </c:strCache>
            </c:strRef>
          </c:cat>
          <c:val>
            <c:numRef>
              <c:f>Profit!$T$29:$T$31</c:f>
              <c:numCache>
                <c:formatCode>"$"#,##0</c:formatCode>
                <c:ptCount val="3"/>
                <c:pt idx="0">
                  <c:v>26000</c:v>
                </c:pt>
                <c:pt idx="1">
                  <c:v>18560</c:v>
                </c:pt>
                <c:pt idx="2">
                  <c:v>19340</c:v>
                </c:pt>
              </c:numCache>
            </c:numRef>
          </c:val>
          <c:extLst>
            <c:ext xmlns:c16="http://schemas.microsoft.com/office/drawing/2014/chart" uri="{C3380CC4-5D6E-409C-BE32-E72D297353CC}">
              <c16:uniqueId val="{00000002-E150-41AD-B896-F52C03B1744E}"/>
            </c:ext>
          </c:extLst>
        </c:ser>
        <c:dLbls>
          <c:dLblPos val="inEnd"/>
          <c:showLegendKey val="0"/>
          <c:showVal val="1"/>
          <c:showCatName val="0"/>
          <c:showSerName val="0"/>
          <c:showPercent val="0"/>
          <c:showBubbleSize val="0"/>
        </c:dLbls>
        <c:gapWidth val="70"/>
        <c:axId val="411429408"/>
        <c:axId val="410579072"/>
      </c:barChart>
      <c:catAx>
        <c:axId val="41142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9072"/>
        <c:crosses val="autoZero"/>
        <c:auto val="1"/>
        <c:lblAlgn val="ctr"/>
        <c:lblOffset val="100"/>
        <c:noMultiLvlLbl val="0"/>
      </c:catAx>
      <c:valAx>
        <c:axId val="410579072"/>
        <c:scaling>
          <c:orientation val="minMax"/>
        </c:scaling>
        <c:delete val="1"/>
        <c:axPos val="b"/>
        <c:numFmt formatCode="\$#,##0;\(\$#,##0\);\$#,##0" sourceLinked="1"/>
        <c:majorTickMark val="none"/>
        <c:minorTickMark val="none"/>
        <c:tickLblPos val="nextTo"/>
        <c:crossAx val="41142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1">
                <a:lumMod val="85000"/>
              </a:schemeClr>
            </a:solidFill>
            <a:ln>
              <a:solidFill>
                <a:schemeClr val="bg1"/>
              </a:solidFill>
            </a:ln>
          </c:spPr>
          <c:dPt>
            <c:idx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1-0CD4-49B6-8E3B-E066DAFB1298}"/>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3-0CD4-49B6-8E3B-E066DAFB1298}"/>
              </c:ext>
            </c:extLst>
          </c:dPt>
          <c:dPt>
            <c:idx val="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5-0CD4-49B6-8E3B-E066DAFB1298}"/>
              </c:ext>
            </c:extLst>
          </c:dPt>
          <c:dPt>
            <c:idx val="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7-0CD4-49B6-8E3B-E066DAFB1298}"/>
              </c:ext>
            </c:extLst>
          </c:dPt>
          <c:dPt>
            <c:idx val="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9-0CD4-49B6-8E3B-E066DAFB1298}"/>
              </c:ext>
            </c:extLst>
          </c:dPt>
          <c:dPt>
            <c:idx val="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0CD4-49B6-8E3B-E066DAFB1298}"/>
              </c:ext>
            </c:extLst>
          </c:dPt>
          <c:dPt>
            <c:idx val="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D-0CD4-49B6-8E3B-E066DAFB1298}"/>
              </c:ext>
            </c:extLst>
          </c:dPt>
          <c:dPt>
            <c:idx val="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F-0CD4-49B6-8E3B-E066DAFB1298}"/>
              </c:ext>
            </c:extLst>
          </c:dPt>
          <c:dPt>
            <c:idx val="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1-0CD4-49B6-8E3B-E066DAFB1298}"/>
              </c:ext>
            </c:extLst>
          </c:dPt>
          <c:dPt>
            <c:idx val="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3-0CD4-49B6-8E3B-E066DAFB1298}"/>
              </c:ext>
            </c:extLst>
          </c:dPt>
          <c:dPt>
            <c:idx val="1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5-0CD4-49B6-8E3B-E066DAFB1298}"/>
              </c:ext>
            </c:extLst>
          </c:dPt>
          <c:dPt>
            <c:idx val="1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7-0CD4-49B6-8E3B-E066DAFB1298}"/>
              </c:ext>
            </c:extLst>
          </c:dPt>
          <c:dPt>
            <c:idx val="1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9-0CD4-49B6-8E3B-E066DAFB1298}"/>
              </c:ext>
            </c:extLst>
          </c:dPt>
          <c:dPt>
            <c:idx val="1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B-0CD4-49B6-8E3B-E066DAFB1298}"/>
              </c:ext>
            </c:extLst>
          </c:dPt>
          <c:dPt>
            <c:idx val="1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D-0CD4-49B6-8E3B-E066DAFB1298}"/>
              </c:ext>
            </c:extLst>
          </c:dPt>
          <c:dPt>
            <c:idx val="1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F-0CD4-49B6-8E3B-E066DAFB1298}"/>
              </c:ext>
            </c:extLst>
          </c:dPt>
          <c:dPt>
            <c:idx val="1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1-0CD4-49B6-8E3B-E066DAFB1298}"/>
              </c:ext>
            </c:extLst>
          </c:dPt>
          <c:dPt>
            <c:idx val="1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3-0CD4-49B6-8E3B-E066DAFB1298}"/>
              </c:ext>
            </c:extLst>
          </c:dPt>
          <c:dPt>
            <c:idx val="1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5-0CD4-49B6-8E3B-E066DAFB1298}"/>
              </c:ext>
            </c:extLst>
          </c:dPt>
          <c:dPt>
            <c:idx val="1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7-0CD4-49B6-8E3B-E066DAFB1298}"/>
              </c:ext>
            </c:extLst>
          </c:dPt>
          <c:dPt>
            <c:idx val="2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9-0CD4-49B6-8E3B-E066DAFB1298}"/>
              </c:ext>
            </c:extLst>
          </c:dPt>
          <c:dPt>
            <c:idx val="2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B-0CD4-49B6-8E3B-E066DAFB1298}"/>
              </c:ext>
            </c:extLst>
          </c:dPt>
          <c:dPt>
            <c:idx val="2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D-0CD4-49B6-8E3B-E066DAFB1298}"/>
              </c:ext>
            </c:extLst>
          </c:dPt>
          <c:dPt>
            <c:idx val="2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F-0CD4-49B6-8E3B-E066DAFB1298}"/>
              </c:ext>
            </c:extLst>
          </c:dPt>
          <c:dPt>
            <c:idx val="2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1-0CD4-49B6-8E3B-E066DAFB1298}"/>
              </c:ext>
            </c:extLst>
          </c:dPt>
          <c:dPt>
            <c:idx val="2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3-0CD4-49B6-8E3B-E066DAFB1298}"/>
              </c:ext>
            </c:extLst>
          </c:dPt>
          <c:dPt>
            <c:idx val="2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5-0CD4-49B6-8E3B-E066DAFB1298}"/>
              </c:ext>
            </c:extLst>
          </c:dPt>
          <c:dPt>
            <c:idx val="2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7-0CD4-49B6-8E3B-E066DAFB1298}"/>
              </c:ext>
            </c:extLst>
          </c:dPt>
          <c:dPt>
            <c:idx val="2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9-0CD4-49B6-8E3B-E066DAFB1298}"/>
              </c:ext>
            </c:extLst>
          </c:dPt>
          <c:dPt>
            <c:idx val="2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B-0CD4-49B6-8E3B-E066DAFB1298}"/>
              </c:ext>
            </c:extLst>
          </c:dPt>
          <c:dPt>
            <c:idx val="3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D-0CD4-49B6-8E3B-E066DAFB1298}"/>
              </c:ext>
            </c:extLst>
          </c:dPt>
          <c:dPt>
            <c:idx val="3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F-0CD4-49B6-8E3B-E066DAFB1298}"/>
              </c:ext>
            </c:extLst>
          </c:dPt>
          <c:dPt>
            <c:idx val="3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1-0CD4-49B6-8E3B-E066DAFB1298}"/>
              </c:ext>
            </c:extLst>
          </c:dPt>
          <c:dPt>
            <c:idx val="3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3-0CD4-49B6-8E3B-E066DAFB1298}"/>
              </c:ext>
            </c:extLst>
          </c:dPt>
          <c:dPt>
            <c:idx val="3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5-0CD4-49B6-8E3B-E066DAFB1298}"/>
              </c:ext>
            </c:extLst>
          </c:dPt>
          <c:dPt>
            <c:idx val="3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7-0CD4-49B6-8E3B-E066DAFB1298}"/>
              </c:ext>
            </c:extLst>
          </c:dPt>
          <c:dPt>
            <c:idx val="3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9-0CD4-49B6-8E3B-E066DAFB1298}"/>
              </c:ext>
            </c:extLst>
          </c:dPt>
          <c:dPt>
            <c:idx val="3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B-0CD4-49B6-8E3B-E066DAFB1298}"/>
              </c:ext>
            </c:extLst>
          </c:dPt>
          <c:dPt>
            <c:idx val="3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D-0CD4-49B6-8E3B-E066DAFB1298}"/>
              </c:ext>
            </c:extLst>
          </c:dPt>
          <c:dPt>
            <c:idx val="3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F-0CD4-49B6-8E3B-E066DAFB1298}"/>
              </c:ext>
            </c:extLst>
          </c:dPt>
          <c:dPt>
            <c:idx val="4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1-0CD4-49B6-8E3B-E066DAFB1298}"/>
              </c:ext>
            </c:extLst>
          </c:dPt>
          <c:dPt>
            <c:idx val="4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3-0CD4-49B6-8E3B-E066DAFB1298}"/>
              </c:ext>
            </c:extLst>
          </c:dPt>
          <c:dPt>
            <c:idx val="4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5-0CD4-49B6-8E3B-E066DAFB1298}"/>
              </c:ext>
            </c:extLst>
          </c:dPt>
          <c:dPt>
            <c:idx val="4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7-0CD4-49B6-8E3B-E066DAFB1298}"/>
              </c:ext>
            </c:extLst>
          </c:dPt>
          <c:dPt>
            <c:idx val="4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9-0CD4-49B6-8E3B-E066DAFB1298}"/>
              </c:ext>
            </c:extLst>
          </c:dPt>
          <c:dPt>
            <c:idx val="4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B-0CD4-49B6-8E3B-E066DAFB1298}"/>
              </c:ext>
            </c:extLst>
          </c:dPt>
          <c:dPt>
            <c:idx val="4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D-0CD4-49B6-8E3B-E066DAFB1298}"/>
              </c:ext>
            </c:extLst>
          </c:dPt>
          <c:dPt>
            <c:idx val="4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F-0CD4-49B6-8E3B-E066DAFB1298}"/>
              </c:ext>
            </c:extLst>
          </c:dPt>
          <c:dPt>
            <c:idx val="4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1-0CD4-49B6-8E3B-E066DAFB1298}"/>
              </c:ext>
            </c:extLst>
          </c:dPt>
          <c:dPt>
            <c:idx val="4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3-0CD4-49B6-8E3B-E066DAFB1298}"/>
              </c:ext>
            </c:extLst>
          </c:dPt>
          <c:dPt>
            <c:idx val="5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5-0CD4-49B6-8E3B-E066DAFB1298}"/>
              </c:ext>
            </c:extLst>
          </c:dPt>
          <c:dPt>
            <c:idx val="5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7-0CD4-49B6-8E3B-E066DAFB1298}"/>
              </c:ext>
            </c:extLst>
          </c:dPt>
          <c:dPt>
            <c:idx val="5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9-0CD4-49B6-8E3B-E066DAFB1298}"/>
              </c:ext>
            </c:extLst>
          </c:dPt>
          <c:dPt>
            <c:idx val="5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B-0CD4-49B6-8E3B-E066DAFB1298}"/>
              </c:ext>
            </c:extLst>
          </c:dPt>
          <c:dPt>
            <c:idx val="5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D-0CD4-49B6-8E3B-E066DAFB1298}"/>
              </c:ext>
            </c:extLst>
          </c:dPt>
          <c:dPt>
            <c:idx val="5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F-0CD4-49B6-8E3B-E066DAFB1298}"/>
              </c:ext>
            </c:extLst>
          </c:dPt>
          <c:dPt>
            <c:idx val="5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1-0CD4-49B6-8E3B-E066DAFB1298}"/>
              </c:ext>
            </c:extLst>
          </c:dPt>
          <c:dPt>
            <c:idx val="5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3-0CD4-49B6-8E3B-E066DAFB1298}"/>
              </c:ext>
            </c:extLst>
          </c:dPt>
          <c:dPt>
            <c:idx val="5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5-0CD4-49B6-8E3B-E066DAFB1298}"/>
              </c:ext>
            </c:extLst>
          </c:dPt>
          <c:dPt>
            <c:idx val="5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7-0CD4-49B6-8E3B-E066DAFB1298}"/>
              </c:ext>
            </c:extLst>
          </c:dPt>
          <c:dPt>
            <c:idx val="6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9-0CD4-49B6-8E3B-E066DAFB1298}"/>
              </c:ext>
            </c:extLst>
          </c:dPt>
          <c:dPt>
            <c:idx val="6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B-0CD4-49B6-8E3B-E066DAFB1298}"/>
              </c:ext>
            </c:extLst>
          </c:dPt>
          <c:dPt>
            <c:idx val="6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D-0CD4-49B6-8E3B-E066DAFB1298}"/>
              </c:ext>
            </c:extLst>
          </c:dPt>
          <c:dPt>
            <c:idx val="6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F-0CD4-49B6-8E3B-E066DAFB1298}"/>
              </c:ext>
            </c:extLst>
          </c:dPt>
          <c:dPt>
            <c:idx val="6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1-0CD4-49B6-8E3B-E066DAFB1298}"/>
              </c:ext>
            </c:extLst>
          </c:dPt>
          <c:dPt>
            <c:idx val="6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3-0CD4-49B6-8E3B-E066DAFB1298}"/>
              </c:ext>
            </c:extLst>
          </c:dPt>
          <c:dPt>
            <c:idx val="6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5-0CD4-49B6-8E3B-E066DAFB1298}"/>
              </c:ext>
            </c:extLst>
          </c:dPt>
          <c:dPt>
            <c:idx val="6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7-0CD4-49B6-8E3B-E066DAFB1298}"/>
              </c:ext>
            </c:extLst>
          </c:dPt>
          <c:dPt>
            <c:idx val="6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9-0CD4-49B6-8E3B-E066DAFB1298}"/>
              </c:ext>
            </c:extLst>
          </c:dPt>
          <c:dPt>
            <c:idx val="6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B-0CD4-49B6-8E3B-E066DAFB1298}"/>
              </c:ext>
            </c:extLst>
          </c:dPt>
          <c:dPt>
            <c:idx val="7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D-0CD4-49B6-8E3B-E066DAFB1298}"/>
              </c:ext>
            </c:extLst>
          </c:dPt>
          <c:dPt>
            <c:idx val="7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F-0CD4-49B6-8E3B-E066DAFB1298}"/>
              </c:ext>
            </c:extLst>
          </c:dPt>
          <c:dPt>
            <c:idx val="7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1-0CD4-49B6-8E3B-E066DAFB1298}"/>
              </c:ext>
            </c:extLst>
          </c:dPt>
          <c:dPt>
            <c:idx val="7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3-0CD4-49B6-8E3B-E066DAFB1298}"/>
              </c:ext>
            </c:extLst>
          </c:dPt>
          <c:dPt>
            <c:idx val="7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5-0CD4-49B6-8E3B-E066DAFB1298}"/>
              </c:ext>
            </c:extLst>
          </c:dPt>
          <c:dPt>
            <c:idx val="7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7-0CD4-49B6-8E3B-E066DAFB1298}"/>
              </c:ext>
            </c:extLst>
          </c:dPt>
          <c:dPt>
            <c:idx val="7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9-0CD4-49B6-8E3B-E066DAFB1298}"/>
              </c:ext>
            </c:extLst>
          </c:dPt>
          <c:dPt>
            <c:idx val="7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B-0CD4-49B6-8E3B-E066DAFB1298}"/>
              </c:ext>
            </c:extLst>
          </c:dPt>
          <c:dPt>
            <c:idx val="7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D-0CD4-49B6-8E3B-E066DAFB1298}"/>
              </c:ext>
            </c:extLst>
          </c:dPt>
          <c:dPt>
            <c:idx val="7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F-0CD4-49B6-8E3B-E066DAFB1298}"/>
              </c:ext>
            </c:extLst>
          </c:dPt>
          <c:dPt>
            <c:idx val="8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1-0CD4-49B6-8E3B-E066DAFB1298}"/>
              </c:ext>
            </c:extLst>
          </c:dPt>
          <c:dPt>
            <c:idx val="8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3-0CD4-49B6-8E3B-E066DAFB1298}"/>
              </c:ext>
            </c:extLst>
          </c:dPt>
          <c:dPt>
            <c:idx val="8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5-0CD4-49B6-8E3B-E066DAFB1298}"/>
              </c:ext>
            </c:extLst>
          </c:dPt>
          <c:dPt>
            <c:idx val="8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7-0CD4-49B6-8E3B-E066DAFB1298}"/>
              </c:ext>
            </c:extLst>
          </c:dPt>
          <c:dPt>
            <c:idx val="8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9-0CD4-49B6-8E3B-E066DAFB1298}"/>
              </c:ext>
            </c:extLst>
          </c:dPt>
          <c:dPt>
            <c:idx val="8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B-0CD4-49B6-8E3B-E066DAFB1298}"/>
              </c:ext>
            </c:extLst>
          </c:dPt>
          <c:dPt>
            <c:idx val="8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D-0CD4-49B6-8E3B-E066DAFB1298}"/>
              </c:ext>
            </c:extLst>
          </c:dPt>
          <c:dPt>
            <c:idx val="8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F-0CD4-49B6-8E3B-E066DAFB1298}"/>
              </c:ext>
            </c:extLst>
          </c:dPt>
          <c:dPt>
            <c:idx val="8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1-0CD4-49B6-8E3B-E066DAFB1298}"/>
              </c:ext>
            </c:extLst>
          </c:dPt>
          <c:dPt>
            <c:idx val="8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3-0CD4-49B6-8E3B-E066DAFB1298}"/>
              </c:ext>
            </c:extLst>
          </c:dPt>
          <c:dPt>
            <c:idx val="9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5-0CD4-49B6-8E3B-E066DAFB1298}"/>
              </c:ext>
            </c:extLst>
          </c:dPt>
          <c:dPt>
            <c:idx val="9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7-0CD4-49B6-8E3B-E066DAFB1298}"/>
              </c:ext>
            </c:extLst>
          </c:dPt>
          <c:dPt>
            <c:idx val="9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9-0CD4-49B6-8E3B-E066DAFB1298}"/>
              </c:ext>
            </c:extLst>
          </c:dPt>
          <c:dPt>
            <c:idx val="9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B-0CD4-49B6-8E3B-E066DAFB1298}"/>
              </c:ext>
            </c:extLst>
          </c:dPt>
          <c:dPt>
            <c:idx val="9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D-0CD4-49B6-8E3B-E066DAFB1298}"/>
              </c:ext>
            </c:extLst>
          </c:dPt>
          <c:dPt>
            <c:idx val="9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F-0CD4-49B6-8E3B-E066DAFB1298}"/>
              </c:ext>
            </c:extLst>
          </c:dPt>
          <c:dPt>
            <c:idx val="9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1-0CD4-49B6-8E3B-E066DAFB1298}"/>
              </c:ext>
            </c:extLst>
          </c:dPt>
          <c:dPt>
            <c:idx val="9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3-0CD4-49B6-8E3B-E066DAFB1298}"/>
              </c:ext>
            </c:extLst>
          </c:dPt>
          <c:dPt>
            <c:idx val="9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5-0CD4-49B6-8E3B-E066DAFB1298}"/>
              </c:ext>
            </c:extLst>
          </c:dPt>
          <c:dPt>
            <c:idx val="9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7-0CD4-49B6-8E3B-E066DAFB1298}"/>
              </c:ext>
            </c:extLst>
          </c:dPt>
          <c:dPt>
            <c:idx val="100"/>
            <c:bubble3D val="0"/>
            <c:spPr>
              <a:noFill/>
              <a:ln w="19050">
                <a:solidFill>
                  <a:schemeClr val="bg1"/>
                </a:solidFill>
              </a:ln>
              <a:effectLst/>
            </c:spPr>
            <c:extLst>
              <c:ext xmlns:c16="http://schemas.microsoft.com/office/drawing/2014/chart" uri="{C3380CC4-5D6E-409C-BE32-E72D297353CC}">
                <c16:uniqueId val="{000000C9-0CD4-49B6-8E3B-E066DAFB1298}"/>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0CD4-49B6-8E3B-E066DAFB129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chart'!$N$1</c:f>
              <c:strCache>
                <c:ptCount val="1"/>
                <c:pt idx="0">
                  <c:v>color</c:v>
                </c:pt>
              </c:strCache>
            </c:strRef>
          </c:tx>
          <c:spPr>
            <a:solidFill>
              <a:schemeClr val="accent2">
                <a:lumMod val="40000"/>
                <a:lumOff val="60000"/>
              </a:schemeClr>
            </a:solidFill>
            <a:ln>
              <a:solidFill>
                <a:schemeClr val="accent2">
                  <a:lumMod val="60000"/>
                  <a:lumOff val="40000"/>
                </a:schemeClr>
              </a:solidFill>
            </a:ln>
          </c:spPr>
          <c:dPt>
            <c:idx val="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1-C99B-4707-9429-7C7E1D8AFD59}"/>
              </c:ext>
            </c:extLst>
          </c:dPt>
          <c:dPt>
            <c:idx val="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3-C99B-4707-9429-7C7E1D8AFD59}"/>
              </c:ext>
            </c:extLst>
          </c:dPt>
          <c:dPt>
            <c:idx val="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5-C99B-4707-9429-7C7E1D8AFD59}"/>
              </c:ext>
            </c:extLst>
          </c:dPt>
          <c:dPt>
            <c:idx val="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7-C99B-4707-9429-7C7E1D8AFD59}"/>
              </c:ext>
            </c:extLst>
          </c:dPt>
          <c:dPt>
            <c:idx val="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9-C99B-4707-9429-7C7E1D8AFD59}"/>
              </c:ext>
            </c:extLst>
          </c:dPt>
          <c:dPt>
            <c:idx val="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B-C99B-4707-9429-7C7E1D8AFD59}"/>
              </c:ext>
            </c:extLst>
          </c:dPt>
          <c:dPt>
            <c:idx val="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D-C99B-4707-9429-7C7E1D8AFD59}"/>
              </c:ext>
            </c:extLst>
          </c:dPt>
          <c:dPt>
            <c:idx val="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0F-C99B-4707-9429-7C7E1D8AFD59}"/>
              </c:ext>
            </c:extLst>
          </c:dPt>
          <c:dPt>
            <c:idx val="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1-C99B-4707-9429-7C7E1D8AFD59}"/>
              </c:ext>
            </c:extLst>
          </c:dPt>
          <c:dPt>
            <c:idx val="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3-C99B-4707-9429-7C7E1D8AFD59}"/>
              </c:ext>
            </c:extLst>
          </c:dPt>
          <c:dPt>
            <c:idx val="1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5-C99B-4707-9429-7C7E1D8AFD59}"/>
              </c:ext>
            </c:extLst>
          </c:dPt>
          <c:dPt>
            <c:idx val="1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7-C99B-4707-9429-7C7E1D8AFD59}"/>
              </c:ext>
            </c:extLst>
          </c:dPt>
          <c:dPt>
            <c:idx val="1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9-C99B-4707-9429-7C7E1D8AFD59}"/>
              </c:ext>
            </c:extLst>
          </c:dPt>
          <c:dPt>
            <c:idx val="1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B-C99B-4707-9429-7C7E1D8AFD59}"/>
              </c:ext>
            </c:extLst>
          </c:dPt>
          <c:dPt>
            <c:idx val="1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D-C99B-4707-9429-7C7E1D8AFD59}"/>
              </c:ext>
            </c:extLst>
          </c:dPt>
          <c:dPt>
            <c:idx val="1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1F-C99B-4707-9429-7C7E1D8AFD59}"/>
              </c:ext>
            </c:extLst>
          </c:dPt>
          <c:dPt>
            <c:idx val="1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1-C99B-4707-9429-7C7E1D8AFD59}"/>
              </c:ext>
            </c:extLst>
          </c:dPt>
          <c:dPt>
            <c:idx val="1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3-C99B-4707-9429-7C7E1D8AFD59}"/>
              </c:ext>
            </c:extLst>
          </c:dPt>
          <c:dPt>
            <c:idx val="1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5-C99B-4707-9429-7C7E1D8AFD59}"/>
              </c:ext>
            </c:extLst>
          </c:dPt>
          <c:dPt>
            <c:idx val="1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7-C99B-4707-9429-7C7E1D8AFD59}"/>
              </c:ext>
            </c:extLst>
          </c:dPt>
          <c:dPt>
            <c:idx val="2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9-C99B-4707-9429-7C7E1D8AFD59}"/>
              </c:ext>
            </c:extLst>
          </c:dPt>
          <c:dPt>
            <c:idx val="2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B-C99B-4707-9429-7C7E1D8AFD59}"/>
              </c:ext>
            </c:extLst>
          </c:dPt>
          <c:dPt>
            <c:idx val="2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D-C99B-4707-9429-7C7E1D8AFD59}"/>
              </c:ext>
            </c:extLst>
          </c:dPt>
          <c:dPt>
            <c:idx val="2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2F-C99B-4707-9429-7C7E1D8AFD59}"/>
              </c:ext>
            </c:extLst>
          </c:dPt>
          <c:dPt>
            <c:idx val="2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1-C99B-4707-9429-7C7E1D8AFD59}"/>
              </c:ext>
            </c:extLst>
          </c:dPt>
          <c:dPt>
            <c:idx val="2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3-C99B-4707-9429-7C7E1D8AFD59}"/>
              </c:ext>
            </c:extLst>
          </c:dPt>
          <c:dPt>
            <c:idx val="2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5-C99B-4707-9429-7C7E1D8AFD59}"/>
              </c:ext>
            </c:extLst>
          </c:dPt>
          <c:dPt>
            <c:idx val="2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7-C99B-4707-9429-7C7E1D8AFD59}"/>
              </c:ext>
            </c:extLst>
          </c:dPt>
          <c:dPt>
            <c:idx val="2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9-C99B-4707-9429-7C7E1D8AFD59}"/>
              </c:ext>
            </c:extLst>
          </c:dPt>
          <c:dPt>
            <c:idx val="2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B-C99B-4707-9429-7C7E1D8AFD59}"/>
              </c:ext>
            </c:extLst>
          </c:dPt>
          <c:dPt>
            <c:idx val="3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D-C99B-4707-9429-7C7E1D8AFD59}"/>
              </c:ext>
            </c:extLst>
          </c:dPt>
          <c:dPt>
            <c:idx val="3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3F-C99B-4707-9429-7C7E1D8AFD59}"/>
              </c:ext>
            </c:extLst>
          </c:dPt>
          <c:dPt>
            <c:idx val="3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1-C99B-4707-9429-7C7E1D8AFD59}"/>
              </c:ext>
            </c:extLst>
          </c:dPt>
          <c:dPt>
            <c:idx val="3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3-C99B-4707-9429-7C7E1D8AFD59}"/>
              </c:ext>
            </c:extLst>
          </c:dPt>
          <c:dPt>
            <c:idx val="3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5-C99B-4707-9429-7C7E1D8AFD59}"/>
              </c:ext>
            </c:extLst>
          </c:dPt>
          <c:dPt>
            <c:idx val="3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7-C99B-4707-9429-7C7E1D8AFD59}"/>
              </c:ext>
            </c:extLst>
          </c:dPt>
          <c:dPt>
            <c:idx val="3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9-C99B-4707-9429-7C7E1D8AFD59}"/>
              </c:ext>
            </c:extLst>
          </c:dPt>
          <c:dPt>
            <c:idx val="3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B-C99B-4707-9429-7C7E1D8AFD59}"/>
              </c:ext>
            </c:extLst>
          </c:dPt>
          <c:dPt>
            <c:idx val="3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D-C99B-4707-9429-7C7E1D8AFD59}"/>
              </c:ext>
            </c:extLst>
          </c:dPt>
          <c:dPt>
            <c:idx val="3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4F-C99B-4707-9429-7C7E1D8AFD59}"/>
              </c:ext>
            </c:extLst>
          </c:dPt>
          <c:dPt>
            <c:idx val="4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1-C99B-4707-9429-7C7E1D8AFD59}"/>
              </c:ext>
            </c:extLst>
          </c:dPt>
          <c:dPt>
            <c:idx val="4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3-C99B-4707-9429-7C7E1D8AFD59}"/>
              </c:ext>
            </c:extLst>
          </c:dPt>
          <c:dPt>
            <c:idx val="4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5-C99B-4707-9429-7C7E1D8AFD59}"/>
              </c:ext>
            </c:extLst>
          </c:dPt>
          <c:dPt>
            <c:idx val="4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7-C99B-4707-9429-7C7E1D8AFD59}"/>
              </c:ext>
            </c:extLst>
          </c:dPt>
          <c:dPt>
            <c:idx val="4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9-C99B-4707-9429-7C7E1D8AFD59}"/>
              </c:ext>
            </c:extLst>
          </c:dPt>
          <c:dPt>
            <c:idx val="4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B-C99B-4707-9429-7C7E1D8AFD59}"/>
              </c:ext>
            </c:extLst>
          </c:dPt>
          <c:dPt>
            <c:idx val="4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D-C99B-4707-9429-7C7E1D8AFD59}"/>
              </c:ext>
            </c:extLst>
          </c:dPt>
          <c:dPt>
            <c:idx val="4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5F-C99B-4707-9429-7C7E1D8AFD59}"/>
              </c:ext>
            </c:extLst>
          </c:dPt>
          <c:dPt>
            <c:idx val="4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1-C99B-4707-9429-7C7E1D8AFD59}"/>
              </c:ext>
            </c:extLst>
          </c:dPt>
          <c:dPt>
            <c:idx val="4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3-C99B-4707-9429-7C7E1D8AFD59}"/>
              </c:ext>
            </c:extLst>
          </c:dPt>
          <c:dPt>
            <c:idx val="5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5-C99B-4707-9429-7C7E1D8AFD59}"/>
              </c:ext>
            </c:extLst>
          </c:dPt>
          <c:dPt>
            <c:idx val="5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7-C99B-4707-9429-7C7E1D8AFD59}"/>
              </c:ext>
            </c:extLst>
          </c:dPt>
          <c:dPt>
            <c:idx val="5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9-C99B-4707-9429-7C7E1D8AFD59}"/>
              </c:ext>
            </c:extLst>
          </c:dPt>
          <c:dPt>
            <c:idx val="5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B-C99B-4707-9429-7C7E1D8AFD59}"/>
              </c:ext>
            </c:extLst>
          </c:dPt>
          <c:dPt>
            <c:idx val="5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D-C99B-4707-9429-7C7E1D8AFD59}"/>
              </c:ext>
            </c:extLst>
          </c:dPt>
          <c:dPt>
            <c:idx val="5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6F-C99B-4707-9429-7C7E1D8AFD59}"/>
              </c:ext>
            </c:extLst>
          </c:dPt>
          <c:dPt>
            <c:idx val="5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1-C99B-4707-9429-7C7E1D8AFD59}"/>
              </c:ext>
            </c:extLst>
          </c:dPt>
          <c:dPt>
            <c:idx val="5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3-C99B-4707-9429-7C7E1D8AFD59}"/>
              </c:ext>
            </c:extLst>
          </c:dPt>
          <c:dPt>
            <c:idx val="5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5-C99B-4707-9429-7C7E1D8AFD59}"/>
              </c:ext>
            </c:extLst>
          </c:dPt>
          <c:dPt>
            <c:idx val="5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7-C99B-4707-9429-7C7E1D8AFD59}"/>
              </c:ext>
            </c:extLst>
          </c:dPt>
          <c:dPt>
            <c:idx val="6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9-C99B-4707-9429-7C7E1D8AFD59}"/>
              </c:ext>
            </c:extLst>
          </c:dPt>
          <c:dPt>
            <c:idx val="6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B-C99B-4707-9429-7C7E1D8AFD59}"/>
              </c:ext>
            </c:extLst>
          </c:dPt>
          <c:dPt>
            <c:idx val="6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D-C99B-4707-9429-7C7E1D8AFD59}"/>
              </c:ext>
            </c:extLst>
          </c:dPt>
          <c:dPt>
            <c:idx val="6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7F-C99B-4707-9429-7C7E1D8AFD59}"/>
              </c:ext>
            </c:extLst>
          </c:dPt>
          <c:dPt>
            <c:idx val="6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1-C99B-4707-9429-7C7E1D8AFD59}"/>
              </c:ext>
            </c:extLst>
          </c:dPt>
          <c:dPt>
            <c:idx val="6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3-C99B-4707-9429-7C7E1D8AFD59}"/>
              </c:ext>
            </c:extLst>
          </c:dPt>
          <c:dPt>
            <c:idx val="6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5-C99B-4707-9429-7C7E1D8AFD59}"/>
              </c:ext>
            </c:extLst>
          </c:dPt>
          <c:dPt>
            <c:idx val="6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7-C99B-4707-9429-7C7E1D8AFD59}"/>
              </c:ext>
            </c:extLst>
          </c:dPt>
          <c:dPt>
            <c:idx val="6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9-C99B-4707-9429-7C7E1D8AFD59}"/>
              </c:ext>
            </c:extLst>
          </c:dPt>
          <c:dPt>
            <c:idx val="6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B-C99B-4707-9429-7C7E1D8AFD59}"/>
              </c:ext>
            </c:extLst>
          </c:dPt>
          <c:dPt>
            <c:idx val="7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D-C99B-4707-9429-7C7E1D8AFD59}"/>
              </c:ext>
            </c:extLst>
          </c:dPt>
          <c:dPt>
            <c:idx val="7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8F-C99B-4707-9429-7C7E1D8AFD59}"/>
              </c:ext>
            </c:extLst>
          </c:dPt>
          <c:dPt>
            <c:idx val="7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1-C99B-4707-9429-7C7E1D8AFD59}"/>
              </c:ext>
            </c:extLst>
          </c:dPt>
          <c:dPt>
            <c:idx val="7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3-C99B-4707-9429-7C7E1D8AFD59}"/>
              </c:ext>
            </c:extLst>
          </c:dPt>
          <c:dPt>
            <c:idx val="7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5-C99B-4707-9429-7C7E1D8AFD59}"/>
              </c:ext>
            </c:extLst>
          </c:dPt>
          <c:dPt>
            <c:idx val="7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7-C99B-4707-9429-7C7E1D8AFD59}"/>
              </c:ext>
            </c:extLst>
          </c:dPt>
          <c:dPt>
            <c:idx val="7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9-C99B-4707-9429-7C7E1D8AFD59}"/>
              </c:ext>
            </c:extLst>
          </c:dPt>
          <c:dPt>
            <c:idx val="7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B-C99B-4707-9429-7C7E1D8AFD59}"/>
              </c:ext>
            </c:extLst>
          </c:dPt>
          <c:dPt>
            <c:idx val="7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D-C99B-4707-9429-7C7E1D8AFD59}"/>
              </c:ext>
            </c:extLst>
          </c:dPt>
          <c:dPt>
            <c:idx val="7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9F-C99B-4707-9429-7C7E1D8AFD59}"/>
              </c:ext>
            </c:extLst>
          </c:dPt>
          <c:dPt>
            <c:idx val="8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1-C99B-4707-9429-7C7E1D8AFD59}"/>
              </c:ext>
            </c:extLst>
          </c:dPt>
          <c:dPt>
            <c:idx val="8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3-C99B-4707-9429-7C7E1D8AFD59}"/>
              </c:ext>
            </c:extLst>
          </c:dPt>
          <c:dPt>
            <c:idx val="8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5-C99B-4707-9429-7C7E1D8AFD59}"/>
              </c:ext>
            </c:extLst>
          </c:dPt>
          <c:dPt>
            <c:idx val="8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7-C99B-4707-9429-7C7E1D8AFD59}"/>
              </c:ext>
            </c:extLst>
          </c:dPt>
          <c:dPt>
            <c:idx val="8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9-C99B-4707-9429-7C7E1D8AFD59}"/>
              </c:ext>
            </c:extLst>
          </c:dPt>
          <c:dPt>
            <c:idx val="8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B-C99B-4707-9429-7C7E1D8AFD59}"/>
              </c:ext>
            </c:extLst>
          </c:dPt>
          <c:dPt>
            <c:idx val="8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D-C99B-4707-9429-7C7E1D8AFD59}"/>
              </c:ext>
            </c:extLst>
          </c:dPt>
          <c:dPt>
            <c:idx val="8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AF-C99B-4707-9429-7C7E1D8AFD59}"/>
              </c:ext>
            </c:extLst>
          </c:dPt>
          <c:dPt>
            <c:idx val="8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1-C99B-4707-9429-7C7E1D8AFD59}"/>
              </c:ext>
            </c:extLst>
          </c:dPt>
          <c:dPt>
            <c:idx val="8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3-C99B-4707-9429-7C7E1D8AFD59}"/>
              </c:ext>
            </c:extLst>
          </c:dPt>
          <c:dPt>
            <c:idx val="90"/>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5-C99B-4707-9429-7C7E1D8AFD59}"/>
              </c:ext>
            </c:extLst>
          </c:dPt>
          <c:dPt>
            <c:idx val="91"/>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7-C99B-4707-9429-7C7E1D8AFD59}"/>
              </c:ext>
            </c:extLst>
          </c:dPt>
          <c:dPt>
            <c:idx val="92"/>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9-C99B-4707-9429-7C7E1D8AFD59}"/>
              </c:ext>
            </c:extLst>
          </c:dPt>
          <c:dPt>
            <c:idx val="93"/>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B-C99B-4707-9429-7C7E1D8AFD59}"/>
              </c:ext>
            </c:extLst>
          </c:dPt>
          <c:dPt>
            <c:idx val="94"/>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D-C99B-4707-9429-7C7E1D8AFD59}"/>
              </c:ext>
            </c:extLst>
          </c:dPt>
          <c:dPt>
            <c:idx val="95"/>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BF-C99B-4707-9429-7C7E1D8AFD59}"/>
              </c:ext>
            </c:extLst>
          </c:dPt>
          <c:dPt>
            <c:idx val="96"/>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C1-C99B-4707-9429-7C7E1D8AFD59}"/>
              </c:ext>
            </c:extLst>
          </c:dPt>
          <c:dPt>
            <c:idx val="97"/>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C3-C99B-4707-9429-7C7E1D8AFD59}"/>
              </c:ext>
            </c:extLst>
          </c:dPt>
          <c:dPt>
            <c:idx val="98"/>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C5-C99B-4707-9429-7C7E1D8AFD59}"/>
              </c:ext>
            </c:extLst>
          </c:dPt>
          <c:dPt>
            <c:idx val="99"/>
            <c:bubble3D val="0"/>
            <c:spPr>
              <a:solidFill>
                <a:schemeClr val="accent2">
                  <a:lumMod val="40000"/>
                  <a:lumOff val="60000"/>
                </a:schemeClr>
              </a:solidFill>
              <a:ln w="19050">
                <a:solidFill>
                  <a:schemeClr val="accent2">
                    <a:lumMod val="60000"/>
                    <a:lumOff val="40000"/>
                  </a:schemeClr>
                </a:solidFill>
              </a:ln>
              <a:effectLst/>
            </c:spPr>
            <c:extLst>
              <c:ext xmlns:c16="http://schemas.microsoft.com/office/drawing/2014/chart" uri="{C3380CC4-5D6E-409C-BE32-E72D297353CC}">
                <c16:uniqueId val="{000000C7-C99B-4707-9429-7C7E1D8AFD59}"/>
              </c:ext>
            </c:extLst>
          </c:dPt>
          <c:dPt>
            <c:idx val="100"/>
            <c:bubble3D val="0"/>
            <c:spPr>
              <a:noFill/>
              <a:ln w="19050">
                <a:noFill/>
              </a:ln>
              <a:effectLst/>
            </c:spPr>
            <c:extLst>
              <c:ext xmlns:c16="http://schemas.microsoft.com/office/drawing/2014/chart" uri="{C3380CC4-5D6E-409C-BE32-E72D297353CC}">
                <c16:uniqueId val="{000000C9-C99B-4707-9429-7C7E1D8AFD59}"/>
              </c:ext>
            </c:extLst>
          </c:dPt>
          <c:val>
            <c:numRef>
              <c:f>'Guage chart'!$N$2:$N$102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C99B-4707-9429-7C7E1D8AFD59}"/>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1">
                <a:lumMod val="85000"/>
              </a:schemeClr>
            </a:solidFill>
            <a:ln>
              <a:solidFill>
                <a:schemeClr val="bg1"/>
              </a:solidFill>
            </a:ln>
          </c:spPr>
          <c:dPt>
            <c:idx val="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1-D6F9-4226-B041-EABADC39DF4E}"/>
              </c:ext>
            </c:extLst>
          </c:dPt>
          <c:dPt>
            <c:idx val="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3-D6F9-4226-B041-EABADC39DF4E}"/>
              </c:ext>
            </c:extLst>
          </c:dPt>
          <c:dPt>
            <c:idx val="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5-D6F9-4226-B041-EABADC39DF4E}"/>
              </c:ext>
            </c:extLst>
          </c:dPt>
          <c:dPt>
            <c:idx val="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7-D6F9-4226-B041-EABADC39DF4E}"/>
              </c:ext>
            </c:extLst>
          </c:dPt>
          <c:dPt>
            <c:idx val="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9-D6F9-4226-B041-EABADC39DF4E}"/>
              </c:ext>
            </c:extLst>
          </c:dPt>
          <c:dPt>
            <c:idx val="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B-D6F9-4226-B041-EABADC39DF4E}"/>
              </c:ext>
            </c:extLst>
          </c:dPt>
          <c:dPt>
            <c:idx val="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D-D6F9-4226-B041-EABADC39DF4E}"/>
              </c:ext>
            </c:extLst>
          </c:dPt>
          <c:dPt>
            <c:idx val="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0F-D6F9-4226-B041-EABADC39DF4E}"/>
              </c:ext>
            </c:extLst>
          </c:dPt>
          <c:dPt>
            <c:idx val="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1-D6F9-4226-B041-EABADC39DF4E}"/>
              </c:ext>
            </c:extLst>
          </c:dPt>
          <c:dPt>
            <c:idx val="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3-D6F9-4226-B041-EABADC39DF4E}"/>
              </c:ext>
            </c:extLst>
          </c:dPt>
          <c:dPt>
            <c:idx val="1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5-D6F9-4226-B041-EABADC39DF4E}"/>
              </c:ext>
            </c:extLst>
          </c:dPt>
          <c:dPt>
            <c:idx val="1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7-D6F9-4226-B041-EABADC39DF4E}"/>
              </c:ext>
            </c:extLst>
          </c:dPt>
          <c:dPt>
            <c:idx val="1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9-D6F9-4226-B041-EABADC39DF4E}"/>
              </c:ext>
            </c:extLst>
          </c:dPt>
          <c:dPt>
            <c:idx val="1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B-D6F9-4226-B041-EABADC39DF4E}"/>
              </c:ext>
            </c:extLst>
          </c:dPt>
          <c:dPt>
            <c:idx val="1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D-D6F9-4226-B041-EABADC39DF4E}"/>
              </c:ext>
            </c:extLst>
          </c:dPt>
          <c:dPt>
            <c:idx val="1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1F-D6F9-4226-B041-EABADC39DF4E}"/>
              </c:ext>
            </c:extLst>
          </c:dPt>
          <c:dPt>
            <c:idx val="1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1-D6F9-4226-B041-EABADC39DF4E}"/>
              </c:ext>
            </c:extLst>
          </c:dPt>
          <c:dPt>
            <c:idx val="1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3-D6F9-4226-B041-EABADC39DF4E}"/>
              </c:ext>
            </c:extLst>
          </c:dPt>
          <c:dPt>
            <c:idx val="1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5-D6F9-4226-B041-EABADC39DF4E}"/>
              </c:ext>
            </c:extLst>
          </c:dPt>
          <c:dPt>
            <c:idx val="1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7-D6F9-4226-B041-EABADC39DF4E}"/>
              </c:ext>
            </c:extLst>
          </c:dPt>
          <c:dPt>
            <c:idx val="2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9-D6F9-4226-B041-EABADC39DF4E}"/>
              </c:ext>
            </c:extLst>
          </c:dPt>
          <c:dPt>
            <c:idx val="2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B-D6F9-4226-B041-EABADC39DF4E}"/>
              </c:ext>
            </c:extLst>
          </c:dPt>
          <c:dPt>
            <c:idx val="2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D-D6F9-4226-B041-EABADC39DF4E}"/>
              </c:ext>
            </c:extLst>
          </c:dPt>
          <c:dPt>
            <c:idx val="2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2F-D6F9-4226-B041-EABADC39DF4E}"/>
              </c:ext>
            </c:extLst>
          </c:dPt>
          <c:dPt>
            <c:idx val="2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1-D6F9-4226-B041-EABADC39DF4E}"/>
              </c:ext>
            </c:extLst>
          </c:dPt>
          <c:dPt>
            <c:idx val="2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3-D6F9-4226-B041-EABADC39DF4E}"/>
              </c:ext>
            </c:extLst>
          </c:dPt>
          <c:dPt>
            <c:idx val="2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5-D6F9-4226-B041-EABADC39DF4E}"/>
              </c:ext>
            </c:extLst>
          </c:dPt>
          <c:dPt>
            <c:idx val="2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7-D6F9-4226-B041-EABADC39DF4E}"/>
              </c:ext>
            </c:extLst>
          </c:dPt>
          <c:dPt>
            <c:idx val="2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9-D6F9-4226-B041-EABADC39DF4E}"/>
              </c:ext>
            </c:extLst>
          </c:dPt>
          <c:dPt>
            <c:idx val="2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B-D6F9-4226-B041-EABADC39DF4E}"/>
              </c:ext>
            </c:extLst>
          </c:dPt>
          <c:dPt>
            <c:idx val="3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D-D6F9-4226-B041-EABADC39DF4E}"/>
              </c:ext>
            </c:extLst>
          </c:dPt>
          <c:dPt>
            <c:idx val="3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3F-D6F9-4226-B041-EABADC39DF4E}"/>
              </c:ext>
            </c:extLst>
          </c:dPt>
          <c:dPt>
            <c:idx val="3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1-D6F9-4226-B041-EABADC39DF4E}"/>
              </c:ext>
            </c:extLst>
          </c:dPt>
          <c:dPt>
            <c:idx val="3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3-D6F9-4226-B041-EABADC39DF4E}"/>
              </c:ext>
            </c:extLst>
          </c:dPt>
          <c:dPt>
            <c:idx val="3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5-D6F9-4226-B041-EABADC39DF4E}"/>
              </c:ext>
            </c:extLst>
          </c:dPt>
          <c:dPt>
            <c:idx val="3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7-D6F9-4226-B041-EABADC39DF4E}"/>
              </c:ext>
            </c:extLst>
          </c:dPt>
          <c:dPt>
            <c:idx val="3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9-D6F9-4226-B041-EABADC39DF4E}"/>
              </c:ext>
            </c:extLst>
          </c:dPt>
          <c:dPt>
            <c:idx val="3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B-D6F9-4226-B041-EABADC39DF4E}"/>
              </c:ext>
            </c:extLst>
          </c:dPt>
          <c:dPt>
            <c:idx val="3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D-D6F9-4226-B041-EABADC39DF4E}"/>
              </c:ext>
            </c:extLst>
          </c:dPt>
          <c:dPt>
            <c:idx val="3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4F-D6F9-4226-B041-EABADC39DF4E}"/>
              </c:ext>
            </c:extLst>
          </c:dPt>
          <c:dPt>
            <c:idx val="4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1-D6F9-4226-B041-EABADC39DF4E}"/>
              </c:ext>
            </c:extLst>
          </c:dPt>
          <c:dPt>
            <c:idx val="4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3-D6F9-4226-B041-EABADC39DF4E}"/>
              </c:ext>
            </c:extLst>
          </c:dPt>
          <c:dPt>
            <c:idx val="4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5-D6F9-4226-B041-EABADC39DF4E}"/>
              </c:ext>
            </c:extLst>
          </c:dPt>
          <c:dPt>
            <c:idx val="4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7-D6F9-4226-B041-EABADC39DF4E}"/>
              </c:ext>
            </c:extLst>
          </c:dPt>
          <c:dPt>
            <c:idx val="4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9-D6F9-4226-B041-EABADC39DF4E}"/>
              </c:ext>
            </c:extLst>
          </c:dPt>
          <c:dPt>
            <c:idx val="4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B-D6F9-4226-B041-EABADC39DF4E}"/>
              </c:ext>
            </c:extLst>
          </c:dPt>
          <c:dPt>
            <c:idx val="4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D-D6F9-4226-B041-EABADC39DF4E}"/>
              </c:ext>
            </c:extLst>
          </c:dPt>
          <c:dPt>
            <c:idx val="4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5F-D6F9-4226-B041-EABADC39DF4E}"/>
              </c:ext>
            </c:extLst>
          </c:dPt>
          <c:dPt>
            <c:idx val="4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1-D6F9-4226-B041-EABADC39DF4E}"/>
              </c:ext>
            </c:extLst>
          </c:dPt>
          <c:dPt>
            <c:idx val="4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3-D6F9-4226-B041-EABADC39DF4E}"/>
              </c:ext>
            </c:extLst>
          </c:dPt>
          <c:dPt>
            <c:idx val="5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5-D6F9-4226-B041-EABADC39DF4E}"/>
              </c:ext>
            </c:extLst>
          </c:dPt>
          <c:dPt>
            <c:idx val="5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7-D6F9-4226-B041-EABADC39DF4E}"/>
              </c:ext>
            </c:extLst>
          </c:dPt>
          <c:dPt>
            <c:idx val="5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9-D6F9-4226-B041-EABADC39DF4E}"/>
              </c:ext>
            </c:extLst>
          </c:dPt>
          <c:dPt>
            <c:idx val="5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B-D6F9-4226-B041-EABADC39DF4E}"/>
              </c:ext>
            </c:extLst>
          </c:dPt>
          <c:dPt>
            <c:idx val="5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D-D6F9-4226-B041-EABADC39DF4E}"/>
              </c:ext>
            </c:extLst>
          </c:dPt>
          <c:dPt>
            <c:idx val="5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6F-D6F9-4226-B041-EABADC39DF4E}"/>
              </c:ext>
            </c:extLst>
          </c:dPt>
          <c:dPt>
            <c:idx val="5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1-D6F9-4226-B041-EABADC39DF4E}"/>
              </c:ext>
            </c:extLst>
          </c:dPt>
          <c:dPt>
            <c:idx val="5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3-D6F9-4226-B041-EABADC39DF4E}"/>
              </c:ext>
            </c:extLst>
          </c:dPt>
          <c:dPt>
            <c:idx val="5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5-D6F9-4226-B041-EABADC39DF4E}"/>
              </c:ext>
            </c:extLst>
          </c:dPt>
          <c:dPt>
            <c:idx val="5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7-D6F9-4226-B041-EABADC39DF4E}"/>
              </c:ext>
            </c:extLst>
          </c:dPt>
          <c:dPt>
            <c:idx val="6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9-D6F9-4226-B041-EABADC39DF4E}"/>
              </c:ext>
            </c:extLst>
          </c:dPt>
          <c:dPt>
            <c:idx val="6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B-D6F9-4226-B041-EABADC39DF4E}"/>
              </c:ext>
            </c:extLst>
          </c:dPt>
          <c:dPt>
            <c:idx val="6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D-D6F9-4226-B041-EABADC39DF4E}"/>
              </c:ext>
            </c:extLst>
          </c:dPt>
          <c:dPt>
            <c:idx val="6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7F-D6F9-4226-B041-EABADC39DF4E}"/>
              </c:ext>
            </c:extLst>
          </c:dPt>
          <c:dPt>
            <c:idx val="6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1-D6F9-4226-B041-EABADC39DF4E}"/>
              </c:ext>
            </c:extLst>
          </c:dPt>
          <c:dPt>
            <c:idx val="6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3-D6F9-4226-B041-EABADC39DF4E}"/>
              </c:ext>
            </c:extLst>
          </c:dPt>
          <c:dPt>
            <c:idx val="6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5-D6F9-4226-B041-EABADC39DF4E}"/>
              </c:ext>
            </c:extLst>
          </c:dPt>
          <c:dPt>
            <c:idx val="6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7-D6F9-4226-B041-EABADC39DF4E}"/>
              </c:ext>
            </c:extLst>
          </c:dPt>
          <c:dPt>
            <c:idx val="6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9-D6F9-4226-B041-EABADC39DF4E}"/>
              </c:ext>
            </c:extLst>
          </c:dPt>
          <c:dPt>
            <c:idx val="6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B-D6F9-4226-B041-EABADC39DF4E}"/>
              </c:ext>
            </c:extLst>
          </c:dPt>
          <c:dPt>
            <c:idx val="7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D-D6F9-4226-B041-EABADC39DF4E}"/>
              </c:ext>
            </c:extLst>
          </c:dPt>
          <c:dPt>
            <c:idx val="7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8F-D6F9-4226-B041-EABADC39DF4E}"/>
              </c:ext>
            </c:extLst>
          </c:dPt>
          <c:dPt>
            <c:idx val="7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1-D6F9-4226-B041-EABADC39DF4E}"/>
              </c:ext>
            </c:extLst>
          </c:dPt>
          <c:dPt>
            <c:idx val="7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3-D6F9-4226-B041-EABADC39DF4E}"/>
              </c:ext>
            </c:extLst>
          </c:dPt>
          <c:dPt>
            <c:idx val="7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5-D6F9-4226-B041-EABADC39DF4E}"/>
              </c:ext>
            </c:extLst>
          </c:dPt>
          <c:dPt>
            <c:idx val="7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7-D6F9-4226-B041-EABADC39DF4E}"/>
              </c:ext>
            </c:extLst>
          </c:dPt>
          <c:dPt>
            <c:idx val="7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9-D6F9-4226-B041-EABADC39DF4E}"/>
              </c:ext>
            </c:extLst>
          </c:dPt>
          <c:dPt>
            <c:idx val="7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B-D6F9-4226-B041-EABADC39DF4E}"/>
              </c:ext>
            </c:extLst>
          </c:dPt>
          <c:dPt>
            <c:idx val="7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D-D6F9-4226-B041-EABADC39DF4E}"/>
              </c:ext>
            </c:extLst>
          </c:dPt>
          <c:dPt>
            <c:idx val="7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9F-D6F9-4226-B041-EABADC39DF4E}"/>
              </c:ext>
            </c:extLst>
          </c:dPt>
          <c:dPt>
            <c:idx val="8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1-D6F9-4226-B041-EABADC39DF4E}"/>
              </c:ext>
            </c:extLst>
          </c:dPt>
          <c:dPt>
            <c:idx val="8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3-D6F9-4226-B041-EABADC39DF4E}"/>
              </c:ext>
            </c:extLst>
          </c:dPt>
          <c:dPt>
            <c:idx val="8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5-D6F9-4226-B041-EABADC39DF4E}"/>
              </c:ext>
            </c:extLst>
          </c:dPt>
          <c:dPt>
            <c:idx val="8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7-D6F9-4226-B041-EABADC39DF4E}"/>
              </c:ext>
            </c:extLst>
          </c:dPt>
          <c:dPt>
            <c:idx val="8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9-D6F9-4226-B041-EABADC39DF4E}"/>
              </c:ext>
            </c:extLst>
          </c:dPt>
          <c:dPt>
            <c:idx val="8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B-D6F9-4226-B041-EABADC39DF4E}"/>
              </c:ext>
            </c:extLst>
          </c:dPt>
          <c:dPt>
            <c:idx val="8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D-D6F9-4226-B041-EABADC39DF4E}"/>
              </c:ext>
            </c:extLst>
          </c:dPt>
          <c:dPt>
            <c:idx val="8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AF-D6F9-4226-B041-EABADC39DF4E}"/>
              </c:ext>
            </c:extLst>
          </c:dPt>
          <c:dPt>
            <c:idx val="8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1-D6F9-4226-B041-EABADC39DF4E}"/>
              </c:ext>
            </c:extLst>
          </c:dPt>
          <c:dPt>
            <c:idx val="8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3-D6F9-4226-B041-EABADC39DF4E}"/>
              </c:ext>
            </c:extLst>
          </c:dPt>
          <c:dPt>
            <c:idx val="90"/>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5-D6F9-4226-B041-EABADC39DF4E}"/>
              </c:ext>
            </c:extLst>
          </c:dPt>
          <c:dPt>
            <c:idx val="91"/>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7-D6F9-4226-B041-EABADC39DF4E}"/>
              </c:ext>
            </c:extLst>
          </c:dPt>
          <c:dPt>
            <c:idx val="92"/>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9-D6F9-4226-B041-EABADC39DF4E}"/>
              </c:ext>
            </c:extLst>
          </c:dPt>
          <c:dPt>
            <c:idx val="93"/>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B-D6F9-4226-B041-EABADC39DF4E}"/>
              </c:ext>
            </c:extLst>
          </c:dPt>
          <c:dPt>
            <c:idx val="94"/>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D-D6F9-4226-B041-EABADC39DF4E}"/>
              </c:ext>
            </c:extLst>
          </c:dPt>
          <c:dPt>
            <c:idx val="95"/>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BF-D6F9-4226-B041-EABADC39DF4E}"/>
              </c:ext>
            </c:extLst>
          </c:dPt>
          <c:dPt>
            <c:idx val="96"/>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1-D6F9-4226-B041-EABADC39DF4E}"/>
              </c:ext>
            </c:extLst>
          </c:dPt>
          <c:dPt>
            <c:idx val="97"/>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3-D6F9-4226-B041-EABADC39DF4E}"/>
              </c:ext>
            </c:extLst>
          </c:dPt>
          <c:dPt>
            <c:idx val="98"/>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5-D6F9-4226-B041-EABADC39DF4E}"/>
              </c:ext>
            </c:extLst>
          </c:dPt>
          <c:dPt>
            <c:idx val="99"/>
            <c:bubble3D val="0"/>
            <c:spPr>
              <a:solidFill>
                <a:schemeClr val="bg1">
                  <a:lumMod val="85000"/>
                </a:schemeClr>
              </a:solidFill>
              <a:ln w="19050">
                <a:solidFill>
                  <a:schemeClr val="bg1"/>
                </a:solidFill>
              </a:ln>
              <a:effectLst/>
            </c:spPr>
            <c:extLst>
              <c:ext xmlns:c16="http://schemas.microsoft.com/office/drawing/2014/chart" uri="{C3380CC4-5D6E-409C-BE32-E72D297353CC}">
                <c16:uniqueId val="{000000C7-D6F9-4226-B041-EABADC39DF4E}"/>
              </c:ext>
            </c:extLst>
          </c:dPt>
          <c:dPt>
            <c:idx val="100"/>
            <c:bubble3D val="0"/>
            <c:spPr>
              <a:noFill/>
              <a:ln w="19050">
                <a:solidFill>
                  <a:schemeClr val="bg1"/>
                </a:solidFill>
              </a:ln>
              <a:effectLst/>
            </c:spPr>
            <c:extLst>
              <c:ext xmlns:c16="http://schemas.microsoft.com/office/drawing/2014/chart" uri="{C3380CC4-5D6E-409C-BE32-E72D297353CC}">
                <c16:uniqueId val="{000000C9-D6F9-4226-B041-EABADC39DF4E}"/>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CA-D6F9-4226-B041-EABADC39DF4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chart'!$N$1</c:f>
              <c:strCache>
                <c:ptCount val="1"/>
                <c:pt idx="0">
                  <c:v>color</c:v>
                </c:pt>
              </c:strCache>
            </c:strRef>
          </c:tx>
          <c:spPr>
            <a:solidFill>
              <a:srgbClr val="00B050"/>
            </a:solidFill>
            <a:ln>
              <a:solidFill>
                <a:srgbClr val="92D050"/>
              </a:solidFill>
            </a:ln>
          </c:spPr>
          <c:dPt>
            <c:idx val="0"/>
            <c:bubble3D val="0"/>
            <c:spPr>
              <a:solidFill>
                <a:srgbClr val="00B050"/>
              </a:solidFill>
              <a:ln w="19050">
                <a:solidFill>
                  <a:srgbClr val="92D050"/>
                </a:solidFill>
              </a:ln>
              <a:effectLst/>
            </c:spPr>
            <c:extLst>
              <c:ext xmlns:c16="http://schemas.microsoft.com/office/drawing/2014/chart" uri="{C3380CC4-5D6E-409C-BE32-E72D297353CC}">
                <c16:uniqueId val="{00000001-480C-4615-8062-5F08D33BA85B}"/>
              </c:ext>
            </c:extLst>
          </c:dPt>
          <c:dPt>
            <c:idx val="1"/>
            <c:bubble3D val="0"/>
            <c:spPr>
              <a:solidFill>
                <a:srgbClr val="00B050"/>
              </a:solidFill>
              <a:ln w="19050">
                <a:solidFill>
                  <a:srgbClr val="92D050"/>
                </a:solidFill>
              </a:ln>
              <a:effectLst/>
            </c:spPr>
            <c:extLst>
              <c:ext xmlns:c16="http://schemas.microsoft.com/office/drawing/2014/chart" uri="{C3380CC4-5D6E-409C-BE32-E72D297353CC}">
                <c16:uniqueId val="{00000003-480C-4615-8062-5F08D33BA85B}"/>
              </c:ext>
            </c:extLst>
          </c:dPt>
          <c:dPt>
            <c:idx val="2"/>
            <c:bubble3D val="0"/>
            <c:spPr>
              <a:solidFill>
                <a:srgbClr val="00B050"/>
              </a:solidFill>
              <a:ln w="19050">
                <a:solidFill>
                  <a:srgbClr val="92D050"/>
                </a:solidFill>
              </a:ln>
              <a:effectLst/>
            </c:spPr>
            <c:extLst>
              <c:ext xmlns:c16="http://schemas.microsoft.com/office/drawing/2014/chart" uri="{C3380CC4-5D6E-409C-BE32-E72D297353CC}">
                <c16:uniqueId val="{00000005-480C-4615-8062-5F08D33BA85B}"/>
              </c:ext>
            </c:extLst>
          </c:dPt>
          <c:dPt>
            <c:idx val="3"/>
            <c:bubble3D val="0"/>
            <c:spPr>
              <a:solidFill>
                <a:srgbClr val="00B050"/>
              </a:solidFill>
              <a:ln w="19050">
                <a:solidFill>
                  <a:srgbClr val="92D050"/>
                </a:solidFill>
              </a:ln>
              <a:effectLst/>
            </c:spPr>
            <c:extLst>
              <c:ext xmlns:c16="http://schemas.microsoft.com/office/drawing/2014/chart" uri="{C3380CC4-5D6E-409C-BE32-E72D297353CC}">
                <c16:uniqueId val="{00000007-480C-4615-8062-5F08D33BA85B}"/>
              </c:ext>
            </c:extLst>
          </c:dPt>
          <c:dPt>
            <c:idx val="4"/>
            <c:bubble3D val="0"/>
            <c:spPr>
              <a:solidFill>
                <a:srgbClr val="00B050"/>
              </a:solidFill>
              <a:ln w="19050">
                <a:solidFill>
                  <a:srgbClr val="92D050"/>
                </a:solidFill>
              </a:ln>
              <a:effectLst/>
            </c:spPr>
            <c:extLst>
              <c:ext xmlns:c16="http://schemas.microsoft.com/office/drawing/2014/chart" uri="{C3380CC4-5D6E-409C-BE32-E72D297353CC}">
                <c16:uniqueId val="{00000009-480C-4615-8062-5F08D33BA85B}"/>
              </c:ext>
            </c:extLst>
          </c:dPt>
          <c:dPt>
            <c:idx val="5"/>
            <c:bubble3D val="0"/>
            <c:spPr>
              <a:solidFill>
                <a:srgbClr val="00B050"/>
              </a:solidFill>
              <a:ln w="19050">
                <a:solidFill>
                  <a:srgbClr val="92D050"/>
                </a:solidFill>
              </a:ln>
              <a:effectLst/>
            </c:spPr>
            <c:extLst>
              <c:ext xmlns:c16="http://schemas.microsoft.com/office/drawing/2014/chart" uri="{C3380CC4-5D6E-409C-BE32-E72D297353CC}">
                <c16:uniqueId val="{0000000B-480C-4615-8062-5F08D33BA85B}"/>
              </c:ext>
            </c:extLst>
          </c:dPt>
          <c:dPt>
            <c:idx val="6"/>
            <c:bubble3D val="0"/>
            <c:spPr>
              <a:solidFill>
                <a:srgbClr val="00B050"/>
              </a:solidFill>
              <a:ln w="19050">
                <a:solidFill>
                  <a:srgbClr val="92D050"/>
                </a:solidFill>
              </a:ln>
              <a:effectLst/>
            </c:spPr>
            <c:extLst>
              <c:ext xmlns:c16="http://schemas.microsoft.com/office/drawing/2014/chart" uri="{C3380CC4-5D6E-409C-BE32-E72D297353CC}">
                <c16:uniqueId val="{0000000D-480C-4615-8062-5F08D33BA85B}"/>
              </c:ext>
            </c:extLst>
          </c:dPt>
          <c:dPt>
            <c:idx val="7"/>
            <c:bubble3D val="0"/>
            <c:spPr>
              <a:solidFill>
                <a:srgbClr val="00B050"/>
              </a:solidFill>
              <a:ln w="19050">
                <a:solidFill>
                  <a:srgbClr val="92D050"/>
                </a:solidFill>
              </a:ln>
              <a:effectLst/>
            </c:spPr>
            <c:extLst>
              <c:ext xmlns:c16="http://schemas.microsoft.com/office/drawing/2014/chart" uri="{C3380CC4-5D6E-409C-BE32-E72D297353CC}">
                <c16:uniqueId val="{0000000F-480C-4615-8062-5F08D33BA85B}"/>
              </c:ext>
            </c:extLst>
          </c:dPt>
          <c:dPt>
            <c:idx val="8"/>
            <c:bubble3D val="0"/>
            <c:spPr>
              <a:solidFill>
                <a:srgbClr val="00B050"/>
              </a:solidFill>
              <a:ln w="19050">
                <a:solidFill>
                  <a:srgbClr val="92D050"/>
                </a:solidFill>
              </a:ln>
              <a:effectLst/>
            </c:spPr>
            <c:extLst>
              <c:ext xmlns:c16="http://schemas.microsoft.com/office/drawing/2014/chart" uri="{C3380CC4-5D6E-409C-BE32-E72D297353CC}">
                <c16:uniqueId val="{00000011-480C-4615-8062-5F08D33BA85B}"/>
              </c:ext>
            </c:extLst>
          </c:dPt>
          <c:dPt>
            <c:idx val="9"/>
            <c:bubble3D val="0"/>
            <c:spPr>
              <a:solidFill>
                <a:srgbClr val="00B050"/>
              </a:solidFill>
              <a:ln w="19050">
                <a:solidFill>
                  <a:srgbClr val="92D050"/>
                </a:solidFill>
              </a:ln>
              <a:effectLst/>
            </c:spPr>
            <c:extLst>
              <c:ext xmlns:c16="http://schemas.microsoft.com/office/drawing/2014/chart" uri="{C3380CC4-5D6E-409C-BE32-E72D297353CC}">
                <c16:uniqueId val="{00000013-480C-4615-8062-5F08D33BA85B}"/>
              </c:ext>
            </c:extLst>
          </c:dPt>
          <c:dPt>
            <c:idx val="10"/>
            <c:bubble3D val="0"/>
            <c:spPr>
              <a:solidFill>
                <a:srgbClr val="00B050"/>
              </a:solidFill>
              <a:ln w="19050">
                <a:solidFill>
                  <a:srgbClr val="92D050"/>
                </a:solidFill>
              </a:ln>
              <a:effectLst/>
            </c:spPr>
            <c:extLst>
              <c:ext xmlns:c16="http://schemas.microsoft.com/office/drawing/2014/chart" uri="{C3380CC4-5D6E-409C-BE32-E72D297353CC}">
                <c16:uniqueId val="{00000015-480C-4615-8062-5F08D33BA85B}"/>
              </c:ext>
            </c:extLst>
          </c:dPt>
          <c:dPt>
            <c:idx val="11"/>
            <c:bubble3D val="0"/>
            <c:spPr>
              <a:solidFill>
                <a:srgbClr val="00B050"/>
              </a:solidFill>
              <a:ln w="19050">
                <a:solidFill>
                  <a:srgbClr val="92D050"/>
                </a:solidFill>
              </a:ln>
              <a:effectLst/>
            </c:spPr>
            <c:extLst>
              <c:ext xmlns:c16="http://schemas.microsoft.com/office/drawing/2014/chart" uri="{C3380CC4-5D6E-409C-BE32-E72D297353CC}">
                <c16:uniqueId val="{00000017-480C-4615-8062-5F08D33BA85B}"/>
              </c:ext>
            </c:extLst>
          </c:dPt>
          <c:dPt>
            <c:idx val="12"/>
            <c:bubble3D val="0"/>
            <c:spPr>
              <a:solidFill>
                <a:srgbClr val="00B050"/>
              </a:solidFill>
              <a:ln w="19050">
                <a:solidFill>
                  <a:srgbClr val="92D050"/>
                </a:solidFill>
              </a:ln>
              <a:effectLst/>
            </c:spPr>
            <c:extLst>
              <c:ext xmlns:c16="http://schemas.microsoft.com/office/drawing/2014/chart" uri="{C3380CC4-5D6E-409C-BE32-E72D297353CC}">
                <c16:uniqueId val="{00000019-480C-4615-8062-5F08D33BA85B}"/>
              </c:ext>
            </c:extLst>
          </c:dPt>
          <c:dPt>
            <c:idx val="13"/>
            <c:bubble3D val="0"/>
            <c:spPr>
              <a:solidFill>
                <a:srgbClr val="00B050"/>
              </a:solidFill>
              <a:ln w="19050">
                <a:solidFill>
                  <a:srgbClr val="92D050"/>
                </a:solidFill>
              </a:ln>
              <a:effectLst/>
            </c:spPr>
            <c:extLst>
              <c:ext xmlns:c16="http://schemas.microsoft.com/office/drawing/2014/chart" uri="{C3380CC4-5D6E-409C-BE32-E72D297353CC}">
                <c16:uniqueId val="{0000001B-480C-4615-8062-5F08D33BA85B}"/>
              </c:ext>
            </c:extLst>
          </c:dPt>
          <c:dPt>
            <c:idx val="14"/>
            <c:bubble3D val="0"/>
            <c:spPr>
              <a:solidFill>
                <a:srgbClr val="00B050"/>
              </a:solidFill>
              <a:ln w="19050">
                <a:solidFill>
                  <a:srgbClr val="92D050"/>
                </a:solidFill>
              </a:ln>
              <a:effectLst/>
            </c:spPr>
            <c:extLst>
              <c:ext xmlns:c16="http://schemas.microsoft.com/office/drawing/2014/chart" uri="{C3380CC4-5D6E-409C-BE32-E72D297353CC}">
                <c16:uniqueId val="{0000001D-480C-4615-8062-5F08D33BA85B}"/>
              </c:ext>
            </c:extLst>
          </c:dPt>
          <c:dPt>
            <c:idx val="15"/>
            <c:bubble3D val="0"/>
            <c:spPr>
              <a:solidFill>
                <a:srgbClr val="00B050"/>
              </a:solidFill>
              <a:ln w="19050">
                <a:solidFill>
                  <a:srgbClr val="92D050"/>
                </a:solidFill>
              </a:ln>
              <a:effectLst/>
            </c:spPr>
            <c:extLst>
              <c:ext xmlns:c16="http://schemas.microsoft.com/office/drawing/2014/chart" uri="{C3380CC4-5D6E-409C-BE32-E72D297353CC}">
                <c16:uniqueId val="{0000001F-480C-4615-8062-5F08D33BA85B}"/>
              </c:ext>
            </c:extLst>
          </c:dPt>
          <c:dPt>
            <c:idx val="16"/>
            <c:bubble3D val="0"/>
            <c:spPr>
              <a:solidFill>
                <a:srgbClr val="00B050"/>
              </a:solidFill>
              <a:ln w="19050">
                <a:solidFill>
                  <a:srgbClr val="92D050"/>
                </a:solidFill>
              </a:ln>
              <a:effectLst/>
            </c:spPr>
            <c:extLst>
              <c:ext xmlns:c16="http://schemas.microsoft.com/office/drawing/2014/chart" uri="{C3380CC4-5D6E-409C-BE32-E72D297353CC}">
                <c16:uniqueId val="{00000021-480C-4615-8062-5F08D33BA85B}"/>
              </c:ext>
            </c:extLst>
          </c:dPt>
          <c:dPt>
            <c:idx val="17"/>
            <c:bubble3D val="0"/>
            <c:spPr>
              <a:solidFill>
                <a:srgbClr val="00B050"/>
              </a:solidFill>
              <a:ln w="19050">
                <a:solidFill>
                  <a:srgbClr val="92D050"/>
                </a:solidFill>
              </a:ln>
              <a:effectLst/>
            </c:spPr>
            <c:extLst>
              <c:ext xmlns:c16="http://schemas.microsoft.com/office/drawing/2014/chart" uri="{C3380CC4-5D6E-409C-BE32-E72D297353CC}">
                <c16:uniqueId val="{00000023-480C-4615-8062-5F08D33BA85B}"/>
              </c:ext>
            </c:extLst>
          </c:dPt>
          <c:dPt>
            <c:idx val="18"/>
            <c:bubble3D val="0"/>
            <c:spPr>
              <a:solidFill>
                <a:srgbClr val="00B050"/>
              </a:solidFill>
              <a:ln w="19050">
                <a:solidFill>
                  <a:srgbClr val="92D050"/>
                </a:solidFill>
              </a:ln>
              <a:effectLst/>
            </c:spPr>
            <c:extLst>
              <c:ext xmlns:c16="http://schemas.microsoft.com/office/drawing/2014/chart" uri="{C3380CC4-5D6E-409C-BE32-E72D297353CC}">
                <c16:uniqueId val="{00000025-480C-4615-8062-5F08D33BA85B}"/>
              </c:ext>
            </c:extLst>
          </c:dPt>
          <c:dPt>
            <c:idx val="19"/>
            <c:bubble3D val="0"/>
            <c:spPr>
              <a:solidFill>
                <a:srgbClr val="00B050"/>
              </a:solidFill>
              <a:ln w="19050">
                <a:solidFill>
                  <a:srgbClr val="92D050"/>
                </a:solidFill>
              </a:ln>
              <a:effectLst/>
            </c:spPr>
            <c:extLst>
              <c:ext xmlns:c16="http://schemas.microsoft.com/office/drawing/2014/chart" uri="{C3380CC4-5D6E-409C-BE32-E72D297353CC}">
                <c16:uniqueId val="{00000027-480C-4615-8062-5F08D33BA85B}"/>
              </c:ext>
            </c:extLst>
          </c:dPt>
          <c:dPt>
            <c:idx val="20"/>
            <c:bubble3D val="0"/>
            <c:spPr>
              <a:solidFill>
                <a:srgbClr val="00B050"/>
              </a:solidFill>
              <a:ln w="19050">
                <a:solidFill>
                  <a:srgbClr val="92D050"/>
                </a:solidFill>
              </a:ln>
              <a:effectLst/>
            </c:spPr>
            <c:extLst>
              <c:ext xmlns:c16="http://schemas.microsoft.com/office/drawing/2014/chart" uri="{C3380CC4-5D6E-409C-BE32-E72D297353CC}">
                <c16:uniqueId val="{00000029-480C-4615-8062-5F08D33BA85B}"/>
              </c:ext>
            </c:extLst>
          </c:dPt>
          <c:dPt>
            <c:idx val="21"/>
            <c:bubble3D val="0"/>
            <c:spPr>
              <a:solidFill>
                <a:srgbClr val="00B050"/>
              </a:solidFill>
              <a:ln w="19050">
                <a:solidFill>
                  <a:srgbClr val="92D050"/>
                </a:solidFill>
              </a:ln>
              <a:effectLst/>
            </c:spPr>
            <c:extLst>
              <c:ext xmlns:c16="http://schemas.microsoft.com/office/drawing/2014/chart" uri="{C3380CC4-5D6E-409C-BE32-E72D297353CC}">
                <c16:uniqueId val="{0000002B-480C-4615-8062-5F08D33BA85B}"/>
              </c:ext>
            </c:extLst>
          </c:dPt>
          <c:dPt>
            <c:idx val="22"/>
            <c:bubble3D val="0"/>
            <c:spPr>
              <a:solidFill>
                <a:srgbClr val="00B050"/>
              </a:solidFill>
              <a:ln w="19050">
                <a:solidFill>
                  <a:srgbClr val="92D050"/>
                </a:solidFill>
              </a:ln>
              <a:effectLst/>
            </c:spPr>
            <c:extLst>
              <c:ext xmlns:c16="http://schemas.microsoft.com/office/drawing/2014/chart" uri="{C3380CC4-5D6E-409C-BE32-E72D297353CC}">
                <c16:uniqueId val="{0000002D-480C-4615-8062-5F08D33BA85B}"/>
              </c:ext>
            </c:extLst>
          </c:dPt>
          <c:dPt>
            <c:idx val="23"/>
            <c:bubble3D val="0"/>
            <c:spPr>
              <a:solidFill>
                <a:srgbClr val="00B050"/>
              </a:solidFill>
              <a:ln w="19050">
                <a:solidFill>
                  <a:srgbClr val="92D050"/>
                </a:solidFill>
              </a:ln>
              <a:effectLst/>
            </c:spPr>
            <c:extLst>
              <c:ext xmlns:c16="http://schemas.microsoft.com/office/drawing/2014/chart" uri="{C3380CC4-5D6E-409C-BE32-E72D297353CC}">
                <c16:uniqueId val="{0000002F-480C-4615-8062-5F08D33BA85B}"/>
              </c:ext>
            </c:extLst>
          </c:dPt>
          <c:dPt>
            <c:idx val="24"/>
            <c:bubble3D val="0"/>
            <c:spPr>
              <a:solidFill>
                <a:srgbClr val="00B050"/>
              </a:solidFill>
              <a:ln w="19050">
                <a:solidFill>
                  <a:srgbClr val="92D050"/>
                </a:solidFill>
              </a:ln>
              <a:effectLst/>
            </c:spPr>
            <c:extLst>
              <c:ext xmlns:c16="http://schemas.microsoft.com/office/drawing/2014/chart" uri="{C3380CC4-5D6E-409C-BE32-E72D297353CC}">
                <c16:uniqueId val="{00000031-480C-4615-8062-5F08D33BA85B}"/>
              </c:ext>
            </c:extLst>
          </c:dPt>
          <c:dPt>
            <c:idx val="25"/>
            <c:bubble3D val="0"/>
            <c:spPr>
              <a:solidFill>
                <a:srgbClr val="00B050"/>
              </a:solidFill>
              <a:ln w="19050">
                <a:solidFill>
                  <a:srgbClr val="92D050"/>
                </a:solidFill>
              </a:ln>
              <a:effectLst/>
            </c:spPr>
            <c:extLst>
              <c:ext xmlns:c16="http://schemas.microsoft.com/office/drawing/2014/chart" uri="{C3380CC4-5D6E-409C-BE32-E72D297353CC}">
                <c16:uniqueId val="{00000033-480C-4615-8062-5F08D33BA85B}"/>
              </c:ext>
            </c:extLst>
          </c:dPt>
          <c:dPt>
            <c:idx val="26"/>
            <c:bubble3D val="0"/>
            <c:spPr>
              <a:solidFill>
                <a:srgbClr val="00B050"/>
              </a:solidFill>
              <a:ln w="19050">
                <a:solidFill>
                  <a:srgbClr val="92D050"/>
                </a:solidFill>
              </a:ln>
              <a:effectLst/>
            </c:spPr>
            <c:extLst>
              <c:ext xmlns:c16="http://schemas.microsoft.com/office/drawing/2014/chart" uri="{C3380CC4-5D6E-409C-BE32-E72D297353CC}">
                <c16:uniqueId val="{00000035-480C-4615-8062-5F08D33BA85B}"/>
              </c:ext>
            </c:extLst>
          </c:dPt>
          <c:dPt>
            <c:idx val="27"/>
            <c:bubble3D val="0"/>
            <c:spPr>
              <a:solidFill>
                <a:srgbClr val="00B050"/>
              </a:solidFill>
              <a:ln w="19050">
                <a:solidFill>
                  <a:srgbClr val="92D050"/>
                </a:solidFill>
              </a:ln>
              <a:effectLst/>
            </c:spPr>
            <c:extLst>
              <c:ext xmlns:c16="http://schemas.microsoft.com/office/drawing/2014/chart" uri="{C3380CC4-5D6E-409C-BE32-E72D297353CC}">
                <c16:uniqueId val="{00000037-480C-4615-8062-5F08D33BA85B}"/>
              </c:ext>
            </c:extLst>
          </c:dPt>
          <c:dPt>
            <c:idx val="28"/>
            <c:bubble3D val="0"/>
            <c:spPr>
              <a:solidFill>
                <a:srgbClr val="00B050"/>
              </a:solidFill>
              <a:ln w="19050">
                <a:solidFill>
                  <a:srgbClr val="92D050"/>
                </a:solidFill>
              </a:ln>
              <a:effectLst/>
            </c:spPr>
            <c:extLst>
              <c:ext xmlns:c16="http://schemas.microsoft.com/office/drawing/2014/chart" uri="{C3380CC4-5D6E-409C-BE32-E72D297353CC}">
                <c16:uniqueId val="{00000039-480C-4615-8062-5F08D33BA85B}"/>
              </c:ext>
            </c:extLst>
          </c:dPt>
          <c:dPt>
            <c:idx val="29"/>
            <c:bubble3D val="0"/>
            <c:spPr>
              <a:solidFill>
                <a:srgbClr val="00B050"/>
              </a:solidFill>
              <a:ln w="19050">
                <a:solidFill>
                  <a:srgbClr val="92D050"/>
                </a:solidFill>
              </a:ln>
              <a:effectLst/>
            </c:spPr>
            <c:extLst>
              <c:ext xmlns:c16="http://schemas.microsoft.com/office/drawing/2014/chart" uri="{C3380CC4-5D6E-409C-BE32-E72D297353CC}">
                <c16:uniqueId val="{0000003B-480C-4615-8062-5F08D33BA85B}"/>
              </c:ext>
            </c:extLst>
          </c:dPt>
          <c:dPt>
            <c:idx val="30"/>
            <c:bubble3D val="0"/>
            <c:spPr>
              <a:solidFill>
                <a:srgbClr val="00B050"/>
              </a:solidFill>
              <a:ln w="19050">
                <a:solidFill>
                  <a:srgbClr val="92D050"/>
                </a:solidFill>
              </a:ln>
              <a:effectLst/>
            </c:spPr>
            <c:extLst>
              <c:ext xmlns:c16="http://schemas.microsoft.com/office/drawing/2014/chart" uri="{C3380CC4-5D6E-409C-BE32-E72D297353CC}">
                <c16:uniqueId val="{0000003D-480C-4615-8062-5F08D33BA85B}"/>
              </c:ext>
            </c:extLst>
          </c:dPt>
          <c:dPt>
            <c:idx val="31"/>
            <c:bubble3D val="0"/>
            <c:spPr>
              <a:solidFill>
                <a:srgbClr val="00B050"/>
              </a:solidFill>
              <a:ln w="19050">
                <a:solidFill>
                  <a:srgbClr val="92D050"/>
                </a:solidFill>
              </a:ln>
              <a:effectLst/>
            </c:spPr>
            <c:extLst>
              <c:ext xmlns:c16="http://schemas.microsoft.com/office/drawing/2014/chart" uri="{C3380CC4-5D6E-409C-BE32-E72D297353CC}">
                <c16:uniqueId val="{0000003F-480C-4615-8062-5F08D33BA85B}"/>
              </c:ext>
            </c:extLst>
          </c:dPt>
          <c:dPt>
            <c:idx val="32"/>
            <c:bubble3D val="0"/>
            <c:spPr>
              <a:solidFill>
                <a:srgbClr val="00B050"/>
              </a:solidFill>
              <a:ln w="19050">
                <a:solidFill>
                  <a:srgbClr val="92D050"/>
                </a:solidFill>
              </a:ln>
              <a:effectLst/>
            </c:spPr>
            <c:extLst>
              <c:ext xmlns:c16="http://schemas.microsoft.com/office/drawing/2014/chart" uri="{C3380CC4-5D6E-409C-BE32-E72D297353CC}">
                <c16:uniqueId val="{00000041-480C-4615-8062-5F08D33BA85B}"/>
              </c:ext>
            </c:extLst>
          </c:dPt>
          <c:dPt>
            <c:idx val="33"/>
            <c:bubble3D val="0"/>
            <c:spPr>
              <a:solidFill>
                <a:srgbClr val="00B050"/>
              </a:solidFill>
              <a:ln w="19050">
                <a:solidFill>
                  <a:srgbClr val="92D050"/>
                </a:solidFill>
              </a:ln>
              <a:effectLst/>
            </c:spPr>
            <c:extLst>
              <c:ext xmlns:c16="http://schemas.microsoft.com/office/drawing/2014/chart" uri="{C3380CC4-5D6E-409C-BE32-E72D297353CC}">
                <c16:uniqueId val="{00000043-480C-4615-8062-5F08D33BA85B}"/>
              </c:ext>
            </c:extLst>
          </c:dPt>
          <c:dPt>
            <c:idx val="34"/>
            <c:bubble3D val="0"/>
            <c:spPr>
              <a:solidFill>
                <a:srgbClr val="00B050"/>
              </a:solidFill>
              <a:ln w="19050">
                <a:solidFill>
                  <a:srgbClr val="92D050"/>
                </a:solidFill>
              </a:ln>
              <a:effectLst/>
            </c:spPr>
            <c:extLst>
              <c:ext xmlns:c16="http://schemas.microsoft.com/office/drawing/2014/chart" uri="{C3380CC4-5D6E-409C-BE32-E72D297353CC}">
                <c16:uniqueId val="{00000045-480C-4615-8062-5F08D33BA85B}"/>
              </c:ext>
            </c:extLst>
          </c:dPt>
          <c:dPt>
            <c:idx val="35"/>
            <c:bubble3D val="0"/>
            <c:spPr>
              <a:solidFill>
                <a:srgbClr val="00B050"/>
              </a:solidFill>
              <a:ln w="19050">
                <a:solidFill>
                  <a:srgbClr val="92D050"/>
                </a:solidFill>
              </a:ln>
              <a:effectLst/>
            </c:spPr>
            <c:extLst>
              <c:ext xmlns:c16="http://schemas.microsoft.com/office/drawing/2014/chart" uri="{C3380CC4-5D6E-409C-BE32-E72D297353CC}">
                <c16:uniqueId val="{00000047-480C-4615-8062-5F08D33BA85B}"/>
              </c:ext>
            </c:extLst>
          </c:dPt>
          <c:dPt>
            <c:idx val="36"/>
            <c:bubble3D val="0"/>
            <c:spPr>
              <a:solidFill>
                <a:srgbClr val="00B050"/>
              </a:solidFill>
              <a:ln w="19050">
                <a:solidFill>
                  <a:srgbClr val="92D050"/>
                </a:solidFill>
              </a:ln>
              <a:effectLst/>
            </c:spPr>
            <c:extLst>
              <c:ext xmlns:c16="http://schemas.microsoft.com/office/drawing/2014/chart" uri="{C3380CC4-5D6E-409C-BE32-E72D297353CC}">
                <c16:uniqueId val="{00000049-480C-4615-8062-5F08D33BA85B}"/>
              </c:ext>
            </c:extLst>
          </c:dPt>
          <c:dPt>
            <c:idx val="37"/>
            <c:bubble3D val="0"/>
            <c:spPr>
              <a:solidFill>
                <a:srgbClr val="00B050"/>
              </a:solidFill>
              <a:ln w="19050">
                <a:solidFill>
                  <a:srgbClr val="92D050"/>
                </a:solidFill>
              </a:ln>
              <a:effectLst/>
            </c:spPr>
            <c:extLst>
              <c:ext xmlns:c16="http://schemas.microsoft.com/office/drawing/2014/chart" uri="{C3380CC4-5D6E-409C-BE32-E72D297353CC}">
                <c16:uniqueId val="{0000004B-480C-4615-8062-5F08D33BA85B}"/>
              </c:ext>
            </c:extLst>
          </c:dPt>
          <c:dPt>
            <c:idx val="38"/>
            <c:bubble3D val="0"/>
            <c:spPr>
              <a:solidFill>
                <a:srgbClr val="00B050"/>
              </a:solidFill>
              <a:ln w="19050">
                <a:solidFill>
                  <a:srgbClr val="92D050"/>
                </a:solidFill>
              </a:ln>
              <a:effectLst/>
            </c:spPr>
            <c:extLst>
              <c:ext xmlns:c16="http://schemas.microsoft.com/office/drawing/2014/chart" uri="{C3380CC4-5D6E-409C-BE32-E72D297353CC}">
                <c16:uniqueId val="{0000004D-480C-4615-8062-5F08D33BA85B}"/>
              </c:ext>
            </c:extLst>
          </c:dPt>
          <c:dPt>
            <c:idx val="39"/>
            <c:bubble3D val="0"/>
            <c:spPr>
              <a:solidFill>
                <a:srgbClr val="00B050"/>
              </a:solidFill>
              <a:ln w="19050">
                <a:solidFill>
                  <a:srgbClr val="92D050"/>
                </a:solidFill>
              </a:ln>
              <a:effectLst/>
            </c:spPr>
            <c:extLst>
              <c:ext xmlns:c16="http://schemas.microsoft.com/office/drawing/2014/chart" uri="{C3380CC4-5D6E-409C-BE32-E72D297353CC}">
                <c16:uniqueId val="{0000004F-480C-4615-8062-5F08D33BA85B}"/>
              </c:ext>
            </c:extLst>
          </c:dPt>
          <c:dPt>
            <c:idx val="40"/>
            <c:bubble3D val="0"/>
            <c:spPr>
              <a:solidFill>
                <a:srgbClr val="00B050"/>
              </a:solidFill>
              <a:ln w="19050">
                <a:solidFill>
                  <a:srgbClr val="92D050"/>
                </a:solidFill>
              </a:ln>
              <a:effectLst/>
            </c:spPr>
            <c:extLst>
              <c:ext xmlns:c16="http://schemas.microsoft.com/office/drawing/2014/chart" uri="{C3380CC4-5D6E-409C-BE32-E72D297353CC}">
                <c16:uniqueId val="{00000051-480C-4615-8062-5F08D33BA85B}"/>
              </c:ext>
            </c:extLst>
          </c:dPt>
          <c:dPt>
            <c:idx val="41"/>
            <c:bubble3D val="0"/>
            <c:spPr>
              <a:solidFill>
                <a:srgbClr val="00B050"/>
              </a:solidFill>
              <a:ln w="19050">
                <a:solidFill>
                  <a:srgbClr val="92D050"/>
                </a:solidFill>
              </a:ln>
              <a:effectLst/>
            </c:spPr>
            <c:extLst>
              <c:ext xmlns:c16="http://schemas.microsoft.com/office/drawing/2014/chart" uri="{C3380CC4-5D6E-409C-BE32-E72D297353CC}">
                <c16:uniqueId val="{00000053-480C-4615-8062-5F08D33BA85B}"/>
              </c:ext>
            </c:extLst>
          </c:dPt>
          <c:dPt>
            <c:idx val="42"/>
            <c:bubble3D val="0"/>
            <c:spPr>
              <a:solidFill>
                <a:srgbClr val="00B050"/>
              </a:solidFill>
              <a:ln w="19050">
                <a:solidFill>
                  <a:srgbClr val="92D050"/>
                </a:solidFill>
              </a:ln>
              <a:effectLst/>
            </c:spPr>
            <c:extLst>
              <c:ext xmlns:c16="http://schemas.microsoft.com/office/drawing/2014/chart" uri="{C3380CC4-5D6E-409C-BE32-E72D297353CC}">
                <c16:uniqueId val="{00000055-480C-4615-8062-5F08D33BA85B}"/>
              </c:ext>
            </c:extLst>
          </c:dPt>
          <c:dPt>
            <c:idx val="43"/>
            <c:bubble3D val="0"/>
            <c:spPr>
              <a:solidFill>
                <a:srgbClr val="00B050"/>
              </a:solidFill>
              <a:ln w="19050">
                <a:solidFill>
                  <a:srgbClr val="92D050"/>
                </a:solidFill>
              </a:ln>
              <a:effectLst/>
            </c:spPr>
            <c:extLst>
              <c:ext xmlns:c16="http://schemas.microsoft.com/office/drawing/2014/chart" uri="{C3380CC4-5D6E-409C-BE32-E72D297353CC}">
                <c16:uniqueId val="{00000057-480C-4615-8062-5F08D33BA85B}"/>
              </c:ext>
            </c:extLst>
          </c:dPt>
          <c:dPt>
            <c:idx val="44"/>
            <c:bubble3D val="0"/>
            <c:spPr>
              <a:solidFill>
                <a:srgbClr val="00B050"/>
              </a:solidFill>
              <a:ln w="19050">
                <a:solidFill>
                  <a:srgbClr val="92D050"/>
                </a:solidFill>
              </a:ln>
              <a:effectLst/>
            </c:spPr>
            <c:extLst>
              <c:ext xmlns:c16="http://schemas.microsoft.com/office/drawing/2014/chart" uri="{C3380CC4-5D6E-409C-BE32-E72D297353CC}">
                <c16:uniqueId val="{00000059-480C-4615-8062-5F08D33BA85B}"/>
              </c:ext>
            </c:extLst>
          </c:dPt>
          <c:dPt>
            <c:idx val="45"/>
            <c:bubble3D val="0"/>
            <c:spPr>
              <a:solidFill>
                <a:srgbClr val="00B050"/>
              </a:solidFill>
              <a:ln w="19050">
                <a:solidFill>
                  <a:srgbClr val="92D050"/>
                </a:solidFill>
              </a:ln>
              <a:effectLst/>
            </c:spPr>
            <c:extLst>
              <c:ext xmlns:c16="http://schemas.microsoft.com/office/drawing/2014/chart" uri="{C3380CC4-5D6E-409C-BE32-E72D297353CC}">
                <c16:uniqueId val="{0000005B-480C-4615-8062-5F08D33BA85B}"/>
              </c:ext>
            </c:extLst>
          </c:dPt>
          <c:dPt>
            <c:idx val="46"/>
            <c:bubble3D val="0"/>
            <c:spPr>
              <a:solidFill>
                <a:srgbClr val="00B050"/>
              </a:solidFill>
              <a:ln w="19050">
                <a:solidFill>
                  <a:srgbClr val="92D050"/>
                </a:solidFill>
              </a:ln>
              <a:effectLst/>
            </c:spPr>
            <c:extLst>
              <c:ext xmlns:c16="http://schemas.microsoft.com/office/drawing/2014/chart" uri="{C3380CC4-5D6E-409C-BE32-E72D297353CC}">
                <c16:uniqueId val="{0000005D-480C-4615-8062-5F08D33BA85B}"/>
              </c:ext>
            </c:extLst>
          </c:dPt>
          <c:dPt>
            <c:idx val="47"/>
            <c:bubble3D val="0"/>
            <c:spPr>
              <a:solidFill>
                <a:srgbClr val="00B050"/>
              </a:solidFill>
              <a:ln w="19050">
                <a:solidFill>
                  <a:srgbClr val="92D050"/>
                </a:solidFill>
              </a:ln>
              <a:effectLst/>
            </c:spPr>
            <c:extLst>
              <c:ext xmlns:c16="http://schemas.microsoft.com/office/drawing/2014/chart" uri="{C3380CC4-5D6E-409C-BE32-E72D297353CC}">
                <c16:uniqueId val="{0000005F-480C-4615-8062-5F08D33BA85B}"/>
              </c:ext>
            </c:extLst>
          </c:dPt>
          <c:dPt>
            <c:idx val="48"/>
            <c:bubble3D val="0"/>
            <c:spPr>
              <a:solidFill>
                <a:srgbClr val="00B050"/>
              </a:solidFill>
              <a:ln w="19050">
                <a:solidFill>
                  <a:srgbClr val="92D050"/>
                </a:solidFill>
              </a:ln>
              <a:effectLst/>
            </c:spPr>
            <c:extLst>
              <c:ext xmlns:c16="http://schemas.microsoft.com/office/drawing/2014/chart" uri="{C3380CC4-5D6E-409C-BE32-E72D297353CC}">
                <c16:uniqueId val="{00000061-480C-4615-8062-5F08D33BA85B}"/>
              </c:ext>
            </c:extLst>
          </c:dPt>
          <c:dPt>
            <c:idx val="49"/>
            <c:bubble3D val="0"/>
            <c:spPr>
              <a:solidFill>
                <a:srgbClr val="00B050"/>
              </a:solidFill>
              <a:ln w="19050">
                <a:solidFill>
                  <a:srgbClr val="92D050"/>
                </a:solidFill>
              </a:ln>
              <a:effectLst/>
            </c:spPr>
            <c:extLst>
              <c:ext xmlns:c16="http://schemas.microsoft.com/office/drawing/2014/chart" uri="{C3380CC4-5D6E-409C-BE32-E72D297353CC}">
                <c16:uniqueId val="{00000063-480C-4615-8062-5F08D33BA85B}"/>
              </c:ext>
            </c:extLst>
          </c:dPt>
          <c:dPt>
            <c:idx val="50"/>
            <c:bubble3D val="0"/>
            <c:spPr>
              <a:solidFill>
                <a:srgbClr val="00B050"/>
              </a:solidFill>
              <a:ln w="19050">
                <a:solidFill>
                  <a:srgbClr val="92D050"/>
                </a:solidFill>
              </a:ln>
              <a:effectLst/>
            </c:spPr>
            <c:extLst>
              <c:ext xmlns:c16="http://schemas.microsoft.com/office/drawing/2014/chart" uri="{C3380CC4-5D6E-409C-BE32-E72D297353CC}">
                <c16:uniqueId val="{00000065-480C-4615-8062-5F08D33BA85B}"/>
              </c:ext>
            </c:extLst>
          </c:dPt>
          <c:dPt>
            <c:idx val="51"/>
            <c:bubble3D val="0"/>
            <c:spPr>
              <a:solidFill>
                <a:srgbClr val="00B050"/>
              </a:solidFill>
              <a:ln w="19050">
                <a:solidFill>
                  <a:srgbClr val="92D050"/>
                </a:solidFill>
              </a:ln>
              <a:effectLst/>
            </c:spPr>
            <c:extLst>
              <c:ext xmlns:c16="http://schemas.microsoft.com/office/drawing/2014/chart" uri="{C3380CC4-5D6E-409C-BE32-E72D297353CC}">
                <c16:uniqueId val="{00000067-480C-4615-8062-5F08D33BA85B}"/>
              </c:ext>
            </c:extLst>
          </c:dPt>
          <c:dPt>
            <c:idx val="52"/>
            <c:bubble3D val="0"/>
            <c:spPr>
              <a:solidFill>
                <a:srgbClr val="00B050"/>
              </a:solidFill>
              <a:ln w="19050">
                <a:solidFill>
                  <a:srgbClr val="92D050"/>
                </a:solidFill>
              </a:ln>
              <a:effectLst/>
            </c:spPr>
            <c:extLst>
              <c:ext xmlns:c16="http://schemas.microsoft.com/office/drawing/2014/chart" uri="{C3380CC4-5D6E-409C-BE32-E72D297353CC}">
                <c16:uniqueId val="{00000069-480C-4615-8062-5F08D33BA85B}"/>
              </c:ext>
            </c:extLst>
          </c:dPt>
          <c:dPt>
            <c:idx val="53"/>
            <c:bubble3D val="0"/>
            <c:spPr>
              <a:solidFill>
                <a:srgbClr val="00B050"/>
              </a:solidFill>
              <a:ln w="19050">
                <a:solidFill>
                  <a:srgbClr val="92D050"/>
                </a:solidFill>
              </a:ln>
              <a:effectLst/>
            </c:spPr>
            <c:extLst>
              <c:ext xmlns:c16="http://schemas.microsoft.com/office/drawing/2014/chart" uri="{C3380CC4-5D6E-409C-BE32-E72D297353CC}">
                <c16:uniqueId val="{0000006B-480C-4615-8062-5F08D33BA85B}"/>
              </c:ext>
            </c:extLst>
          </c:dPt>
          <c:dPt>
            <c:idx val="54"/>
            <c:bubble3D val="0"/>
            <c:spPr>
              <a:solidFill>
                <a:srgbClr val="00B050"/>
              </a:solidFill>
              <a:ln w="19050">
                <a:solidFill>
                  <a:srgbClr val="92D050"/>
                </a:solidFill>
              </a:ln>
              <a:effectLst/>
            </c:spPr>
            <c:extLst>
              <c:ext xmlns:c16="http://schemas.microsoft.com/office/drawing/2014/chart" uri="{C3380CC4-5D6E-409C-BE32-E72D297353CC}">
                <c16:uniqueId val="{0000006D-480C-4615-8062-5F08D33BA85B}"/>
              </c:ext>
            </c:extLst>
          </c:dPt>
          <c:dPt>
            <c:idx val="55"/>
            <c:bubble3D val="0"/>
            <c:spPr>
              <a:solidFill>
                <a:srgbClr val="00B050"/>
              </a:solidFill>
              <a:ln w="19050">
                <a:solidFill>
                  <a:srgbClr val="92D050"/>
                </a:solidFill>
              </a:ln>
              <a:effectLst/>
            </c:spPr>
            <c:extLst>
              <c:ext xmlns:c16="http://schemas.microsoft.com/office/drawing/2014/chart" uri="{C3380CC4-5D6E-409C-BE32-E72D297353CC}">
                <c16:uniqueId val="{0000006F-480C-4615-8062-5F08D33BA85B}"/>
              </c:ext>
            </c:extLst>
          </c:dPt>
          <c:dPt>
            <c:idx val="56"/>
            <c:bubble3D val="0"/>
            <c:spPr>
              <a:solidFill>
                <a:srgbClr val="00B050"/>
              </a:solidFill>
              <a:ln w="19050">
                <a:solidFill>
                  <a:srgbClr val="92D050"/>
                </a:solidFill>
              </a:ln>
              <a:effectLst/>
            </c:spPr>
            <c:extLst>
              <c:ext xmlns:c16="http://schemas.microsoft.com/office/drawing/2014/chart" uri="{C3380CC4-5D6E-409C-BE32-E72D297353CC}">
                <c16:uniqueId val="{00000071-480C-4615-8062-5F08D33BA85B}"/>
              </c:ext>
            </c:extLst>
          </c:dPt>
          <c:dPt>
            <c:idx val="57"/>
            <c:bubble3D val="0"/>
            <c:spPr>
              <a:solidFill>
                <a:srgbClr val="00B050"/>
              </a:solidFill>
              <a:ln w="19050">
                <a:solidFill>
                  <a:srgbClr val="92D050"/>
                </a:solidFill>
              </a:ln>
              <a:effectLst/>
            </c:spPr>
            <c:extLst>
              <c:ext xmlns:c16="http://schemas.microsoft.com/office/drawing/2014/chart" uri="{C3380CC4-5D6E-409C-BE32-E72D297353CC}">
                <c16:uniqueId val="{00000073-480C-4615-8062-5F08D33BA85B}"/>
              </c:ext>
            </c:extLst>
          </c:dPt>
          <c:dPt>
            <c:idx val="58"/>
            <c:bubble3D val="0"/>
            <c:spPr>
              <a:solidFill>
                <a:srgbClr val="00B050"/>
              </a:solidFill>
              <a:ln w="19050">
                <a:solidFill>
                  <a:srgbClr val="92D050"/>
                </a:solidFill>
              </a:ln>
              <a:effectLst/>
            </c:spPr>
            <c:extLst>
              <c:ext xmlns:c16="http://schemas.microsoft.com/office/drawing/2014/chart" uri="{C3380CC4-5D6E-409C-BE32-E72D297353CC}">
                <c16:uniqueId val="{00000075-480C-4615-8062-5F08D33BA85B}"/>
              </c:ext>
            </c:extLst>
          </c:dPt>
          <c:dPt>
            <c:idx val="59"/>
            <c:bubble3D val="0"/>
            <c:spPr>
              <a:solidFill>
                <a:srgbClr val="00B050"/>
              </a:solidFill>
              <a:ln w="19050">
                <a:solidFill>
                  <a:srgbClr val="92D050"/>
                </a:solidFill>
              </a:ln>
              <a:effectLst/>
            </c:spPr>
            <c:extLst>
              <c:ext xmlns:c16="http://schemas.microsoft.com/office/drawing/2014/chart" uri="{C3380CC4-5D6E-409C-BE32-E72D297353CC}">
                <c16:uniqueId val="{00000077-480C-4615-8062-5F08D33BA85B}"/>
              </c:ext>
            </c:extLst>
          </c:dPt>
          <c:dPt>
            <c:idx val="60"/>
            <c:bubble3D val="0"/>
            <c:spPr>
              <a:solidFill>
                <a:srgbClr val="00B050"/>
              </a:solidFill>
              <a:ln w="19050">
                <a:solidFill>
                  <a:srgbClr val="92D050"/>
                </a:solidFill>
              </a:ln>
              <a:effectLst/>
            </c:spPr>
            <c:extLst>
              <c:ext xmlns:c16="http://schemas.microsoft.com/office/drawing/2014/chart" uri="{C3380CC4-5D6E-409C-BE32-E72D297353CC}">
                <c16:uniqueId val="{00000079-480C-4615-8062-5F08D33BA85B}"/>
              </c:ext>
            </c:extLst>
          </c:dPt>
          <c:dPt>
            <c:idx val="61"/>
            <c:bubble3D val="0"/>
            <c:spPr>
              <a:solidFill>
                <a:srgbClr val="00B050"/>
              </a:solidFill>
              <a:ln w="19050">
                <a:solidFill>
                  <a:srgbClr val="92D050"/>
                </a:solidFill>
              </a:ln>
              <a:effectLst/>
            </c:spPr>
            <c:extLst>
              <c:ext xmlns:c16="http://schemas.microsoft.com/office/drawing/2014/chart" uri="{C3380CC4-5D6E-409C-BE32-E72D297353CC}">
                <c16:uniqueId val="{0000007B-480C-4615-8062-5F08D33BA85B}"/>
              </c:ext>
            </c:extLst>
          </c:dPt>
          <c:dPt>
            <c:idx val="62"/>
            <c:bubble3D val="0"/>
            <c:spPr>
              <a:solidFill>
                <a:srgbClr val="00B050"/>
              </a:solidFill>
              <a:ln w="19050">
                <a:solidFill>
                  <a:srgbClr val="92D050"/>
                </a:solidFill>
              </a:ln>
              <a:effectLst/>
            </c:spPr>
            <c:extLst>
              <c:ext xmlns:c16="http://schemas.microsoft.com/office/drawing/2014/chart" uri="{C3380CC4-5D6E-409C-BE32-E72D297353CC}">
                <c16:uniqueId val="{0000007D-480C-4615-8062-5F08D33BA85B}"/>
              </c:ext>
            </c:extLst>
          </c:dPt>
          <c:dPt>
            <c:idx val="63"/>
            <c:bubble3D val="0"/>
            <c:spPr>
              <a:solidFill>
                <a:srgbClr val="00B050"/>
              </a:solidFill>
              <a:ln w="19050">
                <a:solidFill>
                  <a:srgbClr val="92D050"/>
                </a:solidFill>
              </a:ln>
              <a:effectLst/>
            </c:spPr>
            <c:extLst>
              <c:ext xmlns:c16="http://schemas.microsoft.com/office/drawing/2014/chart" uri="{C3380CC4-5D6E-409C-BE32-E72D297353CC}">
                <c16:uniqueId val="{0000007F-480C-4615-8062-5F08D33BA85B}"/>
              </c:ext>
            </c:extLst>
          </c:dPt>
          <c:dPt>
            <c:idx val="64"/>
            <c:bubble3D val="0"/>
            <c:spPr>
              <a:solidFill>
                <a:srgbClr val="00B050"/>
              </a:solidFill>
              <a:ln w="19050">
                <a:solidFill>
                  <a:srgbClr val="92D050"/>
                </a:solidFill>
              </a:ln>
              <a:effectLst/>
            </c:spPr>
            <c:extLst>
              <c:ext xmlns:c16="http://schemas.microsoft.com/office/drawing/2014/chart" uri="{C3380CC4-5D6E-409C-BE32-E72D297353CC}">
                <c16:uniqueId val="{00000081-480C-4615-8062-5F08D33BA85B}"/>
              </c:ext>
            </c:extLst>
          </c:dPt>
          <c:dPt>
            <c:idx val="65"/>
            <c:bubble3D val="0"/>
            <c:spPr>
              <a:solidFill>
                <a:srgbClr val="00B050"/>
              </a:solidFill>
              <a:ln w="19050">
                <a:solidFill>
                  <a:srgbClr val="92D050"/>
                </a:solidFill>
              </a:ln>
              <a:effectLst/>
            </c:spPr>
            <c:extLst>
              <c:ext xmlns:c16="http://schemas.microsoft.com/office/drawing/2014/chart" uri="{C3380CC4-5D6E-409C-BE32-E72D297353CC}">
                <c16:uniqueId val="{00000083-480C-4615-8062-5F08D33BA85B}"/>
              </c:ext>
            </c:extLst>
          </c:dPt>
          <c:dPt>
            <c:idx val="66"/>
            <c:bubble3D val="0"/>
            <c:spPr>
              <a:solidFill>
                <a:srgbClr val="00B050"/>
              </a:solidFill>
              <a:ln w="19050">
                <a:solidFill>
                  <a:srgbClr val="92D050"/>
                </a:solidFill>
              </a:ln>
              <a:effectLst/>
            </c:spPr>
            <c:extLst>
              <c:ext xmlns:c16="http://schemas.microsoft.com/office/drawing/2014/chart" uri="{C3380CC4-5D6E-409C-BE32-E72D297353CC}">
                <c16:uniqueId val="{00000085-480C-4615-8062-5F08D33BA85B}"/>
              </c:ext>
            </c:extLst>
          </c:dPt>
          <c:dPt>
            <c:idx val="67"/>
            <c:bubble3D val="0"/>
            <c:spPr>
              <a:solidFill>
                <a:srgbClr val="00B050"/>
              </a:solidFill>
              <a:ln w="19050">
                <a:solidFill>
                  <a:srgbClr val="92D050"/>
                </a:solidFill>
              </a:ln>
              <a:effectLst/>
            </c:spPr>
            <c:extLst>
              <c:ext xmlns:c16="http://schemas.microsoft.com/office/drawing/2014/chart" uri="{C3380CC4-5D6E-409C-BE32-E72D297353CC}">
                <c16:uniqueId val="{00000087-480C-4615-8062-5F08D33BA85B}"/>
              </c:ext>
            </c:extLst>
          </c:dPt>
          <c:dPt>
            <c:idx val="68"/>
            <c:bubble3D val="0"/>
            <c:spPr>
              <a:solidFill>
                <a:srgbClr val="00B050"/>
              </a:solidFill>
              <a:ln w="19050">
                <a:solidFill>
                  <a:srgbClr val="92D050"/>
                </a:solidFill>
              </a:ln>
              <a:effectLst/>
            </c:spPr>
            <c:extLst>
              <c:ext xmlns:c16="http://schemas.microsoft.com/office/drawing/2014/chart" uri="{C3380CC4-5D6E-409C-BE32-E72D297353CC}">
                <c16:uniqueId val="{00000089-480C-4615-8062-5F08D33BA85B}"/>
              </c:ext>
            </c:extLst>
          </c:dPt>
          <c:dPt>
            <c:idx val="69"/>
            <c:bubble3D val="0"/>
            <c:spPr>
              <a:solidFill>
                <a:srgbClr val="00B050"/>
              </a:solidFill>
              <a:ln w="19050">
                <a:solidFill>
                  <a:srgbClr val="92D050"/>
                </a:solidFill>
              </a:ln>
              <a:effectLst/>
            </c:spPr>
            <c:extLst>
              <c:ext xmlns:c16="http://schemas.microsoft.com/office/drawing/2014/chart" uri="{C3380CC4-5D6E-409C-BE32-E72D297353CC}">
                <c16:uniqueId val="{0000008B-480C-4615-8062-5F08D33BA85B}"/>
              </c:ext>
            </c:extLst>
          </c:dPt>
          <c:dPt>
            <c:idx val="70"/>
            <c:bubble3D val="0"/>
            <c:spPr>
              <a:solidFill>
                <a:srgbClr val="00B050"/>
              </a:solidFill>
              <a:ln w="19050">
                <a:solidFill>
                  <a:srgbClr val="92D050"/>
                </a:solidFill>
              </a:ln>
              <a:effectLst/>
            </c:spPr>
            <c:extLst>
              <c:ext xmlns:c16="http://schemas.microsoft.com/office/drawing/2014/chart" uri="{C3380CC4-5D6E-409C-BE32-E72D297353CC}">
                <c16:uniqueId val="{0000008D-480C-4615-8062-5F08D33BA85B}"/>
              </c:ext>
            </c:extLst>
          </c:dPt>
          <c:dPt>
            <c:idx val="71"/>
            <c:bubble3D val="0"/>
            <c:spPr>
              <a:solidFill>
                <a:srgbClr val="00B050"/>
              </a:solidFill>
              <a:ln w="19050">
                <a:solidFill>
                  <a:srgbClr val="92D050"/>
                </a:solidFill>
              </a:ln>
              <a:effectLst/>
            </c:spPr>
            <c:extLst>
              <c:ext xmlns:c16="http://schemas.microsoft.com/office/drawing/2014/chart" uri="{C3380CC4-5D6E-409C-BE32-E72D297353CC}">
                <c16:uniqueId val="{0000008F-480C-4615-8062-5F08D33BA85B}"/>
              </c:ext>
            </c:extLst>
          </c:dPt>
          <c:dPt>
            <c:idx val="72"/>
            <c:bubble3D val="0"/>
            <c:spPr>
              <a:solidFill>
                <a:srgbClr val="00B050"/>
              </a:solidFill>
              <a:ln w="19050">
                <a:solidFill>
                  <a:srgbClr val="92D050"/>
                </a:solidFill>
              </a:ln>
              <a:effectLst/>
            </c:spPr>
            <c:extLst>
              <c:ext xmlns:c16="http://schemas.microsoft.com/office/drawing/2014/chart" uri="{C3380CC4-5D6E-409C-BE32-E72D297353CC}">
                <c16:uniqueId val="{00000091-480C-4615-8062-5F08D33BA85B}"/>
              </c:ext>
            </c:extLst>
          </c:dPt>
          <c:dPt>
            <c:idx val="73"/>
            <c:bubble3D val="0"/>
            <c:spPr>
              <a:solidFill>
                <a:srgbClr val="00B050"/>
              </a:solidFill>
              <a:ln w="19050">
                <a:solidFill>
                  <a:srgbClr val="92D050"/>
                </a:solidFill>
              </a:ln>
              <a:effectLst/>
            </c:spPr>
            <c:extLst>
              <c:ext xmlns:c16="http://schemas.microsoft.com/office/drawing/2014/chart" uri="{C3380CC4-5D6E-409C-BE32-E72D297353CC}">
                <c16:uniqueId val="{00000093-480C-4615-8062-5F08D33BA85B}"/>
              </c:ext>
            </c:extLst>
          </c:dPt>
          <c:dPt>
            <c:idx val="74"/>
            <c:bubble3D val="0"/>
            <c:spPr>
              <a:solidFill>
                <a:srgbClr val="00B050"/>
              </a:solidFill>
              <a:ln w="19050">
                <a:solidFill>
                  <a:srgbClr val="92D050"/>
                </a:solidFill>
              </a:ln>
              <a:effectLst/>
            </c:spPr>
            <c:extLst>
              <c:ext xmlns:c16="http://schemas.microsoft.com/office/drawing/2014/chart" uri="{C3380CC4-5D6E-409C-BE32-E72D297353CC}">
                <c16:uniqueId val="{00000095-480C-4615-8062-5F08D33BA85B}"/>
              </c:ext>
            </c:extLst>
          </c:dPt>
          <c:dPt>
            <c:idx val="75"/>
            <c:bubble3D val="0"/>
            <c:spPr>
              <a:solidFill>
                <a:srgbClr val="00B050"/>
              </a:solidFill>
              <a:ln w="19050">
                <a:solidFill>
                  <a:srgbClr val="92D050"/>
                </a:solidFill>
              </a:ln>
              <a:effectLst/>
            </c:spPr>
            <c:extLst>
              <c:ext xmlns:c16="http://schemas.microsoft.com/office/drawing/2014/chart" uri="{C3380CC4-5D6E-409C-BE32-E72D297353CC}">
                <c16:uniqueId val="{00000097-480C-4615-8062-5F08D33BA85B}"/>
              </c:ext>
            </c:extLst>
          </c:dPt>
          <c:dPt>
            <c:idx val="76"/>
            <c:bubble3D val="0"/>
            <c:spPr>
              <a:solidFill>
                <a:srgbClr val="00B050"/>
              </a:solidFill>
              <a:ln w="19050">
                <a:solidFill>
                  <a:srgbClr val="92D050"/>
                </a:solidFill>
              </a:ln>
              <a:effectLst/>
            </c:spPr>
            <c:extLst>
              <c:ext xmlns:c16="http://schemas.microsoft.com/office/drawing/2014/chart" uri="{C3380CC4-5D6E-409C-BE32-E72D297353CC}">
                <c16:uniqueId val="{00000099-480C-4615-8062-5F08D33BA85B}"/>
              </c:ext>
            </c:extLst>
          </c:dPt>
          <c:dPt>
            <c:idx val="77"/>
            <c:bubble3D val="0"/>
            <c:spPr>
              <a:solidFill>
                <a:srgbClr val="00B050"/>
              </a:solidFill>
              <a:ln w="19050">
                <a:solidFill>
                  <a:srgbClr val="92D050"/>
                </a:solidFill>
              </a:ln>
              <a:effectLst/>
            </c:spPr>
            <c:extLst>
              <c:ext xmlns:c16="http://schemas.microsoft.com/office/drawing/2014/chart" uri="{C3380CC4-5D6E-409C-BE32-E72D297353CC}">
                <c16:uniqueId val="{0000009B-480C-4615-8062-5F08D33BA85B}"/>
              </c:ext>
            </c:extLst>
          </c:dPt>
          <c:dPt>
            <c:idx val="78"/>
            <c:bubble3D val="0"/>
            <c:spPr>
              <a:solidFill>
                <a:srgbClr val="00B050"/>
              </a:solidFill>
              <a:ln w="19050">
                <a:solidFill>
                  <a:srgbClr val="92D050"/>
                </a:solidFill>
              </a:ln>
              <a:effectLst/>
            </c:spPr>
            <c:extLst>
              <c:ext xmlns:c16="http://schemas.microsoft.com/office/drawing/2014/chart" uri="{C3380CC4-5D6E-409C-BE32-E72D297353CC}">
                <c16:uniqueId val="{0000009D-480C-4615-8062-5F08D33BA85B}"/>
              </c:ext>
            </c:extLst>
          </c:dPt>
          <c:dPt>
            <c:idx val="79"/>
            <c:bubble3D val="0"/>
            <c:spPr>
              <a:solidFill>
                <a:srgbClr val="00B050"/>
              </a:solidFill>
              <a:ln w="19050">
                <a:solidFill>
                  <a:srgbClr val="92D050"/>
                </a:solidFill>
              </a:ln>
              <a:effectLst/>
            </c:spPr>
            <c:extLst>
              <c:ext xmlns:c16="http://schemas.microsoft.com/office/drawing/2014/chart" uri="{C3380CC4-5D6E-409C-BE32-E72D297353CC}">
                <c16:uniqueId val="{0000009F-480C-4615-8062-5F08D33BA85B}"/>
              </c:ext>
            </c:extLst>
          </c:dPt>
          <c:dPt>
            <c:idx val="80"/>
            <c:bubble3D val="0"/>
            <c:spPr>
              <a:solidFill>
                <a:srgbClr val="00B050"/>
              </a:solidFill>
              <a:ln w="19050">
                <a:solidFill>
                  <a:srgbClr val="92D050"/>
                </a:solidFill>
              </a:ln>
              <a:effectLst/>
            </c:spPr>
            <c:extLst>
              <c:ext xmlns:c16="http://schemas.microsoft.com/office/drawing/2014/chart" uri="{C3380CC4-5D6E-409C-BE32-E72D297353CC}">
                <c16:uniqueId val="{000000A1-480C-4615-8062-5F08D33BA85B}"/>
              </c:ext>
            </c:extLst>
          </c:dPt>
          <c:dPt>
            <c:idx val="81"/>
            <c:bubble3D val="0"/>
            <c:spPr>
              <a:solidFill>
                <a:srgbClr val="00B050"/>
              </a:solidFill>
              <a:ln w="19050">
                <a:solidFill>
                  <a:srgbClr val="92D050"/>
                </a:solidFill>
              </a:ln>
              <a:effectLst/>
            </c:spPr>
            <c:extLst>
              <c:ext xmlns:c16="http://schemas.microsoft.com/office/drawing/2014/chart" uri="{C3380CC4-5D6E-409C-BE32-E72D297353CC}">
                <c16:uniqueId val="{000000A3-480C-4615-8062-5F08D33BA85B}"/>
              </c:ext>
            </c:extLst>
          </c:dPt>
          <c:dPt>
            <c:idx val="82"/>
            <c:bubble3D val="0"/>
            <c:spPr>
              <a:solidFill>
                <a:srgbClr val="00B050"/>
              </a:solidFill>
              <a:ln w="19050">
                <a:solidFill>
                  <a:srgbClr val="92D050"/>
                </a:solidFill>
              </a:ln>
              <a:effectLst/>
            </c:spPr>
            <c:extLst>
              <c:ext xmlns:c16="http://schemas.microsoft.com/office/drawing/2014/chart" uri="{C3380CC4-5D6E-409C-BE32-E72D297353CC}">
                <c16:uniqueId val="{000000A5-480C-4615-8062-5F08D33BA85B}"/>
              </c:ext>
            </c:extLst>
          </c:dPt>
          <c:dPt>
            <c:idx val="83"/>
            <c:bubble3D val="0"/>
            <c:spPr>
              <a:solidFill>
                <a:srgbClr val="00B050"/>
              </a:solidFill>
              <a:ln w="19050">
                <a:solidFill>
                  <a:srgbClr val="92D050"/>
                </a:solidFill>
              </a:ln>
              <a:effectLst/>
            </c:spPr>
            <c:extLst>
              <c:ext xmlns:c16="http://schemas.microsoft.com/office/drawing/2014/chart" uri="{C3380CC4-5D6E-409C-BE32-E72D297353CC}">
                <c16:uniqueId val="{000000A7-480C-4615-8062-5F08D33BA85B}"/>
              </c:ext>
            </c:extLst>
          </c:dPt>
          <c:dPt>
            <c:idx val="84"/>
            <c:bubble3D val="0"/>
            <c:spPr>
              <a:solidFill>
                <a:srgbClr val="00B050"/>
              </a:solidFill>
              <a:ln w="19050">
                <a:solidFill>
                  <a:srgbClr val="92D050"/>
                </a:solidFill>
              </a:ln>
              <a:effectLst/>
            </c:spPr>
            <c:extLst>
              <c:ext xmlns:c16="http://schemas.microsoft.com/office/drawing/2014/chart" uri="{C3380CC4-5D6E-409C-BE32-E72D297353CC}">
                <c16:uniqueId val="{000000A9-480C-4615-8062-5F08D33BA85B}"/>
              </c:ext>
            </c:extLst>
          </c:dPt>
          <c:dPt>
            <c:idx val="85"/>
            <c:bubble3D val="0"/>
            <c:spPr>
              <a:solidFill>
                <a:srgbClr val="00B050"/>
              </a:solidFill>
              <a:ln w="19050">
                <a:solidFill>
                  <a:srgbClr val="92D050"/>
                </a:solidFill>
              </a:ln>
              <a:effectLst/>
            </c:spPr>
            <c:extLst>
              <c:ext xmlns:c16="http://schemas.microsoft.com/office/drawing/2014/chart" uri="{C3380CC4-5D6E-409C-BE32-E72D297353CC}">
                <c16:uniqueId val="{000000AB-480C-4615-8062-5F08D33BA85B}"/>
              </c:ext>
            </c:extLst>
          </c:dPt>
          <c:dPt>
            <c:idx val="86"/>
            <c:bubble3D val="0"/>
            <c:spPr>
              <a:solidFill>
                <a:srgbClr val="00B050"/>
              </a:solidFill>
              <a:ln w="19050">
                <a:solidFill>
                  <a:srgbClr val="92D050"/>
                </a:solidFill>
              </a:ln>
              <a:effectLst/>
            </c:spPr>
            <c:extLst>
              <c:ext xmlns:c16="http://schemas.microsoft.com/office/drawing/2014/chart" uri="{C3380CC4-5D6E-409C-BE32-E72D297353CC}">
                <c16:uniqueId val="{000000AD-480C-4615-8062-5F08D33BA85B}"/>
              </c:ext>
            </c:extLst>
          </c:dPt>
          <c:dPt>
            <c:idx val="87"/>
            <c:bubble3D val="0"/>
            <c:spPr>
              <a:solidFill>
                <a:srgbClr val="00B050"/>
              </a:solidFill>
              <a:ln w="19050">
                <a:solidFill>
                  <a:srgbClr val="92D050"/>
                </a:solidFill>
              </a:ln>
              <a:effectLst/>
            </c:spPr>
            <c:extLst>
              <c:ext xmlns:c16="http://schemas.microsoft.com/office/drawing/2014/chart" uri="{C3380CC4-5D6E-409C-BE32-E72D297353CC}">
                <c16:uniqueId val="{000000AF-480C-4615-8062-5F08D33BA85B}"/>
              </c:ext>
            </c:extLst>
          </c:dPt>
          <c:dPt>
            <c:idx val="88"/>
            <c:bubble3D val="0"/>
            <c:spPr>
              <a:solidFill>
                <a:srgbClr val="00B050"/>
              </a:solidFill>
              <a:ln w="19050">
                <a:solidFill>
                  <a:srgbClr val="92D050"/>
                </a:solidFill>
              </a:ln>
              <a:effectLst/>
            </c:spPr>
            <c:extLst>
              <c:ext xmlns:c16="http://schemas.microsoft.com/office/drawing/2014/chart" uri="{C3380CC4-5D6E-409C-BE32-E72D297353CC}">
                <c16:uniqueId val="{000000B1-480C-4615-8062-5F08D33BA85B}"/>
              </c:ext>
            </c:extLst>
          </c:dPt>
          <c:dPt>
            <c:idx val="89"/>
            <c:bubble3D val="0"/>
            <c:spPr>
              <a:solidFill>
                <a:srgbClr val="00B050"/>
              </a:solidFill>
              <a:ln w="19050">
                <a:solidFill>
                  <a:srgbClr val="92D050"/>
                </a:solidFill>
              </a:ln>
              <a:effectLst/>
            </c:spPr>
            <c:extLst>
              <c:ext xmlns:c16="http://schemas.microsoft.com/office/drawing/2014/chart" uri="{C3380CC4-5D6E-409C-BE32-E72D297353CC}">
                <c16:uniqueId val="{000000B3-480C-4615-8062-5F08D33BA85B}"/>
              </c:ext>
            </c:extLst>
          </c:dPt>
          <c:dPt>
            <c:idx val="90"/>
            <c:bubble3D val="0"/>
            <c:spPr>
              <a:solidFill>
                <a:srgbClr val="00B050"/>
              </a:solidFill>
              <a:ln w="19050">
                <a:solidFill>
                  <a:srgbClr val="92D050"/>
                </a:solidFill>
              </a:ln>
              <a:effectLst/>
            </c:spPr>
            <c:extLst>
              <c:ext xmlns:c16="http://schemas.microsoft.com/office/drawing/2014/chart" uri="{C3380CC4-5D6E-409C-BE32-E72D297353CC}">
                <c16:uniqueId val="{000000B5-480C-4615-8062-5F08D33BA85B}"/>
              </c:ext>
            </c:extLst>
          </c:dPt>
          <c:dPt>
            <c:idx val="91"/>
            <c:bubble3D val="0"/>
            <c:spPr>
              <a:solidFill>
                <a:srgbClr val="00B050"/>
              </a:solidFill>
              <a:ln w="19050">
                <a:solidFill>
                  <a:srgbClr val="92D050"/>
                </a:solidFill>
              </a:ln>
              <a:effectLst/>
            </c:spPr>
            <c:extLst>
              <c:ext xmlns:c16="http://schemas.microsoft.com/office/drawing/2014/chart" uri="{C3380CC4-5D6E-409C-BE32-E72D297353CC}">
                <c16:uniqueId val="{000000B7-480C-4615-8062-5F08D33BA85B}"/>
              </c:ext>
            </c:extLst>
          </c:dPt>
          <c:dPt>
            <c:idx val="92"/>
            <c:bubble3D val="0"/>
            <c:spPr>
              <a:solidFill>
                <a:srgbClr val="00B050"/>
              </a:solidFill>
              <a:ln w="19050">
                <a:solidFill>
                  <a:srgbClr val="92D050"/>
                </a:solidFill>
              </a:ln>
              <a:effectLst/>
            </c:spPr>
            <c:extLst>
              <c:ext xmlns:c16="http://schemas.microsoft.com/office/drawing/2014/chart" uri="{C3380CC4-5D6E-409C-BE32-E72D297353CC}">
                <c16:uniqueId val="{000000B9-480C-4615-8062-5F08D33BA85B}"/>
              </c:ext>
            </c:extLst>
          </c:dPt>
          <c:dPt>
            <c:idx val="93"/>
            <c:bubble3D val="0"/>
            <c:spPr>
              <a:solidFill>
                <a:srgbClr val="00B050"/>
              </a:solidFill>
              <a:ln w="19050">
                <a:solidFill>
                  <a:srgbClr val="92D050"/>
                </a:solidFill>
              </a:ln>
              <a:effectLst/>
            </c:spPr>
            <c:extLst>
              <c:ext xmlns:c16="http://schemas.microsoft.com/office/drawing/2014/chart" uri="{C3380CC4-5D6E-409C-BE32-E72D297353CC}">
                <c16:uniqueId val="{000000BB-480C-4615-8062-5F08D33BA85B}"/>
              </c:ext>
            </c:extLst>
          </c:dPt>
          <c:dPt>
            <c:idx val="94"/>
            <c:bubble3D val="0"/>
            <c:spPr>
              <a:solidFill>
                <a:srgbClr val="00B050"/>
              </a:solidFill>
              <a:ln w="19050">
                <a:solidFill>
                  <a:srgbClr val="92D050"/>
                </a:solidFill>
              </a:ln>
              <a:effectLst/>
            </c:spPr>
            <c:extLst>
              <c:ext xmlns:c16="http://schemas.microsoft.com/office/drawing/2014/chart" uri="{C3380CC4-5D6E-409C-BE32-E72D297353CC}">
                <c16:uniqueId val="{000000BD-480C-4615-8062-5F08D33BA85B}"/>
              </c:ext>
            </c:extLst>
          </c:dPt>
          <c:dPt>
            <c:idx val="95"/>
            <c:bubble3D val="0"/>
            <c:spPr>
              <a:solidFill>
                <a:srgbClr val="00B050"/>
              </a:solidFill>
              <a:ln w="19050">
                <a:solidFill>
                  <a:srgbClr val="92D050"/>
                </a:solidFill>
              </a:ln>
              <a:effectLst/>
            </c:spPr>
            <c:extLst>
              <c:ext xmlns:c16="http://schemas.microsoft.com/office/drawing/2014/chart" uri="{C3380CC4-5D6E-409C-BE32-E72D297353CC}">
                <c16:uniqueId val="{000000BF-480C-4615-8062-5F08D33BA85B}"/>
              </c:ext>
            </c:extLst>
          </c:dPt>
          <c:dPt>
            <c:idx val="96"/>
            <c:bubble3D val="0"/>
            <c:spPr>
              <a:solidFill>
                <a:srgbClr val="00B050"/>
              </a:solidFill>
              <a:ln w="19050">
                <a:solidFill>
                  <a:srgbClr val="92D050"/>
                </a:solidFill>
              </a:ln>
              <a:effectLst/>
            </c:spPr>
            <c:extLst>
              <c:ext xmlns:c16="http://schemas.microsoft.com/office/drawing/2014/chart" uri="{C3380CC4-5D6E-409C-BE32-E72D297353CC}">
                <c16:uniqueId val="{000000C1-480C-4615-8062-5F08D33BA85B}"/>
              </c:ext>
            </c:extLst>
          </c:dPt>
          <c:dPt>
            <c:idx val="97"/>
            <c:bubble3D val="0"/>
            <c:spPr>
              <a:solidFill>
                <a:srgbClr val="00B050"/>
              </a:solidFill>
              <a:ln w="19050">
                <a:solidFill>
                  <a:srgbClr val="92D050"/>
                </a:solidFill>
              </a:ln>
              <a:effectLst/>
            </c:spPr>
            <c:extLst>
              <c:ext xmlns:c16="http://schemas.microsoft.com/office/drawing/2014/chart" uri="{C3380CC4-5D6E-409C-BE32-E72D297353CC}">
                <c16:uniqueId val="{000000C3-480C-4615-8062-5F08D33BA85B}"/>
              </c:ext>
            </c:extLst>
          </c:dPt>
          <c:dPt>
            <c:idx val="98"/>
            <c:bubble3D val="0"/>
            <c:spPr>
              <a:solidFill>
                <a:srgbClr val="00B050"/>
              </a:solidFill>
              <a:ln w="19050">
                <a:solidFill>
                  <a:srgbClr val="92D050"/>
                </a:solidFill>
              </a:ln>
              <a:effectLst/>
            </c:spPr>
            <c:extLst>
              <c:ext xmlns:c16="http://schemas.microsoft.com/office/drawing/2014/chart" uri="{C3380CC4-5D6E-409C-BE32-E72D297353CC}">
                <c16:uniqueId val="{000000C5-480C-4615-8062-5F08D33BA85B}"/>
              </c:ext>
            </c:extLst>
          </c:dPt>
          <c:dPt>
            <c:idx val="99"/>
            <c:bubble3D val="0"/>
            <c:spPr>
              <a:solidFill>
                <a:srgbClr val="00B050"/>
              </a:solidFill>
              <a:ln w="19050">
                <a:solidFill>
                  <a:srgbClr val="92D050"/>
                </a:solidFill>
              </a:ln>
              <a:effectLst/>
            </c:spPr>
            <c:extLst>
              <c:ext xmlns:c16="http://schemas.microsoft.com/office/drawing/2014/chart" uri="{C3380CC4-5D6E-409C-BE32-E72D297353CC}">
                <c16:uniqueId val="{000000C7-480C-4615-8062-5F08D33BA85B}"/>
              </c:ext>
            </c:extLst>
          </c:dPt>
          <c:dPt>
            <c:idx val="100"/>
            <c:bubble3D val="0"/>
            <c:spPr>
              <a:noFill/>
              <a:ln w="19050">
                <a:noFill/>
              </a:ln>
              <a:effectLst/>
            </c:spPr>
            <c:extLst>
              <c:ext xmlns:c16="http://schemas.microsoft.com/office/drawing/2014/chart" uri="{C3380CC4-5D6E-409C-BE32-E72D297353CC}">
                <c16:uniqueId val="{000000C9-480C-4615-8062-5F08D33BA85B}"/>
              </c:ext>
            </c:extLst>
          </c:dPt>
          <c:val>
            <c:numRef>
              <c:f>'Guage chart'!$N$2:$N$102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CA-480C-4615-8062-5F08D33BA85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chart'!$M$1</c:f>
              <c:strCache>
                <c:ptCount val="1"/>
                <c:pt idx="0">
                  <c:v>Gray</c:v>
                </c:pt>
              </c:strCache>
            </c:strRef>
          </c:tx>
          <c:spPr>
            <a:solidFill>
              <a:schemeClr val="bg1">
                <a:lumMod val="75000"/>
              </a:schemeClr>
            </a:solidFill>
            <a:ln>
              <a:solidFill>
                <a:schemeClr val="bg1">
                  <a:lumMod val="95000"/>
                </a:schemeClr>
              </a:solidFill>
            </a:ln>
          </c:spPr>
          <c:dPt>
            <c:idx val="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1-9965-4592-A9E1-6CD4C478BF41}"/>
              </c:ext>
            </c:extLst>
          </c:dPt>
          <c:dPt>
            <c:idx val="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3-9965-4592-A9E1-6CD4C478BF41}"/>
              </c:ext>
            </c:extLst>
          </c:dPt>
          <c:dPt>
            <c:idx val="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5-9965-4592-A9E1-6CD4C478BF41}"/>
              </c:ext>
            </c:extLst>
          </c:dPt>
          <c:dPt>
            <c:idx val="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7-9965-4592-A9E1-6CD4C478BF41}"/>
              </c:ext>
            </c:extLst>
          </c:dPt>
          <c:dPt>
            <c:idx val="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9-9965-4592-A9E1-6CD4C478BF41}"/>
              </c:ext>
            </c:extLst>
          </c:dPt>
          <c:dPt>
            <c:idx val="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B-9965-4592-A9E1-6CD4C478BF41}"/>
              </c:ext>
            </c:extLst>
          </c:dPt>
          <c:dPt>
            <c:idx val="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D-9965-4592-A9E1-6CD4C478BF41}"/>
              </c:ext>
            </c:extLst>
          </c:dPt>
          <c:dPt>
            <c:idx val="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0F-9965-4592-A9E1-6CD4C478BF41}"/>
              </c:ext>
            </c:extLst>
          </c:dPt>
          <c:dPt>
            <c:idx val="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1-9965-4592-A9E1-6CD4C478BF41}"/>
              </c:ext>
            </c:extLst>
          </c:dPt>
          <c:dPt>
            <c:idx val="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3-9965-4592-A9E1-6CD4C478BF41}"/>
              </c:ext>
            </c:extLst>
          </c:dPt>
          <c:dPt>
            <c:idx val="1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5-9965-4592-A9E1-6CD4C478BF41}"/>
              </c:ext>
            </c:extLst>
          </c:dPt>
          <c:dPt>
            <c:idx val="1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7-9965-4592-A9E1-6CD4C478BF41}"/>
              </c:ext>
            </c:extLst>
          </c:dPt>
          <c:dPt>
            <c:idx val="1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9-9965-4592-A9E1-6CD4C478BF41}"/>
              </c:ext>
            </c:extLst>
          </c:dPt>
          <c:dPt>
            <c:idx val="1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B-9965-4592-A9E1-6CD4C478BF41}"/>
              </c:ext>
            </c:extLst>
          </c:dPt>
          <c:dPt>
            <c:idx val="1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D-9965-4592-A9E1-6CD4C478BF41}"/>
              </c:ext>
            </c:extLst>
          </c:dPt>
          <c:dPt>
            <c:idx val="1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1F-9965-4592-A9E1-6CD4C478BF41}"/>
              </c:ext>
            </c:extLst>
          </c:dPt>
          <c:dPt>
            <c:idx val="1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1-9965-4592-A9E1-6CD4C478BF41}"/>
              </c:ext>
            </c:extLst>
          </c:dPt>
          <c:dPt>
            <c:idx val="1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3-9965-4592-A9E1-6CD4C478BF41}"/>
              </c:ext>
            </c:extLst>
          </c:dPt>
          <c:dPt>
            <c:idx val="1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5-9965-4592-A9E1-6CD4C478BF41}"/>
              </c:ext>
            </c:extLst>
          </c:dPt>
          <c:dPt>
            <c:idx val="1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7-9965-4592-A9E1-6CD4C478BF41}"/>
              </c:ext>
            </c:extLst>
          </c:dPt>
          <c:dPt>
            <c:idx val="2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9-9965-4592-A9E1-6CD4C478BF41}"/>
              </c:ext>
            </c:extLst>
          </c:dPt>
          <c:dPt>
            <c:idx val="2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B-9965-4592-A9E1-6CD4C478BF41}"/>
              </c:ext>
            </c:extLst>
          </c:dPt>
          <c:dPt>
            <c:idx val="2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D-9965-4592-A9E1-6CD4C478BF41}"/>
              </c:ext>
            </c:extLst>
          </c:dPt>
          <c:dPt>
            <c:idx val="2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2F-9965-4592-A9E1-6CD4C478BF41}"/>
              </c:ext>
            </c:extLst>
          </c:dPt>
          <c:dPt>
            <c:idx val="2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1-9965-4592-A9E1-6CD4C478BF41}"/>
              </c:ext>
            </c:extLst>
          </c:dPt>
          <c:dPt>
            <c:idx val="2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3-9965-4592-A9E1-6CD4C478BF41}"/>
              </c:ext>
            </c:extLst>
          </c:dPt>
          <c:dPt>
            <c:idx val="2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5-9965-4592-A9E1-6CD4C478BF41}"/>
              </c:ext>
            </c:extLst>
          </c:dPt>
          <c:dPt>
            <c:idx val="2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7-9965-4592-A9E1-6CD4C478BF41}"/>
              </c:ext>
            </c:extLst>
          </c:dPt>
          <c:dPt>
            <c:idx val="2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9-9965-4592-A9E1-6CD4C478BF41}"/>
              </c:ext>
            </c:extLst>
          </c:dPt>
          <c:dPt>
            <c:idx val="2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B-9965-4592-A9E1-6CD4C478BF41}"/>
              </c:ext>
            </c:extLst>
          </c:dPt>
          <c:dPt>
            <c:idx val="3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D-9965-4592-A9E1-6CD4C478BF41}"/>
              </c:ext>
            </c:extLst>
          </c:dPt>
          <c:dPt>
            <c:idx val="3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3F-9965-4592-A9E1-6CD4C478BF41}"/>
              </c:ext>
            </c:extLst>
          </c:dPt>
          <c:dPt>
            <c:idx val="3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1-9965-4592-A9E1-6CD4C478BF41}"/>
              </c:ext>
            </c:extLst>
          </c:dPt>
          <c:dPt>
            <c:idx val="3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3-9965-4592-A9E1-6CD4C478BF41}"/>
              </c:ext>
            </c:extLst>
          </c:dPt>
          <c:dPt>
            <c:idx val="3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5-9965-4592-A9E1-6CD4C478BF41}"/>
              </c:ext>
            </c:extLst>
          </c:dPt>
          <c:dPt>
            <c:idx val="3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7-9965-4592-A9E1-6CD4C478BF41}"/>
              </c:ext>
            </c:extLst>
          </c:dPt>
          <c:dPt>
            <c:idx val="3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9-9965-4592-A9E1-6CD4C478BF41}"/>
              </c:ext>
            </c:extLst>
          </c:dPt>
          <c:dPt>
            <c:idx val="3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B-9965-4592-A9E1-6CD4C478BF41}"/>
              </c:ext>
            </c:extLst>
          </c:dPt>
          <c:dPt>
            <c:idx val="3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D-9965-4592-A9E1-6CD4C478BF41}"/>
              </c:ext>
            </c:extLst>
          </c:dPt>
          <c:dPt>
            <c:idx val="3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4F-9965-4592-A9E1-6CD4C478BF41}"/>
              </c:ext>
            </c:extLst>
          </c:dPt>
          <c:dPt>
            <c:idx val="4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1-9965-4592-A9E1-6CD4C478BF41}"/>
              </c:ext>
            </c:extLst>
          </c:dPt>
          <c:dPt>
            <c:idx val="4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3-9965-4592-A9E1-6CD4C478BF41}"/>
              </c:ext>
            </c:extLst>
          </c:dPt>
          <c:dPt>
            <c:idx val="4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5-9965-4592-A9E1-6CD4C478BF41}"/>
              </c:ext>
            </c:extLst>
          </c:dPt>
          <c:dPt>
            <c:idx val="4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7-9965-4592-A9E1-6CD4C478BF41}"/>
              </c:ext>
            </c:extLst>
          </c:dPt>
          <c:dPt>
            <c:idx val="4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9-9965-4592-A9E1-6CD4C478BF41}"/>
              </c:ext>
            </c:extLst>
          </c:dPt>
          <c:dPt>
            <c:idx val="4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B-9965-4592-A9E1-6CD4C478BF41}"/>
              </c:ext>
            </c:extLst>
          </c:dPt>
          <c:dPt>
            <c:idx val="4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D-9965-4592-A9E1-6CD4C478BF41}"/>
              </c:ext>
            </c:extLst>
          </c:dPt>
          <c:dPt>
            <c:idx val="4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5F-9965-4592-A9E1-6CD4C478BF41}"/>
              </c:ext>
            </c:extLst>
          </c:dPt>
          <c:dPt>
            <c:idx val="4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1-9965-4592-A9E1-6CD4C478BF41}"/>
              </c:ext>
            </c:extLst>
          </c:dPt>
          <c:dPt>
            <c:idx val="4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3-9965-4592-A9E1-6CD4C478BF41}"/>
              </c:ext>
            </c:extLst>
          </c:dPt>
          <c:dPt>
            <c:idx val="5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5-9965-4592-A9E1-6CD4C478BF41}"/>
              </c:ext>
            </c:extLst>
          </c:dPt>
          <c:dPt>
            <c:idx val="5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7-9965-4592-A9E1-6CD4C478BF41}"/>
              </c:ext>
            </c:extLst>
          </c:dPt>
          <c:dPt>
            <c:idx val="5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9-9965-4592-A9E1-6CD4C478BF41}"/>
              </c:ext>
            </c:extLst>
          </c:dPt>
          <c:dPt>
            <c:idx val="5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B-9965-4592-A9E1-6CD4C478BF41}"/>
              </c:ext>
            </c:extLst>
          </c:dPt>
          <c:dPt>
            <c:idx val="5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D-9965-4592-A9E1-6CD4C478BF41}"/>
              </c:ext>
            </c:extLst>
          </c:dPt>
          <c:dPt>
            <c:idx val="5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6F-9965-4592-A9E1-6CD4C478BF41}"/>
              </c:ext>
            </c:extLst>
          </c:dPt>
          <c:dPt>
            <c:idx val="5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1-9965-4592-A9E1-6CD4C478BF41}"/>
              </c:ext>
            </c:extLst>
          </c:dPt>
          <c:dPt>
            <c:idx val="5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3-9965-4592-A9E1-6CD4C478BF41}"/>
              </c:ext>
            </c:extLst>
          </c:dPt>
          <c:dPt>
            <c:idx val="5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5-9965-4592-A9E1-6CD4C478BF41}"/>
              </c:ext>
            </c:extLst>
          </c:dPt>
          <c:dPt>
            <c:idx val="5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7-9965-4592-A9E1-6CD4C478BF41}"/>
              </c:ext>
            </c:extLst>
          </c:dPt>
          <c:dPt>
            <c:idx val="6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9-9965-4592-A9E1-6CD4C478BF41}"/>
              </c:ext>
            </c:extLst>
          </c:dPt>
          <c:dPt>
            <c:idx val="6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B-9965-4592-A9E1-6CD4C478BF41}"/>
              </c:ext>
            </c:extLst>
          </c:dPt>
          <c:dPt>
            <c:idx val="6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D-9965-4592-A9E1-6CD4C478BF41}"/>
              </c:ext>
            </c:extLst>
          </c:dPt>
          <c:dPt>
            <c:idx val="6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7F-9965-4592-A9E1-6CD4C478BF41}"/>
              </c:ext>
            </c:extLst>
          </c:dPt>
          <c:dPt>
            <c:idx val="6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1-9965-4592-A9E1-6CD4C478BF41}"/>
              </c:ext>
            </c:extLst>
          </c:dPt>
          <c:dPt>
            <c:idx val="6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3-9965-4592-A9E1-6CD4C478BF41}"/>
              </c:ext>
            </c:extLst>
          </c:dPt>
          <c:dPt>
            <c:idx val="6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5-9965-4592-A9E1-6CD4C478BF41}"/>
              </c:ext>
            </c:extLst>
          </c:dPt>
          <c:dPt>
            <c:idx val="6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7-9965-4592-A9E1-6CD4C478BF41}"/>
              </c:ext>
            </c:extLst>
          </c:dPt>
          <c:dPt>
            <c:idx val="6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9-9965-4592-A9E1-6CD4C478BF41}"/>
              </c:ext>
            </c:extLst>
          </c:dPt>
          <c:dPt>
            <c:idx val="6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B-9965-4592-A9E1-6CD4C478BF41}"/>
              </c:ext>
            </c:extLst>
          </c:dPt>
          <c:dPt>
            <c:idx val="7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D-9965-4592-A9E1-6CD4C478BF41}"/>
              </c:ext>
            </c:extLst>
          </c:dPt>
          <c:dPt>
            <c:idx val="7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8F-9965-4592-A9E1-6CD4C478BF41}"/>
              </c:ext>
            </c:extLst>
          </c:dPt>
          <c:dPt>
            <c:idx val="7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1-9965-4592-A9E1-6CD4C478BF41}"/>
              </c:ext>
            </c:extLst>
          </c:dPt>
          <c:dPt>
            <c:idx val="7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3-9965-4592-A9E1-6CD4C478BF41}"/>
              </c:ext>
            </c:extLst>
          </c:dPt>
          <c:dPt>
            <c:idx val="7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5-9965-4592-A9E1-6CD4C478BF41}"/>
              </c:ext>
            </c:extLst>
          </c:dPt>
          <c:dPt>
            <c:idx val="7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7-9965-4592-A9E1-6CD4C478BF41}"/>
              </c:ext>
            </c:extLst>
          </c:dPt>
          <c:dPt>
            <c:idx val="7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9-9965-4592-A9E1-6CD4C478BF41}"/>
              </c:ext>
            </c:extLst>
          </c:dPt>
          <c:dPt>
            <c:idx val="7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B-9965-4592-A9E1-6CD4C478BF41}"/>
              </c:ext>
            </c:extLst>
          </c:dPt>
          <c:dPt>
            <c:idx val="7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D-9965-4592-A9E1-6CD4C478BF41}"/>
              </c:ext>
            </c:extLst>
          </c:dPt>
          <c:dPt>
            <c:idx val="7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9F-9965-4592-A9E1-6CD4C478BF41}"/>
              </c:ext>
            </c:extLst>
          </c:dPt>
          <c:dPt>
            <c:idx val="8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1-9965-4592-A9E1-6CD4C478BF41}"/>
              </c:ext>
            </c:extLst>
          </c:dPt>
          <c:dPt>
            <c:idx val="8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3-9965-4592-A9E1-6CD4C478BF41}"/>
              </c:ext>
            </c:extLst>
          </c:dPt>
          <c:dPt>
            <c:idx val="8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5-9965-4592-A9E1-6CD4C478BF41}"/>
              </c:ext>
            </c:extLst>
          </c:dPt>
          <c:dPt>
            <c:idx val="8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7-9965-4592-A9E1-6CD4C478BF41}"/>
              </c:ext>
            </c:extLst>
          </c:dPt>
          <c:dPt>
            <c:idx val="8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9-9965-4592-A9E1-6CD4C478BF41}"/>
              </c:ext>
            </c:extLst>
          </c:dPt>
          <c:dPt>
            <c:idx val="8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B-9965-4592-A9E1-6CD4C478BF41}"/>
              </c:ext>
            </c:extLst>
          </c:dPt>
          <c:dPt>
            <c:idx val="8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D-9965-4592-A9E1-6CD4C478BF41}"/>
              </c:ext>
            </c:extLst>
          </c:dPt>
          <c:dPt>
            <c:idx val="8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AF-9965-4592-A9E1-6CD4C478BF41}"/>
              </c:ext>
            </c:extLst>
          </c:dPt>
          <c:dPt>
            <c:idx val="8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1-9965-4592-A9E1-6CD4C478BF41}"/>
              </c:ext>
            </c:extLst>
          </c:dPt>
          <c:dPt>
            <c:idx val="8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3-9965-4592-A9E1-6CD4C478BF41}"/>
              </c:ext>
            </c:extLst>
          </c:dPt>
          <c:dPt>
            <c:idx val="90"/>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5-9965-4592-A9E1-6CD4C478BF41}"/>
              </c:ext>
            </c:extLst>
          </c:dPt>
          <c:dPt>
            <c:idx val="91"/>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7-9965-4592-A9E1-6CD4C478BF41}"/>
              </c:ext>
            </c:extLst>
          </c:dPt>
          <c:dPt>
            <c:idx val="92"/>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9-9965-4592-A9E1-6CD4C478BF41}"/>
              </c:ext>
            </c:extLst>
          </c:dPt>
          <c:dPt>
            <c:idx val="93"/>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B-9965-4592-A9E1-6CD4C478BF41}"/>
              </c:ext>
            </c:extLst>
          </c:dPt>
          <c:dPt>
            <c:idx val="94"/>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D-9965-4592-A9E1-6CD4C478BF41}"/>
              </c:ext>
            </c:extLst>
          </c:dPt>
          <c:dPt>
            <c:idx val="95"/>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BF-9965-4592-A9E1-6CD4C478BF41}"/>
              </c:ext>
            </c:extLst>
          </c:dPt>
          <c:dPt>
            <c:idx val="96"/>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C1-9965-4592-A9E1-6CD4C478BF41}"/>
              </c:ext>
            </c:extLst>
          </c:dPt>
          <c:dPt>
            <c:idx val="97"/>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C3-9965-4592-A9E1-6CD4C478BF41}"/>
              </c:ext>
            </c:extLst>
          </c:dPt>
          <c:dPt>
            <c:idx val="98"/>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C5-9965-4592-A9E1-6CD4C478BF41}"/>
              </c:ext>
            </c:extLst>
          </c:dPt>
          <c:dPt>
            <c:idx val="99"/>
            <c:bubble3D val="0"/>
            <c:spPr>
              <a:solidFill>
                <a:schemeClr val="bg1">
                  <a:lumMod val="75000"/>
                </a:schemeClr>
              </a:solidFill>
              <a:ln w="19050">
                <a:solidFill>
                  <a:schemeClr val="bg1">
                    <a:lumMod val="95000"/>
                  </a:schemeClr>
                </a:solidFill>
              </a:ln>
              <a:effectLst/>
            </c:spPr>
            <c:extLst>
              <c:ext xmlns:c16="http://schemas.microsoft.com/office/drawing/2014/chart" uri="{C3380CC4-5D6E-409C-BE32-E72D297353CC}">
                <c16:uniqueId val="{000000C7-9965-4592-A9E1-6CD4C478BF41}"/>
              </c:ext>
            </c:extLst>
          </c:dPt>
          <c:dPt>
            <c:idx val="100"/>
            <c:bubble3D val="0"/>
            <c:spPr>
              <a:noFill/>
              <a:ln w="19050">
                <a:noFill/>
              </a:ln>
              <a:effectLst/>
            </c:spPr>
            <c:extLst>
              <c:ext xmlns:c16="http://schemas.microsoft.com/office/drawing/2014/chart" uri="{C3380CC4-5D6E-409C-BE32-E72D297353CC}">
                <c16:uniqueId val="{00000001-B17F-4C27-A68F-79B08725AD96}"/>
              </c:ext>
            </c:extLst>
          </c:dPt>
          <c:val>
            <c:numRef>
              <c:f>'Guage chart'!$M$2:$M$102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100</c:v>
                </c:pt>
              </c:numCache>
            </c:numRef>
          </c:val>
          <c:extLst>
            <c:ext xmlns:c16="http://schemas.microsoft.com/office/drawing/2014/chart" uri="{C3380CC4-5D6E-409C-BE32-E72D297353CC}">
              <c16:uniqueId val="{00000000-B17F-4C27-A68F-79B08725AD9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'Guage chart'!$N$1</c:f>
              <c:strCache>
                <c:ptCount val="1"/>
                <c:pt idx="0">
                  <c:v>color</c:v>
                </c:pt>
              </c:strCache>
            </c:strRef>
          </c:tx>
          <c:spPr>
            <a:solidFill>
              <a:srgbClr val="00B050"/>
            </a:solidFill>
            <a:ln>
              <a:solidFill>
                <a:srgbClr val="92D050"/>
              </a:solidFill>
            </a:ln>
          </c:spPr>
          <c:dPt>
            <c:idx val="0"/>
            <c:bubble3D val="0"/>
            <c:spPr>
              <a:solidFill>
                <a:srgbClr val="00B050"/>
              </a:solidFill>
              <a:ln w="19050">
                <a:solidFill>
                  <a:srgbClr val="92D050"/>
                </a:solidFill>
              </a:ln>
              <a:effectLst/>
            </c:spPr>
            <c:extLst>
              <c:ext xmlns:c16="http://schemas.microsoft.com/office/drawing/2014/chart" uri="{C3380CC4-5D6E-409C-BE32-E72D297353CC}">
                <c16:uniqueId val="{00000001-4B04-4EA6-8E3E-520E23703AC0}"/>
              </c:ext>
            </c:extLst>
          </c:dPt>
          <c:dPt>
            <c:idx val="1"/>
            <c:bubble3D val="0"/>
            <c:spPr>
              <a:solidFill>
                <a:srgbClr val="00B050"/>
              </a:solidFill>
              <a:ln w="19050">
                <a:solidFill>
                  <a:srgbClr val="92D050"/>
                </a:solidFill>
              </a:ln>
              <a:effectLst/>
            </c:spPr>
            <c:extLst>
              <c:ext xmlns:c16="http://schemas.microsoft.com/office/drawing/2014/chart" uri="{C3380CC4-5D6E-409C-BE32-E72D297353CC}">
                <c16:uniqueId val="{00000003-4B04-4EA6-8E3E-520E23703AC0}"/>
              </c:ext>
            </c:extLst>
          </c:dPt>
          <c:dPt>
            <c:idx val="2"/>
            <c:bubble3D val="0"/>
            <c:spPr>
              <a:solidFill>
                <a:srgbClr val="00B050"/>
              </a:solidFill>
              <a:ln w="19050">
                <a:solidFill>
                  <a:srgbClr val="92D050"/>
                </a:solidFill>
              </a:ln>
              <a:effectLst/>
            </c:spPr>
            <c:extLst>
              <c:ext xmlns:c16="http://schemas.microsoft.com/office/drawing/2014/chart" uri="{C3380CC4-5D6E-409C-BE32-E72D297353CC}">
                <c16:uniqueId val="{00000005-4B04-4EA6-8E3E-520E23703AC0}"/>
              </c:ext>
            </c:extLst>
          </c:dPt>
          <c:dPt>
            <c:idx val="3"/>
            <c:bubble3D val="0"/>
            <c:spPr>
              <a:solidFill>
                <a:srgbClr val="00B050"/>
              </a:solidFill>
              <a:ln w="19050">
                <a:solidFill>
                  <a:srgbClr val="92D050"/>
                </a:solidFill>
              </a:ln>
              <a:effectLst/>
            </c:spPr>
            <c:extLst>
              <c:ext xmlns:c16="http://schemas.microsoft.com/office/drawing/2014/chart" uri="{C3380CC4-5D6E-409C-BE32-E72D297353CC}">
                <c16:uniqueId val="{00000007-4B04-4EA6-8E3E-520E23703AC0}"/>
              </c:ext>
            </c:extLst>
          </c:dPt>
          <c:dPt>
            <c:idx val="4"/>
            <c:bubble3D val="0"/>
            <c:spPr>
              <a:solidFill>
                <a:srgbClr val="00B050"/>
              </a:solidFill>
              <a:ln w="19050">
                <a:solidFill>
                  <a:srgbClr val="92D050"/>
                </a:solidFill>
              </a:ln>
              <a:effectLst/>
            </c:spPr>
            <c:extLst>
              <c:ext xmlns:c16="http://schemas.microsoft.com/office/drawing/2014/chart" uri="{C3380CC4-5D6E-409C-BE32-E72D297353CC}">
                <c16:uniqueId val="{00000009-4B04-4EA6-8E3E-520E23703AC0}"/>
              </c:ext>
            </c:extLst>
          </c:dPt>
          <c:dPt>
            <c:idx val="5"/>
            <c:bubble3D val="0"/>
            <c:spPr>
              <a:solidFill>
                <a:srgbClr val="00B050"/>
              </a:solidFill>
              <a:ln w="19050">
                <a:solidFill>
                  <a:srgbClr val="92D050"/>
                </a:solidFill>
              </a:ln>
              <a:effectLst/>
            </c:spPr>
            <c:extLst>
              <c:ext xmlns:c16="http://schemas.microsoft.com/office/drawing/2014/chart" uri="{C3380CC4-5D6E-409C-BE32-E72D297353CC}">
                <c16:uniqueId val="{0000000B-4B04-4EA6-8E3E-520E23703AC0}"/>
              </c:ext>
            </c:extLst>
          </c:dPt>
          <c:dPt>
            <c:idx val="6"/>
            <c:bubble3D val="0"/>
            <c:spPr>
              <a:solidFill>
                <a:srgbClr val="00B050"/>
              </a:solidFill>
              <a:ln w="19050">
                <a:solidFill>
                  <a:srgbClr val="92D050"/>
                </a:solidFill>
              </a:ln>
              <a:effectLst/>
            </c:spPr>
            <c:extLst>
              <c:ext xmlns:c16="http://schemas.microsoft.com/office/drawing/2014/chart" uri="{C3380CC4-5D6E-409C-BE32-E72D297353CC}">
                <c16:uniqueId val="{0000000D-4B04-4EA6-8E3E-520E23703AC0}"/>
              </c:ext>
            </c:extLst>
          </c:dPt>
          <c:dPt>
            <c:idx val="7"/>
            <c:bubble3D val="0"/>
            <c:spPr>
              <a:solidFill>
                <a:srgbClr val="00B050"/>
              </a:solidFill>
              <a:ln w="19050">
                <a:solidFill>
                  <a:srgbClr val="92D050"/>
                </a:solidFill>
              </a:ln>
              <a:effectLst/>
            </c:spPr>
            <c:extLst>
              <c:ext xmlns:c16="http://schemas.microsoft.com/office/drawing/2014/chart" uri="{C3380CC4-5D6E-409C-BE32-E72D297353CC}">
                <c16:uniqueId val="{0000000F-4B04-4EA6-8E3E-520E23703AC0}"/>
              </c:ext>
            </c:extLst>
          </c:dPt>
          <c:dPt>
            <c:idx val="8"/>
            <c:bubble3D val="0"/>
            <c:spPr>
              <a:solidFill>
                <a:srgbClr val="00B050"/>
              </a:solidFill>
              <a:ln w="19050">
                <a:solidFill>
                  <a:srgbClr val="92D050"/>
                </a:solidFill>
              </a:ln>
              <a:effectLst/>
            </c:spPr>
            <c:extLst>
              <c:ext xmlns:c16="http://schemas.microsoft.com/office/drawing/2014/chart" uri="{C3380CC4-5D6E-409C-BE32-E72D297353CC}">
                <c16:uniqueId val="{00000011-4B04-4EA6-8E3E-520E23703AC0}"/>
              </c:ext>
            </c:extLst>
          </c:dPt>
          <c:dPt>
            <c:idx val="9"/>
            <c:bubble3D val="0"/>
            <c:spPr>
              <a:solidFill>
                <a:srgbClr val="00B050"/>
              </a:solidFill>
              <a:ln w="19050">
                <a:solidFill>
                  <a:srgbClr val="92D050"/>
                </a:solidFill>
              </a:ln>
              <a:effectLst/>
            </c:spPr>
            <c:extLst>
              <c:ext xmlns:c16="http://schemas.microsoft.com/office/drawing/2014/chart" uri="{C3380CC4-5D6E-409C-BE32-E72D297353CC}">
                <c16:uniqueId val="{00000013-4B04-4EA6-8E3E-520E23703AC0}"/>
              </c:ext>
            </c:extLst>
          </c:dPt>
          <c:dPt>
            <c:idx val="10"/>
            <c:bubble3D val="0"/>
            <c:spPr>
              <a:solidFill>
                <a:srgbClr val="00B050"/>
              </a:solidFill>
              <a:ln w="19050">
                <a:solidFill>
                  <a:srgbClr val="92D050"/>
                </a:solidFill>
              </a:ln>
              <a:effectLst/>
            </c:spPr>
            <c:extLst>
              <c:ext xmlns:c16="http://schemas.microsoft.com/office/drawing/2014/chart" uri="{C3380CC4-5D6E-409C-BE32-E72D297353CC}">
                <c16:uniqueId val="{00000015-4B04-4EA6-8E3E-520E23703AC0}"/>
              </c:ext>
            </c:extLst>
          </c:dPt>
          <c:dPt>
            <c:idx val="11"/>
            <c:bubble3D val="0"/>
            <c:spPr>
              <a:solidFill>
                <a:srgbClr val="00B050"/>
              </a:solidFill>
              <a:ln w="19050">
                <a:solidFill>
                  <a:srgbClr val="92D050"/>
                </a:solidFill>
              </a:ln>
              <a:effectLst/>
            </c:spPr>
            <c:extLst>
              <c:ext xmlns:c16="http://schemas.microsoft.com/office/drawing/2014/chart" uri="{C3380CC4-5D6E-409C-BE32-E72D297353CC}">
                <c16:uniqueId val="{00000017-4B04-4EA6-8E3E-520E23703AC0}"/>
              </c:ext>
            </c:extLst>
          </c:dPt>
          <c:dPt>
            <c:idx val="12"/>
            <c:bubble3D val="0"/>
            <c:spPr>
              <a:solidFill>
                <a:srgbClr val="00B050"/>
              </a:solidFill>
              <a:ln w="19050">
                <a:solidFill>
                  <a:srgbClr val="92D050"/>
                </a:solidFill>
              </a:ln>
              <a:effectLst/>
            </c:spPr>
            <c:extLst>
              <c:ext xmlns:c16="http://schemas.microsoft.com/office/drawing/2014/chart" uri="{C3380CC4-5D6E-409C-BE32-E72D297353CC}">
                <c16:uniqueId val="{00000019-4B04-4EA6-8E3E-520E23703AC0}"/>
              </c:ext>
            </c:extLst>
          </c:dPt>
          <c:dPt>
            <c:idx val="13"/>
            <c:bubble3D val="0"/>
            <c:spPr>
              <a:solidFill>
                <a:srgbClr val="00B050"/>
              </a:solidFill>
              <a:ln w="19050">
                <a:solidFill>
                  <a:srgbClr val="92D050"/>
                </a:solidFill>
              </a:ln>
              <a:effectLst/>
            </c:spPr>
            <c:extLst>
              <c:ext xmlns:c16="http://schemas.microsoft.com/office/drawing/2014/chart" uri="{C3380CC4-5D6E-409C-BE32-E72D297353CC}">
                <c16:uniqueId val="{0000001B-4B04-4EA6-8E3E-520E23703AC0}"/>
              </c:ext>
            </c:extLst>
          </c:dPt>
          <c:dPt>
            <c:idx val="14"/>
            <c:bubble3D val="0"/>
            <c:spPr>
              <a:solidFill>
                <a:srgbClr val="00B050"/>
              </a:solidFill>
              <a:ln w="19050">
                <a:solidFill>
                  <a:srgbClr val="92D050"/>
                </a:solidFill>
              </a:ln>
              <a:effectLst/>
            </c:spPr>
            <c:extLst>
              <c:ext xmlns:c16="http://schemas.microsoft.com/office/drawing/2014/chart" uri="{C3380CC4-5D6E-409C-BE32-E72D297353CC}">
                <c16:uniqueId val="{0000001D-4B04-4EA6-8E3E-520E23703AC0}"/>
              </c:ext>
            </c:extLst>
          </c:dPt>
          <c:dPt>
            <c:idx val="15"/>
            <c:bubble3D val="0"/>
            <c:spPr>
              <a:solidFill>
                <a:srgbClr val="00B050"/>
              </a:solidFill>
              <a:ln w="19050">
                <a:solidFill>
                  <a:srgbClr val="92D050"/>
                </a:solidFill>
              </a:ln>
              <a:effectLst/>
            </c:spPr>
            <c:extLst>
              <c:ext xmlns:c16="http://schemas.microsoft.com/office/drawing/2014/chart" uri="{C3380CC4-5D6E-409C-BE32-E72D297353CC}">
                <c16:uniqueId val="{0000001F-4B04-4EA6-8E3E-520E23703AC0}"/>
              </c:ext>
            </c:extLst>
          </c:dPt>
          <c:dPt>
            <c:idx val="16"/>
            <c:bubble3D val="0"/>
            <c:spPr>
              <a:solidFill>
                <a:srgbClr val="00B050"/>
              </a:solidFill>
              <a:ln w="19050">
                <a:solidFill>
                  <a:srgbClr val="92D050"/>
                </a:solidFill>
              </a:ln>
              <a:effectLst/>
            </c:spPr>
            <c:extLst>
              <c:ext xmlns:c16="http://schemas.microsoft.com/office/drawing/2014/chart" uri="{C3380CC4-5D6E-409C-BE32-E72D297353CC}">
                <c16:uniqueId val="{00000021-4B04-4EA6-8E3E-520E23703AC0}"/>
              </c:ext>
            </c:extLst>
          </c:dPt>
          <c:dPt>
            <c:idx val="17"/>
            <c:bubble3D val="0"/>
            <c:spPr>
              <a:solidFill>
                <a:srgbClr val="00B050"/>
              </a:solidFill>
              <a:ln w="19050">
                <a:solidFill>
                  <a:srgbClr val="92D050"/>
                </a:solidFill>
              </a:ln>
              <a:effectLst/>
            </c:spPr>
            <c:extLst>
              <c:ext xmlns:c16="http://schemas.microsoft.com/office/drawing/2014/chart" uri="{C3380CC4-5D6E-409C-BE32-E72D297353CC}">
                <c16:uniqueId val="{00000023-4B04-4EA6-8E3E-520E23703AC0}"/>
              </c:ext>
            </c:extLst>
          </c:dPt>
          <c:dPt>
            <c:idx val="18"/>
            <c:bubble3D val="0"/>
            <c:spPr>
              <a:solidFill>
                <a:srgbClr val="00B050"/>
              </a:solidFill>
              <a:ln w="19050">
                <a:solidFill>
                  <a:srgbClr val="92D050"/>
                </a:solidFill>
              </a:ln>
              <a:effectLst/>
            </c:spPr>
            <c:extLst>
              <c:ext xmlns:c16="http://schemas.microsoft.com/office/drawing/2014/chart" uri="{C3380CC4-5D6E-409C-BE32-E72D297353CC}">
                <c16:uniqueId val="{00000025-4B04-4EA6-8E3E-520E23703AC0}"/>
              </c:ext>
            </c:extLst>
          </c:dPt>
          <c:dPt>
            <c:idx val="19"/>
            <c:bubble3D val="0"/>
            <c:spPr>
              <a:solidFill>
                <a:srgbClr val="00B050"/>
              </a:solidFill>
              <a:ln w="19050">
                <a:solidFill>
                  <a:srgbClr val="92D050"/>
                </a:solidFill>
              </a:ln>
              <a:effectLst/>
            </c:spPr>
            <c:extLst>
              <c:ext xmlns:c16="http://schemas.microsoft.com/office/drawing/2014/chart" uri="{C3380CC4-5D6E-409C-BE32-E72D297353CC}">
                <c16:uniqueId val="{00000027-4B04-4EA6-8E3E-520E23703AC0}"/>
              </c:ext>
            </c:extLst>
          </c:dPt>
          <c:dPt>
            <c:idx val="20"/>
            <c:bubble3D val="0"/>
            <c:spPr>
              <a:solidFill>
                <a:srgbClr val="00B050"/>
              </a:solidFill>
              <a:ln w="19050">
                <a:solidFill>
                  <a:srgbClr val="92D050"/>
                </a:solidFill>
              </a:ln>
              <a:effectLst/>
            </c:spPr>
            <c:extLst>
              <c:ext xmlns:c16="http://schemas.microsoft.com/office/drawing/2014/chart" uri="{C3380CC4-5D6E-409C-BE32-E72D297353CC}">
                <c16:uniqueId val="{00000029-4B04-4EA6-8E3E-520E23703AC0}"/>
              </c:ext>
            </c:extLst>
          </c:dPt>
          <c:dPt>
            <c:idx val="21"/>
            <c:bubble3D val="0"/>
            <c:spPr>
              <a:solidFill>
                <a:srgbClr val="00B050"/>
              </a:solidFill>
              <a:ln w="19050">
                <a:solidFill>
                  <a:srgbClr val="92D050"/>
                </a:solidFill>
              </a:ln>
              <a:effectLst/>
            </c:spPr>
            <c:extLst>
              <c:ext xmlns:c16="http://schemas.microsoft.com/office/drawing/2014/chart" uri="{C3380CC4-5D6E-409C-BE32-E72D297353CC}">
                <c16:uniqueId val="{0000002B-4B04-4EA6-8E3E-520E23703AC0}"/>
              </c:ext>
            </c:extLst>
          </c:dPt>
          <c:dPt>
            <c:idx val="22"/>
            <c:bubble3D val="0"/>
            <c:spPr>
              <a:solidFill>
                <a:srgbClr val="00B050"/>
              </a:solidFill>
              <a:ln w="19050">
                <a:solidFill>
                  <a:srgbClr val="92D050"/>
                </a:solidFill>
              </a:ln>
              <a:effectLst/>
            </c:spPr>
            <c:extLst>
              <c:ext xmlns:c16="http://schemas.microsoft.com/office/drawing/2014/chart" uri="{C3380CC4-5D6E-409C-BE32-E72D297353CC}">
                <c16:uniqueId val="{0000002D-4B04-4EA6-8E3E-520E23703AC0}"/>
              </c:ext>
            </c:extLst>
          </c:dPt>
          <c:dPt>
            <c:idx val="23"/>
            <c:bubble3D val="0"/>
            <c:spPr>
              <a:solidFill>
                <a:srgbClr val="00B050"/>
              </a:solidFill>
              <a:ln w="19050">
                <a:solidFill>
                  <a:srgbClr val="92D050"/>
                </a:solidFill>
              </a:ln>
              <a:effectLst/>
            </c:spPr>
            <c:extLst>
              <c:ext xmlns:c16="http://schemas.microsoft.com/office/drawing/2014/chart" uri="{C3380CC4-5D6E-409C-BE32-E72D297353CC}">
                <c16:uniqueId val="{0000002F-4B04-4EA6-8E3E-520E23703AC0}"/>
              </c:ext>
            </c:extLst>
          </c:dPt>
          <c:dPt>
            <c:idx val="24"/>
            <c:bubble3D val="0"/>
            <c:spPr>
              <a:solidFill>
                <a:srgbClr val="00B050"/>
              </a:solidFill>
              <a:ln w="19050">
                <a:solidFill>
                  <a:srgbClr val="92D050"/>
                </a:solidFill>
              </a:ln>
              <a:effectLst/>
            </c:spPr>
            <c:extLst>
              <c:ext xmlns:c16="http://schemas.microsoft.com/office/drawing/2014/chart" uri="{C3380CC4-5D6E-409C-BE32-E72D297353CC}">
                <c16:uniqueId val="{00000031-4B04-4EA6-8E3E-520E23703AC0}"/>
              </c:ext>
            </c:extLst>
          </c:dPt>
          <c:dPt>
            <c:idx val="25"/>
            <c:bubble3D val="0"/>
            <c:spPr>
              <a:solidFill>
                <a:srgbClr val="00B050"/>
              </a:solidFill>
              <a:ln w="19050">
                <a:solidFill>
                  <a:srgbClr val="92D050"/>
                </a:solidFill>
              </a:ln>
              <a:effectLst/>
            </c:spPr>
            <c:extLst>
              <c:ext xmlns:c16="http://schemas.microsoft.com/office/drawing/2014/chart" uri="{C3380CC4-5D6E-409C-BE32-E72D297353CC}">
                <c16:uniqueId val="{00000033-4B04-4EA6-8E3E-520E23703AC0}"/>
              </c:ext>
            </c:extLst>
          </c:dPt>
          <c:dPt>
            <c:idx val="26"/>
            <c:bubble3D val="0"/>
            <c:spPr>
              <a:solidFill>
                <a:srgbClr val="00B050"/>
              </a:solidFill>
              <a:ln w="19050">
                <a:solidFill>
                  <a:srgbClr val="92D050"/>
                </a:solidFill>
              </a:ln>
              <a:effectLst/>
            </c:spPr>
            <c:extLst>
              <c:ext xmlns:c16="http://schemas.microsoft.com/office/drawing/2014/chart" uri="{C3380CC4-5D6E-409C-BE32-E72D297353CC}">
                <c16:uniqueId val="{00000035-4B04-4EA6-8E3E-520E23703AC0}"/>
              </c:ext>
            </c:extLst>
          </c:dPt>
          <c:dPt>
            <c:idx val="27"/>
            <c:bubble3D val="0"/>
            <c:spPr>
              <a:solidFill>
                <a:srgbClr val="00B050"/>
              </a:solidFill>
              <a:ln w="19050">
                <a:solidFill>
                  <a:srgbClr val="92D050"/>
                </a:solidFill>
              </a:ln>
              <a:effectLst/>
            </c:spPr>
            <c:extLst>
              <c:ext xmlns:c16="http://schemas.microsoft.com/office/drawing/2014/chart" uri="{C3380CC4-5D6E-409C-BE32-E72D297353CC}">
                <c16:uniqueId val="{00000037-4B04-4EA6-8E3E-520E23703AC0}"/>
              </c:ext>
            </c:extLst>
          </c:dPt>
          <c:dPt>
            <c:idx val="28"/>
            <c:bubble3D val="0"/>
            <c:spPr>
              <a:solidFill>
                <a:srgbClr val="00B050"/>
              </a:solidFill>
              <a:ln w="19050">
                <a:solidFill>
                  <a:srgbClr val="92D050"/>
                </a:solidFill>
              </a:ln>
              <a:effectLst/>
            </c:spPr>
            <c:extLst>
              <c:ext xmlns:c16="http://schemas.microsoft.com/office/drawing/2014/chart" uri="{C3380CC4-5D6E-409C-BE32-E72D297353CC}">
                <c16:uniqueId val="{00000039-4B04-4EA6-8E3E-520E23703AC0}"/>
              </c:ext>
            </c:extLst>
          </c:dPt>
          <c:dPt>
            <c:idx val="29"/>
            <c:bubble3D val="0"/>
            <c:spPr>
              <a:solidFill>
                <a:srgbClr val="00B050"/>
              </a:solidFill>
              <a:ln w="19050">
                <a:solidFill>
                  <a:srgbClr val="92D050"/>
                </a:solidFill>
              </a:ln>
              <a:effectLst/>
            </c:spPr>
            <c:extLst>
              <c:ext xmlns:c16="http://schemas.microsoft.com/office/drawing/2014/chart" uri="{C3380CC4-5D6E-409C-BE32-E72D297353CC}">
                <c16:uniqueId val="{0000003B-4B04-4EA6-8E3E-520E23703AC0}"/>
              </c:ext>
            </c:extLst>
          </c:dPt>
          <c:dPt>
            <c:idx val="30"/>
            <c:bubble3D val="0"/>
            <c:spPr>
              <a:solidFill>
                <a:srgbClr val="00B050"/>
              </a:solidFill>
              <a:ln w="19050">
                <a:solidFill>
                  <a:srgbClr val="92D050"/>
                </a:solidFill>
              </a:ln>
              <a:effectLst/>
            </c:spPr>
            <c:extLst>
              <c:ext xmlns:c16="http://schemas.microsoft.com/office/drawing/2014/chart" uri="{C3380CC4-5D6E-409C-BE32-E72D297353CC}">
                <c16:uniqueId val="{0000003D-4B04-4EA6-8E3E-520E23703AC0}"/>
              </c:ext>
            </c:extLst>
          </c:dPt>
          <c:dPt>
            <c:idx val="31"/>
            <c:bubble3D val="0"/>
            <c:spPr>
              <a:solidFill>
                <a:srgbClr val="00B050"/>
              </a:solidFill>
              <a:ln w="19050">
                <a:solidFill>
                  <a:srgbClr val="92D050"/>
                </a:solidFill>
              </a:ln>
              <a:effectLst/>
            </c:spPr>
            <c:extLst>
              <c:ext xmlns:c16="http://schemas.microsoft.com/office/drawing/2014/chart" uri="{C3380CC4-5D6E-409C-BE32-E72D297353CC}">
                <c16:uniqueId val="{0000003F-4B04-4EA6-8E3E-520E23703AC0}"/>
              </c:ext>
            </c:extLst>
          </c:dPt>
          <c:dPt>
            <c:idx val="32"/>
            <c:bubble3D val="0"/>
            <c:spPr>
              <a:solidFill>
                <a:srgbClr val="00B050"/>
              </a:solidFill>
              <a:ln w="19050">
                <a:solidFill>
                  <a:srgbClr val="92D050"/>
                </a:solidFill>
              </a:ln>
              <a:effectLst/>
            </c:spPr>
            <c:extLst>
              <c:ext xmlns:c16="http://schemas.microsoft.com/office/drawing/2014/chart" uri="{C3380CC4-5D6E-409C-BE32-E72D297353CC}">
                <c16:uniqueId val="{00000041-4B04-4EA6-8E3E-520E23703AC0}"/>
              </c:ext>
            </c:extLst>
          </c:dPt>
          <c:dPt>
            <c:idx val="33"/>
            <c:bubble3D val="0"/>
            <c:spPr>
              <a:solidFill>
                <a:srgbClr val="00B050"/>
              </a:solidFill>
              <a:ln w="19050">
                <a:solidFill>
                  <a:srgbClr val="92D050"/>
                </a:solidFill>
              </a:ln>
              <a:effectLst/>
            </c:spPr>
            <c:extLst>
              <c:ext xmlns:c16="http://schemas.microsoft.com/office/drawing/2014/chart" uri="{C3380CC4-5D6E-409C-BE32-E72D297353CC}">
                <c16:uniqueId val="{00000043-4B04-4EA6-8E3E-520E23703AC0}"/>
              </c:ext>
            </c:extLst>
          </c:dPt>
          <c:dPt>
            <c:idx val="34"/>
            <c:bubble3D val="0"/>
            <c:spPr>
              <a:solidFill>
                <a:srgbClr val="00B050"/>
              </a:solidFill>
              <a:ln w="19050">
                <a:solidFill>
                  <a:srgbClr val="92D050"/>
                </a:solidFill>
              </a:ln>
              <a:effectLst/>
            </c:spPr>
            <c:extLst>
              <c:ext xmlns:c16="http://schemas.microsoft.com/office/drawing/2014/chart" uri="{C3380CC4-5D6E-409C-BE32-E72D297353CC}">
                <c16:uniqueId val="{00000045-4B04-4EA6-8E3E-520E23703AC0}"/>
              </c:ext>
            </c:extLst>
          </c:dPt>
          <c:dPt>
            <c:idx val="35"/>
            <c:bubble3D val="0"/>
            <c:spPr>
              <a:solidFill>
                <a:srgbClr val="00B050"/>
              </a:solidFill>
              <a:ln w="19050">
                <a:solidFill>
                  <a:srgbClr val="92D050"/>
                </a:solidFill>
              </a:ln>
              <a:effectLst/>
            </c:spPr>
            <c:extLst>
              <c:ext xmlns:c16="http://schemas.microsoft.com/office/drawing/2014/chart" uri="{C3380CC4-5D6E-409C-BE32-E72D297353CC}">
                <c16:uniqueId val="{00000047-4B04-4EA6-8E3E-520E23703AC0}"/>
              </c:ext>
            </c:extLst>
          </c:dPt>
          <c:dPt>
            <c:idx val="36"/>
            <c:bubble3D val="0"/>
            <c:spPr>
              <a:solidFill>
                <a:srgbClr val="00B050"/>
              </a:solidFill>
              <a:ln w="19050">
                <a:solidFill>
                  <a:srgbClr val="92D050"/>
                </a:solidFill>
              </a:ln>
              <a:effectLst/>
            </c:spPr>
            <c:extLst>
              <c:ext xmlns:c16="http://schemas.microsoft.com/office/drawing/2014/chart" uri="{C3380CC4-5D6E-409C-BE32-E72D297353CC}">
                <c16:uniqueId val="{00000049-4B04-4EA6-8E3E-520E23703AC0}"/>
              </c:ext>
            </c:extLst>
          </c:dPt>
          <c:dPt>
            <c:idx val="37"/>
            <c:bubble3D val="0"/>
            <c:spPr>
              <a:solidFill>
                <a:srgbClr val="00B050"/>
              </a:solidFill>
              <a:ln w="19050">
                <a:solidFill>
                  <a:srgbClr val="92D050"/>
                </a:solidFill>
              </a:ln>
              <a:effectLst/>
            </c:spPr>
            <c:extLst>
              <c:ext xmlns:c16="http://schemas.microsoft.com/office/drawing/2014/chart" uri="{C3380CC4-5D6E-409C-BE32-E72D297353CC}">
                <c16:uniqueId val="{0000004B-4B04-4EA6-8E3E-520E23703AC0}"/>
              </c:ext>
            </c:extLst>
          </c:dPt>
          <c:dPt>
            <c:idx val="38"/>
            <c:bubble3D val="0"/>
            <c:spPr>
              <a:solidFill>
                <a:srgbClr val="00B050"/>
              </a:solidFill>
              <a:ln w="19050">
                <a:solidFill>
                  <a:srgbClr val="92D050"/>
                </a:solidFill>
              </a:ln>
              <a:effectLst/>
            </c:spPr>
            <c:extLst>
              <c:ext xmlns:c16="http://schemas.microsoft.com/office/drawing/2014/chart" uri="{C3380CC4-5D6E-409C-BE32-E72D297353CC}">
                <c16:uniqueId val="{0000004D-4B04-4EA6-8E3E-520E23703AC0}"/>
              </c:ext>
            </c:extLst>
          </c:dPt>
          <c:dPt>
            <c:idx val="39"/>
            <c:bubble3D val="0"/>
            <c:spPr>
              <a:solidFill>
                <a:srgbClr val="00B050"/>
              </a:solidFill>
              <a:ln w="19050">
                <a:solidFill>
                  <a:srgbClr val="92D050"/>
                </a:solidFill>
              </a:ln>
              <a:effectLst/>
            </c:spPr>
            <c:extLst>
              <c:ext xmlns:c16="http://schemas.microsoft.com/office/drawing/2014/chart" uri="{C3380CC4-5D6E-409C-BE32-E72D297353CC}">
                <c16:uniqueId val="{0000004F-4B04-4EA6-8E3E-520E23703AC0}"/>
              </c:ext>
            </c:extLst>
          </c:dPt>
          <c:dPt>
            <c:idx val="40"/>
            <c:bubble3D val="0"/>
            <c:spPr>
              <a:solidFill>
                <a:srgbClr val="00B050"/>
              </a:solidFill>
              <a:ln w="19050">
                <a:solidFill>
                  <a:srgbClr val="92D050"/>
                </a:solidFill>
              </a:ln>
              <a:effectLst/>
            </c:spPr>
            <c:extLst>
              <c:ext xmlns:c16="http://schemas.microsoft.com/office/drawing/2014/chart" uri="{C3380CC4-5D6E-409C-BE32-E72D297353CC}">
                <c16:uniqueId val="{00000051-4B04-4EA6-8E3E-520E23703AC0}"/>
              </c:ext>
            </c:extLst>
          </c:dPt>
          <c:dPt>
            <c:idx val="41"/>
            <c:bubble3D val="0"/>
            <c:spPr>
              <a:solidFill>
                <a:srgbClr val="00B050"/>
              </a:solidFill>
              <a:ln w="19050">
                <a:solidFill>
                  <a:srgbClr val="92D050"/>
                </a:solidFill>
              </a:ln>
              <a:effectLst/>
            </c:spPr>
            <c:extLst>
              <c:ext xmlns:c16="http://schemas.microsoft.com/office/drawing/2014/chart" uri="{C3380CC4-5D6E-409C-BE32-E72D297353CC}">
                <c16:uniqueId val="{00000053-4B04-4EA6-8E3E-520E23703AC0}"/>
              </c:ext>
            </c:extLst>
          </c:dPt>
          <c:dPt>
            <c:idx val="42"/>
            <c:bubble3D val="0"/>
            <c:spPr>
              <a:solidFill>
                <a:srgbClr val="00B050"/>
              </a:solidFill>
              <a:ln w="19050">
                <a:solidFill>
                  <a:srgbClr val="92D050"/>
                </a:solidFill>
              </a:ln>
              <a:effectLst/>
            </c:spPr>
            <c:extLst>
              <c:ext xmlns:c16="http://schemas.microsoft.com/office/drawing/2014/chart" uri="{C3380CC4-5D6E-409C-BE32-E72D297353CC}">
                <c16:uniqueId val="{00000055-4B04-4EA6-8E3E-520E23703AC0}"/>
              </c:ext>
            </c:extLst>
          </c:dPt>
          <c:dPt>
            <c:idx val="43"/>
            <c:bubble3D val="0"/>
            <c:spPr>
              <a:solidFill>
                <a:srgbClr val="00B050"/>
              </a:solidFill>
              <a:ln w="19050">
                <a:solidFill>
                  <a:srgbClr val="92D050"/>
                </a:solidFill>
              </a:ln>
              <a:effectLst/>
            </c:spPr>
            <c:extLst>
              <c:ext xmlns:c16="http://schemas.microsoft.com/office/drawing/2014/chart" uri="{C3380CC4-5D6E-409C-BE32-E72D297353CC}">
                <c16:uniqueId val="{00000057-4B04-4EA6-8E3E-520E23703AC0}"/>
              </c:ext>
            </c:extLst>
          </c:dPt>
          <c:dPt>
            <c:idx val="44"/>
            <c:bubble3D val="0"/>
            <c:spPr>
              <a:solidFill>
                <a:srgbClr val="00B050"/>
              </a:solidFill>
              <a:ln w="19050">
                <a:solidFill>
                  <a:srgbClr val="92D050"/>
                </a:solidFill>
              </a:ln>
              <a:effectLst/>
            </c:spPr>
            <c:extLst>
              <c:ext xmlns:c16="http://schemas.microsoft.com/office/drawing/2014/chart" uri="{C3380CC4-5D6E-409C-BE32-E72D297353CC}">
                <c16:uniqueId val="{00000059-4B04-4EA6-8E3E-520E23703AC0}"/>
              </c:ext>
            </c:extLst>
          </c:dPt>
          <c:dPt>
            <c:idx val="45"/>
            <c:bubble3D val="0"/>
            <c:spPr>
              <a:solidFill>
                <a:srgbClr val="00B050"/>
              </a:solidFill>
              <a:ln w="19050">
                <a:solidFill>
                  <a:srgbClr val="92D050"/>
                </a:solidFill>
              </a:ln>
              <a:effectLst/>
            </c:spPr>
            <c:extLst>
              <c:ext xmlns:c16="http://schemas.microsoft.com/office/drawing/2014/chart" uri="{C3380CC4-5D6E-409C-BE32-E72D297353CC}">
                <c16:uniqueId val="{0000005B-4B04-4EA6-8E3E-520E23703AC0}"/>
              </c:ext>
            </c:extLst>
          </c:dPt>
          <c:dPt>
            <c:idx val="46"/>
            <c:bubble3D val="0"/>
            <c:spPr>
              <a:solidFill>
                <a:srgbClr val="00B050"/>
              </a:solidFill>
              <a:ln w="19050">
                <a:solidFill>
                  <a:srgbClr val="92D050"/>
                </a:solidFill>
              </a:ln>
              <a:effectLst/>
            </c:spPr>
            <c:extLst>
              <c:ext xmlns:c16="http://schemas.microsoft.com/office/drawing/2014/chart" uri="{C3380CC4-5D6E-409C-BE32-E72D297353CC}">
                <c16:uniqueId val="{0000005D-4B04-4EA6-8E3E-520E23703AC0}"/>
              </c:ext>
            </c:extLst>
          </c:dPt>
          <c:dPt>
            <c:idx val="47"/>
            <c:bubble3D val="0"/>
            <c:spPr>
              <a:solidFill>
                <a:srgbClr val="00B050"/>
              </a:solidFill>
              <a:ln w="19050">
                <a:solidFill>
                  <a:srgbClr val="92D050"/>
                </a:solidFill>
              </a:ln>
              <a:effectLst/>
            </c:spPr>
            <c:extLst>
              <c:ext xmlns:c16="http://schemas.microsoft.com/office/drawing/2014/chart" uri="{C3380CC4-5D6E-409C-BE32-E72D297353CC}">
                <c16:uniqueId val="{0000005F-4B04-4EA6-8E3E-520E23703AC0}"/>
              </c:ext>
            </c:extLst>
          </c:dPt>
          <c:dPt>
            <c:idx val="48"/>
            <c:bubble3D val="0"/>
            <c:spPr>
              <a:solidFill>
                <a:srgbClr val="00B050"/>
              </a:solidFill>
              <a:ln w="19050">
                <a:solidFill>
                  <a:srgbClr val="92D050"/>
                </a:solidFill>
              </a:ln>
              <a:effectLst/>
            </c:spPr>
            <c:extLst>
              <c:ext xmlns:c16="http://schemas.microsoft.com/office/drawing/2014/chart" uri="{C3380CC4-5D6E-409C-BE32-E72D297353CC}">
                <c16:uniqueId val="{00000061-4B04-4EA6-8E3E-520E23703AC0}"/>
              </c:ext>
            </c:extLst>
          </c:dPt>
          <c:dPt>
            <c:idx val="49"/>
            <c:bubble3D val="0"/>
            <c:spPr>
              <a:solidFill>
                <a:srgbClr val="00B050"/>
              </a:solidFill>
              <a:ln w="19050">
                <a:solidFill>
                  <a:srgbClr val="92D050"/>
                </a:solidFill>
              </a:ln>
              <a:effectLst/>
            </c:spPr>
            <c:extLst>
              <c:ext xmlns:c16="http://schemas.microsoft.com/office/drawing/2014/chart" uri="{C3380CC4-5D6E-409C-BE32-E72D297353CC}">
                <c16:uniqueId val="{00000063-4B04-4EA6-8E3E-520E23703AC0}"/>
              </c:ext>
            </c:extLst>
          </c:dPt>
          <c:dPt>
            <c:idx val="50"/>
            <c:bubble3D val="0"/>
            <c:spPr>
              <a:solidFill>
                <a:srgbClr val="00B050"/>
              </a:solidFill>
              <a:ln w="19050">
                <a:solidFill>
                  <a:srgbClr val="92D050"/>
                </a:solidFill>
              </a:ln>
              <a:effectLst/>
            </c:spPr>
            <c:extLst>
              <c:ext xmlns:c16="http://schemas.microsoft.com/office/drawing/2014/chart" uri="{C3380CC4-5D6E-409C-BE32-E72D297353CC}">
                <c16:uniqueId val="{00000065-4B04-4EA6-8E3E-520E23703AC0}"/>
              </c:ext>
            </c:extLst>
          </c:dPt>
          <c:dPt>
            <c:idx val="51"/>
            <c:bubble3D val="0"/>
            <c:spPr>
              <a:solidFill>
                <a:srgbClr val="00B050"/>
              </a:solidFill>
              <a:ln w="19050">
                <a:solidFill>
                  <a:srgbClr val="92D050"/>
                </a:solidFill>
              </a:ln>
              <a:effectLst/>
            </c:spPr>
            <c:extLst>
              <c:ext xmlns:c16="http://schemas.microsoft.com/office/drawing/2014/chart" uri="{C3380CC4-5D6E-409C-BE32-E72D297353CC}">
                <c16:uniqueId val="{00000067-4B04-4EA6-8E3E-520E23703AC0}"/>
              </c:ext>
            </c:extLst>
          </c:dPt>
          <c:dPt>
            <c:idx val="52"/>
            <c:bubble3D val="0"/>
            <c:spPr>
              <a:solidFill>
                <a:srgbClr val="00B050"/>
              </a:solidFill>
              <a:ln w="19050">
                <a:solidFill>
                  <a:srgbClr val="92D050"/>
                </a:solidFill>
              </a:ln>
              <a:effectLst/>
            </c:spPr>
            <c:extLst>
              <c:ext xmlns:c16="http://schemas.microsoft.com/office/drawing/2014/chart" uri="{C3380CC4-5D6E-409C-BE32-E72D297353CC}">
                <c16:uniqueId val="{00000069-4B04-4EA6-8E3E-520E23703AC0}"/>
              </c:ext>
            </c:extLst>
          </c:dPt>
          <c:dPt>
            <c:idx val="53"/>
            <c:bubble3D val="0"/>
            <c:spPr>
              <a:solidFill>
                <a:srgbClr val="00B050"/>
              </a:solidFill>
              <a:ln w="19050">
                <a:solidFill>
                  <a:srgbClr val="92D050"/>
                </a:solidFill>
              </a:ln>
              <a:effectLst/>
            </c:spPr>
            <c:extLst>
              <c:ext xmlns:c16="http://schemas.microsoft.com/office/drawing/2014/chart" uri="{C3380CC4-5D6E-409C-BE32-E72D297353CC}">
                <c16:uniqueId val="{0000006B-4B04-4EA6-8E3E-520E23703AC0}"/>
              </c:ext>
            </c:extLst>
          </c:dPt>
          <c:dPt>
            <c:idx val="54"/>
            <c:bubble3D val="0"/>
            <c:spPr>
              <a:solidFill>
                <a:srgbClr val="00B050"/>
              </a:solidFill>
              <a:ln w="19050">
                <a:solidFill>
                  <a:srgbClr val="92D050"/>
                </a:solidFill>
              </a:ln>
              <a:effectLst/>
            </c:spPr>
            <c:extLst>
              <c:ext xmlns:c16="http://schemas.microsoft.com/office/drawing/2014/chart" uri="{C3380CC4-5D6E-409C-BE32-E72D297353CC}">
                <c16:uniqueId val="{0000006D-4B04-4EA6-8E3E-520E23703AC0}"/>
              </c:ext>
            </c:extLst>
          </c:dPt>
          <c:dPt>
            <c:idx val="55"/>
            <c:bubble3D val="0"/>
            <c:spPr>
              <a:solidFill>
                <a:srgbClr val="00B050"/>
              </a:solidFill>
              <a:ln w="19050">
                <a:solidFill>
                  <a:srgbClr val="92D050"/>
                </a:solidFill>
              </a:ln>
              <a:effectLst/>
            </c:spPr>
            <c:extLst>
              <c:ext xmlns:c16="http://schemas.microsoft.com/office/drawing/2014/chart" uri="{C3380CC4-5D6E-409C-BE32-E72D297353CC}">
                <c16:uniqueId val="{0000006F-4B04-4EA6-8E3E-520E23703AC0}"/>
              </c:ext>
            </c:extLst>
          </c:dPt>
          <c:dPt>
            <c:idx val="56"/>
            <c:bubble3D val="0"/>
            <c:spPr>
              <a:solidFill>
                <a:srgbClr val="00B050"/>
              </a:solidFill>
              <a:ln w="19050">
                <a:solidFill>
                  <a:srgbClr val="92D050"/>
                </a:solidFill>
              </a:ln>
              <a:effectLst/>
            </c:spPr>
            <c:extLst>
              <c:ext xmlns:c16="http://schemas.microsoft.com/office/drawing/2014/chart" uri="{C3380CC4-5D6E-409C-BE32-E72D297353CC}">
                <c16:uniqueId val="{00000071-4B04-4EA6-8E3E-520E23703AC0}"/>
              </c:ext>
            </c:extLst>
          </c:dPt>
          <c:dPt>
            <c:idx val="57"/>
            <c:bubble3D val="0"/>
            <c:spPr>
              <a:solidFill>
                <a:srgbClr val="00B050"/>
              </a:solidFill>
              <a:ln w="19050">
                <a:solidFill>
                  <a:srgbClr val="92D050"/>
                </a:solidFill>
              </a:ln>
              <a:effectLst/>
            </c:spPr>
            <c:extLst>
              <c:ext xmlns:c16="http://schemas.microsoft.com/office/drawing/2014/chart" uri="{C3380CC4-5D6E-409C-BE32-E72D297353CC}">
                <c16:uniqueId val="{00000073-4B04-4EA6-8E3E-520E23703AC0}"/>
              </c:ext>
            </c:extLst>
          </c:dPt>
          <c:dPt>
            <c:idx val="58"/>
            <c:bubble3D val="0"/>
            <c:spPr>
              <a:solidFill>
                <a:srgbClr val="00B050"/>
              </a:solidFill>
              <a:ln w="19050">
                <a:solidFill>
                  <a:srgbClr val="92D050"/>
                </a:solidFill>
              </a:ln>
              <a:effectLst/>
            </c:spPr>
            <c:extLst>
              <c:ext xmlns:c16="http://schemas.microsoft.com/office/drawing/2014/chart" uri="{C3380CC4-5D6E-409C-BE32-E72D297353CC}">
                <c16:uniqueId val="{00000075-4B04-4EA6-8E3E-520E23703AC0}"/>
              </c:ext>
            </c:extLst>
          </c:dPt>
          <c:dPt>
            <c:idx val="59"/>
            <c:bubble3D val="0"/>
            <c:spPr>
              <a:solidFill>
                <a:srgbClr val="00B050"/>
              </a:solidFill>
              <a:ln w="19050">
                <a:solidFill>
                  <a:srgbClr val="92D050"/>
                </a:solidFill>
              </a:ln>
              <a:effectLst/>
            </c:spPr>
            <c:extLst>
              <c:ext xmlns:c16="http://schemas.microsoft.com/office/drawing/2014/chart" uri="{C3380CC4-5D6E-409C-BE32-E72D297353CC}">
                <c16:uniqueId val="{00000077-4B04-4EA6-8E3E-520E23703AC0}"/>
              </c:ext>
            </c:extLst>
          </c:dPt>
          <c:dPt>
            <c:idx val="60"/>
            <c:bubble3D val="0"/>
            <c:spPr>
              <a:solidFill>
                <a:srgbClr val="00B050"/>
              </a:solidFill>
              <a:ln w="19050">
                <a:solidFill>
                  <a:srgbClr val="92D050"/>
                </a:solidFill>
              </a:ln>
              <a:effectLst/>
            </c:spPr>
            <c:extLst>
              <c:ext xmlns:c16="http://schemas.microsoft.com/office/drawing/2014/chart" uri="{C3380CC4-5D6E-409C-BE32-E72D297353CC}">
                <c16:uniqueId val="{00000079-4B04-4EA6-8E3E-520E23703AC0}"/>
              </c:ext>
            </c:extLst>
          </c:dPt>
          <c:dPt>
            <c:idx val="61"/>
            <c:bubble3D val="0"/>
            <c:spPr>
              <a:solidFill>
                <a:srgbClr val="00B050"/>
              </a:solidFill>
              <a:ln w="19050">
                <a:solidFill>
                  <a:srgbClr val="92D050"/>
                </a:solidFill>
              </a:ln>
              <a:effectLst/>
            </c:spPr>
            <c:extLst>
              <c:ext xmlns:c16="http://schemas.microsoft.com/office/drawing/2014/chart" uri="{C3380CC4-5D6E-409C-BE32-E72D297353CC}">
                <c16:uniqueId val="{0000007B-4B04-4EA6-8E3E-520E23703AC0}"/>
              </c:ext>
            </c:extLst>
          </c:dPt>
          <c:dPt>
            <c:idx val="62"/>
            <c:bubble3D val="0"/>
            <c:spPr>
              <a:solidFill>
                <a:srgbClr val="00B050"/>
              </a:solidFill>
              <a:ln w="19050">
                <a:solidFill>
                  <a:srgbClr val="92D050"/>
                </a:solidFill>
              </a:ln>
              <a:effectLst/>
            </c:spPr>
            <c:extLst>
              <c:ext xmlns:c16="http://schemas.microsoft.com/office/drawing/2014/chart" uri="{C3380CC4-5D6E-409C-BE32-E72D297353CC}">
                <c16:uniqueId val="{0000007D-4B04-4EA6-8E3E-520E23703AC0}"/>
              </c:ext>
            </c:extLst>
          </c:dPt>
          <c:dPt>
            <c:idx val="63"/>
            <c:bubble3D val="0"/>
            <c:spPr>
              <a:solidFill>
                <a:srgbClr val="00B050"/>
              </a:solidFill>
              <a:ln w="19050">
                <a:solidFill>
                  <a:srgbClr val="92D050"/>
                </a:solidFill>
              </a:ln>
              <a:effectLst/>
            </c:spPr>
            <c:extLst>
              <c:ext xmlns:c16="http://schemas.microsoft.com/office/drawing/2014/chart" uri="{C3380CC4-5D6E-409C-BE32-E72D297353CC}">
                <c16:uniqueId val="{0000007F-4B04-4EA6-8E3E-520E23703AC0}"/>
              </c:ext>
            </c:extLst>
          </c:dPt>
          <c:dPt>
            <c:idx val="64"/>
            <c:bubble3D val="0"/>
            <c:spPr>
              <a:solidFill>
                <a:srgbClr val="00B050"/>
              </a:solidFill>
              <a:ln w="19050">
                <a:solidFill>
                  <a:srgbClr val="92D050"/>
                </a:solidFill>
              </a:ln>
              <a:effectLst/>
            </c:spPr>
            <c:extLst>
              <c:ext xmlns:c16="http://schemas.microsoft.com/office/drawing/2014/chart" uri="{C3380CC4-5D6E-409C-BE32-E72D297353CC}">
                <c16:uniqueId val="{00000081-4B04-4EA6-8E3E-520E23703AC0}"/>
              </c:ext>
            </c:extLst>
          </c:dPt>
          <c:dPt>
            <c:idx val="65"/>
            <c:bubble3D val="0"/>
            <c:spPr>
              <a:solidFill>
                <a:srgbClr val="00B050"/>
              </a:solidFill>
              <a:ln w="19050">
                <a:solidFill>
                  <a:srgbClr val="92D050"/>
                </a:solidFill>
              </a:ln>
              <a:effectLst/>
            </c:spPr>
            <c:extLst>
              <c:ext xmlns:c16="http://schemas.microsoft.com/office/drawing/2014/chart" uri="{C3380CC4-5D6E-409C-BE32-E72D297353CC}">
                <c16:uniqueId val="{00000083-4B04-4EA6-8E3E-520E23703AC0}"/>
              </c:ext>
            </c:extLst>
          </c:dPt>
          <c:dPt>
            <c:idx val="66"/>
            <c:bubble3D val="0"/>
            <c:spPr>
              <a:solidFill>
                <a:srgbClr val="00B050"/>
              </a:solidFill>
              <a:ln w="19050">
                <a:solidFill>
                  <a:srgbClr val="92D050"/>
                </a:solidFill>
              </a:ln>
              <a:effectLst/>
            </c:spPr>
            <c:extLst>
              <c:ext xmlns:c16="http://schemas.microsoft.com/office/drawing/2014/chart" uri="{C3380CC4-5D6E-409C-BE32-E72D297353CC}">
                <c16:uniqueId val="{00000085-4B04-4EA6-8E3E-520E23703AC0}"/>
              </c:ext>
            </c:extLst>
          </c:dPt>
          <c:dPt>
            <c:idx val="67"/>
            <c:bubble3D val="0"/>
            <c:spPr>
              <a:solidFill>
                <a:srgbClr val="00B050"/>
              </a:solidFill>
              <a:ln w="19050">
                <a:solidFill>
                  <a:srgbClr val="92D050"/>
                </a:solidFill>
              </a:ln>
              <a:effectLst/>
            </c:spPr>
            <c:extLst>
              <c:ext xmlns:c16="http://schemas.microsoft.com/office/drawing/2014/chart" uri="{C3380CC4-5D6E-409C-BE32-E72D297353CC}">
                <c16:uniqueId val="{00000087-4B04-4EA6-8E3E-520E23703AC0}"/>
              </c:ext>
            </c:extLst>
          </c:dPt>
          <c:dPt>
            <c:idx val="68"/>
            <c:bubble3D val="0"/>
            <c:spPr>
              <a:solidFill>
                <a:srgbClr val="00B050"/>
              </a:solidFill>
              <a:ln w="19050">
                <a:solidFill>
                  <a:srgbClr val="92D050"/>
                </a:solidFill>
              </a:ln>
              <a:effectLst/>
            </c:spPr>
            <c:extLst>
              <c:ext xmlns:c16="http://schemas.microsoft.com/office/drawing/2014/chart" uri="{C3380CC4-5D6E-409C-BE32-E72D297353CC}">
                <c16:uniqueId val="{00000089-4B04-4EA6-8E3E-520E23703AC0}"/>
              </c:ext>
            </c:extLst>
          </c:dPt>
          <c:dPt>
            <c:idx val="69"/>
            <c:bubble3D val="0"/>
            <c:spPr>
              <a:solidFill>
                <a:srgbClr val="00B050"/>
              </a:solidFill>
              <a:ln w="19050">
                <a:solidFill>
                  <a:srgbClr val="92D050"/>
                </a:solidFill>
              </a:ln>
              <a:effectLst/>
            </c:spPr>
            <c:extLst>
              <c:ext xmlns:c16="http://schemas.microsoft.com/office/drawing/2014/chart" uri="{C3380CC4-5D6E-409C-BE32-E72D297353CC}">
                <c16:uniqueId val="{0000008B-4B04-4EA6-8E3E-520E23703AC0}"/>
              </c:ext>
            </c:extLst>
          </c:dPt>
          <c:dPt>
            <c:idx val="70"/>
            <c:bubble3D val="0"/>
            <c:spPr>
              <a:solidFill>
                <a:srgbClr val="00B050"/>
              </a:solidFill>
              <a:ln w="19050">
                <a:solidFill>
                  <a:srgbClr val="92D050"/>
                </a:solidFill>
              </a:ln>
              <a:effectLst/>
            </c:spPr>
            <c:extLst>
              <c:ext xmlns:c16="http://schemas.microsoft.com/office/drawing/2014/chart" uri="{C3380CC4-5D6E-409C-BE32-E72D297353CC}">
                <c16:uniqueId val="{0000008D-4B04-4EA6-8E3E-520E23703AC0}"/>
              </c:ext>
            </c:extLst>
          </c:dPt>
          <c:dPt>
            <c:idx val="71"/>
            <c:bubble3D val="0"/>
            <c:spPr>
              <a:solidFill>
                <a:srgbClr val="00B050"/>
              </a:solidFill>
              <a:ln w="19050">
                <a:solidFill>
                  <a:srgbClr val="92D050"/>
                </a:solidFill>
              </a:ln>
              <a:effectLst/>
            </c:spPr>
            <c:extLst>
              <c:ext xmlns:c16="http://schemas.microsoft.com/office/drawing/2014/chart" uri="{C3380CC4-5D6E-409C-BE32-E72D297353CC}">
                <c16:uniqueId val="{0000008F-4B04-4EA6-8E3E-520E23703AC0}"/>
              </c:ext>
            </c:extLst>
          </c:dPt>
          <c:dPt>
            <c:idx val="72"/>
            <c:bubble3D val="0"/>
            <c:spPr>
              <a:solidFill>
                <a:srgbClr val="00B050"/>
              </a:solidFill>
              <a:ln w="19050">
                <a:solidFill>
                  <a:srgbClr val="92D050"/>
                </a:solidFill>
              </a:ln>
              <a:effectLst/>
            </c:spPr>
            <c:extLst>
              <c:ext xmlns:c16="http://schemas.microsoft.com/office/drawing/2014/chart" uri="{C3380CC4-5D6E-409C-BE32-E72D297353CC}">
                <c16:uniqueId val="{00000091-4B04-4EA6-8E3E-520E23703AC0}"/>
              </c:ext>
            </c:extLst>
          </c:dPt>
          <c:dPt>
            <c:idx val="73"/>
            <c:bubble3D val="0"/>
            <c:spPr>
              <a:solidFill>
                <a:srgbClr val="00B050"/>
              </a:solidFill>
              <a:ln w="19050">
                <a:solidFill>
                  <a:srgbClr val="92D050"/>
                </a:solidFill>
              </a:ln>
              <a:effectLst/>
            </c:spPr>
            <c:extLst>
              <c:ext xmlns:c16="http://schemas.microsoft.com/office/drawing/2014/chart" uri="{C3380CC4-5D6E-409C-BE32-E72D297353CC}">
                <c16:uniqueId val="{00000093-4B04-4EA6-8E3E-520E23703AC0}"/>
              </c:ext>
            </c:extLst>
          </c:dPt>
          <c:dPt>
            <c:idx val="74"/>
            <c:bubble3D val="0"/>
            <c:spPr>
              <a:solidFill>
                <a:srgbClr val="00B050"/>
              </a:solidFill>
              <a:ln w="19050">
                <a:solidFill>
                  <a:srgbClr val="92D050"/>
                </a:solidFill>
              </a:ln>
              <a:effectLst/>
            </c:spPr>
            <c:extLst>
              <c:ext xmlns:c16="http://schemas.microsoft.com/office/drawing/2014/chart" uri="{C3380CC4-5D6E-409C-BE32-E72D297353CC}">
                <c16:uniqueId val="{00000095-4B04-4EA6-8E3E-520E23703AC0}"/>
              </c:ext>
            </c:extLst>
          </c:dPt>
          <c:dPt>
            <c:idx val="75"/>
            <c:bubble3D val="0"/>
            <c:spPr>
              <a:solidFill>
                <a:srgbClr val="00B050"/>
              </a:solidFill>
              <a:ln w="19050">
                <a:solidFill>
                  <a:srgbClr val="92D050"/>
                </a:solidFill>
              </a:ln>
              <a:effectLst/>
            </c:spPr>
            <c:extLst>
              <c:ext xmlns:c16="http://schemas.microsoft.com/office/drawing/2014/chart" uri="{C3380CC4-5D6E-409C-BE32-E72D297353CC}">
                <c16:uniqueId val="{00000097-4B04-4EA6-8E3E-520E23703AC0}"/>
              </c:ext>
            </c:extLst>
          </c:dPt>
          <c:dPt>
            <c:idx val="76"/>
            <c:bubble3D val="0"/>
            <c:spPr>
              <a:solidFill>
                <a:srgbClr val="00B050"/>
              </a:solidFill>
              <a:ln w="19050">
                <a:solidFill>
                  <a:srgbClr val="92D050"/>
                </a:solidFill>
              </a:ln>
              <a:effectLst/>
            </c:spPr>
            <c:extLst>
              <c:ext xmlns:c16="http://schemas.microsoft.com/office/drawing/2014/chart" uri="{C3380CC4-5D6E-409C-BE32-E72D297353CC}">
                <c16:uniqueId val="{00000099-4B04-4EA6-8E3E-520E23703AC0}"/>
              </c:ext>
            </c:extLst>
          </c:dPt>
          <c:dPt>
            <c:idx val="77"/>
            <c:bubble3D val="0"/>
            <c:spPr>
              <a:solidFill>
                <a:srgbClr val="00B050"/>
              </a:solidFill>
              <a:ln w="19050">
                <a:solidFill>
                  <a:srgbClr val="92D050"/>
                </a:solidFill>
              </a:ln>
              <a:effectLst/>
            </c:spPr>
            <c:extLst>
              <c:ext xmlns:c16="http://schemas.microsoft.com/office/drawing/2014/chart" uri="{C3380CC4-5D6E-409C-BE32-E72D297353CC}">
                <c16:uniqueId val="{0000009B-4B04-4EA6-8E3E-520E23703AC0}"/>
              </c:ext>
            </c:extLst>
          </c:dPt>
          <c:dPt>
            <c:idx val="78"/>
            <c:bubble3D val="0"/>
            <c:spPr>
              <a:solidFill>
                <a:srgbClr val="00B050"/>
              </a:solidFill>
              <a:ln w="19050">
                <a:solidFill>
                  <a:srgbClr val="92D050"/>
                </a:solidFill>
              </a:ln>
              <a:effectLst/>
            </c:spPr>
            <c:extLst>
              <c:ext xmlns:c16="http://schemas.microsoft.com/office/drawing/2014/chart" uri="{C3380CC4-5D6E-409C-BE32-E72D297353CC}">
                <c16:uniqueId val="{0000009D-4B04-4EA6-8E3E-520E23703AC0}"/>
              </c:ext>
            </c:extLst>
          </c:dPt>
          <c:dPt>
            <c:idx val="79"/>
            <c:bubble3D val="0"/>
            <c:spPr>
              <a:solidFill>
                <a:srgbClr val="00B050"/>
              </a:solidFill>
              <a:ln w="19050">
                <a:solidFill>
                  <a:srgbClr val="92D050"/>
                </a:solidFill>
              </a:ln>
              <a:effectLst/>
            </c:spPr>
            <c:extLst>
              <c:ext xmlns:c16="http://schemas.microsoft.com/office/drawing/2014/chart" uri="{C3380CC4-5D6E-409C-BE32-E72D297353CC}">
                <c16:uniqueId val="{0000009F-4B04-4EA6-8E3E-520E23703AC0}"/>
              </c:ext>
            </c:extLst>
          </c:dPt>
          <c:dPt>
            <c:idx val="80"/>
            <c:bubble3D val="0"/>
            <c:spPr>
              <a:solidFill>
                <a:srgbClr val="00B050"/>
              </a:solidFill>
              <a:ln w="19050">
                <a:solidFill>
                  <a:srgbClr val="92D050"/>
                </a:solidFill>
              </a:ln>
              <a:effectLst/>
            </c:spPr>
            <c:extLst>
              <c:ext xmlns:c16="http://schemas.microsoft.com/office/drawing/2014/chart" uri="{C3380CC4-5D6E-409C-BE32-E72D297353CC}">
                <c16:uniqueId val="{000000A1-4B04-4EA6-8E3E-520E23703AC0}"/>
              </c:ext>
            </c:extLst>
          </c:dPt>
          <c:dPt>
            <c:idx val="81"/>
            <c:bubble3D val="0"/>
            <c:spPr>
              <a:solidFill>
                <a:srgbClr val="00B050"/>
              </a:solidFill>
              <a:ln w="19050">
                <a:solidFill>
                  <a:srgbClr val="92D050"/>
                </a:solidFill>
              </a:ln>
              <a:effectLst/>
            </c:spPr>
            <c:extLst>
              <c:ext xmlns:c16="http://schemas.microsoft.com/office/drawing/2014/chart" uri="{C3380CC4-5D6E-409C-BE32-E72D297353CC}">
                <c16:uniqueId val="{000000A3-4B04-4EA6-8E3E-520E23703AC0}"/>
              </c:ext>
            </c:extLst>
          </c:dPt>
          <c:dPt>
            <c:idx val="82"/>
            <c:bubble3D val="0"/>
            <c:spPr>
              <a:solidFill>
                <a:srgbClr val="00B050"/>
              </a:solidFill>
              <a:ln w="19050">
                <a:solidFill>
                  <a:srgbClr val="92D050"/>
                </a:solidFill>
              </a:ln>
              <a:effectLst/>
            </c:spPr>
            <c:extLst>
              <c:ext xmlns:c16="http://schemas.microsoft.com/office/drawing/2014/chart" uri="{C3380CC4-5D6E-409C-BE32-E72D297353CC}">
                <c16:uniqueId val="{000000A5-4B04-4EA6-8E3E-520E23703AC0}"/>
              </c:ext>
            </c:extLst>
          </c:dPt>
          <c:dPt>
            <c:idx val="83"/>
            <c:bubble3D val="0"/>
            <c:spPr>
              <a:solidFill>
                <a:srgbClr val="00B050"/>
              </a:solidFill>
              <a:ln w="19050">
                <a:solidFill>
                  <a:srgbClr val="92D050"/>
                </a:solidFill>
              </a:ln>
              <a:effectLst/>
            </c:spPr>
            <c:extLst>
              <c:ext xmlns:c16="http://schemas.microsoft.com/office/drawing/2014/chart" uri="{C3380CC4-5D6E-409C-BE32-E72D297353CC}">
                <c16:uniqueId val="{000000A7-4B04-4EA6-8E3E-520E23703AC0}"/>
              </c:ext>
            </c:extLst>
          </c:dPt>
          <c:dPt>
            <c:idx val="84"/>
            <c:bubble3D val="0"/>
            <c:spPr>
              <a:solidFill>
                <a:srgbClr val="00B050"/>
              </a:solidFill>
              <a:ln w="19050">
                <a:solidFill>
                  <a:srgbClr val="92D050"/>
                </a:solidFill>
              </a:ln>
              <a:effectLst/>
            </c:spPr>
            <c:extLst>
              <c:ext xmlns:c16="http://schemas.microsoft.com/office/drawing/2014/chart" uri="{C3380CC4-5D6E-409C-BE32-E72D297353CC}">
                <c16:uniqueId val="{000000A9-4B04-4EA6-8E3E-520E23703AC0}"/>
              </c:ext>
            </c:extLst>
          </c:dPt>
          <c:dPt>
            <c:idx val="85"/>
            <c:bubble3D val="0"/>
            <c:spPr>
              <a:solidFill>
                <a:srgbClr val="00B050"/>
              </a:solidFill>
              <a:ln w="19050">
                <a:solidFill>
                  <a:srgbClr val="92D050"/>
                </a:solidFill>
              </a:ln>
              <a:effectLst/>
            </c:spPr>
            <c:extLst>
              <c:ext xmlns:c16="http://schemas.microsoft.com/office/drawing/2014/chart" uri="{C3380CC4-5D6E-409C-BE32-E72D297353CC}">
                <c16:uniqueId val="{000000AB-4B04-4EA6-8E3E-520E23703AC0}"/>
              </c:ext>
            </c:extLst>
          </c:dPt>
          <c:dPt>
            <c:idx val="86"/>
            <c:bubble3D val="0"/>
            <c:spPr>
              <a:solidFill>
                <a:srgbClr val="00B050"/>
              </a:solidFill>
              <a:ln w="19050">
                <a:solidFill>
                  <a:srgbClr val="92D050"/>
                </a:solidFill>
              </a:ln>
              <a:effectLst/>
            </c:spPr>
            <c:extLst>
              <c:ext xmlns:c16="http://schemas.microsoft.com/office/drawing/2014/chart" uri="{C3380CC4-5D6E-409C-BE32-E72D297353CC}">
                <c16:uniqueId val="{000000AD-4B04-4EA6-8E3E-520E23703AC0}"/>
              </c:ext>
            </c:extLst>
          </c:dPt>
          <c:dPt>
            <c:idx val="87"/>
            <c:bubble3D val="0"/>
            <c:spPr>
              <a:solidFill>
                <a:srgbClr val="00B050"/>
              </a:solidFill>
              <a:ln w="19050">
                <a:solidFill>
                  <a:srgbClr val="92D050"/>
                </a:solidFill>
              </a:ln>
              <a:effectLst/>
            </c:spPr>
            <c:extLst>
              <c:ext xmlns:c16="http://schemas.microsoft.com/office/drawing/2014/chart" uri="{C3380CC4-5D6E-409C-BE32-E72D297353CC}">
                <c16:uniqueId val="{000000AF-4B04-4EA6-8E3E-520E23703AC0}"/>
              </c:ext>
            </c:extLst>
          </c:dPt>
          <c:dPt>
            <c:idx val="88"/>
            <c:bubble3D val="0"/>
            <c:spPr>
              <a:solidFill>
                <a:srgbClr val="00B050"/>
              </a:solidFill>
              <a:ln w="19050">
                <a:solidFill>
                  <a:srgbClr val="92D050"/>
                </a:solidFill>
              </a:ln>
              <a:effectLst/>
            </c:spPr>
            <c:extLst>
              <c:ext xmlns:c16="http://schemas.microsoft.com/office/drawing/2014/chart" uri="{C3380CC4-5D6E-409C-BE32-E72D297353CC}">
                <c16:uniqueId val="{000000B1-4B04-4EA6-8E3E-520E23703AC0}"/>
              </c:ext>
            </c:extLst>
          </c:dPt>
          <c:dPt>
            <c:idx val="89"/>
            <c:bubble3D val="0"/>
            <c:spPr>
              <a:solidFill>
                <a:srgbClr val="00B050"/>
              </a:solidFill>
              <a:ln w="19050">
                <a:solidFill>
                  <a:srgbClr val="92D050"/>
                </a:solidFill>
              </a:ln>
              <a:effectLst/>
            </c:spPr>
            <c:extLst>
              <c:ext xmlns:c16="http://schemas.microsoft.com/office/drawing/2014/chart" uri="{C3380CC4-5D6E-409C-BE32-E72D297353CC}">
                <c16:uniqueId val="{000000B3-4B04-4EA6-8E3E-520E23703AC0}"/>
              </c:ext>
            </c:extLst>
          </c:dPt>
          <c:dPt>
            <c:idx val="90"/>
            <c:bubble3D val="0"/>
            <c:spPr>
              <a:solidFill>
                <a:srgbClr val="00B050"/>
              </a:solidFill>
              <a:ln w="19050">
                <a:solidFill>
                  <a:srgbClr val="92D050"/>
                </a:solidFill>
              </a:ln>
              <a:effectLst/>
            </c:spPr>
            <c:extLst>
              <c:ext xmlns:c16="http://schemas.microsoft.com/office/drawing/2014/chart" uri="{C3380CC4-5D6E-409C-BE32-E72D297353CC}">
                <c16:uniqueId val="{000000B5-4B04-4EA6-8E3E-520E23703AC0}"/>
              </c:ext>
            </c:extLst>
          </c:dPt>
          <c:dPt>
            <c:idx val="91"/>
            <c:bubble3D val="0"/>
            <c:spPr>
              <a:solidFill>
                <a:srgbClr val="00B050"/>
              </a:solidFill>
              <a:ln w="19050">
                <a:solidFill>
                  <a:srgbClr val="92D050"/>
                </a:solidFill>
              </a:ln>
              <a:effectLst/>
            </c:spPr>
            <c:extLst>
              <c:ext xmlns:c16="http://schemas.microsoft.com/office/drawing/2014/chart" uri="{C3380CC4-5D6E-409C-BE32-E72D297353CC}">
                <c16:uniqueId val="{000000B7-4B04-4EA6-8E3E-520E23703AC0}"/>
              </c:ext>
            </c:extLst>
          </c:dPt>
          <c:dPt>
            <c:idx val="92"/>
            <c:bubble3D val="0"/>
            <c:spPr>
              <a:solidFill>
                <a:srgbClr val="00B050"/>
              </a:solidFill>
              <a:ln w="19050">
                <a:solidFill>
                  <a:srgbClr val="92D050"/>
                </a:solidFill>
              </a:ln>
              <a:effectLst/>
            </c:spPr>
            <c:extLst>
              <c:ext xmlns:c16="http://schemas.microsoft.com/office/drawing/2014/chart" uri="{C3380CC4-5D6E-409C-BE32-E72D297353CC}">
                <c16:uniqueId val="{000000B9-4B04-4EA6-8E3E-520E23703AC0}"/>
              </c:ext>
            </c:extLst>
          </c:dPt>
          <c:dPt>
            <c:idx val="93"/>
            <c:bubble3D val="0"/>
            <c:spPr>
              <a:solidFill>
                <a:srgbClr val="00B050"/>
              </a:solidFill>
              <a:ln w="19050">
                <a:solidFill>
                  <a:srgbClr val="92D050"/>
                </a:solidFill>
              </a:ln>
              <a:effectLst/>
            </c:spPr>
            <c:extLst>
              <c:ext xmlns:c16="http://schemas.microsoft.com/office/drawing/2014/chart" uri="{C3380CC4-5D6E-409C-BE32-E72D297353CC}">
                <c16:uniqueId val="{000000BB-4B04-4EA6-8E3E-520E23703AC0}"/>
              </c:ext>
            </c:extLst>
          </c:dPt>
          <c:dPt>
            <c:idx val="94"/>
            <c:bubble3D val="0"/>
            <c:spPr>
              <a:solidFill>
                <a:srgbClr val="00B050"/>
              </a:solidFill>
              <a:ln w="19050">
                <a:solidFill>
                  <a:srgbClr val="92D050"/>
                </a:solidFill>
              </a:ln>
              <a:effectLst/>
            </c:spPr>
            <c:extLst>
              <c:ext xmlns:c16="http://schemas.microsoft.com/office/drawing/2014/chart" uri="{C3380CC4-5D6E-409C-BE32-E72D297353CC}">
                <c16:uniqueId val="{000000BD-4B04-4EA6-8E3E-520E23703AC0}"/>
              </c:ext>
            </c:extLst>
          </c:dPt>
          <c:dPt>
            <c:idx val="95"/>
            <c:bubble3D val="0"/>
            <c:spPr>
              <a:solidFill>
                <a:srgbClr val="00B050"/>
              </a:solidFill>
              <a:ln w="19050">
                <a:solidFill>
                  <a:srgbClr val="92D050"/>
                </a:solidFill>
              </a:ln>
              <a:effectLst/>
            </c:spPr>
            <c:extLst>
              <c:ext xmlns:c16="http://schemas.microsoft.com/office/drawing/2014/chart" uri="{C3380CC4-5D6E-409C-BE32-E72D297353CC}">
                <c16:uniqueId val="{000000BF-4B04-4EA6-8E3E-520E23703AC0}"/>
              </c:ext>
            </c:extLst>
          </c:dPt>
          <c:dPt>
            <c:idx val="96"/>
            <c:bubble3D val="0"/>
            <c:spPr>
              <a:solidFill>
                <a:srgbClr val="00B050"/>
              </a:solidFill>
              <a:ln w="19050">
                <a:solidFill>
                  <a:srgbClr val="92D050"/>
                </a:solidFill>
              </a:ln>
              <a:effectLst/>
            </c:spPr>
            <c:extLst>
              <c:ext xmlns:c16="http://schemas.microsoft.com/office/drawing/2014/chart" uri="{C3380CC4-5D6E-409C-BE32-E72D297353CC}">
                <c16:uniqueId val="{000000C1-4B04-4EA6-8E3E-520E23703AC0}"/>
              </c:ext>
            </c:extLst>
          </c:dPt>
          <c:dPt>
            <c:idx val="97"/>
            <c:bubble3D val="0"/>
            <c:spPr>
              <a:solidFill>
                <a:srgbClr val="00B050"/>
              </a:solidFill>
              <a:ln w="19050">
                <a:solidFill>
                  <a:srgbClr val="92D050"/>
                </a:solidFill>
              </a:ln>
              <a:effectLst/>
            </c:spPr>
            <c:extLst>
              <c:ext xmlns:c16="http://schemas.microsoft.com/office/drawing/2014/chart" uri="{C3380CC4-5D6E-409C-BE32-E72D297353CC}">
                <c16:uniqueId val="{000000C3-4B04-4EA6-8E3E-520E23703AC0}"/>
              </c:ext>
            </c:extLst>
          </c:dPt>
          <c:dPt>
            <c:idx val="98"/>
            <c:bubble3D val="0"/>
            <c:spPr>
              <a:solidFill>
                <a:srgbClr val="00B050"/>
              </a:solidFill>
              <a:ln w="19050">
                <a:solidFill>
                  <a:srgbClr val="92D050"/>
                </a:solidFill>
              </a:ln>
              <a:effectLst/>
            </c:spPr>
            <c:extLst>
              <c:ext xmlns:c16="http://schemas.microsoft.com/office/drawing/2014/chart" uri="{C3380CC4-5D6E-409C-BE32-E72D297353CC}">
                <c16:uniqueId val="{000000C5-4B04-4EA6-8E3E-520E23703AC0}"/>
              </c:ext>
            </c:extLst>
          </c:dPt>
          <c:dPt>
            <c:idx val="99"/>
            <c:bubble3D val="0"/>
            <c:spPr>
              <a:solidFill>
                <a:srgbClr val="00B050"/>
              </a:solidFill>
              <a:ln w="19050">
                <a:solidFill>
                  <a:srgbClr val="92D050"/>
                </a:solidFill>
              </a:ln>
              <a:effectLst/>
            </c:spPr>
            <c:extLst>
              <c:ext xmlns:c16="http://schemas.microsoft.com/office/drawing/2014/chart" uri="{C3380CC4-5D6E-409C-BE32-E72D297353CC}">
                <c16:uniqueId val="{000000C7-4B04-4EA6-8E3E-520E23703AC0}"/>
              </c:ext>
            </c:extLst>
          </c:dPt>
          <c:dPt>
            <c:idx val="100"/>
            <c:bubble3D val="0"/>
            <c:spPr>
              <a:noFill/>
              <a:ln w="19050">
                <a:noFill/>
              </a:ln>
              <a:effectLst/>
            </c:spPr>
            <c:extLst>
              <c:ext xmlns:c16="http://schemas.microsoft.com/office/drawing/2014/chart" uri="{C3380CC4-5D6E-409C-BE32-E72D297353CC}">
                <c16:uniqueId val="{00000001-B17F-4C27-A68F-79B08725AD96}"/>
              </c:ext>
            </c:extLst>
          </c:dPt>
          <c:val>
            <c:numRef>
              <c:f>'Guage chart'!$N$2:$N$102</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153</c:v>
                </c:pt>
              </c:numCache>
            </c:numRef>
          </c:val>
          <c:extLst>
            <c:ext xmlns:c16="http://schemas.microsoft.com/office/drawing/2014/chart" uri="{C3380CC4-5D6E-409C-BE32-E72D297353CC}">
              <c16:uniqueId val="{00000000-B17F-4C27-A68F-79B08725AD9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5" lockText="1" noThreeD="1"/>
</file>

<file path=xl/ctrlProps/ctrlProp2.xml><?xml version="1.0" encoding="utf-8"?>
<formControlPr xmlns="http://schemas.microsoft.com/office/spreadsheetml/2009/9/main" objectType="CheckBox" checked="Checked" fmlaLink="$K$26" lockText="1" noThreeD="1"/>
</file>

<file path=xl/ctrlProps/ctrlProp3.xml><?xml version="1.0" encoding="utf-8"?>
<formControlPr xmlns="http://schemas.microsoft.com/office/spreadsheetml/2009/9/main" objectType="CheckBox" checked="Checked" fmlaLink="$K$27" lockText="1" noThreeD="1"/>
</file>

<file path=xl/ctrlProps/ctrlProp4.xml><?xml version="1.0" encoding="utf-8"?>
<formControlPr xmlns="http://schemas.microsoft.com/office/spreadsheetml/2009/9/main" objectType="CheckBox" fmlaLink="$K$28" lockText="1" noThreeD="1"/>
</file>

<file path=xl/ctrlProps/ctrlProp5.xml><?xml version="1.0" encoding="utf-8"?>
<formControlPr xmlns="http://schemas.microsoft.com/office/spreadsheetml/2009/9/main" objectType="Radio" firstButton="1" fmlaLink="Profit!$AM$2" lockText="1" noThreeD="1"/>
</file>

<file path=xl/ctrlProps/ctrlProp6.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21.xml"/><Relationship Id="rId7" Type="http://schemas.openxmlformats.org/officeDocument/2006/relationships/image" Target="../media/image2.emf"/><Relationship Id="rId12" Type="http://schemas.openxmlformats.org/officeDocument/2006/relationships/hyperlink" Target="#'Profit Dashboard'!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image" Target="../media/image1.emf"/><Relationship Id="rId11" Type="http://schemas.openxmlformats.org/officeDocument/2006/relationships/chart" Target="../charts/chart24.xml"/><Relationship Id="rId5" Type="http://schemas.openxmlformats.org/officeDocument/2006/relationships/chart" Target="../charts/chart23.xml"/><Relationship Id="rId10" Type="http://schemas.openxmlformats.org/officeDocument/2006/relationships/image" Target="../media/image5.emf"/><Relationship Id="rId4" Type="http://schemas.openxmlformats.org/officeDocument/2006/relationships/chart" Target="../charts/chart22.xml"/><Relationship Id="rId9" Type="http://schemas.openxmlformats.org/officeDocument/2006/relationships/image" Target="../media/image4.emf"/></Relationships>
</file>

<file path=xl/drawings/_rels/drawing11.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hyperlink" Target="#'Revenue Dashboard'!A1"/><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9</xdr:col>
      <xdr:colOff>1104900</xdr:colOff>
      <xdr:row>58</xdr:row>
      <xdr:rowOff>38100</xdr:rowOff>
    </xdr:from>
    <xdr:to>
      <xdr:col>10</xdr:col>
      <xdr:colOff>314325</xdr:colOff>
      <xdr:row>58</xdr:row>
      <xdr:rowOff>47625</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V="1">
          <a:off x="8991600" y="11087100"/>
          <a:ext cx="466725" cy="952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85725</xdr:colOff>
      <xdr:row>29</xdr:row>
      <xdr:rowOff>71437</xdr:rowOff>
    </xdr:from>
    <xdr:to>
      <xdr:col>20</xdr:col>
      <xdr:colOff>466725</xdr:colOff>
      <xdr:row>38</xdr:row>
      <xdr:rowOff>9525</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6</xdr:row>
      <xdr:rowOff>66675</xdr:rowOff>
    </xdr:from>
    <xdr:to>
      <xdr:col>5</xdr:col>
      <xdr:colOff>528447</xdr:colOff>
      <xdr:row>15</xdr:row>
      <xdr:rowOff>0</xdr:rowOff>
    </xdr:to>
    <xdr:grpSp>
      <xdr:nvGrpSpPr>
        <xdr:cNvPr id="5" name="Group 4">
          <a:extLst>
            <a:ext uri="{FF2B5EF4-FFF2-40B4-BE49-F238E27FC236}">
              <a16:creationId xmlns:a16="http://schemas.microsoft.com/office/drawing/2014/main" id="{00000000-0008-0000-0400-000005000000}"/>
            </a:ext>
          </a:extLst>
        </xdr:cNvPr>
        <xdr:cNvGrpSpPr/>
      </xdr:nvGrpSpPr>
      <xdr:grpSpPr>
        <a:xfrm>
          <a:off x="28575" y="1209675"/>
          <a:ext cx="3547872" cy="1647825"/>
          <a:chOff x="28575" y="590550"/>
          <a:chExt cx="3267076" cy="164782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7151" y="590550"/>
            <a:ext cx="3238500" cy="16478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28575" y="600074"/>
          <a:ext cx="3200400" cy="1590676"/>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12</xdr:col>
      <xdr:colOff>199263</xdr:colOff>
      <xdr:row>15</xdr:row>
      <xdr:rowOff>47625</xdr:rowOff>
    </xdr:from>
    <xdr:to>
      <xdr:col>20</xdr:col>
      <xdr:colOff>333375</xdr:colOff>
      <xdr:row>23</xdr:row>
      <xdr:rowOff>142875</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7514463" y="2905125"/>
          <a:ext cx="5010912" cy="1619250"/>
          <a:chOff x="6915150" y="2276475"/>
          <a:chExt cx="3952875" cy="1619250"/>
        </a:xfrm>
      </xdr:grpSpPr>
      <xdr:sp macro="" textlink="">
        <xdr:nvSpPr>
          <xdr:cNvPr id="39" name="Rectangle 38">
            <a:extLst>
              <a:ext uri="{FF2B5EF4-FFF2-40B4-BE49-F238E27FC236}">
                <a16:creationId xmlns:a16="http://schemas.microsoft.com/office/drawing/2014/main" id="{00000000-0008-0000-0400-000027000000}"/>
              </a:ext>
            </a:extLst>
          </xdr:cNvPr>
          <xdr:cNvSpPr/>
        </xdr:nvSpPr>
        <xdr:spPr>
          <a:xfrm>
            <a:off x="6915150" y="2276475"/>
            <a:ext cx="3952875" cy="16097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6953250" y="2276475"/>
          <a:ext cx="3905249" cy="16192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28575</xdr:colOff>
      <xdr:row>15</xdr:row>
      <xdr:rowOff>47625</xdr:rowOff>
    </xdr:from>
    <xdr:to>
      <xdr:col>5</xdr:col>
      <xdr:colOff>523875</xdr:colOff>
      <xdr:row>23</xdr:row>
      <xdr:rowOff>152400</xdr:rowOff>
    </xdr:to>
    <xdr:grpSp>
      <xdr:nvGrpSpPr>
        <xdr:cNvPr id="12" name="Group 11">
          <a:extLst>
            <a:ext uri="{FF2B5EF4-FFF2-40B4-BE49-F238E27FC236}">
              <a16:creationId xmlns:a16="http://schemas.microsoft.com/office/drawing/2014/main" id="{00000000-0008-0000-0400-00000C000000}"/>
            </a:ext>
          </a:extLst>
        </xdr:cNvPr>
        <xdr:cNvGrpSpPr/>
      </xdr:nvGrpSpPr>
      <xdr:grpSpPr>
        <a:xfrm>
          <a:off x="28575" y="2905125"/>
          <a:ext cx="3543300" cy="1628775"/>
          <a:chOff x="28575" y="2276475"/>
          <a:chExt cx="3276600" cy="1628775"/>
        </a:xfrm>
      </xdr:grpSpPr>
      <xdr:sp macro="" textlink="">
        <xdr:nvSpPr>
          <xdr:cNvPr id="37" name="Rectangle 36">
            <a:extLst>
              <a:ext uri="{FF2B5EF4-FFF2-40B4-BE49-F238E27FC236}">
                <a16:creationId xmlns:a16="http://schemas.microsoft.com/office/drawing/2014/main" id="{00000000-0008-0000-0400-000025000000}"/>
              </a:ext>
            </a:extLst>
          </xdr:cNvPr>
          <xdr:cNvSpPr/>
        </xdr:nvSpPr>
        <xdr:spPr>
          <a:xfrm>
            <a:off x="57150" y="2276475"/>
            <a:ext cx="3248025" cy="16097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28575" y="2286000"/>
          <a:ext cx="3228975" cy="16192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581026</xdr:colOff>
      <xdr:row>15</xdr:row>
      <xdr:rowOff>57150</xdr:rowOff>
    </xdr:from>
    <xdr:to>
      <xdr:col>12</xdr:col>
      <xdr:colOff>123827</xdr:colOff>
      <xdr:row>23</xdr:row>
      <xdr:rowOff>142875</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3629026" y="2914650"/>
          <a:ext cx="3810001" cy="16097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200025</xdr:colOff>
      <xdr:row>6</xdr:row>
      <xdr:rowOff>66675</xdr:rowOff>
    </xdr:from>
    <xdr:to>
      <xdr:col>20</xdr:col>
      <xdr:colOff>333375</xdr:colOff>
      <xdr:row>15</xdr:row>
      <xdr:rowOff>9524</xdr:rowOff>
    </xdr:to>
    <xdr:grpSp>
      <xdr:nvGrpSpPr>
        <xdr:cNvPr id="8" name="Group 7">
          <a:extLst>
            <a:ext uri="{FF2B5EF4-FFF2-40B4-BE49-F238E27FC236}">
              <a16:creationId xmlns:a16="http://schemas.microsoft.com/office/drawing/2014/main" id="{00000000-0008-0000-0400-000008000000}"/>
            </a:ext>
          </a:extLst>
        </xdr:cNvPr>
        <xdr:cNvGrpSpPr/>
      </xdr:nvGrpSpPr>
      <xdr:grpSpPr>
        <a:xfrm>
          <a:off x="7515225" y="1209675"/>
          <a:ext cx="5010150" cy="1657349"/>
          <a:chOff x="6924674" y="581025"/>
          <a:chExt cx="3933825" cy="1657349"/>
        </a:xfrm>
      </xdr:grpSpPr>
      <xdr:sp macro="" textlink="">
        <xdr:nvSpPr>
          <xdr:cNvPr id="35" name="Rectangle 34">
            <a:extLst>
              <a:ext uri="{FF2B5EF4-FFF2-40B4-BE49-F238E27FC236}">
                <a16:creationId xmlns:a16="http://schemas.microsoft.com/office/drawing/2014/main" id="{00000000-0008-0000-0400-000023000000}"/>
              </a:ext>
            </a:extLst>
          </xdr:cNvPr>
          <xdr:cNvSpPr/>
        </xdr:nvSpPr>
        <xdr:spPr>
          <a:xfrm>
            <a:off x="6924674" y="581025"/>
            <a:ext cx="3933825" cy="16478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6924675" y="590549"/>
          <a:ext cx="3905249" cy="16478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5</xdr:col>
      <xdr:colOff>590550</xdr:colOff>
      <xdr:row>6</xdr:row>
      <xdr:rowOff>66675</xdr:rowOff>
    </xdr:from>
    <xdr:to>
      <xdr:col>12</xdr:col>
      <xdr:colOff>136398</xdr:colOff>
      <xdr:row>15</xdr:row>
      <xdr:rowOff>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3638550" y="1209675"/>
          <a:ext cx="3813048" cy="1647825"/>
          <a:chOff x="3371850" y="581025"/>
          <a:chExt cx="3467100" cy="1647825"/>
        </a:xfrm>
      </xdr:grpSpPr>
      <xdr:sp macro="" textlink="">
        <xdr:nvSpPr>
          <xdr:cNvPr id="34" name="Rectangle 33">
            <a:extLst>
              <a:ext uri="{FF2B5EF4-FFF2-40B4-BE49-F238E27FC236}">
                <a16:creationId xmlns:a16="http://schemas.microsoft.com/office/drawing/2014/main" id="{00000000-0008-0000-0400-000022000000}"/>
              </a:ext>
            </a:extLst>
          </xdr:cNvPr>
          <xdr:cNvSpPr/>
        </xdr:nvSpPr>
        <xdr:spPr>
          <a:xfrm>
            <a:off x="3371850" y="581025"/>
            <a:ext cx="3467100" cy="164782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3429002" y="590550"/>
          <a:ext cx="3400424" cy="1628776"/>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66676</xdr:colOff>
      <xdr:row>3</xdr:row>
      <xdr:rowOff>66675</xdr:rowOff>
    </xdr:from>
    <xdr:to>
      <xdr:col>5</xdr:col>
      <xdr:colOff>533400</xdr:colOff>
      <xdr:row>6</xdr:row>
      <xdr:rowOff>19050</xdr:rowOff>
    </xdr:to>
    <xdr:grpSp>
      <xdr:nvGrpSpPr>
        <xdr:cNvPr id="9" name="Group 8">
          <a:extLst>
            <a:ext uri="{FF2B5EF4-FFF2-40B4-BE49-F238E27FC236}">
              <a16:creationId xmlns:a16="http://schemas.microsoft.com/office/drawing/2014/main" id="{00000000-0008-0000-0400-000009000000}"/>
            </a:ext>
          </a:extLst>
        </xdr:cNvPr>
        <xdr:cNvGrpSpPr/>
      </xdr:nvGrpSpPr>
      <xdr:grpSpPr>
        <a:xfrm>
          <a:off x="66676" y="638175"/>
          <a:ext cx="3514724" cy="523875"/>
          <a:chOff x="47626" y="180976"/>
          <a:chExt cx="2600324" cy="323849"/>
        </a:xfrm>
        <a:solidFill>
          <a:schemeClr val="bg1">
            <a:lumMod val="85000"/>
          </a:schemeClr>
        </a:solidFill>
      </xdr:grpSpPr>
      <xdr:sp macro="" textlink="">
        <xdr:nvSpPr>
          <xdr:cNvPr id="26" name="Rectangle 25">
            <a:extLst>
              <a:ext uri="{FF2B5EF4-FFF2-40B4-BE49-F238E27FC236}">
                <a16:creationId xmlns:a16="http://schemas.microsoft.com/office/drawing/2014/main" id="{00000000-0008-0000-0400-00001A000000}"/>
              </a:ext>
            </a:extLst>
          </xdr:cNvPr>
          <xdr:cNvSpPr/>
        </xdr:nvSpPr>
        <xdr:spPr>
          <a:xfrm>
            <a:off x="47626" y="180976"/>
            <a:ext cx="2600324" cy="323849"/>
          </a:xfrm>
          <a:prstGeom prst="rect">
            <a:avLst/>
          </a:prstGeom>
          <a:grp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64422"/>
              </a:solidFill>
            </a:endParaRPr>
          </a:p>
        </xdr:txBody>
      </xdr:sp>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77260" y="222194"/>
            <a:ext cx="841915" cy="2635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rgbClr val="664422"/>
                </a:solidFill>
                <a:effectLst/>
                <a:latin typeface="+mn-lt"/>
                <a:ea typeface="+mn-ea"/>
                <a:cs typeface="+mn-cs"/>
              </a:rPr>
              <a:t>■</a:t>
            </a:r>
            <a:r>
              <a:rPr lang="en-US" sz="1800">
                <a:solidFill>
                  <a:schemeClr val="dk1"/>
                </a:solidFill>
                <a:effectLst/>
                <a:latin typeface="+mn-lt"/>
                <a:ea typeface="+mn-ea"/>
                <a:cs typeface="+mn-cs"/>
              </a:rPr>
              <a:t> </a:t>
            </a:r>
            <a:r>
              <a:rPr lang="en-US" sz="1100">
                <a:solidFill>
                  <a:schemeClr val="dk1"/>
                </a:solidFill>
                <a:effectLst/>
                <a:latin typeface="+mn-lt"/>
                <a:ea typeface="+mn-ea"/>
                <a:cs typeface="+mn-cs"/>
              </a:rPr>
              <a:t> </a:t>
            </a:r>
            <a:r>
              <a:rPr lang="en-US" sz="1400"/>
              <a:t>Target</a:t>
            </a:r>
            <a:endParaRPr lang="en-US" sz="1100"/>
          </a:p>
        </xdr:txBody>
      </xdr:sp>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1076325" y="228599"/>
            <a:ext cx="9334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rgbClr val="C58C39"/>
                </a:solidFill>
                <a:effectLst/>
                <a:latin typeface="+mn-lt"/>
                <a:ea typeface="+mn-ea"/>
                <a:cs typeface="+mn-cs"/>
              </a:rPr>
              <a:t>■</a:t>
            </a:r>
            <a:r>
              <a:rPr lang="en-US" sz="1100" baseline="0">
                <a:solidFill>
                  <a:schemeClr val="dk1"/>
                </a:solidFill>
                <a:effectLst/>
                <a:latin typeface="+mn-lt"/>
                <a:ea typeface="+mn-ea"/>
                <a:cs typeface="+mn-cs"/>
              </a:rPr>
              <a:t>  </a:t>
            </a:r>
            <a:r>
              <a:rPr lang="en-US" sz="1400"/>
              <a:t>Revenue</a:t>
            </a:r>
            <a:endParaRPr lang="en-US" sz="1100"/>
          </a:p>
        </xdr:txBody>
      </xdr:sp>
    </xdr:grpSp>
    <xdr:clientData/>
  </xdr:twoCellAnchor>
  <xdr:twoCellAnchor>
    <xdr:from>
      <xdr:col>0</xdr:col>
      <xdr:colOff>0</xdr:colOff>
      <xdr:row>0</xdr:row>
      <xdr:rowOff>19051</xdr:rowOff>
    </xdr:from>
    <xdr:to>
      <xdr:col>20</xdr:col>
      <xdr:colOff>361950</xdr:colOff>
      <xdr:row>3</xdr:row>
      <xdr:rowOff>9525</xdr:rowOff>
    </xdr:to>
    <xdr:sp macro="" textlink="">
      <xdr:nvSpPr>
        <xdr:cNvPr id="13" name="Rectangle: Rounded Corners 12">
          <a:extLst>
            <a:ext uri="{FF2B5EF4-FFF2-40B4-BE49-F238E27FC236}">
              <a16:creationId xmlns:a16="http://schemas.microsoft.com/office/drawing/2014/main" id="{00000000-0008-0000-0400-00000D000000}"/>
            </a:ext>
          </a:extLst>
        </xdr:cNvPr>
        <xdr:cNvSpPr/>
      </xdr:nvSpPr>
      <xdr:spPr>
        <a:xfrm>
          <a:off x="0" y="19051"/>
          <a:ext cx="12553950" cy="561974"/>
        </a:xfrm>
        <a:prstGeom prst="roundRect">
          <a:avLst/>
        </a:prstGeom>
        <a:solidFill>
          <a:schemeClr val="bg1">
            <a:lumMod val="95000"/>
          </a:schemeClr>
        </a:solidFill>
        <a:ln>
          <a:solidFill>
            <a:srgbClr val="C58C3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0</xdr:row>
      <xdr:rowOff>19050</xdr:rowOff>
    </xdr:from>
    <xdr:to>
      <xdr:col>20</xdr:col>
      <xdr:colOff>381000</xdr:colOff>
      <xdr:row>3</xdr:row>
      <xdr:rowOff>0</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9525" y="19050"/>
          <a:ext cx="12563475" cy="5524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a:t>Coffee</a:t>
          </a:r>
          <a:r>
            <a:rPr lang="en-US" sz="3000" baseline="0"/>
            <a:t> Chain Sales Dashboard</a:t>
          </a:r>
          <a:r>
            <a:rPr lang="en-US" sz="1400" baseline="0"/>
            <a:t>( Revenue Analysis)</a:t>
          </a:r>
          <a:endParaRPr lang="en-US" sz="3200"/>
        </a:p>
      </xdr:txBody>
    </xdr:sp>
    <xdr:clientData/>
  </xdr:twoCellAnchor>
  <xdr:twoCellAnchor>
    <xdr:from>
      <xdr:col>6</xdr:col>
      <xdr:colOff>76199</xdr:colOff>
      <xdr:row>3</xdr:row>
      <xdr:rowOff>57150</xdr:rowOff>
    </xdr:from>
    <xdr:to>
      <xdr:col>9</xdr:col>
      <xdr:colOff>350519</xdr:colOff>
      <xdr:row>6</xdr:row>
      <xdr:rowOff>0</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3733799" y="628650"/>
          <a:ext cx="2103120" cy="51435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171449</xdr:colOff>
      <xdr:row>2</xdr:row>
      <xdr:rowOff>180975</xdr:rowOff>
    </xdr:from>
    <xdr:to>
      <xdr:col>14</xdr:col>
      <xdr:colOff>445769</xdr:colOff>
      <xdr:row>5</xdr:row>
      <xdr:rowOff>180975</xdr:rowOff>
    </xdr:to>
    <xdr:grpSp>
      <xdr:nvGrpSpPr>
        <xdr:cNvPr id="18" name="Group 17">
          <a:extLst>
            <a:ext uri="{FF2B5EF4-FFF2-40B4-BE49-F238E27FC236}">
              <a16:creationId xmlns:a16="http://schemas.microsoft.com/office/drawing/2014/main" id="{281E019D-4287-4C94-A3C8-AE5FAA707902}"/>
            </a:ext>
          </a:extLst>
        </xdr:cNvPr>
        <xdr:cNvGrpSpPr/>
      </xdr:nvGrpSpPr>
      <xdr:grpSpPr>
        <a:xfrm>
          <a:off x="6877049" y="561975"/>
          <a:ext cx="2103120" cy="571500"/>
          <a:chOff x="7543799" y="552450"/>
          <a:chExt cx="2103120" cy="571500"/>
        </a:xfrm>
      </xdr:grpSpPr>
      <xdr:sp macro="" textlink="">
        <xdr:nvSpPr>
          <xdr:cNvPr id="41" name="Rectangle: Rounded Corners 40">
            <a:extLst>
              <a:ext uri="{FF2B5EF4-FFF2-40B4-BE49-F238E27FC236}">
                <a16:creationId xmlns:a16="http://schemas.microsoft.com/office/drawing/2014/main" id="{00000000-0008-0000-0400-000029000000}"/>
              </a:ext>
            </a:extLst>
          </xdr:cNvPr>
          <xdr:cNvSpPr/>
        </xdr:nvSpPr>
        <xdr:spPr>
          <a:xfrm>
            <a:off x="7543799" y="609600"/>
            <a:ext cx="2103120" cy="51435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venue!A14">
        <xdr:nvSpPr>
          <xdr:cNvPr id="24" name="TextBox 23">
            <a:extLst>
              <a:ext uri="{FF2B5EF4-FFF2-40B4-BE49-F238E27FC236}">
                <a16:creationId xmlns:a16="http://schemas.microsoft.com/office/drawing/2014/main" id="{00000000-0008-0000-0400-000018000000}"/>
              </a:ext>
            </a:extLst>
          </xdr:cNvPr>
          <xdr:cNvSpPr txBox="1"/>
        </xdr:nvSpPr>
        <xdr:spPr>
          <a:xfrm>
            <a:off x="8048625" y="838200"/>
            <a:ext cx="10763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FEA93A-B991-4BFE-A625-7A57AA04135B}" type="TxLink">
              <a:rPr lang="en-US" sz="1600" b="0" i="0" u="none" strike="noStrike">
                <a:solidFill>
                  <a:srgbClr val="000000"/>
                </a:solidFill>
                <a:latin typeface="Calibri"/>
                <a:cs typeface="Calibri"/>
              </a:rPr>
              <a:pPr algn="ctr"/>
              <a:t>$178,940</a:t>
            </a:fld>
            <a:endParaRPr lang="en-US" sz="1600"/>
          </a:p>
        </xdr:txBody>
      </xdr:sp>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7800975" y="552450"/>
            <a:ext cx="15525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rgbClr val="000000"/>
                </a:solidFill>
                <a:latin typeface="Calibri"/>
                <a:cs typeface="Calibri"/>
              </a:rPr>
              <a:t>Target</a:t>
            </a:r>
            <a:r>
              <a:rPr lang="en-US" sz="1400" b="0" i="0" u="none" strike="noStrike" baseline="0">
                <a:solidFill>
                  <a:srgbClr val="000000"/>
                </a:solidFill>
                <a:latin typeface="Calibri"/>
                <a:cs typeface="Calibri"/>
              </a:rPr>
              <a:t> Revenue</a:t>
            </a:r>
            <a:endParaRPr lang="en-US" sz="1400" b="0" i="0" u="none" strike="noStrike">
              <a:solidFill>
                <a:srgbClr val="000000"/>
              </a:solidFill>
              <a:latin typeface="Calibri"/>
              <a:cs typeface="Calibri"/>
            </a:endParaRPr>
          </a:p>
        </xdr:txBody>
      </xdr:sp>
    </xdr:grpSp>
    <xdr:clientData/>
  </xdr:twoCellAnchor>
  <xdr:twoCellAnchor>
    <xdr:from>
      <xdr:col>6</xdr:col>
      <xdr:colOff>485775</xdr:colOff>
      <xdr:row>4</xdr:row>
      <xdr:rowOff>95250</xdr:rowOff>
    </xdr:from>
    <xdr:to>
      <xdr:col>8</xdr:col>
      <xdr:colOff>342900</xdr:colOff>
      <xdr:row>5</xdr:row>
      <xdr:rowOff>123825</xdr:rowOff>
    </xdr:to>
    <xdr:sp macro="" textlink="Revenue!B14">
      <xdr:nvSpPr>
        <xdr:cNvPr id="44" name="TextBox 43">
          <a:extLst>
            <a:ext uri="{FF2B5EF4-FFF2-40B4-BE49-F238E27FC236}">
              <a16:creationId xmlns:a16="http://schemas.microsoft.com/office/drawing/2014/main" id="{00000000-0008-0000-0400-00002C000000}"/>
            </a:ext>
          </a:extLst>
        </xdr:cNvPr>
        <xdr:cNvSpPr txBox="1"/>
      </xdr:nvSpPr>
      <xdr:spPr>
        <a:xfrm>
          <a:off x="4143375" y="857250"/>
          <a:ext cx="10763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CB4DEE-5F86-4CC3-9A6C-5856894A6D92}" type="TxLink">
            <a:rPr lang="en-US" sz="1600" b="0" i="0" u="none" strike="noStrike">
              <a:solidFill>
                <a:srgbClr val="000000"/>
              </a:solidFill>
              <a:latin typeface="Calibri"/>
              <a:cs typeface="Calibri"/>
            </a:rPr>
            <a:pPr algn="ctr"/>
            <a:t>$202,895</a:t>
          </a:fld>
          <a:endParaRPr lang="en-US" sz="1600"/>
        </a:p>
      </xdr:txBody>
    </xdr:sp>
    <xdr:clientData/>
  </xdr:twoCellAnchor>
  <xdr:twoCellAnchor>
    <xdr:from>
      <xdr:col>6</xdr:col>
      <xdr:colOff>180975</xdr:colOff>
      <xdr:row>2</xdr:row>
      <xdr:rowOff>180975</xdr:rowOff>
    </xdr:from>
    <xdr:to>
      <xdr:col>9</xdr:col>
      <xdr:colOff>38100</xdr:colOff>
      <xdr:row>4</xdr:row>
      <xdr:rowOff>57150</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3838575" y="561975"/>
          <a:ext cx="16859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baseline="0">
              <a:solidFill>
                <a:srgbClr val="000000"/>
              </a:solidFill>
              <a:latin typeface="Calibri"/>
              <a:cs typeface="Calibri"/>
            </a:rPr>
            <a:t>Actual Revenue</a:t>
          </a:r>
          <a:endParaRPr lang="en-US" sz="1400" b="0" i="0" u="none" strike="noStrike">
            <a:solidFill>
              <a:srgbClr val="000000"/>
            </a:solidFill>
            <a:latin typeface="Calibri"/>
            <a:cs typeface="Calibri"/>
          </a:endParaRPr>
        </a:p>
      </xdr:txBody>
    </xdr:sp>
    <xdr:clientData/>
  </xdr:twoCellAnchor>
  <xdr:twoCellAnchor>
    <xdr:from>
      <xdr:col>5</xdr:col>
      <xdr:colOff>123829</xdr:colOff>
      <xdr:row>23</xdr:row>
      <xdr:rowOff>133350</xdr:rowOff>
    </xdr:from>
    <xdr:to>
      <xdr:col>13</xdr:col>
      <xdr:colOff>180976</xdr:colOff>
      <xdr:row>32</xdr:row>
      <xdr:rowOff>171451</xdr:rowOff>
    </xdr:to>
    <xdr:grpSp>
      <xdr:nvGrpSpPr>
        <xdr:cNvPr id="75" name="Group 74">
          <a:extLst>
            <a:ext uri="{FF2B5EF4-FFF2-40B4-BE49-F238E27FC236}">
              <a16:creationId xmlns:a16="http://schemas.microsoft.com/office/drawing/2014/main" id="{00000000-0008-0000-0400-00004B000000}"/>
            </a:ext>
          </a:extLst>
        </xdr:cNvPr>
        <xdr:cNvGrpSpPr/>
      </xdr:nvGrpSpPr>
      <xdr:grpSpPr>
        <a:xfrm>
          <a:off x="3171829" y="4514850"/>
          <a:ext cx="4933947" cy="1752601"/>
          <a:chOff x="3334409" y="4524375"/>
          <a:chExt cx="3869822" cy="1752601"/>
        </a:xfrm>
      </xdr:grpSpPr>
      <xdr:sp macro="" textlink="">
        <xdr:nvSpPr>
          <xdr:cNvPr id="33" name="Rectangle 32">
            <a:extLst>
              <a:ext uri="{FF2B5EF4-FFF2-40B4-BE49-F238E27FC236}">
                <a16:creationId xmlns:a16="http://schemas.microsoft.com/office/drawing/2014/main" id="{00000000-0008-0000-0400-000021000000}"/>
              </a:ext>
            </a:extLst>
          </xdr:cNvPr>
          <xdr:cNvSpPr/>
        </xdr:nvSpPr>
        <xdr:spPr>
          <a:xfrm>
            <a:off x="3390900" y="4572000"/>
            <a:ext cx="3448050" cy="1704976"/>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52" name="Picture 51">
                <a:extLst>
                  <a:ext uri="{FF2B5EF4-FFF2-40B4-BE49-F238E27FC236}">
                    <a16:creationId xmlns:a16="http://schemas.microsoft.com/office/drawing/2014/main" id="{00000000-0008-0000-0400-000034000000}"/>
                  </a:ext>
                </a:extLst>
              </xdr:cNvPr>
              <xdr:cNvPicPr>
                <a:picLocks noChangeAspect="1" noChangeArrowheads="1"/>
                <a:extLst>
                  <a:ext uri="{84589F7E-364E-4C9E-8A38-B11213B215E9}">
                    <a14:cameraTool cellRange="'Wafle chart'!$D$18:$M$27" spid="_x0000_s2673"/>
                  </a:ext>
                </a:extLst>
              </xdr:cNvPicPr>
            </xdr:nvPicPr>
            <xdr:blipFill>
              <a:blip xmlns:r="http://schemas.openxmlformats.org/officeDocument/2006/relationships" r:embed="rId6"/>
              <a:srcRect/>
              <a:stretch>
                <a:fillRect/>
              </a:stretch>
            </xdr:blipFill>
            <xdr:spPr bwMode="auto">
              <a:xfrm>
                <a:off x="3984798" y="4933953"/>
                <a:ext cx="1092268" cy="1328675"/>
              </a:xfrm>
              <a:prstGeom prst="rect">
                <a:avLst/>
              </a:prstGeom>
              <a:noFill/>
              <a:extLst>
                <a:ext uri="{909E8E84-426E-40DD-AFC4-6F175D3DCCD1}">
                  <a14:hiddenFill>
                    <a:solidFill>
                      <a:srgbClr val="FFFFFF"/>
                    </a:solidFill>
                  </a14:hiddenFill>
                </a:ext>
              </a:extLst>
            </xdr:spPr>
          </xdr:pic>
        </mc:Choice>
        <mc:Fallback xmlns=""/>
      </mc:AlternateContent>
      <xdr:sp macro="" textlink="Revenue!K55">
        <xdr:nvSpPr>
          <xdr:cNvPr id="53" name="Rectangle 52">
            <a:extLst>
              <a:ext uri="{FF2B5EF4-FFF2-40B4-BE49-F238E27FC236}">
                <a16:creationId xmlns:a16="http://schemas.microsoft.com/office/drawing/2014/main" id="{00000000-0008-0000-0400-000035000000}"/>
              </a:ext>
            </a:extLst>
          </xdr:cNvPr>
          <xdr:cNvSpPr/>
        </xdr:nvSpPr>
        <xdr:spPr>
          <a:xfrm>
            <a:off x="3352936" y="5799465"/>
            <a:ext cx="822649"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1F13B3F-12A7-44D0-B5BC-19721AF959F1}" type="TxLink">
              <a:rPr lang="en-US" sz="1600" b="0" i="0" u="none" strike="noStrike">
                <a:solidFill>
                  <a:srgbClr val="C58C39"/>
                </a:solidFill>
                <a:latin typeface="Calibri"/>
                <a:cs typeface="Calibri"/>
              </a:rPr>
              <a:pPr algn="l"/>
              <a:t>66.02%</a:t>
            </a:fld>
            <a:endParaRPr lang="en-US" sz="1600" b="0" i="0" u="none" strike="noStrike">
              <a:solidFill>
                <a:srgbClr val="C58C39"/>
              </a:solidFill>
              <a:latin typeface="Calibri"/>
              <a:cs typeface="Calibri"/>
            </a:endParaRPr>
          </a:p>
        </xdr:txBody>
      </xdr:sp>
      <xdr:sp macro="" textlink="">
        <xdr:nvSpPr>
          <xdr:cNvPr id="54" name="Rectangle 53">
            <a:extLst>
              <a:ext uri="{FF2B5EF4-FFF2-40B4-BE49-F238E27FC236}">
                <a16:creationId xmlns:a16="http://schemas.microsoft.com/office/drawing/2014/main" id="{00000000-0008-0000-0400-000036000000}"/>
              </a:ext>
            </a:extLst>
          </xdr:cNvPr>
          <xdr:cNvSpPr/>
        </xdr:nvSpPr>
        <xdr:spPr>
          <a:xfrm>
            <a:off x="3334409" y="4838700"/>
            <a:ext cx="1037253" cy="48577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200" baseline="0">
                <a:solidFill>
                  <a:srgbClr val="C58C39"/>
                </a:solidFill>
              </a:rPr>
              <a:t>Weekdays</a:t>
            </a:r>
            <a:endParaRPr lang="en-US" sz="1200">
              <a:solidFill>
                <a:srgbClr val="C58C39"/>
              </a:solidFill>
            </a:endParaRPr>
          </a:p>
        </xdr:txBody>
      </xdr:sp>
      <mc:AlternateContent xmlns:mc="http://schemas.openxmlformats.org/markup-compatibility/2006" xmlns:a14="http://schemas.microsoft.com/office/drawing/2010/main">
        <mc:Choice Requires="a14">
          <xdr:pic>
            <xdr:nvPicPr>
              <xdr:cNvPr id="55" name="Picture 54">
                <a:extLst>
                  <a:ext uri="{FF2B5EF4-FFF2-40B4-BE49-F238E27FC236}">
                    <a16:creationId xmlns:a16="http://schemas.microsoft.com/office/drawing/2014/main" id="{00000000-0008-0000-0400-000037000000}"/>
                  </a:ext>
                </a:extLst>
              </xdr:cNvPr>
              <xdr:cNvPicPr>
                <a:picLocks noChangeAspect="1" noChangeArrowheads="1"/>
                <a:extLst>
                  <a:ext uri="{84589F7E-364E-4C9E-8A38-B11213B215E9}">
                    <a14:cameraTool cellRange="'Wafle chart'!$D$4:$M$13" spid="_x0000_s2674"/>
                  </a:ext>
                </a:extLst>
              </xdr:cNvPicPr>
            </xdr:nvPicPr>
            <xdr:blipFill>
              <a:blip xmlns:r="http://schemas.openxmlformats.org/officeDocument/2006/relationships" r:embed="rId7"/>
              <a:srcRect/>
              <a:stretch>
                <a:fillRect/>
              </a:stretch>
            </xdr:blipFill>
            <xdr:spPr bwMode="auto">
              <a:xfrm>
                <a:off x="5134772" y="4924425"/>
                <a:ext cx="1092268" cy="1341317"/>
              </a:xfrm>
              <a:prstGeom prst="rect">
                <a:avLst/>
              </a:prstGeom>
              <a:noFill/>
              <a:extLst>
                <a:ext uri="{909E8E84-426E-40DD-AFC4-6F175D3DCCD1}">
                  <a14:hiddenFill>
                    <a:solidFill>
                      <a:srgbClr val="FFFFFF"/>
                    </a:solidFill>
                  </a14:hiddenFill>
                </a:ext>
              </a:extLst>
            </xdr:spPr>
          </xdr:pic>
        </mc:Choice>
        <mc:Fallback xmlns=""/>
      </mc:AlternateContent>
      <xdr:sp macro="" textlink="">
        <xdr:nvSpPr>
          <xdr:cNvPr id="56" name="Rectangle 55">
            <a:extLst>
              <a:ext uri="{FF2B5EF4-FFF2-40B4-BE49-F238E27FC236}">
                <a16:creationId xmlns:a16="http://schemas.microsoft.com/office/drawing/2014/main" id="{00000000-0008-0000-0400-000038000000}"/>
              </a:ext>
            </a:extLst>
          </xdr:cNvPr>
          <xdr:cNvSpPr/>
        </xdr:nvSpPr>
        <xdr:spPr>
          <a:xfrm>
            <a:off x="6166978" y="4838701"/>
            <a:ext cx="1037253" cy="495299"/>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200" baseline="0">
                <a:solidFill>
                  <a:srgbClr val="664422"/>
                </a:solidFill>
              </a:rPr>
              <a:t>Weekends</a:t>
            </a:r>
            <a:endParaRPr lang="en-US" sz="1200">
              <a:solidFill>
                <a:srgbClr val="664422"/>
              </a:solidFill>
            </a:endParaRPr>
          </a:p>
        </xdr:txBody>
      </xdr:sp>
      <xdr:sp macro="" textlink="Revenue!K56">
        <xdr:nvSpPr>
          <xdr:cNvPr id="57" name="Rectangle 56">
            <a:extLst>
              <a:ext uri="{FF2B5EF4-FFF2-40B4-BE49-F238E27FC236}">
                <a16:creationId xmlns:a16="http://schemas.microsoft.com/office/drawing/2014/main" id="{00000000-0008-0000-0400-000039000000}"/>
              </a:ext>
            </a:extLst>
          </xdr:cNvPr>
          <xdr:cNvSpPr/>
        </xdr:nvSpPr>
        <xdr:spPr>
          <a:xfrm>
            <a:off x="6227952" y="5799465"/>
            <a:ext cx="822649"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B264526-B2E5-4656-8152-ADD87B7AD42B}" type="TxLink">
              <a:rPr lang="en-US" sz="1600" b="0" i="0" u="none" strike="noStrike">
                <a:solidFill>
                  <a:srgbClr val="664422"/>
                </a:solidFill>
                <a:latin typeface="Calibri"/>
                <a:cs typeface="Calibri"/>
              </a:rPr>
              <a:pPr algn="l"/>
              <a:t>33.98%</a:t>
            </a:fld>
            <a:endParaRPr lang="en-US" sz="1600" b="0" i="0" u="none" strike="noStrike">
              <a:solidFill>
                <a:srgbClr val="664422"/>
              </a:solidFill>
              <a:latin typeface="Calibri"/>
              <a:cs typeface="Calibri"/>
            </a:endParaRPr>
          </a:p>
        </xdr:txBody>
      </xdr:sp>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4057650" y="4524375"/>
            <a:ext cx="28098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500" b="0" i="0" baseline="0">
                <a:solidFill>
                  <a:schemeClr val="tx1">
                    <a:lumMod val="65000"/>
                    <a:lumOff val="35000"/>
                  </a:schemeClr>
                </a:solidFill>
                <a:effectLst/>
                <a:latin typeface="+mn-lt"/>
                <a:ea typeface="+mn-ea"/>
                <a:cs typeface="+mn-cs"/>
              </a:rPr>
              <a:t>Revenue by WeekType</a:t>
            </a:r>
            <a:endParaRPr lang="en-US" sz="1500">
              <a:solidFill>
                <a:schemeClr val="tx1">
                  <a:lumMod val="65000"/>
                  <a:lumOff val="35000"/>
                </a:schemeClr>
              </a:solidFill>
            </a:endParaRPr>
          </a:p>
        </xdr:txBody>
      </xdr:sp>
    </xdr:grpSp>
    <xdr:clientData/>
  </xdr:twoCellAnchor>
  <xdr:twoCellAnchor>
    <xdr:from>
      <xdr:col>12</xdr:col>
      <xdr:colOff>390524</xdr:colOff>
      <xdr:row>23</xdr:row>
      <xdr:rowOff>142876</xdr:rowOff>
    </xdr:from>
    <xdr:to>
      <xdr:col>20</xdr:col>
      <xdr:colOff>459135</xdr:colOff>
      <xdr:row>32</xdr:row>
      <xdr:rowOff>163067</xdr:rowOff>
    </xdr:to>
    <xdr:grpSp>
      <xdr:nvGrpSpPr>
        <xdr:cNvPr id="77" name="Group 76">
          <a:extLst>
            <a:ext uri="{FF2B5EF4-FFF2-40B4-BE49-F238E27FC236}">
              <a16:creationId xmlns:a16="http://schemas.microsoft.com/office/drawing/2014/main" id="{00000000-0008-0000-0400-00004D000000}"/>
            </a:ext>
          </a:extLst>
        </xdr:cNvPr>
        <xdr:cNvGrpSpPr/>
      </xdr:nvGrpSpPr>
      <xdr:grpSpPr>
        <a:xfrm>
          <a:off x="7705724" y="4524376"/>
          <a:ext cx="4945411" cy="1734691"/>
          <a:chOff x="6915151" y="4543426"/>
          <a:chExt cx="4971873" cy="1734691"/>
        </a:xfrm>
      </xdr:grpSpPr>
      <xdr:sp macro="" textlink="">
        <xdr:nvSpPr>
          <xdr:cNvPr id="50" name="Rectangle 49">
            <a:extLst>
              <a:ext uri="{FF2B5EF4-FFF2-40B4-BE49-F238E27FC236}">
                <a16:creationId xmlns:a16="http://schemas.microsoft.com/office/drawing/2014/main" id="{00000000-0008-0000-0400-000032000000}"/>
              </a:ext>
            </a:extLst>
          </xdr:cNvPr>
          <xdr:cNvSpPr/>
        </xdr:nvSpPr>
        <xdr:spPr>
          <a:xfrm>
            <a:off x="6915151" y="4581526"/>
            <a:ext cx="4862432" cy="1685924"/>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00000000-0008-0000-0400-00001E000000}"/>
                  </a:ext>
                </a:extLst>
              </xdr:cNvPr>
              <xdr:cNvPicPr>
                <a:picLocks noChangeAspect="1" noChangeArrowheads="1"/>
                <a:extLst>
                  <a:ext uri="{84589F7E-364E-4C9E-8A38-B11213B215E9}">
                    <a14:cameraTool cellRange="'Wafle chart'!$W$30:$AF$39" spid="_x0000_s2675"/>
                  </a:ext>
                </a:extLst>
              </xdr:cNvPicPr>
            </xdr:nvPicPr>
            <xdr:blipFill>
              <a:blip xmlns:r="http://schemas.openxmlformats.org/officeDocument/2006/relationships" r:embed="rId8"/>
              <a:srcRect/>
              <a:stretch>
                <a:fillRect/>
              </a:stretch>
            </xdr:blipFill>
            <xdr:spPr bwMode="auto">
              <a:xfrm>
                <a:off x="7803591" y="4933949"/>
                <a:ext cx="1505553" cy="1344168"/>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32" name="Picture 31">
                <a:extLst>
                  <a:ext uri="{FF2B5EF4-FFF2-40B4-BE49-F238E27FC236}">
                    <a16:creationId xmlns:a16="http://schemas.microsoft.com/office/drawing/2014/main" id="{00000000-0008-0000-0400-000020000000}"/>
                  </a:ext>
                </a:extLst>
              </xdr:cNvPr>
              <xdr:cNvPicPr>
                <a:picLocks noChangeAspect="1" noChangeArrowheads="1"/>
                <a:extLst>
                  <a:ext uri="{84589F7E-364E-4C9E-8A38-B11213B215E9}">
                    <a14:cameraTool cellRange="'Wafle chart'!$W$44:$AF$53" spid="_x0000_s2676"/>
                  </a:ext>
                </a:extLst>
              </xdr:cNvPicPr>
            </xdr:nvPicPr>
            <xdr:blipFill>
              <a:blip xmlns:r="http://schemas.openxmlformats.org/officeDocument/2006/relationships" r:embed="rId9"/>
              <a:srcRect/>
              <a:stretch>
                <a:fillRect/>
              </a:stretch>
            </xdr:blipFill>
            <xdr:spPr bwMode="auto">
              <a:xfrm>
                <a:off x="9366611" y="4933950"/>
                <a:ext cx="1526026" cy="1342439"/>
              </a:xfrm>
              <a:prstGeom prst="rect">
                <a:avLst/>
              </a:prstGeom>
              <a:noFill/>
              <a:extLst>
                <a:ext uri="{909E8E84-426E-40DD-AFC4-6F175D3DCCD1}">
                  <a14:hiddenFill>
                    <a:solidFill>
                      <a:srgbClr val="FFFFFF"/>
                    </a:solidFill>
                  </a14:hiddenFill>
                </a:ext>
              </a:extLst>
            </xdr:spPr>
          </xdr:pic>
        </mc:Choice>
        <mc:Fallback xmlns=""/>
      </mc:AlternateContent>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104260" y="4543426"/>
            <a:ext cx="28098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500" b="0" i="0" baseline="0">
                <a:solidFill>
                  <a:schemeClr val="tx1">
                    <a:lumMod val="65000"/>
                    <a:lumOff val="35000"/>
                  </a:schemeClr>
                </a:solidFill>
                <a:effectLst/>
                <a:latin typeface="+mn-lt"/>
                <a:ea typeface="+mn-ea"/>
                <a:cs typeface="+mn-cs"/>
              </a:rPr>
              <a:t>Revenue by Coffee Type</a:t>
            </a:r>
            <a:endParaRPr lang="en-US" sz="1500">
              <a:solidFill>
                <a:schemeClr val="tx1">
                  <a:lumMod val="65000"/>
                  <a:lumOff val="35000"/>
                </a:schemeClr>
              </a:solidFill>
            </a:endParaRPr>
          </a:p>
        </xdr:txBody>
      </xdr:sp>
      <xdr:sp macro="" textlink="">
        <xdr:nvSpPr>
          <xdr:cNvPr id="66" name="Rectangle 65">
            <a:extLst>
              <a:ext uri="{FF2B5EF4-FFF2-40B4-BE49-F238E27FC236}">
                <a16:creationId xmlns:a16="http://schemas.microsoft.com/office/drawing/2014/main" id="{00000000-0008-0000-0400-000042000000}"/>
              </a:ext>
            </a:extLst>
          </xdr:cNvPr>
          <xdr:cNvSpPr/>
        </xdr:nvSpPr>
        <xdr:spPr>
          <a:xfrm>
            <a:off x="6961030" y="4867277"/>
            <a:ext cx="1085850" cy="495298"/>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200" b="1" baseline="0">
                <a:solidFill>
                  <a:srgbClr val="C58C39"/>
                </a:solidFill>
              </a:rPr>
              <a:t>Regular</a:t>
            </a:r>
            <a:endParaRPr lang="en-US" sz="1200" b="1">
              <a:solidFill>
                <a:srgbClr val="C58C39"/>
              </a:solidFill>
            </a:endParaRPr>
          </a:p>
        </xdr:txBody>
      </xdr:sp>
      <xdr:sp macro="" textlink="Revenue!$G$44">
        <xdr:nvSpPr>
          <xdr:cNvPr id="67" name="Rectangle 66">
            <a:extLst>
              <a:ext uri="{FF2B5EF4-FFF2-40B4-BE49-F238E27FC236}">
                <a16:creationId xmlns:a16="http://schemas.microsoft.com/office/drawing/2014/main" id="{00000000-0008-0000-0400-000043000000}"/>
              </a:ext>
            </a:extLst>
          </xdr:cNvPr>
          <xdr:cNvSpPr/>
        </xdr:nvSpPr>
        <xdr:spPr>
          <a:xfrm>
            <a:off x="7023118" y="5818515"/>
            <a:ext cx="822649"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6A1E8EB-B875-463F-907E-3F9925B553FC}" type="TxLink">
              <a:rPr lang="en-US" sz="1600" b="0" i="0" u="none" strike="noStrike">
                <a:solidFill>
                  <a:srgbClr val="C58C39"/>
                </a:solidFill>
                <a:latin typeface="Calibri"/>
                <a:cs typeface="Calibri"/>
              </a:rPr>
              <a:pPr algn="l"/>
              <a:t>57.91%</a:t>
            </a:fld>
            <a:endParaRPr lang="en-US" sz="2400" b="0" i="0" u="none" strike="noStrike">
              <a:solidFill>
                <a:srgbClr val="C58C39"/>
              </a:solidFill>
              <a:latin typeface="Calibri"/>
              <a:cs typeface="Calibri"/>
            </a:endParaRPr>
          </a:p>
        </xdr:txBody>
      </xdr:sp>
      <xdr:sp macro="" textlink="">
        <xdr:nvSpPr>
          <xdr:cNvPr id="68" name="Rectangle 67">
            <a:extLst>
              <a:ext uri="{FF2B5EF4-FFF2-40B4-BE49-F238E27FC236}">
                <a16:creationId xmlns:a16="http://schemas.microsoft.com/office/drawing/2014/main" id="{00000000-0008-0000-0400-000044000000}"/>
              </a:ext>
            </a:extLst>
          </xdr:cNvPr>
          <xdr:cNvSpPr/>
        </xdr:nvSpPr>
        <xdr:spPr>
          <a:xfrm>
            <a:off x="10849771" y="4857751"/>
            <a:ext cx="1037253" cy="495299"/>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200" b="1" baseline="0">
                <a:solidFill>
                  <a:srgbClr val="664422"/>
                </a:solidFill>
              </a:rPr>
              <a:t>Decaf</a:t>
            </a:r>
            <a:endParaRPr lang="en-US" sz="1200" b="1">
              <a:solidFill>
                <a:srgbClr val="664422"/>
              </a:solidFill>
            </a:endParaRPr>
          </a:p>
        </xdr:txBody>
      </xdr:sp>
      <xdr:sp macro="" textlink="Revenue!$G$43">
        <xdr:nvSpPr>
          <xdr:cNvPr id="69" name="Rectangle 68">
            <a:extLst>
              <a:ext uri="{FF2B5EF4-FFF2-40B4-BE49-F238E27FC236}">
                <a16:creationId xmlns:a16="http://schemas.microsoft.com/office/drawing/2014/main" id="{00000000-0008-0000-0400-000045000000}"/>
              </a:ext>
            </a:extLst>
          </xdr:cNvPr>
          <xdr:cNvSpPr/>
        </xdr:nvSpPr>
        <xdr:spPr>
          <a:xfrm>
            <a:off x="10969722" y="5818515"/>
            <a:ext cx="822649"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41750FC-1651-4376-BB43-8DA3017F2102}" type="TxLink">
              <a:rPr lang="en-US" sz="1600" b="0" i="0" u="none" strike="noStrike">
                <a:solidFill>
                  <a:srgbClr val="664422"/>
                </a:solidFill>
                <a:latin typeface="Calibri"/>
                <a:cs typeface="Calibri"/>
              </a:rPr>
              <a:pPr algn="l"/>
              <a:t>42.09%</a:t>
            </a:fld>
            <a:endParaRPr lang="en-US" sz="2400" b="0" i="0" u="none" strike="noStrike">
              <a:solidFill>
                <a:srgbClr val="664422"/>
              </a:solidFill>
              <a:latin typeface="Calibri"/>
              <a:cs typeface="Calibri"/>
            </a:endParaRPr>
          </a:p>
        </xdr:txBody>
      </xdr:sp>
    </xdr:grpSp>
    <xdr:clientData/>
  </xdr:twoCellAnchor>
  <xdr:twoCellAnchor>
    <xdr:from>
      <xdr:col>0</xdr:col>
      <xdr:colOff>66675</xdr:colOff>
      <xdr:row>23</xdr:row>
      <xdr:rowOff>171450</xdr:rowOff>
    </xdr:from>
    <xdr:to>
      <xdr:col>5</xdr:col>
      <xdr:colOff>133351</xdr:colOff>
      <xdr:row>32</xdr:row>
      <xdr:rowOff>171450</xdr:rowOff>
    </xdr:to>
    <xdr:grpSp>
      <xdr:nvGrpSpPr>
        <xdr:cNvPr id="74" name="Group 73">
          <a:extLst>
            <a:ext uri="{FF2B5EF4-FFF2-40B4-BE49-F238E27FC236}">
              <a16:creationId xmlns:a16="http://schemas.microsoft.com/office/drawing/2014/main" id="{00000000-0008-0000-0400-00004A000000}"/>
            </a:ext>
          </a:extLst>
        </xdr:cNvPr>
        <xdr:cNvGrpSpPr/>
      </xdr:nvGrpSpPr>
      <xdr:grpSpPr>
        <a:xfrm>
          <a:off x="66675" y="4552950"/>
          <a:ext cx="3114676" cy="1714500"/>
          <a:chOff x="66675" y="4552950"/>
          <a:chExt cx="3248025" cy="1714500"/>
        </a:xfrm>
      </xdr:grpSpPr>
      <xdr:sp macro="" textlink="">
        <xdr:nvSpPr>
          <xdr:cNvPr id="40" name="Rectangle 39">
            <a:extLst>
              <a:ext uri="{FF2B5EF4-FFF2-40B4-BE49-F238E27FC236}">
                <a16:creationId xmlns:a16="http://schemas.microsoft.com/office/drawing/2014/main" id="{00000000-0008-0000-0400-000028000000}"/>
              </a:ext>
            </a:extLst>
          </xdr:cNvPr>
          <xdr:cNvSpPr/>
        </xdr:nvSpPr>
        <xdr:spPr>
          <a:xfrm>
            <a:off x="66675" y="4572000"/>
            <a:ext cx="3248025" cy="1695450"/>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16" name="Picture 15">
                <a:extLst>
                  <a:ext uri="{FF2B5EF4-FFF2-40B4-BE49-F238E27FC236}">
                    <a16:creationId xmlns:a16="http://schemas.microsoft.com/office/drawing/2014/main" id="{00000000-0008-0000-0400-000010000000}"/>
                  </a:ext>
                </a:extLst>
              </xdr:cNvPr>
              <xdr:cNvPicPr>
                <a:picLocks noChangeAspect="1" noChangeArrowheads="1"/>
                <a:extLst>
                  <a:ext uri="{84589F7E-364E-4C9E-8A38-B11213B215E9}">
                    <a14:cameraTool cellRange="'product line chart'!$B$17:$K$26" spid="_x0000_s2677"/>
                  </a:ext>
                </a:extLst>
              </xdr:cNvPicPr>
            </xdr:nvPicPr>
            <xdr:blipFill>
              <a:blip xmlns:r="http://schemas.openxmlformats.org/officeDocument/2006/relationships" r:embed="rId10"/>
              <a:srcRect/>
              <a:stretch>
                <a:fillRect/>
              </a:stretch>
            </xdr:blipFill>
            <xdr:spPr bwMode="auto">
              <a:xfrm>
                <a:off x="95250" y="4962525"/>
                <a:ext cx="2200275" cy="1285875"/>
              </a:xfrm>
              <a:prstGeom prst="rect">
                <a:avLst/>
              </a:prstGeom>
              <a:noFill/>
              <a:extLst>
                <a:ext uri="{909E8E84-426E-40DD-AFC4-6F175D3DCCD1}">
                  <a14:hiddenFill>
                    <a:solidFill>
                      <a:srgbClr val="FFFFFF"/>
                    </a:solidFill>
                  </a14:hiddenFill>
                </a:ext>
              </a:extLst>
            </xdr:spPr>
          </xdr:pic>
        </mc:Choice>
        <mc:Fallback xmlns=""/>
      </mc:AlternateContent>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322898" y="4552950"/>
            <a:ext cx="28098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500" b="0" i="0" baseline="0">
                <a:solidFill>
                  <a:schemeClr val="tx1">
                    <a:lumMod val="65000"/>
                    <a:lumOff val="35000"/>
                  </a:schemeClr>
                </a:solidFill>
                <a:effectLst/>
                <a:latin typeface="+mn-lt"/>
                <a:ea typeface="+mn-ea"/>
                <a:cs typeface="+mn-cs"/>
              </a:rPr>
              <a:t>Revenue by Product Line</a:t>
            </a:r>
            <a:endParaRPr lang="en-US" sz="1500">
              <a:solidFill>
                <a:schemeClr val="tx1">
                  <a:lumMod val="65000"/>
                  <a:lumOff val="35000"/>
                </a:schemeClr>
              </a:solidFill>
            </a:endParaRPr>
          </a:p>
        </xdr:txBody>
      </xdr:sp>
      <xdr:sp macro="" textlink="Revenue!$N$43">
        <xdr:nvSpPr>
          <xdr:cNvPr id="70" name="Rectangle 69">
            <a:extLst>
              <a:ext uri="{FF2B5EF4-FFF2-40B4-BE49-F238E27FC236}">
                <a16:creationId xmlns:a16="http://schemas.microsoft.com/office/drawing/2014/main" id="{00000000-0008-0000-0400-000046000000}"/>
              </a:ext>
            </a:extLst>
          </xdr:cNvPr>
          <xdr:cNvSpPr/>
        </xdr:nvSpPr>
        <xdr:spPr>
          <a:xfrm>
            <a:off x="2344122" y="5980439"/>
            <a:ext cx="960645"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9DD8C40-B26E-4F60-8FC5-69E08460562F}" type="TxLink">
              <a:rPr lang="en-US" sz="1600" b="0" i="0" u="none" strike="noStrike">
                <a:solidFill>
                  <a:srgbClr val="94440E"/>
                </a:solidFill>
                <a:latin typeface="Calibri"/>
                <a:cs typeface="Calibri"/>
              </a:rPr>
              <a:pPr algn="l"/>
              <a:t>53.42%</a:t>
            </a:fld>
            <a:endParaRPr lang="en-US" sz="2400" b="0" i="0" u="none" strike="noStrike">
              <a:solidFill>
                <a:srgbClr val="94440E"/>
              </a:solidFill>
              <a:latin typeface="Calibri"/>
              <a:cs typeface="Calibri"/>
            </a:endParaRPr>
          </a:p>
        </xdr:txBody>
      </xdr:sp>
      <xdr:sp macro="" textlink="">
        <xdr:nvSpPr>
          <xdr:cNvPr id="71" name="Rectangle 70">
            <a:extLst>
              <a:ext uri="{FF2B5EF4-FFF2-40B4-BE49-F238E27FC236}">
                <a16:creationId xmlns:a16="http://schemas.microsoft.com/office/drawing/2014/main" id="{00000000-0008-0000-0400-000047000000}"/>
              </a:ext>
            </a:extLst>
          </xdr:cNvPr>
          <xdr:cNvSpPr/>
        </xdr:nvSpPr>
        <xdr:spPr>
          <a:xfrm>
            <a:off x="2276475" y="5543550"/>
            <a:ext cx="1037253" cy="58102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600" b="1" baseline="0">
                <a:solidFill>
                  <a:srgbClr val="94440E"/>
                </a:solidFill>
              </a:rPr>
              <a:t>Beans</a:t>
            </a:r>
            <a:endParaRPr lang="en-US" sz="1200" b="1">
              <a:solidFill>
                <a:srgbClr val="94440E"/>
              </a:solidFill>
            </a:endParaRPr>
          </a:p>
        </xdr:txBody>
      </xdr:sp>
      <xdr:sp macro="" textlink="">
        <xdr:nvSpPr>
          <xdr:cNvPr id="72" name="Rectangle 71">
            <a:extLst>
              <a:ext uri="{FF2B5EF4-FFF2-40B4-BE49-F238E27FC236}">
                <a16:creationId xmlns:a16="http://schemas.microsoft.com/office/drawing/2014/main" id="{00000000-0008-0000-0400-000048000000}"/>
              </a:ext>
            </a:extLst>
          </xdr:cNvPr>
          <xdr:cNvSpPr/>
        </xdr:nvSpPr>
        <xdr:spPr>
          <a:xfrm>
            <a:off x="2276475" y="4752976"/>
            <a:ext cx="1037253" cy="581024"/>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Revenue</a:t>
            </a:r>
            <a:r>
              <a:rPr lang="en-US" sz="1200" baseline="0">
                <a:solidFill>
                  <a:sysClr val="windowText" lastClr="000000"/>
                </a:solidFill>
              </a:rPr>
              <a:t> by </a:t>
            </a:r>
            <a:r>
              <a:rPr lang="en-US" sz="1600" b="1" baseline="0">
                <a:solidFill>
                  <a:srgbClr val="664422"/>
                </a:solidFill>
              </a:rPr>
              <a:t>Leaves</a:t>
            </a:r>
            <a:endParaRPr lang="en-US" sz="1200" b="1">
              <a:solidFill>
                <a:srgbClr val="664422"/>
              </a:solidFill>
            </a:endParaRPr>
          </a:p>
        </xdr:txBody>
      </xdr:sp>
      <xdr:sp macro="" textlink="Revenue!K56">
        <xdr:nvSpPr>
          <xdr:cNvPr id="73" name="Rectangle 72">
            <a:extLst>
              <a:ext uri="{FF2B5EF4-FFF2-40B4-BE49-F238E27FC236}">
                <a16:creationId xmlns:a16="http://schemas.microsoft.com/office/drawing/2014/main" id="{00000000-0008-0000-0400-000049000000}"/>
              </a:ext>
            </a:extLst>
          </xdr:cNvPr>
          <xdr:cNvSpPr/>
        </xdr:nvSpPr>
        <xdr:spPr>
          <a:xfrm>
            <a:off x="2344122" y="5199389"/>
            <a:ext cx="940779" cy="268321"/>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B264526-B2E5-4656-8152-ADD87B7AD42B}" type="TxLink">
              <a:rPr lang="en-US" sz="1600" b="0" i="0" u="none" strike="noStrike">
                <a:solidFill>
                  <a:srgbClr val="664422"/>
                </a:solidFill>
                <a:latin typeface="Calibri"/>
                <a:cs typeface="Calibri"/>
              </a:rPr>
              <a:pPr algn="l"/>
              <a:t>33.98%</a:t>
            </a:fld>
            <a:endParaRPr lang="en-US" sz="1600" b="0" i="0" u="none" strike="noStrike">
              <a:solidFill>
                <a:srgbClr val="664422"/>
              </a:solidFill>
              <a:latin typeface="Calibri"/>
              <a:cs typeface="Calibri"/>
            </a:endParaRPr>
          </a:p>
        </xdr:txBody>
      </xdr:sp>
    </xdr:grpSp>
    <xdr:clientData/>
  </xdr:twoCellAnchor>
  <xdr:twoCellAnchor editAs="oneCell">
    <xdr:from>
      <xdr:col>10</xdr:col>
      <xdr:colOff>85724</xdr:colOff>
      <xdr:row>0</xdr:row>
      <xdr:rowOff>19050</xdr:rowOff>
    </xdr:from>
    <xdr:to>
      <xdr:col>16</xdr:col>
      <xdr:colOff>523875</xdr:colOff>
      <xdr:row>3</xdr:row>
      <xdr:rowOff>19049</xdr:rowOff>
    </xdr:to>
    <mc:AlternateContent xmlns:mc="http://schemas.openxmlformats.org/markup-compatibility/2006" xmlns:a14="http://schemas.microsoft.com/office/drawing/2010/main">
      <mc:Choice Requires="a14">
        <xdr:graphicFrame macro="">
          <xdr:nvGraphicFramePr>
            <xdr:cNvPr id="78" name="Market Size">
              <a:extLst>
                <a:ext uri="{FF2B5EF4-FFF2-40B4-BE49-F238E27FC236}">
                  <a16:creationId xmlns:a16="http://schemas.microsoft.com/office/drawing/2014/main" id="{00000000-0008-0000-0400-00004E000000}"/>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6181724" y="19050"/>
              <a:ext cx="6391275"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600075</xdr:colOff>
      <xdr:row>15</xdr:row>
      <xdr:rowOff>66676</xdr:rowOff>
    </xdr:from>
    <xdr:to>
      <xdr:col>12</xdr:col>
      <xdr:colOff>123825</xdr:colOff>
      <xdr:row>23</xdr:row>
      <xdr:rowOff>133350</xdr:rowOff>
    </xdr:to>
    <xdr:graphicFrame macro="">
      <xdr:nvGraphicFramePr>
        <xdr:cNvPr id="79" name="Chart 78">
          <a:extLst>
            <a:ext uri="{FF2B5EF4-FFF2-40B4-BE49-F238E27FC236}">
              <a16:creationId xmlns:a16="http://schemas.microsoft.com/office/drawing/2014/main" id="{00000000-0008-0000-04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552449</xdr:colOff>
      <xdr:row>3</xdr:row>
      <xdr:rowOff>19050</xdr:rowOff>
    </xdr:from>
    <xdr:to>
      <xdr:col>20</xdr:col>
      <xdr:colOff>217169</xdr:colOff>
      <xdr:row>6</xdr:row>
      <xdr:rowOff>0</xdr:rowOff>
    </xdr:to>
    <xdr:grpSp>
      <xdr:nvGrpSpPr>
        <xdr:cNvPr id="11" name="Group 10">
          <a:extLst>
            <a:ext uri="{FF2B5EF4-FFF2-40B4-BE49-F238E27FC236}">
              <a16:creationId xmlns:a16="http://schemas.microsoft.com/office/drawing/2014/main" id="{FBB3011A-FE3E-453B-829A-7220F0D27837}"/>
            </a:ext>
          </a:extLst>
        </xdr:cNvPr>
        <xdr:cNvGrpSpPr/>
      </xdr:nvGrpSpPr>
      <xdr:grpSpPr>
        <a:xfrm>
          <a:off x="10306049" y="590550"/>
          <a:ext cx="2103120" cy="552450"/>
          <a:chOff x="10391774" y="581025"/>
          <a:chExt cx="2103120" cy="552450"/>
        </a:xfrm>
      </xdr:grpSpPr>
      <xdr:sp macro="" textlink="">
        <xdr:nvSpPr>
          <xdr:cNvPr id="80" name="Rectangle: Rounded Corners 79">
            <a:extLst>
              <a:ext uri="{FF2B5EF4-FFF2-40B4-BE49-F238E27FC236}">
                <a16:creationId xmlns:a16="http://schemas.microsoft.com/office/drawing/2014/main" id="{00000000-0008-0000-0400-000050000000}"/>
              </a:ext>
            </a:extLst>
          </xdr:cNvPr>
          <xdr:cNvSpPr/>
        </xdr:nvSpPr>
        <xdr:spPr>
          <a:xfrm>
            <a:off x="10391774" y="619125"/>
            <a:ext cx="2103120" cy="51435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10972799" y="581025"/>
            <a:ext cx="132234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baseline="0">
                <a:solidFill>
                  <a:srgbClr val="000000"/>
                </a:solidFill>
                <a:latin typeface="Calibri"/>
                <a:cs typeface="Calibri"/>
              </a:rPr>
              <a:t>Variance</a:t>
            </a:r>
            <a:endParaRPr lang="en-US" sz="1400" b="0" i="0" u="none" strike="noStrike">
              <a:solidFill>
                <a:srgbClr val="000000"/>
              </a:solidFill>
              <a:latin typeface="Calibri"/>
              <a:cs typeface="Calibri"/>
            </a:endParaRPr>
          </a:p>
        </xdr:txBody>
      </xdr:sp>
      <xdr:sp macro="" textlink="Revenue!F9">
        <xdr:nvSpPr>
          <xdr:cNvPr id="82" name="TextBox 81">
            <a:extLst>
              <a:ext uri="{FF2B5EF4-FFF2-40B4-BE49-F238E27FC236}">
                <a16:creationId xmlns:a16="http://schemas.microsoft.com/office/drawing/2014/main" id="{00000000-0008-0000-0400-000052000000}"/>
              </a:ext>
            </a:extLst>
          </xdr:cNvPr>
          <xdr:cNvSpPr txBox="1"/>
        </xdr:nvSpPr>
        <xdr:spPr>
          <a:xfrm>
            <a:off x="10734674" y="857250"/>
            <a:ext cx="132234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2B5390-21D5-4382-AAB1-BB384440CAAC}" type="TxLink">
              <a:rPr lang="en-US" sz="1400" b="0" i="0" u="none" strike="noStrike">
                <a:solidFill>
                  <a:srgbClr val="000000"/>
                </a:solidFill>
                <a:latin typeface="Calibri"/>
                <a:cs typeface="Calibri"/>
              </a:rPr>
              <a:pPr algn="ctr"/>
              <a:t>13.39%</a:t>
            </a:fld>
            <a:endParaRPr lang="en-US" sz="2000"/>
          </a:p>
        </xdr:txBody>
      </xdr:sp>
    </xdr:grpSp>
    <xdr:clientData/>
  </xdr:twoCellAnchor>
  <xdr:twoCellAnchor>
    <xdr:from>
      <xdr:col>16</xdr:col>
      <xdr:colOff>600075</xdr:colOff>
      <xdr:row>0</xdr:row>
      <xdr:rowOff>114300</xdr:rowOff>
    </xdr:from>
    <xdr:to>
      <xdr:col>18</xdr:col>
      <xdr:colOff>371474</xdr:colOff>
      <xdr:row>2</xdr:row>
      <xdr:rowOff>114300</xdr:rowOff>
    </xdr:to>
    <xdr:sp macro="" textlink="">
      <xdr:nvSpPr>
        <xdr:cNvPr id="76" name="Rectangle: Rounded Corners 75">
          <a:extLst>
            <a:ext uri="{FF2B5EF4-FFF2-40B4-BE49-F238E27FC236}">
              <a16:creationId xmlns:a16="http://schemas.microsoft.com/office/drawing/2014/main" id="{5CB3CBBC-E584-4F1B-909E-BEE4A9330138}"/>
            </a:ext>
          </a:extLst>
        </xdr:cNvPr>
        <xdr:cNvSpPr/>
      </xdr:nvSpPr>
      <xdr:spPr>
        <a:xfrm>
          <a:off x="10353675" y="114300"/>
          <a:ext cx="990599" cy="381000"/>
        </a:xfrm>
        <a:prstGeom prst="roundRect">
          <a:avLst/>
        </a:prstGeom>
        <a:solidFill>
          <a:srgbClr val="C58C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1"/>
              </a:solidFill>
            </a:rPr>
            <a:t>Revenue</a:t>
          </a:r>
        </a:p>
      </xdr:txBody>
    </xdr:sp>
    <xdr:clientData/>
  </xdr:twoCellAnchor>
  <xdr:twoCellAnchor>
    <xdr:from>
      <xdr:col>18</xdr:col>
      <xdr:colOff>504825</xdr:colOff>
      <xdr:row>0</xdr:row>
      <xdr:rowOff>104775</xdr:rowOff>
    </xdr:from>
    <xdr:to>
      <xdr:col>20</xdr:col>
      <xdr:colOff>276224</xdr:colOff>
      <xdr:row>2</xdr:row>
      <xdr:rowOff>104775</xdr:rowOff>
    </xdr:to>
    <xdr:sp macro="" textlink="">
      <xdr:nvSpPr>
        <xdr:cNvPr id="83" name="Rectangle: Rounded Corners 82">
          <a:hlinkClick xmlns:r="http://schemas.openxmlformats.org/officeDocument/2006/relationships" r:id="rId12"/>
          <a:extLst>
            <a:ext uri="{FF2B5EF4-FFF2-40B4-BE49-F238E27FC236}">
              <a16:creationId xmlns:a16="http://schemas.microsoft.com/office/drawing/2014/main" id="{7A736216-089C-4C4D-BE82-E15A176A8CAD}"/>
            </a:ext>
          </a:extLst>
        </xdr:cNvPr>
        <xdr:cNvSpPr/>
      </xdr:nvSpPr>
      <xdr:spPr>
        <a:xfrm>
          <a:off x="11477625" y="104775"/>
          <a:ext cx="990599" cy="381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Profit</a:t>
          </a:r>
          <a:endParaRPr lang="en-US"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9525</xdr:colOff>
      <xdr:row>5</xdr:row>
      <xdr:rowOff>9525</xdr:rowOff>
    </xdr:from>
    <xdr:to>
      <xdr:col>20</xdr:col>
      <xdr:colOff>190500</xdr:colOff>
      <xdr:row>17</xdr:row>
      <xdr:rowOff>73533</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7324725" y="962025"/>
          <a:ext cx="5057775" cy="2350008"/>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9525</xdr:colOff>
      <xdr:row>17</xdr:row>
      <xdr:rowOff>161926</xdr:rowOff>
    </xdr:from>
    <xdr:to>
      <xdr:col>20</xdr:col>
      <xdr:colOff>189357</xdr:colOff>
      <xdr:row>33</xdr:row>
      <xdr:rowOff>19051</xdr:rowOff>
    </xdr:to>
    <xdr:sp macro="" textlink="">
      <xdr:nvSpPr>
        <xdr:cNvPr id="35" name="Rectangle 34">
          <a:extLst>
            <a:ext uri="{FF2B5EF4-FFF2-40B4-BE49-F238E27FC236}">
              <a16:creationId xmlns:a16="http://schemas.microsoft.com/office/drawing/2014/main" id="{1E786CD5-F40D-4FB5-9919-CA56C7CBBC46}"/>
            </a:ext>
          </a:extLst>
        </xdr:cNvPr>
        <xdr:cNvSpPr/>
      </xdr:nvSpPr>
      <xdr:spPr>
        <a:xfrm>
          <a:off x="7324725" y="3400426"/>
          <a:ext cx="5056632" cy="2914650"/>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9524</xdr:colOff>
      <xdr:row>5</xdr:row>
      <xdr:rowOff>47624</xdr:rowOff>
    </xdr:from>
    <xdr:to>
      <xdr:col>20</xdr:col>
      <xdr:colOff>342899</xdr:colOff>
      <xdr:row>17</xdr:row>
      <xdr:rowOff>190499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142874</xdr:colOff>
      <xdr:row>5</xdr:row>
      <xdr:rowOff>9525</xdr:rowOff>
    </xdr:from>
    <xdr:to>
      <xdr:col>11</xdr:col>
      <xdr:colOff>552449</xdr:colOff>
      <xdr:row>17</xdr:row>
      <xdr:rowOff>76200</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142874" y="962025"/>
          <a:ext cx="7115175" cy="2352675"/>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5</xdr:row>
      <xdr:rowOff>38101</xdr:rowOff>
    </xdr:from>
    <xdr:to>
      <xdr:col>11</xdr:col>
      <xdr:colOff>514350</xdr:colOff>
      <xdr:row>17</xdr:row>
      <xdr:rowOff>66675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142874</xdr:colOff>
      <xdr:row>19</xdr:row>
      <xdr:rowOff>19050</xdr:rowOff>
    </xdr:from>
    <xdr:to>
      <xdr:col>11</xdr:col>
      <xdr:colOff>552449</xdr:colOff>
      <xdr:row>33</xdr:row>
      <xdr:rowOff>3810</xdr:rowOff>
    </xdr:to>
    <xdr:sp macro="" textlink="">
      <xdr:nvSpPr>
        <xdr:cNvPr id="9" name="Rectangle 8">
          <a:extLst>
            <a:ext uri="{FF2B5EF4-FFF2-40B4-BE49-F238E27FC236}">
              <a16:creationId xmlns:a16="http://schemas.microsoft.com/office/drawing/2014/main" id="{00000000-0008-0000-0600-000009000000}"/>
            </a:ext>
          </a:extLst>
        </xdr:cNvPr>
        <xdr:cNvSpPr/>
      </xdr:nvSpPr>
      <xdr:spPr>
        <a:xfrm>
          <a:off x="142874" y="3648075"/>
          <a:ext cx="7115175" cy="2651760"/>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609599</xdr:colOff>
      <xdr:row>0</xdr:row>
      <xdr:rowOff>104775</xdr:rowOff>
    </xdr:from>
    <xdr:to>
      <xdr:col>18</xdr:col>
      <xdr:colOff>342899</xdr:colOff>
      <xdr:row>7</xdr:row>
      <xdr:rowOff>100013</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561975</xdr:colOff>
      <xdr:row>0</xdr:row>
      <xdr:rowOff>119063</xdr:rowOff>
    </xdr:from>
    <xdr:to>
      <xdr:col>21</xdr:col>
      <xdr:colOff>293751</xdr:colOff>
      <xdr:row>7</xdr:row>
      <xdr:rowOff>80963</xdr:rowOff>
    </xdr:to>
    <xdr:grpSp>
      <xdr:nvGrpSpPr>
        <xdr:cNvPr id="16" name="Group 15">
          <a:extLst>
            <a:ext uri="{FF2B5EF4-FFF2-40B4-BE49-F238E27FC236}">
              <a16:creationId xmlns:a16="http://schemas.microsoft.com/office/drawing/2014/main" id="{00000000-0008-0000-0600-000010000000}"/>
            </a:ext>
          </a:extLst>
        </xdr:cNvPr>
        <xdr:cNvGrpSpPr/>
      </xdr:nvGrpSpPr>
      <xdr:grpSpPr>
        <a:xfrm>
          <a:off x="10315575" y="119063"/>
          <a:ext cx="2779776" cy="1295400"/>
          <a:chOff x="8467725" y="28575"/>
          <a:chExt cx="2779776" cy="1295400"/>
        </a:xfrm>
      </xdr:grpSpPr>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8467725" y="28575"/>
          <a:ext cx="2779776" cy="12954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5" name="TextBox 1">
            <a:extLst>
              <a:ext uri="{FF2B5EF4-FFF2-40B4-BE49-F238E27FC236}">
                <a16:creationId xmlns:a16="http://schemas.microsoft.com/office/drawing/2014/main" id="{00000000-0008-0000-0600-00000F000000}"/>
              </a:ext>
            </a:extLst>
          </xdr:cNvPr>
          <xdr:cNvSpPr txBox="1"/>
        </xdr:nvSpPr>
        <xdr:spPr>
          <a:xfrm>
            <a:off x="9363075" y="600075"/>
            <a:ext cx="1291052" cy="24757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200" b="1">
                <a:solidFill>
                  <a:srgbClr val="AFEEEE"/>
                </a:solidFill>
              </a:rPr>
              <a:t>Profit Margin</a:t>
            </a:r>
          </a:p>
        </xdr:txBody>
      </xdr:sp>
    </xdr:grpSp>
    <xdr:clientData/>
  </xdr:twoCellAnchor>
  <xdr:twoCellAnchor>
    <xdr:from>
      <xdr:col>0</xdr:col>
      <xdr:colOff>1</xdr:colOff>
      <xdr:row>0</xdr:row>
      <xdr:rowOff>9525</xdr:rowOff>
    </xdr:from>
    <xdr:to>
      <xdr:col>10</xdr:col>
      <xdr:colOff>200025</xdr:colOff>
      <xdr:row>2</xdr:row>
      <xdr:rowOff>123825</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1" y="9525"/>
          <a:ext cx="6296024" cy="4953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Arial" panose="020B0604020202020204" pitchFamily="34" charset="0"/>
              <a:cs typeface="Arial" panose="020B0604020202020204" pitchFamily="34" charset="0"/>
            </a:rPr>
            <a:t>Coffee</a:t>
          </a:r>
          <a:r>
            <a:rPr lang="en-US" sz="2800" baseline="0">
              <a:latin typeface="Arial" panose="020B0604020202020204" pitchFamily="34" charset="0"/>
              <a:cs typeface="Arial" panose="020B0604020202020204" pitchFamily="34" charset="0"/>
            </a:rPr>
            <a:t> Chain Sales Dashboard</a:t>
          </a:r>
          <a:r>
            <a:rPr lang="en-US" sz="1400" baseline="0"/>
            <a:t>( Profit Analysis)</a:t>
          </a:r>
          <a:endParaRPr lang="en-US" sz="3200"/>
        </a:p>
      </xdr:txBody>
    </xdr:sp>
    <xdr:clientData/>
  </xdr:twoCellAnchor>
  <xdr:twoCellAnchor>
    <xdr:from>
      <xdr:col>4</xdr:col>
      <xdr:colOff>381000</xdr:colOff>
      <xdr:row>2</xdr:row>
      <xdr:rowOff>104775</xdr:rowOff>
    </xdr:from>
    <xdr:to>
      <xdr:col>7</xdr:col>
      <xdr:colOff>600075</xdr:colOff>
      <xdr:row>5</xdr:row>
      <xdr:rowOff>0</xdr:rowOff>
    </xdr:to>
    <xdr:grpSp>
      <xdr:nvGrpSpPr>
        <xdr:cNvPr id="31" name="Group 30">
          <a:extLst>
            <a:ext uri="{FF2B5EF4-FFF2-40B4-BE49-F238E27FC236}">
              <a16:creationId xmlns:a16="http://schemas.microsoft.com/office/drawing/2014/main" id="{00000000-0008-0000-0600-00001F000000}"/>
            </a:ext>
          </a:extLst>
        </xdr:cNvPr>
        <xdr:cNvGrpSpPr/>
      </xdr:nvGrpSpPr>
      <xdr:grpSpPr>
        <a:xfrm>
          <a:off x="2819400" y="485775"/>
          <a:ext cx="2047875" cy="466725"/>
          <a:chOff x="2619375" y="485774"/>
          <a:chExt cx="2047875" cy="466725"/>
        </a:xfrm>
      </xdr:grpSpPr>
      <xdr:sp macro="" textlink="">
        <xdr:nvSpPr>
          <xdr:cNvPr id="23" name="Rectangle: Rounded Corners 22">
            <a:extLst>
              <a:ext uri="{FF2B5EF4-FFF2-40B4-BE49-F238E27FC236}">
                <a16:creationId xmlns:a16="http://schemas.microsoft.com/office/drawing/2014/main" id="{00000000-0008-0000-0600-000017000000}"/>
              </a:ext>
            </a:extLst>
          </xdr:cNvPr>
          <xdr:cNvSpPr/>
        </xdr:nvSpPr>
        <xdr:spPr>
          <a:xfrm>
            <a:off x="2619375" y="542925"/>
            <a:ext cx="2047875" cy="381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fit!D25">
        <xdr:nvSpPr>
          <xdr:cNvPr id="24" name="TextBox 23">
            <a:extLst>
              <a:ext uri="{FF2B5EF4-FFF2-40B4-BE49-F238E27FC236}">
                <a16:creationId xmlns:a16="http://schemas.microsoft.com/office/drawing/2014/main" id="{00000000-0008-0000-0600-000018000000}"/>
              </a:ext>
            </a:extLst>
          </xdr:cNvPr>
          <xdr:cNvSpPr txBox="1"/>
        </xdr:nvSpPr>
        <xdr:spPr>
          <a:xfrm>
            <a:off x="3190875" y="676274"/>
            <a:ext cx="923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4F5113-CBD8-4BCA-B602-1EA2446DFCDE}" type="TxLink">
              <a:rPr lang="en-US" sz="1400" b="0" i="0" u="none" strike="noStrike">
                <a:solidFill>
                  <a:srgbClr val="000000"/>
                </a:solidFill>
                <a:latin typeface="Calibri"/>
                <a:cs typeface="Calibri"/>
              </a:rPr>
              <a:pPr algn="ctr"/>
              <a:t>$64,311</a:t>
            </a:fld>
            <a:endParaRPr lang="en-US" sz="1400"/>
          </a:p>
        </xdr:txBody>
      </xdr:sp>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3009900" y="485774"/>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Calibri"/>
                <a:cs typeface="Calibri"/>
              </a:rPr>
              <a:t>Total</a:t>
            </a:r>
            <a:r>
              <a:rPr lang="en-US" sz="1400" b="0" i="0" u="none" strike="noStrike" baseline="0">
                <a:solidFill>
                  <a:srgbClr val="000000"/>
                </a:solidFill>
                <a:latin typeface="Calibri"/>
                <a:cs typeface="Calibri"/>
              </a:rPr>
              <a:t> Profit</a:t>
            </a:r>
            <a:endParaRPr lang="en-US" sz="1400" b="0" i="0" u="none" strike="noStrike">
              <a:solidFill>
                <a:srgbClr val="000000"/>
              </a:solidFill>
              <a:latin typeface="Calibri"/>
              <a:cs typeface="Calibri"/>
            </a:endParaRPr>
          </a:p>
        </xdr:txBody>
      </xdr:sp>
    </xdr:grpSp>
    <xdr:clientData/>
  </xdr:twoCellAnchor>
  <xdr:twoCellAnchor>
    <xdr:from>
      <xdr:col>8</xdr:col>
      <xdr:colOff>71437</xdr:colOff>
      <xdr:row>2</xdr:row>
      <xdr:rowOff>104775</xdr:rowOff>
    </xdr:from>
    <xdr:to>
      <xdr:col>11</xdr:col>
      <xdr:colOff>290512</xdr:colOff>
      <xdr:row>5</xdr:row>
      <xdr:rowOff>0</xdr:rowOff>
    </xdr:to>
    <xdr:grpSp>
      <xdr:nvGrpSpPr>
        <xdr:cNvPr id="30" name="Group 29">
          <a:extLst>
            <a:ext uri="{FF2B5EF4-FFF2-40B4-BE49-F238E27FC236}">
              <a16:creationId xmlns:a16="http://schemas.microsoft.com/office/drawing/2014/main" id="{00000000-0008-0000-0600-00001E000000}"/>
            </a:ext>
          </a:extLst>
        </xdr:cNvPr>
        <xdr:cNvGrpSpPr/>
      </xdr:nvGrpSpPr>
      <xdr:grpSpPr>
        <a:xfrm>
          <a:off x="4948237" y="485775"/>
          <a:ext cx="2047875" cy="466725"/>
          <a:chOff x="4772025" y="495300"/>
          <a:chExt cx="2047875" cy="466725"/>
        </a:xfrm>
      </xdr:grpSpPr>
      <xdr:sp macro="" textlink="">
        <xdr:nvSpPr>
          <xdr:cNvPr id="22" name="Rectangle: Rounded Corners 21">
            <a:extLst>
              <a:ext uri="{FF2B5EF4-FFF2-40B4-BE49-F238E27FC236}">
                <a16:creationId xmlns:a16="http://schemas.microsoft.com/office/drawing/2014/main" id="{00000000-0008-0000-0600-000016000000}"/>
              </a:ext>
            </a:extLst>
          </xdr:cNvPr>
          <xdr:cNvSpPr/>
        </xdr:nvSpPr>
        <xdr:spPr>
          <a:xfrm>
            <a:off x="4772025" y="542925"/>
            <a:ext cx="2047875" cy="381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fit!C25">
        <xdr:nvSpPr>
          <xdr:cNvPr id="26" name="TextBox 25">
            <a:extLst>
              <a:ext uri="{FF2B5EF4-FFF2-40B4-BE49-F238E27FC236}">
                <a16:creationId xmlns:a16="http://schemas.microsoft.com/office/drawing/2014/main" id="{00000000-0008-0000-0600-00001A000000}"/>
              </a:ext>
            </a:extLst>
          </xdr:cNvPr>
          <xdr:cNvSpPr txBox="1"/>
        </xdr:nvSpPr>
        <xdr:spPr>
          <a:xfrm>
            <a:off x="5257800" y="685800"/>
            <a:ext cx="923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3B1F64-7F3D-4C7B-950E-8AAB4F810F11}" type="TxLink">
              <a:rPr lang="en-US" sz="1400" b="0" i="0" u="none" strike="noStrike">
                <a:solidFill>
                  <a:srgbClr val="000000"/>
                </a:solidFill>
                <a:latin typeface="Calibri"/>
                <a:cs typeface="Calibri"/>
              </a:rPr>
              <a:pPr algn="ctr"/>
              <a:t>$63,900</a:t>
            </a:fld>
            <a:endParaRPr lang="en-US" sz="1800"/>
          </a:p>
        </xdr:txBody>
      </xdr:sp>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5076825" y="495300"/>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Calibri"/>
                <a:cs typeface="Calibri"/>
              </a:rPr>
              <a:t>Target</a:t>
            </a:r>
            <a:r>
              <a:rPr lang="en-US" sz="1400" b="0" i="0" u="none" strike="noStrike" baseline="0">
                <a:solidFill>
                  <a:srgbClr val="000000"/>
                </a:solidFill>
                <a:latin typeface="Calibri"/>
                <a:cs typeface="Calibri"/>
              </a:rPr>
              <a:t> Profit</a:t>
            </a:r>
            <a:endParaRPr lang="en-US" sz="1400" b="0" i="0" u="none" strike="noStrike">
              <a:solidFill>
                <a:srgbClr val="000000"/>
              </a:solidFill>
              <a:latin typeface="Calibri"/>
              <a:cs typeface="Calibri"/>
            </a:endParaRPr>
          </a:p>
        </xdr:txBody>
      </xdr:sp>
    </xdr:grpSp>
    <xdr:clientData/>
  </xdr:twoCellAnchor>
  <xdr:twoCellAnchor>
    <xdr:from>
      <xdr:col>0</xdr:col>
      <xdr:colOff>152401</xdr:colOff>
      <xdr:row>19</xdr:row>
      <xdr:rowOff>2</xdr:rowOff>
    </xdr:from>
    <xdr:to>
      <xdr:col>11</xdr:col>
      <xdr:colOff>552451</xdr:colOff>
      <xdr:row>32</xdr:row>
      <xdr:rowOff>142876</xdr:rowOff>
    </xdr:to>
    <xdr:graphicFrame macro="">
      <xdr:nvGraphicFramePr>
        <xdr:cNvPr id="28" name="Chart 27">
          <a:extLst>
            <a:ext uri="{FF2B5EF4-FFF2-40B4-BE49-F238E27FC236}">
              <a16:creationId xmlns:a16="http://schemas.microsoft.com/office/drawing/2014/main" id="{ADD104F1-6CD4-486B-8485-EEDA02603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66676</xdr:colOff>
      <xdr:row>17</xdr:row>
      <xdr:rowOff>76200</xdr:rowOff>
    </xdr:from>
    <xdr:to>
      <xdr:col>11</xdr:col>
      <xdr:colOff>523875</xdr:colOff>
      <xdr:row>19</xdr:row>
      <xdr:rowOff>47625</xdr:rowOff>
    </xdr:to>
    <xdr:grpSp>
      <xdr:nvGrpSpPr>
        <xdr:cNvPr id="8" name="Group 7">
          <a:extLst>
            <a:ext uri="{FF2B5EF4-FFF2-40B4-BE49-F238E27FC236}">
              <a16:creationId xmlns:a16="http://schemas.microsoft.com/office/drawing/2014/main" id="{8C6526D1-2DA8-4CC0-B0AF-CA607CA335F8}"/>
            </a:ext>
          </a:extLst>
        </xdr:cNvPr>
        <xdr:cNvGrpSpPr/>
      </xdr:nvGrpSpPr>
      <xdr:grpSpPr>
        <a:xfrm>
          <a:off x="2505076" y="3314700"/>
          <a:ext cx="4724399" cy="361950"/>
          <a:chOff x="2505076" y="3314700"/>
          <a:chExt cx="4724399" cy="361950"/>
        </a:xfrm>
      </xdr:grpSpPr>
      <xdr:sp macro="" textlink="">
        <xdr:nvSpPr>
          <xdr:cNvPr id="29" name="Rectangle 28">
            <a:extLst>
              <a:ext uri="{FF2B5EF4-FFF2-40B4-BE49-F238E27FC236}">
                <a16:creationId xmlns:a16="http://schemas.microsoft.com/office/drawing/2014/main" id="{45AC8DEE-93F2-43B5-B66A-5CB9641CBE45}"/>
              </a:ext>
            </a:extLst>
          </xdr:cNvPr>
          <xdr:cNvSpPr/>
        </xdr:nvSpPr>
        <xdr:spPr>
          <a:xfrm>
            <a:off x="2505076" y="3381376"/>
            <a:ext cx="4724399" cy="247649"/>
          </a:xfrm>
          <a:prstGeom prst="rect">
            <a:avLst/>
          </a:prstGeom>
          <a:solidFill>
            <a:schemeClr val="bg1">
              <a:lumMod val="95000"/>
            </a:schemeClr>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pSp>
            <xdr:nvGrpSpPr>
              <xdr:cNvPr id="7" name="Group 6">
                <a:extLst>
                  <a:ext uri="{FF2B5EF4-FFF2-40B4-BE49-F238E27FC236}">
                    <a16:creationId xmlns:a16="http://schemas.microsoft.com/office/drawing/2014/main" id="{DE24281D-0ED5-4897-B215-842B8A66599E}"/>
                  </a:ext>
                </a:extLst>
              </xdr:cNvPr>
              <xdr:cNvGrpSpPr/>
            </xdr:nvGrpSpPr>
            <xdr:grpSpPr>
              <a:xfrm>
                <a:off x="3152775" y="3314700"/>
                <a:ext cx="3562350" cy="361950"/>
                <a:chOff x="3914775" y="3514725"/>
                <a:chExt cx="3562350" cy="361950"/>
              </a:xfrm>
            </xdr:grpSpPr>
            <xdr:sp macro="" textlink="">
              <xdr:nvSpPr>
                <xdr:cNvPr id="6145" name="Option Button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3914775" y="3514725"/>
                  <a:ext cx="1238250" cy="3619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Gap in Numbers</a:t>
                  </a:r>
                </a:p>
              </xdr:txBody>
            </xdr:sp>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600-000003180000}"/>
                    </a:ext>
                  </a:extLst>
                </xdr:cNvPr>
                <xdr:cNvSpPr/>
              </xdr:nvSpPr>
              <xdr:spPr bwMode="auto">
                <a:xfrm>
                  <a:off x="5076825" y="3514725"/>
                  <a:ext cx="1238250" cy="3619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Gap in Percentage</a:t>
                  </a:r>
                </a:p>
              </xdr:txBody>
            </xdr:sp>
            <xdr:sp macro="" textlink="">
              <xdr:nvSpPr>
                <xdr:cNvPr id="6148" name="Option Button 4" hidden="1">
                  <a:extLst>
                    <a:ext uri="{63B3BB69-23CF-44E3-9099-C40C66FF867C}">
                      <a14:compatExt spid="_x0000_s6148"/>
                    </a:ext>
                    <a:ext uri="{FF2B5EF4-FFF2-40B4-BE49-F238E27FC236}">
                      <a16:creationId xmlns:a16="http://schemas.microsoft.com/office/drawing/2014/main" id="{00000000-0008-0000-0600-000004180000}"/>
                    </a:ext>
                  </a:extLst>
                </xdr:cNvPr>
                <xdr:cNvSpPr/>
              </xdr:nvSpPr>
              <xdr:spPr bwMode="auto">
                <a:xfrm>
                  <a:off x="6238875" y="3514725"/>
                  <a:ext cx="1238250" cy="3619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Gap in Value</a:t>
                  </a:r>
                </a:p>
              </xdr:txBody>
            </xdr:sp>
          </xdr:grpSp>
        </mc:Choice>
        <mc:Fallback/>
      </mc:AlternateContent>
    </xdr:grpSp>
    <xdr:clientData/>
  </xdr:twoCellAnchor>
  <xdr:twoCellAnchor>
    <xdr:from>
      <xdr:col>12</xdr:col>
      <xdr:colOff>19049</xdr:colOff>
      <xdr:row>17</xdr:row>
      <xdr:rowOff>180976</xdr:rowOff>
    </xdr:from>
    <xdr:to>
      <xdr:col>20</xdr:col>
      <xdr:colOff>161924</xdr:colOff>
      <xdr:row>33</xdr:row>
      <xdr:rowOff>1</xdr:rowOff>
    </xdr:to>
    <xdr:graphicFrame macro="">
      <xdr:nvGraphicFramePr>
        <xdr:cNvPr id="34" name="Chart 33">
          <a:extLst>
            <a:ext uri="{FF2B5EF4-FFF2-40B4-BE49-F238E27FC236}">
              <a16:creationId xmlns:a16="http://schemas.microsoft.com/office/drawing/2014/main" id="{F347DD33-FF29-439E-BEC5-6CB62BA4A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371475</xdr:colOff>
      <xdr:row>2</xdr:row>
      <xdr:rowOff>104775</xdr:rowOff>
    </xdr:from>
    <xdr:to>
      <xdr:col>14</xdr:col>
      <xdr:colOff>590550</xdr:colOff>
      <xdr:row>5</xdr:row>
      <xdr:rowOff>0</xdr:rowOff>
    </xdr:to>
    <xdr:grpSp>
      <xdr:nvGrpSpPr>
        <xdr:cNvPr id="12" name="Group 11">
          <a:extLst>
            <a:ext uri="{FF2B5EF4-FFF2-40B4-BE49-F238E27FC236}">
              <a16:creationId xmlns:a16="http://schemas.microsoft.com/office/drawing/2014/main" id="{76A9770A-99A2-4CE3-A287-FD60FC330227}"/>
            </a:ext>
          </a:extLst>
        </xdr:cNvPr>
        <xdr:cNvGrpSpPr/>
      </xdr:nvGrpSpPr>
      <xdr:grpSpPr>
        <a:xfrm>
          <a:off x="7077075" y="485775"/>
          <a:ext cx="2047875" cy="466725"/>
          <a:chOff x="6381750" y="466725"/>
          <a:chExt cx="2047875" cy="466725"/>
        </a:xfrm>
      </xdr:grpSpPr>
      <xdr:sp macro="" textlink="">
        <xdr:nvSpPr>
          <xdr:cNvPr id="32" name="Rectangle: Rounded Corners 31">
            <a:extLst>
              <a:ext uri="{FF2B5EF4-FFF2-40B4-BE49-F238E27FC236}">
                <a16:creationId xmlns:a16="http://schemas.microsoft.com/office/drawing/2014/main" id="{D3BDD79A-E9A8-4F05-8BCE-CE97DB8F2E43}"/>
              </a:ext>
            </a:extLst>
          </xdr:cNvPr>
          <xdr:cNvSpPr/>
        </xdr:nvSpPr>
        <xdr:spPr>
          <a:xfrm>
            <a:off x="6381750" y="523875"/>
            <a:ext cx="2047875" cy="381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D4D9BFDA-C315-43DB-AB07-7BF802544A1F}"/>
              </a:ext>
            </a:extLst>
          </xdr:cNvPr>
          <xdr:cNvSpPr txBox="1"/>
        </xdr:nvSpPr>
        <xdr:spPr>
          <a:xfrm>
            <a:off x="6667500" y="466725"/>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rgbClr val="000000"/>
                </a:solidFill>
                <a:latin typeface="Calibri"/>
                <a:cs typeface="Calibri"/>
              </a:rPr>
              <a:t>Variance</a:t>
            </a:r>
          </a:p>
        </xdr:txBody>
      </xdr:sp>
      <xdr:sp macro="" textlink="Profit!T48">
        <xdr:nvSpPr>
          <xdr:cNvPr id="37" name="TextBox 36">
            <a:extLst>
              <a:ext uri="{FF2B5EF4-FFF2-40B4-BE49-F238E27FC236}">
                <a16:creationId xmlns:a16="http://schemas.microsoft.com/office/drawing/2014/main" id="{F67AA249-1ED8-480D-8593-66242BEFEF0A}"/>
              </a:ext>
            </a:extLst>
          </xdr:cNvPr>
          <xdr:cNvSpPr txBox="1"/>
        </xdr:nvSpPr>
        <xdr:spPr>
          <a:xfrm>
            <a:off x="6858000" y="657225"/>
            <a:ext cx="923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5F6E18-C132-42BB-B165-2EA130EAAC92}" type="TxLink">
              <a:rPr lang="en-US" sz="1400" b="0" i="0" u="none" strike="noStrike">
                <a:solidFill>
                  <a:srgbClr val="000000"/>
                </a:solidFill>
                <a:latin typeface="Calibri"/>
                <a:cs typeface="Calibri"/>
              </a:rPr>
              <a:t>0.64%</a:t>
            </a:fld>
            <a:endParaRPr lang="en-US" sz="2400"/>
          </a:p>
        </xdr:txBody>
      </xdr:sp>
    </xdr:grpSp>
    <xdr:clientData/>
  </xdr:twoCellAnchor>
  <xdr:twoCellAnchor>
    <xdr:from>
      <xdr:col>10</xdr:col>
      <xdr:colOff>257174</xdr:colOff>
      <xdr:row>0</xdr:row>
      <xdr:rowOff>76200</xdr:rowOff>
    </xdr:from>
    <xdr:to>
      <xdr:col>12</xdr:col>
      <xdr:colOff>419099</xdr:colOff>
      <xdr:row>2</xdr:row>
      <xdr:rowOff>76200</xdr:rowOff>
    </xdr:to>
    <xdr:sp macro="" textlink="">
      <xdr:nvSpPr>
        <xdr:cNvPr id="38" name="Rectangle: Rounded Corners 37">
          <a:hlinkClick xmlns:r="http://schemas.openxmlformats.org/officeDocument/2006/relationships" r:id="rId7"/>
          <a:extLst>
            <a:ext uri="{FF2B5EF4-FFF2-40B4-BE49-F238E27FC236}">
              <a16:creationId xmlns:a16="http://schemas.microsoft.com/office/drawing/2014/main" id="{24B79F2B-21C2-452F-98F6-09EA348DE362}"/>
            </a:ext>
          </a:extLst>
        </xdr:cNvPr>
        <xdr:cNvSpPr/>
      </xdr:nvSpPr>
      <xdr:spPr>
        <a:xfrm>
          <a:off x="6353174" y="76200"/>
          <a:ext cx="1381125" cy="381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Revenue</a:t>
          </a:r>
        </a:p>
      </xdr:txBody>
    </xdr:sp>
    <xdr:clientData/>
  </xdr:twoCellAnchor>
  <xdr:twoCellAnchor editAs="oneCell">
    <xdr:from>
      <xdr:col>0</xdr:col>
      <xdr:colOff>66675</xdr:colOff>
      <xdr:row>2</xdr:row>
      <xdr:rowOff>133350</xdr:rowOff>
    </xdr:from>
    <xdr:to>
      <xdr:col>4</xdr:col>
      <xdr:colOff>314325</xdr:colOff>
      <xdr:row>4</xdr:row>
      <xdr:rowOff>161925</xdr:rowOff>
    </xdr:to>
    <mc:AlternateContent xmlns:mc="http://schemas.openxmlformats.org/markup-compatibility/2006">
      <mc:Choice xmlns:a14="http://schemas.microsoft.com/office/drawing/2010/main" Requires="a14">
        <xdr:graphicFrame macro="">
          <xdr:nvGraphicFramePr>
            <xdr:cNvPr id="40" name="Product Line">
              <a:extLst>
                <a:ext uri="{FF2B5EF4-FFF2-40B4-BE49-F238E27FC236}">
                  <a16:creationId xmlns:a16="http://schemas.microsoft.com/office/drawing/2014/main" id="{4550951C-7201-4718-BAC4-75215220954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6675" y="514350"/>
              <a:ext cx="268605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485774</xdr:colOff>
      <xdr:row>0</xdr:row>
      <xdr:rowOff>85725</xdr:rowOff>
    </xdr:from>
    <xdr:to>
      <xdr:col>15</xdr:col>
      <xdr:colOff>38099</xdr:colOff>
      <xdr:row>2</xdr:row>
      <xdr:rowOff>85725</xdr:rowOff>
    </xdr:to>
    <xdr:sp macro="" textlink="">
      <xdr:nvSpPr>
        <xdr:cNvPr id="41" name="Rectangle: Rounded Corners 40">
          <a:extLst>
            <a:ext uri="{FF2B5EF4-FFF2-40B4-BE49-F238E27FC236}">
              <a16:creationId xmlns:a16="http://schemas.microsoft.com/office/drawing/2014/main" id="{CF65491A-FE45-43B9-956B-98EEC2A24EAA}"/>
            </a:ext>
          </a:extLst>
        </xdr:cNvPr>
        <xdr:cNvSpPr/>
      </xdr:nvSpPr>
      <xdr:spPr>
        <a:xfrm>
          <a:off x="7800974" y="85725"/>
          <a:ext cx="1381125" cy="381000"/>
        </a:xfrm>
        <a:prstGeom prst="roundRect">
          <a:avLst/>
        </a:prstGeom>
        <a:solidFill>
          <a:srgbClr val="C58C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bg1"/>
              </a:solidFill>
            </a:rPr>
            <a:t>Profit</a:t>
          </a:r>
          <a:endParaRPr lang="en-US" sz="1100">
            <a:solidFill>
              <a:schemeClr val="bg1"/>
            </a:solidFill>
          </a:endParaRP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0.32348</cdr:x>
      <cdr:y>0.35803</cdr:y>
    </cdr:from>
    <cdr:to>
      <cdr:x>0.78767</cdr:x>
      <cdr:y>0.63441</cdr:y>
    </cdr:to>
    <cdr:grpSp>
      <cdr:nvGrpSpPr>
        <cdr:cNvPr id="4" name="Group 3">
          <a:extLst xmlns:a="http://schemas.openxmlformats.org/drawingml/2006/main">
            <a:ext uri="{FF2B5EF4-FFF2-40B4-BE49-F238E27FC236}">
              <a16:creationId xmlns:a16="http://schemas.microsoft.com/office/drawing/2014/main" id="{2C7C63DB-2091-4707-B98D-7B73AF8E67BE}"/>
            </a:ext>
          </a:extLst>
        </cdr:cNvPr>
        <cdr:cNvGrpSpPr/>
      </cdr:nvGrpSpPr>
      <cdr:grpSpPr>
        <a:xfrm xmlns:a="http://schemas.openxmlformats.org/drawingml/2006/main">
          <a:off x="899695" y="475728"/>
          <a:ext cx="1291052" cy="367237"/>
          <a:chOff x="899715" y="475728"/>
          <a:chExt cx="1291033" cy="367233"/>
        </a:xfrm>
      </cdr:grpSpPr>
      <cdr:sp macro="" textlink="Profit!$C$26">
        <cdr:nvSpPr>
          <cdr:cNvPr id="2" name="TextBox 1">
            <a:extLst xmlns:a="http://schemas.openxmlformats.org/drawingml/2006/main">
              <a:ext uri="{FF2B5EF4-FFF2-40B4-BE49-F238E27FC236}">
                <a16:creationId xmlns:a16="http://schemas.microsoft.com/office/drawing/2014/main" id="{C128AFD9-2105-4EC8-AE37-A1FB615DE06B}"/>
              </a:ext>
            </a:extLst>
          </cdr:cNvPr>
          <cdr:cNvSpPr txBox="1"/>
        </cdr:nvSpPr>
        <cdr:spPr>
          <a:xfrm xmlns:a="http://schemas.openxmlformats.org/drawingml/2006/main">
            <a:off x="1080213" y="475728"/>
            <a:ext cx="796210" cy="15768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9B24668-AAC6-484E-BFC5-B5AD2E1DD629}" type="TxLink">
              <a:rPr lang="en-US" sz="1200" b="1" i="0" u="none" strike="noStrike">
                <a:solidFill>
                  <a:srgbClr val="AFEEEE"/>
                </a:solidFill>
                <a:latin typeface="Calibri"/>
                <a:cs typeface="Calibri"/>
              </a:rPr>
              <a:pPr algn="ctr"/>
              <a:t>100.64%</a:t>
            </a:fld>
            <a:endParaRPr lang="en-US" sz="1200" b="1">
              <a:solidFill>
                <a:srgbClr val="AFEEEE"/>
              </a:solidFill>
            </a:endParaRPr>
          </a:p>
        </cdr:txBody>
      </cdr:sp>
      <cdr:sp macro="" textlink="">
        <cdr:nvSpPr>
          <cdr:cNvPr id="3" name="TextBox 2">
            <a:extLst xmlns:a="http://schemas.openxmlformats.org/drawingml/2006/main">
              <a:ext uri="{FF2B5EF4-FFF2-40B4-BE49-F238E27FC236}">
                <a16:creationId xmlns:a16="http://schemas.microsoft.com/office/drawing/2014/main" id="{8BE546D5-B781-4B7C-B1F5-495C626BA373}"/>
              </a:ext>
            </a:extLst>
          </cdr:cNvPr>
          <cdr:cNvSpPr txBox="1"/>
        </cdr:nvSpPr>
        <cdr:spPr>
          <a:xfrm xmlns:a="http://schemas.openxmlformats.org/drawingml/2006/main">
            <a:off x="899715" y="595387"/>
            <a:ext cx="1291033" cy="2475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rgbClr val="AFEEEE"/>
                </a:solidFill>
              </a:rPr>
              <a:t>Profit vs Target</a:t>
            </a:r>
          </a:p>
        </cdr:txBody>
      </cdr:sp>
    </cdr:grpSp>
  </cdr:relSizeAnchor>
</c:userShapes>
</file>

<file path=xl/drawings/drawing13.xml><?xml version="1.0" encoding="utf-8"?>
<c:userShapes xmlns:c="http://schemas.openxmlformats.org/drawingml/2006/chart">
  <cdr:relSizeAnchor xmlns:cdr="http://schemas.openxmlformats.org/drawingml/2006/chartDrawing">
    <cdr:from>
      <cdr:x>0.38046</cdr:x>
      <cdr:y>0.35039</cdr:y>
    </cdr:from>
    <cdr:to>
      <cdr:x>0.62212</cdr:x>
      <cdr:y>0.4615</cdr:y>
    </cdr:to>
    <cdr:sp macro="" textlink="Profit!$C$30">
      <cdr:nvSpPr>
        <cdr:cNvPr id="2" name="TextBox 1">
          <a:extLst xmlns:a="http://schemas.openxmlformats.org/drawingml/2006/main">
            <a:ext uri="{FF2B5EF4-FFF2-40B4-BE49-F238E27FC236}">
              <a16:creationId xmlns:a16="http://schemas.microsoft.com/office/drawing/2014/main" id="{91B23527-FCC6-4123-BE93-F1B60766CF56}"/>
            </a:ext>
          </a:extLst>
        </cdr:cNvPr>
        <cdr:cNvSpPr txBox="1"/>
      </cdr:nvSpPr>
      <cdr:spPr>
        <a:xfrm xmlns:a="http://schemas.openxmlformats.org/drawingml/2006/main">
          <a:off x="1057580" y="453889"/>
          <a:ext cx="671788" cy="14393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94DB311-3540-4D26-9102-F4FF7E445F88}" type="TxLink">
            <a:rPr lang="en-US" sz="1200" b="1" i="0" u="none" strike="noStrike">
              <a:solidFill>
                <a:srgbClr val="AFEEEE"/>
              </a:solidFill>
              <a:latin typeface="Calibri"/>
              <a:cs typeface="Calibri"/>
            </a:rPr>
            <a:pPr algn="ctr"/>
            <a:t>31.70%</a:t>
          </a:fld>
          <a:endParaRPr lang="en-US" sz="1200" b="1">
            <a:solidFill>
              <a:srgbClr val="AFEEEE"/>
            </a:solidFill>
          </a:endParaRPr>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36</xdr:col>
      <xdr:colOff>0</xdr:colOff>
      <xdr:row>29</xdr:row>
      <xdr:rowOff>1</xdr:rowOff>
    </xdr:from>
    <xdr:to>
      <xdr:col>39</xdr:col>
      <xdr:colOff>0</xdr:colOff>
      <xdr:row>38</xdr:row>
      <xdr:rowOff>114301</xdr:rowOff>
    </xdr:to>
    <mc:AlternateContent xmlns:mc="http://schemas.openxmlformats.org/markup-compatibility/2006" xmlns:a14="http://schemas.microsoft.com/office/drawing/2010/main">
      <mc:Choice Requires="a14">
        <xdr:graphicFrame macro="">
          <xdr:nvGraphicFramePr>
            <xdr:cNvPr id="28" name="Market">
              <a:extLst>
                <a:ext uri="{FF2B5EF4-FFF2-40B4-BE49-F238E27FC236}">
                  <a16:creationId xmlns:a16="http://schemas.microsoft.com/office/drawing/2014/main" id="{00000000-0008-0000-0700-00001C000000}"/>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058775" y="47625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xdr:rowOff>
    </xdr:from>
    <xdr:to>
      <xdr:col>6</xdr:col>
      <xdr:colOff>38100</xdr:colOff>
      <xdr:row>11</xdr:row>
      <xdr:rowOff>95250</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0" y="204787"/>
          <a:ext cx="3695700" cy="1985963"/>
          <a:chOff x="2124075" y="461962"/>
          <a:chExt cx="4572000" cy="2743200"/>
        </a:xfrm>
      </xdr:grpSpPr>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371475</xdr:colOff>
      <xdr:row>2</xdr:row>
      <xdr:rowOff>123825</xdr:rowOff>
    </xdr:from>
    <xdr:to>
      <xdr:col>11</xdr:col>
      <xdr:colOff>104775</xdr:colOff>
      <xdr:row>14</xdr:row>
      <xdr:rowOff>123825</xdr:rowOff>
    </xdr:to>
    <xdr:grpSp>
      <xdr:nvGrpSpPr>
        <xdr:cNvPr id="15" name="Group 14">
          <a:extLst>
            <a:ext uri="{FF2B5EF4-FFF2-40B4-BE49-F238E27FC236}">
              <a16:creationId xmlns:a16="http://schemas.microsoft.com/office/drawing/2014/main" id="{00000000-0008-0000-0100-00000F000000}"/>
            </a:ext>
          </a:extLst>
        </xdr:cNvPr>
        <xdr:cNvGrpSpPr/>
      </xdr:nvGrpSpPr>
      <xdr:grpSpPr>
        <a:xfrm>
          <a:off x="3419475" y="504825"/>
          <a:ext cx="3390900" cy="2286000"/>
          <a:chOff x="2124075" y="461962"/>
          <a:chExt cx="4572000" cy="2743200"/>
        </a:xfrm>
      </xdr:grpSpPr>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0</xdr:colOff>
      <xdr:row>21</xdr:row>
      <xdr:rowOff>0</xdr:rowOff>
    </xdr:from>
    <xdr:to>
      <xdr:col>11</xdr:col>
      <xdr:colOff>342900</xdr:colOff>
      <xdr:row>33</xdr:row>
      <xdr:rowOff>185738</xdr:rowOff>
    </xdr:to>
    <xdr:grpSp>
      <xdr:nvGrpSpPr>
        <xdr:cNvPr id="18" name="Group 17">
          <a:extLst>
            <a:ext uri="{FF2B5EF4-FFF2-40B4-BE49-F238E27FC236}">
              <a16:creationId xmlns:a16="http://schemas.microsoft.com/office/drawing/2014/main" id="{00000000-0008-0000-0100-000012000000}"/>
            </a:ext>
          </a:extLst>
        </xdr:cNvPr>
        <xdr:cNvGrpSpPr/>
      </xdr:nvGrpSpPr>
      <xdr:grpSpPr>
        <a:xfrm>
          <a:off x="3657600" y="4000500"/>
          <a:ext cx="3390900" cy="2471738"/>
          <a:chOff x="2124075" y="461962"/>
          <a:chExt cx="4572000" cy="2743200"/>
        </a:xfrm>
      </xdr:grpSpPr>
      <xdr:graphicFrame macro="">
        <xdr:nvGraphicFramePr>
          <xdr:cNvPr id="19" name="Chart 18">
            <a:extLst>
              <a:ext uri="{FF2B5EF4-FFF2-40B4-BE49-F238E27FC236}">
                <a16:creationId xmlns:a16="http://schemas.microsoft.com/office/drawing/2014/main" id="{00000000-0008-0000-0100-000013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0" name="Chart 19">
            <a:extLst>
              <a:ext uri="{FF2B5EF4-FFF2-40B4-BE49-F238E27FC236}">
                <a16:creationId xmlns:a16="http://schemas.microsoft.com/office/drawing/2014/main" id="{00000000-0008-0000-0100-000014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0</xdr:colOff>
      <xdr:row>83</xdr:row>
      <xdr:rowOff>166687</xdr:rowOff>
    </xdr:from>
    <xdr:to>
      <xdr:col>10</xdr:col>
      <xdr:colOff>314325</xdr:colOff>
      <xdr:row>98</xdr:row>
      <xdr:rowOff>52387</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1828800" y="15978187"/>
          <a:ext cx="4581525" cy="2743200"/>
          <a:chOff x="1828800" y="15978187"/>
          <a:chExt cx="4581525" cy="2743200"/>
        </a:xfrm>
      </xdr:grpSpPr>
      <xdr:graphicFrame macro="">
        <xdr:nvGraphicFramePr>
          <xdr:cNvPr id="21" name="Chart 20">
            <a:extLst>
              <a:ext uri="{FF2B5EF4-FFF2-40B4-BE49-F238E27FC236}">
                <a16:creationId xmlns:a16="http://schemas.microsoft.com/office/drawing/2014/main" id="{00000000-0008-0000-0100-000015000000}"/>
              </a:ext>
            </a:extLst>
          </xdr:cNvPr>
          <xdr:cNvGraphicFramePr/>
        </xdr:nvGraphicFramePr>
        <xdr:xfrm>
          <a:off x="1838325" y="15978187"/>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1828800" y="15978187"/>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5</xdr:col>
      <xdr:colOff>504825</xdr:colOff>
      <xdr:row>90</xdr:row>
      <xdr:rowOff>28575</xdr:rowOff>
    </xdr:from>
    <xdr:to>
      <xdr:col>7</xdr:col>
      <xdr:colOff>247650</xdr:colOff>
      <xdr:row>91</xdr:row>
      <xdr:rowOff>47625</xdr:rowOff>
    </xdr:to>
    <xdr:sp macro="" textlink="$J$1">
      <xdr:nvSpPr>
        <xdr:cNvPr id="23" name="TextBox 22">
          <a:extLst>
            <a:ext uri="{FF2B5EF4-FFF2-40B4-BE49-F238E27FC236}">
              <a16:creationId xmlns:a16="http://schemas.microsoft.com/office/drawing/2014/main" id="{00000000-0008-0000-0100-000017000000}"/>
            </a:ext>
          </a:extLst>
        </xdr:cNvPr>
        <xdr:cNvSpPr txBox="1"/>
      </xdr:nvSpPr>
      <xdr:spPr>
        <a:xfrm>
          <a:off x="3552825" y="17173575"/>
          <a:ext cx="9620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2A5117-9246-4A75-BC6A-BBE80F04C0BF}" type="TxLink">
            <a:rPr lang="en-US" sz="1100" b="0" i="0" u="none" strike="noStrike">
              <a:solidFill>
                <a:srgbClr val="000000"/>
              </a:solidFill>
              <a:latin typeface="Calibri"/>
              <a:cs typeface="Calibri"/>
            </a:rPr>
            <a:pPr algn="ctr"/>
            <a:t>113.39%</a:t>
          </a:fld>
          <a:endParaRPr lang="en-US" sz="1100"/>
        </a:p>
      </xdr:txBody>
    </xdr:sp>
    <xdr:clientData/>
  </xdr:twoCellAnchor>
  <xdr:twoCellAnchor>
    <xdr:from>
      <xdr:col>21</xdr:col>
      <xdr:colOff>0</xdr:colOff>
      <xdr:row>21</xdr:row>
      <xdr:rowOff>0</xdr:rowOff>
    </xdr:from>
    <xdr:to>
      <xdr:col>26</xdr:col>
      <xdr:colOff>342900</xdr:colOff>
      <xdr:row>33</xdr:row>
      <xdr:rowOff>185738</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12801600" y="4000500"/>
          <a:ext cx="3390900" cy="2471738"/>
          <a:chOff x="2124075" y="461962"/>
          <a:chExt cx="4572000" cy="2743200"/>
        </a:xfrm>
      </xdr:grpSpPr>
      <xdr:graphicFrame macro="">
        <xdr:nvGraphicFramePr>
          <xdr:cNvPr id="28" name="Chart 27">
            <a:extLst>
              <a:ext uri="{FF2B5EF4-FFF2-40B4-BE49-F238E27FC236}">
                <a16:creationId xmlns:a16="http://schemas.microsoft.com/office/drawing/2014/main" id="{00000000-0008-0000-0100-00001C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9" name="Chart 28">
            <a:extLst>
              <a:ext uri="{FF2B5EF4-FFF2-40B4-BE49-F238E27FC236}">
                <a16:creationId xmlns:a16="http://schemas.microsoft.com/office/drawing/2014/main" id="{00000000-0008-0000-0100-00001D000000}"/>
              </a:ext>
            </a:extLst>
          </xdr:cNvPr>
          <xdr:cNvGraphicFramePr/>
        </xdr:nvGraphicFramePr>
        <xdr:xfrm>
          <a:off x="2124075" y="461962"/>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21</xdr:col>
      <xdr:colOff>57150</xdr:colOff>
      <xdr:row>2</xdr:row>
      <xdr:rowOff>152400</xdr:rowOff>
    </xdr:from>
    <xdr:to>
      <xdr:col>26</xdr:col>
      <xdr:colOff>409575</xdr:colOff>
      <xdr:row>15</xdr:row>
      <xdr:rowOff>62865</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12858750" y="533400"/>
          <a:ext cx="3400425" cy="2386965"/>
          <a:chOff x="12125325" y="742950"/>
          <a:chExt cx="3400425" cy="2386965"/>
        </a:xfrm>
      </xdr:grpSpPr>
      <xdr:graphicFrame macro="">
        <xdr:nvGraphicFramePr>
          <xdr:cNvPr id="36" name="Chart 35">
            <a:extLst>
              <a:ext uri="{FF2B5EF4-FFF2-40B4-BE49-F238E27FC236}">
                <a16:creationId xmlns:a16="http://schemas.microsoft.com/office/drawing/2014/main" id="{00000000-0008-0000-0100-000024000000}"/>
              </a:ext>
            </a:extLst>
          </xdr:cNvPr>
          <xdr:cNvGraphicFramePr>
            <a:graphicFrameLocks/>
          </xdr:cNvGraphicFramePr>
        </xdr:nvGraphicFramePr>
        <xdr:xfrm>
          <a:off x="12134849" y="742950"/>
          <a:ext cx="3390901" cy="237744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5" name="Chart 34">
            <a:extLst>
              <a:ext uri="{FF2B5EF4-FFF2-40B4-BE49-F238E27FC236}">
                <a16:creationId xmlns:a16="http://schemas.microsoft.com/office/drawing/2014/main" id="{00000000-0008-0000-0100-000023000000}"/>
              </a:ext>
            </a:extLst>
          </xdr:cNvPr>
          <xdr:cNvGraphicFramePr/>
        </xdr:nvGraphicFramePr>
        <xdr:xfrm>
          <a:off x="12125325" y="752475"/>
          <a:ext cx="3392424" cy="237744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30</xdr:col>
      <xdr:colOff>295275</xdr:colOff>
      <xdr:row>3</xdr:row>
      <xdr:rowOff>142875</xdr:rowOff>
    </xdr:from>
    <xdr:to>
      <xdr:col>36</xdr:col>
      <xdr:colOff>38100</xdr:colOff>
      <xdr:row>16</xdr:row>
      <xdr:rowOff>53340</xdr:rowOff>
    </xdr:to>
    <xdr:grpSp>
      <xdr:nvGrpSpPr>
        <xdr:cNvPr id="37" name="Group 36">
          <a:extLst>
            <a:ext uri="{FF2B5EF4-FFF2-40B4-BE49-F238E27FC236}">
              <a16:creationId xmlns:a16="http://schemas.microsoft.com/office/drawing/2014/main" id="{00000000-0008-0000-0100-000025000000}"/>
            </a:ext>
          </a:extLst>
        </xdr:cNvPr>
        <xdr:cNvGrpSpPr/>
      </xdr:nvGrpSpPr>
      <xdr:grpSpPr>
        <a:xfrm>
          <a:off x="18583275" y="714375"/>
          <a:ext cx="3400425" cy="2386965"/>
          <a:chOff x="12125325" y="742950"/>
          <a:chExt cx="3400425" cy="2386965"/>
        </a:xfrm>
      </xdr:grpSpPr>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12134849" y="742950"/>
          <a:ext cx="3390901" cy="237744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9" name="Chart 38">
            <a:extLst>
              <a:ext uri="{FF2B5EF4-FFF2-40B4-BE49-F238E27FC236}">
                <a16:creationId xmlns:a16="http://schemas.microsoft.com/office/drawing/2014/main" id="{00000000-0008-0000-0100-000027000000}"/>
              </a:ext>
            </a:extLst>
          </xdr:cNvPr>
          <xdr:cNvGraphicFramePr/>
        </xdr:nvGraphicFramePr>
        <xdr:xfrm>
          <a:off x="12125325" y="752475"/>
          <a:ext cx="3392424" cy="237744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26</xdr:col>
      <xdr:colOff>438150</xdr:colOff>
      <xdr:row>7</xdr:row>
      <xdr:rowOff>47625</xdr:rowOff>
    </xdr:from>
    <xdr:to>
      <xdr:col>29</xdr:col>
      <xdr:colOff>438150</xdr:colOff>
      <xdr:row>20</xdr:row>
      <xdr:rowOff>95250</xdr:rowOff>
    </xdr:to>
    <mc:AlternateContent xmlns:mc="http://schemas.openxmlformats.org/markup-compatibility/2006" xmlns:a14="http://schemas.microsoft.com/office/drawing/2010/main">
      <mc:Choice Requires="a14">
        <xdr:graphicFrame macro="">
          <xdr:nvGraphicFramePr>
            <xdr:cNvPr id="43" name="Market 1">
              <a:extLst>
                <a:ext uri="{FF2B5EF4-FFF2-40B4-BE49-F238E27FC236}">
                  <a16:creationId xmlns:a16="http://schemas.microsoft.com/office/drawing/2014/main" id="{00000000-0008-0000-0100-00002B000000}"/>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6287750" y="1381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400049</xdr:colOff>
      <xdr:row>8</xdr:row>
      <xdr:rowOff>171451</xdr:rowOff>
    </xdr:from>
    <xdr:to>
      <xdr:col>34</xdr:col>
      <xdr:colOff>47624</xdr:colOff>
      <xdr:row>10</xdr:row>
      <xdr:rowOff>47625</xdr:rowOff>
    </xdr:to>
    <xdr:sp macro="" textlink="$AI$1">
      <xdr:nvSpPr>
        <xdr:cNvPr id="4" name="TextBox 3">
          <a:extLst>
            <a:ext uri="{FF2B5EF4-FFF2-40B4-BE49-F238E27FC236}">
              <a16:creationId xmlns:a16="http://schemas.microsoft.com/office/drawing/2014/main" id="{00000000-0008-0000-0100-000004000000}"/>
            </a:ext>
          </a:extLst>
        </xdr:cNvPr>
        <xdr:cNvSpPr txBox="1"/>
      </xdr:nvSpPr>
      <xdr:spPr>
        <a:xfrm>
          <a:off x="19907249" y="1695451"/>
          <a:ext cx="866775"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4DEEE7-2FE5-427A-ACEB-0D5E6D6BF9D8}" type="TxLink">
            <a:rPr lang="en-US" sz="1100" b="0" i="0" u="none" strike="noStrike">
              <a:solidFill>
                <a:srgbClr val="000000"/>
              </a:solidFill>
              <a:latin typeface="Calibri"/>
              <a:cs typeface="Calibri"/>
            </a:rPr>
            <a:pPr algn="ctr"/>
            <a:t>1138800.00%</a:t>
          </a:fld>
          <a:endParaRPr lang="en-US" sz="1100"/>
        </a:p>
      </xdr:txBody>
    </xdr:sp>
    <xdr:clientData/>
  </xdr:twoCellAnchor>
  <xdr:twoCellAnchor>
    <xdr:from>
      <xdr:col>39</xdr:col>
      <xdr:colOff>523875</xdr:colOff>
      <xdr:row>4</xdr:row>
      <xdr:rowOff>85725</xdr:rowOff>
    </xdr:from>
    <xdr:to>
      <xdr:col>45</xdr:col>
      <xdr:colOff>266700</xdr:colOff>
      <xdr:row>16</xdr:row>
      <xdr:rowOff>186690</xdr:rowOff>
    </xdr:to>
    <xdr:grpSp>
      <xdr:nvGrpSpPr>
        <xdr:cNvPr id="45" name="Group 44">
          <a:extLst>
            <a:ext uri="{FF2B5EF4-FFF2-40B4-BE49-F238E27FC236}">
              <a16:creationId xmlns:a16="http://schemas.microsoft.com/office/drawing/2014/main" id="{00000000-0008-0000-0100-00002D000000}"/>
            </a:ext>
          </a:extLst>
        </xdr:cNvPr>
        <xdr:cNvGrpSpPr/>
      </xdr:nvGrpSpPr>
      <xdr:grpSpPr>
        <a:xfrm>
          <a:off x="24298275" y="847725"/>
          <a:ext cx="3400425" cy="2386965"/>
          <a:chOff x="12125325" y="742950"/>
          <a:chExt cx="3400425" cy="2386965"/>
        </a:xfrm>
      </xdr:grpSpPr>
      <xdr:graphicFrame macro="">
        <xdr:nvGraphicFramePr>
          <xdr:cNvPr id="46" name="Chart 45">
            <a:extLst>
              <a:ext uri="{FF2B5EF4-FFF2-40B4-BE49-F238E27FC236}">
                <a16:creationId xmlns:a16="http://schemas.microsoft.com/office/drawing/2014/main" id="{00000000-0008-0000-0100-00002E000000}"/>
              </a:ext>
            </a:extLst>
          </xdr:cNvPr>
          <xdr:cNvGraphicFramePr>
            <a:graphicFrameLocks/>
          </xdr:cNvGraphicFramePr>
        </xdr:nvGraphicFramePr>
        <xdr:xfrm>
          <a:off x="12134849" y="742950"/>
          <a:ext cx="3390901" cy="237744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7" name="Chart 46">
            <a:extLst>
              <a:ext uri="{FF2B5EF4-FFF2-40B4-BE49-F238E27FC236}">
                <a16:creationId xmlns:a16="http://schemas.microsoft.com/office/drawing/2014/main" id="{00000000-0008-0000-0100-00002F000000}"/>
              </a:ext>
            </a:extLst>
          </xdr:cNvPr>
          <xdr:cNvGraphicFramePr/>
        </xdr:nvGraphicFramePr>
        <xdr:xfrm>
          <a:off x="12125325" y="752475"/>
          <a:ext cx="3392424" cy="237744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42</xdr:col>
      <xdr:colOff>38100</xdr:colOff>
      <xdr:row>9</xdr:row>
      <xdr:rowOff>76200</xdr:rowOff>
    </xdr:from>
    <xdr:to>
      <xdr:col>43</xdr:col>
      <xdr:colOff>200025</xdr:colOff>
      <xdr:row>10</xdr:row>
      <xdr:rowOff>161925</xdr:rowOff>
    </xdr:to>
    <xdr:sp macro="" textlink="$AR$1">
      <xdr:nvSpPr>
        <xdr:cNvPr id="8" name="TextBox 7">
          <a:extLst>
            <a:ext uri="{FF2B5EF4-FFF2-40B4-BE49-F238E27FC236}">
              <a16:creationId xmlns:a16="http://schemas.microsoft.com/office/drawing/2014/main" id="{00000000-0008-0000-0100-000008000000}"/>
            </a:ext>
          </a:extLst>
        </xdr:cNvPr>
        <xdr:cNvSpPr txBox="1"/>
      </xdr:nvSpPr>
      <xdr:spPr>
        <a:xfrm>
          <a:off x="25641300" y="1790700"/>
          <a:ext cx="77152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64A57C-F399-4FBC-AB11-6CF5199F8A22}" type="TxLink">
            <a:rPr lang="en-US" sz="1100" b="0" i="0" u="none" strike="noStrike">
              <a:solidFill>
                <a:srgbClr val="000000"/>
              </a:solidFill>
              <a:latin typeface="Calibri"/>
              <a:cs typeface="Calibri"/>
            </a:rPr>
            <a:pPr algn="ctr"/>
            <a:t>105.79%</a:t>
          </a:fld>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0.40208</cdr:x>
      <cdr:y>0.41146</cdr:y>
    </cdr:from>
    <cdr:to>
      <cdr:x>0.65449</cdr:x>
      <cdr:y>0.54476</cdr:y>
    </cdr:to>
    <cdr:sp macro="" textlink="'Guage chart'!$J$1">
      <cdr:nvSpPr>
        <cdr:cNvPr id="2" name="TextBox 1">
          <a:extLst xmlns:a="http://schemas.openxmlformats.org/drawingml/2006/main">
            <a:ext uri="{FF2B5EF4-FFF2-40B4-BE49-F238E27FC236}">
              <a16:creationId xmlns:a16="http://schemas.microsoft.com/office/drawing/2014/main" id="{23764350-7490-446D-B3EA-C0870FE6B8EC}"/>
            </a:ext>
          </a:extLst>
        </cdr:cNvPr>
        <cdr:cNvSpPr txBox="1"/>
      </cdr:nvSpPr>
      <cdr:spPr>
        <a:xfrm xmlns:a="http://schemas.openxmlformats.org/drawingml/2006/main">
          <a:off x="1436192" y="766193"/>
          <a:ext cx="901580" cy="248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35CCCB45-990C-48B7-9CAE-03A01A580F21}" type="TxLink">
            <a:rPr lang="en-US" sz="1200" b="1" i="0" u="none" strike="noStrike">
              <a:solidFill>
                <a:srgbClr val="00B050"/>
              </a:solidFill>
              <a:latin typeface="Calibri"/>
              <a:cs typeface="Calibri"/>
            </a:rPr>
            <a:pPr algn="ctr"/>
            <a:t>113.39%</a:t>
          </a:fld>
          <a:endParaRPr lang="en-US" sz="1200" b="1">
            <a:solidFill>
              <a:srgbClr val="00B05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0.40208</cdr:x>
      <cdr:y>0.41146</cdr:y>
    </cdr:from>
    <cdr:to>
      <cdr:x>0.65449</cdr:x>
      <cdr:y>0.50521</cdr:y>
    </cdr:to>
    <cdr:sp macro="" textlink="'Guage chart'!$J$1">
      <cdr:nvSpPr>
        <cdr:cNvPr id="2" name="TextBox 1">
          <a:extLst xmlns:a="http://schemas.openxmlformats.org/drawingml/2006/main">
            <a:ext uri="{FF2B5EF4-FFF2-40B4-BE49-F238E27FC236}">
              <a16:creationId xmlns:a16="http://schemas.microsoft.com/office/drawing/2014/main" id="{23764350-7490-446D-B3EA-C0870FE6B8EC}"/>
            </a:ext>
          </a:extLst>
        </cdr:cNvPr>
        <cdr:cNvSpPr txBox="1"/>
      </cdr:nvSpPr>
      <cdr:spPr>
        <a:xfrm xmlns:a="http://schemas.openxmlformats.org/drawingml/2006/main">
          <a:off x="1363425" y="1017018"/>
          <a:ext cx="855900" cy="231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DB058752-7C02-4731-90CC-9FAED4E5CB4E}" type="TxLink">
            <a:rPr lang="en-US" sz="1100" b="0" i="0" u="none" strike="noStrike">
              <a:solidFill>
                <a:srgbClr val="000000"/>
              </a:solidFill>
              <a:latin typeface="Calibri"/>
              <a:cs typeface="Calibri"/>
            </a:rPr>
            <a:pPr algn="ctr"/>
            <a:t>113.39%</a:t>
          </a:fld>
          <a:endParaRPr lang="en-US" sz="1200" b="1">
            <a:solidFill>
              <a:srgbClr val="00B05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0.40208</cdr:x>
      <cdr:y>0.41146</cdr:y>
    </cdr:from>
    <cdr:to>
      <cdr:x>0.65449</cdr:x>
      <cdr:y>0.50521</cdr:y>
    </cdr:to>
    <cdr:sp macro="" textlink="Profit!$C$19">
      <cdr:nvSpPr>
        <cdr:cNvPr id="2" name="TextBox 1">
          <a:extLst xmlns:a="http://schemas.openxmlformats.org/drawingml/2006/main">
            <a:ext uri="{FF2B5EF4-FFF2-40B4-BE49-F238E27FC236}">
              <a16:creationId xmlns:a16="http://schemas.microsoft.com/office/drawing/2014/main" id="{23764350-7490-446D-B3EA-C0870FE6B8EC}"/>
            </a:ext>
          </a:extLst>
        </cdr:cNvPr>
        <cdr:cNvSpPr txBox="1"/>
      </cdr:nvSpPr>
      <cdr:spPr>
        <a:xfrm xmlns:a="http://schemas.openxmlformats.org/drawingml/2006/main">
          <a:off x="1363425" y="1017018"/>
          <a:ext cx="855900" cy="231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55FC35A4-02F0-4C4E-BFDB-5752A7CB663E}" type="TxLink">
            <a:rPr lang="en-US" sz="1100" b="0" i="0" u="none" strike="noStrike">
              <a:solidFill>
                <a:srgbClr val="000000"/>
              </a:solidFill>
              <a:latin typeface="Calibri"/>
              <a:cs typeface="Calibri"/>
            </a:rPr>
            <a:pPr algn="ctr"/>
            <a:t>100.64%</a:t>
          </a:fld>
          <a:endParaRPr lang="en-US" sz="1200" b="1">
            <a:solidFill>
              <a:srgbClr val="00B05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0.40208</cdr:x>
      <cdr:y>0.41146</cdr:y>
    </cdr:from>
    <cdr:to>
      <cdr:x>0.65449</cdr:x>
      <cdr:y>0.50521</cdr:y>
    </cdr:to>
    <cdr:sp macro="" textlink="Profit!$C$19">
      <cdr:nvSpPr>
        <cdr:cNvPr id="2" name="TextBox 1">
          <a:extLst xmlns:a="http://schemas.openxmlformats.org/drawingml/2006/main">
            <a:ext uri="{FF2B5EF4-FFF2-40B4-BE49-F238E27FC236}">
              <a16:creationId xmlns:a16="http://schemas.microsoft.com/office/drawing/2014/main" id="{23764350-7490-446D-B3EA-C0870FE6B8EC}"/>
            </a:ext>
          </a:extLst>
        </cdr:cNvPr>
        <cdr:cNvSpPr txBox="1"/>
      </cdr:nvSpPr>
      <cdr:spPr>
        <a:xfrm xmlns:a="http://schemas.openxmlformats.org/drawingml/2006/main">
          <a:off x="1363425" y="1017018"/>
          <a:ext cx="855900" cy="231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55FC35A4-02F0-4C4E-BFDB-5752A7CB663E}" type="TxLink">
            <a:rPr lang="en-US" sz="1100" b="0" i="0" u="none" strike="noStrike">
              <a:solidFill>
                <a:srgbClr val="000000"/>
              </a:solidFill>
              <a:latin typeface="Calibri"/>
              <a:cs typeface="Calibri"/>
            </a:rPr>
            <a:pPr algn="ctr"/>
            <a:t>100.64%</a:t>
          </a:fld>
          <a:endParaRPr lang="en-US" sz="1200" b="1">
            <a:solidFill>
              <a:srgbClr val="00B050"/>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0.40208</cdr:x>
      <cdr:y>0.41146</cdr:y>
    </cdr:from>
    <cdr:to>
      <cdr:x>0.65449</cdr:x>
      <cdr:y>0.50521</cdr:y>
    </cdr:to>
    <cdr:sp macro="" textlink="'Guage chart'!$Y$1">
      <cdr:nvSpPr>
        <cdr:cNvPr id="2" name="TextBox 1">
          <a:extLst xmlns:a="http://schemas.openxmlformats.org/drawingml/2006/main">
            <a:ext uri="{FF2B5EF4-FFF2-40B4-BE49-F238E27FC236}">
              <a16:creationId xmlns:a16="http://schemas.microsoft.com/office/drawing/2014/main" id="{23764350-7490-446D-B3EA-C0870FE6B8EC}"/>
            </a:ext>
          </a:extLst>
        </cdr:cNvPr>
        <cdr:cNvSpPr txBox="1"/>
      </cdr:nvSpPr>
      <cdr:spPr>
        <a:xfrm xmlns:a="http://schemas.openxmlformats.org/drawingml/2006/main">
          <a:off x="1363425" y="1017018"/>
          <a:ext cx="855900" cy="231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4006183-189F-47D5-A512-0744D83F1727}" type="TxLink">
            <a:rPr lang="en-US" sz="1100" b="0" i="0" u="none" strike="noStrike">
              <a:solidFill>
                <a:srgbClr val="000000"/>
              </a:solidFill>
              <a:latin typeface="Calibri"/>
              <a:cs typeface="Calibri"/>
            </a:rPr>
            <a:pPr algn="ctr"/>
            <a:t>100.64%</a:t>
          </a:fld>
          <a:endParaRPr lang="en-US" sz="1200" b="1">
            <a:solidFill>
              <a:srgbClr val="00B050"/>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590550</xdr:colOff>
      <xdr:row>8</xdr:row>
      <xdr:rowOff>23812</xdr:rowOff>
    </xdr:from>
    <xdr:to>
      <xdr:col>12</xdr:col>
      <xdr:colOff>285750</xdr:colOff>
      <xdr:row>22</xdr:row>
      <xdr:rowOff>100012</xdr:rowOff>
    </xdr:to>
    <xdr:graphicFrame macro="">
      <xdr:nvGraphicFramePr>
        <xdr:cNvPr id="3" name="Chart 2">
          <a:extLst>
            <a:ext uri="{FF2B5EF4-FFF2-40B4-BE49-F238E27FC236}">
              <a16:creationId xmlns:a16="http://schemas.microsoft.com/office/drawing/2014/main" id="{A51DE66E-ED8C-4695-9883-FE9FAF306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619125</xdr:colOff>
          <xdr:row>22</xdr:row>
          <xdr:rowOff>66675</xdr:rowOff>
        </xdr:from>
        <xdr:to>
          <xdr:col>9</xdr:col>
          <xdr:colOff>238125</xdr:colOff>
          <xdr:row>23</xdr:row>
          <xdr:rowOff>95250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East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361950</xdr:colOff>
          <xdr:row>22</xdr:row>
          <xdr:rowOff>57150</xdr:rowOff>
        </xdr:from>
        <xdr:to>
          <xdr:col>11</xdr:col>
          <xdr:colOff>76200</xdr:colOff>
          <xdr:row>23</xdr:row>
          <xdr:rowOff>85725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South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22</xdr:row>
          <xdr:rowOff>38100</xdr:rowOff>
        </xdr:from>
        <xdr:to>
          <xdr:col>12</xdr:col>
          <xdr:colOff>361950</xdr:colOff>
          <xdr:row>23</xdr:row>
          <xdr:rowOff>66675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Central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561975</xdr:colOff>
          <xdr:row>22</xdr:row>
          <xdr:rowOff>47625</xdr:rowOff>
        </xdr:from>
        <xdr:to>
          <xdr:col>14</xdr:col>
          <xdr:colOff>276225</xdr:colOff>
          <xdr:row>23</xdr:row>
          <xdr:rowOff>76200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West</a:t>
              </a:r>
            </a:p>
          </xdr:txBody>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29.455118634258" backgroundQuery="1" createdVersion="6" refreshedVersion="6" minRefreshableVersion="3" recordCount="0" supportSubquery="1" supportAdvancedDrill="1" xr:uid="{BED24AB4-A155-42CC-A8D8-086118C7933F}">
  <cacheSource type="external" connectionId="2"/>
  <cacheFields count="2">
    <cacheField name="[Coffee Chain].[Month Name].[Month Name]" caption="Month Name" numFmtId="0" hierarchy="21" level="1">
      <sharedItems count="3">
        <s v="October"/>
        <s v="November"/>
        <s v="December"/>
      </sharedItems>
    </cacheField>
    <cacheField name="[Measures].[Sum of Marketing]" caption="Sum of Marketing" numFmtId="0" hierarchy="37"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oneField="1">
      <fieldsUsage count="1">
        <fieldUsage x="1"/>
      </fieldsUsage>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11574078" backgroundQuery="1" createdVersion="6" refreshedVersion="6" minRefreshableVersion="3" recordCount="0" supportSubquery="1" supportAdvancedDrill="1" xr:uid="{6FA1CE01-9FCE-4131-9F8B-29A338158205}">
  <cacheSource type="external" connectionId="2"/>
  <cacheFields count="4">
    <cacheField name="[Coffee Chain].[Month Name].[Month Name]" caption="Month Name" numFmtId="0" hierarchy="21" level="1">
      <sharedItems count="3">
        <s v="October"/>
        <s v="November"/>
        <s v="December"/>
      </sharedItems>
    </cacheField>
    <cacheField name="[Measures].[Sum of Target Profit]" caption="Sum of Target Profit" numFmtId="0" hierarchy="30" level="32767"/>
    <cacheField name="[Measures].[Sum of Profit]" caption="Sum of Profit" numFmtId="0" hierarchy="31"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2" memberValueDatatype="20" unbalanced="0"/>
    <cacheHierarchy uniqueName="[Coffee Chain].[Cogs]" caption="Cogs" attribute="1" defaultMemberUniqueName="[Coffee Chain].[Cogs].[All]" allUniqueName="[Coffee Chain].[Cogs].[All]" dimensionUniqueName="[Coffee Chain]" displayFolder="" count="2"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2" memberValueDatatype="20" unbalanced="0"/>
    <cacheHierarchy uniqueName="[Coffee Chain].[Date]" caption="Date" attribute="1" time="1" defaultMemberUniqueName="[Coffee Chain].[Date].[All]" allUniqueName="[Coffee Chain].[Date].[All]" dimensionUniqueName="[Coffee Chain]" displayFolder="" count="2" memberValueDatatype="7" unbalanced="0"/>
    <cacheHierarchy uniqueName="[Coffee Chain].[Inventory]" caption="Inventory" attribute="1" defaultMemberUniqueName="[Coffee Chain].[Inventory].[All]" allUniqueName="[Coffee Chain].[Inventory].[All]" dimensionUniqueName="[Coffee Chain]" displayFolder="" count="2" memberValueDatatype="5" unbalanced="0"/>
    <cacheHierarchy uniqueName="[Coffee Chain].[Margin]" caption="Margin" attribute="1" defaultMemberUniqueName="[Coffee Chain].[Margin].[All]" allUniqueName="[Coffee Chain].[Margin].[All]" dimensionUniqueName="[Coffee Chain]" displayFolder="" count="2"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3"/>
      </fieldsUsage>
    </cacheHierarchy>
    <cacheHierarchy uniqueName="[Coffee Chain].[Marketing]" caption="Marketing" attribute="1" defaultMemberUniqueName="[Coffee Chain].[Marketing].[All]" allUniqueName="[Coffee Chain].[Marketing].[All]" dimensionUniqueName="[Coffee Chain]" displayFolder="" count="2" memberValueDatatype="5" unbalanced="0"/>
    <cacheHierarchy uniqueName="[Coffee Chain].[Product Line]" caption="Product Line" attribute="1" defaultMemberUniqueName="[Coffee Chain].[Product Line].[All]" allUniqueName="[Coffee Chain].[Product Line].[All]" dimensionUniqueName="[Coffee Chain]" displayFolder="" count="2" memberValueDatatype="130" unbalanced="0"/>
    <cacheHierarchy uniqueName="[Coffee Chain].[Product Type]" caption="Product Type" attribute="1" defaultMemberUniqueName="[Coffee Chain].[Product Type].[All]" allUniqueName="[Coffee Chain].[Product Type].[All]" dimensionUniqueName="[Coffee Chain]" displayFolder="" count="2" memberValueDatatype="130" unbalanced="0"/>
    <cacheHierarchy uniqueName="[Coffee Chain].[Product]" caption="Product" attribute="1" defaultMemberUniqueName="[Coffee Chain].[Product].[All]" allUniqueName="[Coffee Chain].[Product].[All]" dimensionUniqueName="[Coffee Chain]" displayFolder="" count="2" memberValueDatatype="130" unbalanced="0"/>
    <cacheHierarchy uniqueName="[Coffee Chain].[Profit]" caption="Profit" attribute="1" defaultMemberUniqueName="[Coffee Chain].[Profit].[All]" allUniqueName="[Coffee Chain].[Profit].[All]" dimensionUniqueName="[Coffee Chain]" displayFolder="" count="2" memberValueDatatype="5" unbalanced="0"/>
    <cacheHierarchy uniqueName="[Coffee Chain].[Sales]" caption="Sales" attribute="1" defaultMemberUniqueName="[Coffee Chain].[Sales].[All]" allUniqueName="[Coffee Chain].[Sales].[All]" dimensionUniqueName="[Coffee Chain]" displayFolder="" count="2" memberValueDatatype="5" unbalanced="0"/>
    <cacheHierarchy uniqueName="[Coffee Chain].[State]" caption="State" attribute="1" defaultMemberUniqueName="[Coffee Chain].[State].[All]" allUniqueName="[Coffee Chain].[State].[All]" dimensionUniqueName="[Coffee Chain]" displayFolder="" count="2" memberValueDatatype="130" unbalanced="0"/>
    <cacheHierarchy uniqueName="[Coffee Chain].[Target COGS]" caption="Target COGS" attribute="1" defaultMemberUniqueName="[Coffee Chain].[Target COGS].[All]" allUniqueName="[Coffee Chain].[Target COGS].[All]" dimensionUniqueName="[Coffee Chain]" displayFolder="" count="2" memberValueDatatype="5" unbalanced="0"/>
    <cacheHierarchy uniqueName="[Coffee Chain].[Target Margin]" caption="Target Margin" attribute="1" defaultMemberUniqueName="[Coffee Chain].[Target Margin].[All]" allUniqueName="[Coffee Chain].[Target Margin].[All]" dimensionUniqueName="[Coffee Chain]" displayFolder="" count="2" memberValueDatatype="5" unbalanced="0"/>
    <cacheHierarchy uniqueName="[Coffee Chain].[Target Profit]" caption="Target Profit" attribute="1" defaultMemberUniqueName="[Coffee Chain].[Target Profit].[All]" allUniqueName="[Coffee Chain].[Target Profit].[All]" dimensionUniqueName="[Coffee Chain]" displayFolder="" count="2" memberValueDatatype="5" unbalanced="0"/>
    <cacheHierarchy uniqueName="[Coffee Chain].[Target Sales]" caption="Target Sales" attribute="1" defaultMemberUniqueName="[Coffee Chain].[Target Sales].[All]" allUniqueName="[Coffee Chain].[Target Sales].[All]" dimensionUniqueName="[Coffee Chain]" displayFolder="" count="2" memberValueDatatype="5" unbalanced="0"/>
    <cacheHierarchy uniqueName="[Coffee Chain].[Total Expenses]" caption="Total Expenses" attribute="1" defaultMemberUniqueName="[Coffee Chain].[Total Expenses].[All]" allUniqueName="[Coffee Chain].[Total Expenses].[All]" dimensionUniqueName="[Coffee Chain]" displayFolder="" count="2" memberValueDatatype="5" unbalanced="0"/>
    <cacheHierarchy uniqueName="[Coffee Chain].[Type]" caption="Type" attribute="1" defaultMemberUniqueName="[Coffee Chain].[Type].[All]" allUniqueName="[Coffee Chain].[Type].[All]" dimensionUniqueName="[Coffee Chain]" displayFolder="" count="2"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2" memberValueDatatype="20" unbalanced="0"/>
    <cacheHierarchy uniqueName="[Coffee Chain].[Day of Week]" caption="Day of Week" attribute="1" defaultMemberUniqueName="[Coffee Chain].[Day of Week].[All]" allUniqueName="[Coffee Chain].[Day of Week].[All]" dimensionUniqueName="[Coffee Chain]" displayFolder="" count="2" memberValueDatatype="20" unbalanced="0"/>
    <cacheHierarchy uniqueName="[Coffee Chain].[Day Name]" caption="Day Name" attribute="1" defaultMemberUniqueName="[Coffee Chain].[Day Name].[All]" allUniqueName="[Coffee Chain].[Day Name].[All]" dimensionUniqueName="[Coffee Chain]" displayFolder="" count="2" memberValueDatatype="130" unbalanced="0"/>
    <cacheHierarchy uniqueName="[Coffee Chain].[WeekType]" caption="WeekType" attribute="1" defaultMemberUniqueName="[Coffee Chain].[WeekType].[All]" allUniqueName="[Coffee Chain].[WeekType].[All]" dimensionUniqueName="[Coffee Chain]" displayFolder="" count="2" memberValueDatatype="130" unbalanced="0"/>
    <cacheHierarchy uniqueName="[Coffee Chain].[Year]" caption="Year" attribute="1" defaultMemberUniqueName="[Coffee Chain].[Year].[All]" allUniqueName="[Coffee Chain].[Year].[All]" dimensionUniqueName="[Coffee Chain]" displayFolder="" count="2" memberValueDatatype="20" unbalanced="0"/>
    <cacheHierarchy uniqueName="[Coffee Chain].[Month]" caption="Month" attribute="1" defaultMemberUniqueName="[Coffee Chain].[Month].[All]" allUniqueName="[Coffee Chain].[Month].[All]" dimensionUniqueName="[Coffee Chain]" displayFolder="" count="2"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2"/>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1527778" backgroundQuery="1" createdVersion="6" refreshedVersion="6" minRefreshableVersion="3" recordCount="0" supportSubquery="1" supportAdvancedDrill="1" xr:uid="{BD04968C-3E92-46DE-A9F5-1B850EAAC1A4}">
  <cacheSource type="external" connectionId="2"/>
  <cacheFields count="3">
    <cacheField name="[Coffee Chain].[Month Name].[Month Name]" caption="Month Name" numFmtId="0" hierarchy="21" level="1">
      <sharedItems count="3">
        <s v="October"/>
        <s v="November"/>
        <s v="December"/>
      </sharedItems>
    </cacheField>
    <cacheField name="[Coffee Chain].[Market].[Market]" caption="Market" numFmtId="0" hierarchy="7" level="1">
      <sharedItems containsSemiMixedTypes="0" containsNonDate="0" containsString="0"/>
    </cacheField>
    <cacheField name="[Measures].[Profit Margin]" caption="Profit Margin" numFmtId="0" hierarchy="44"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1"/>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oneField="1">
      <fieldsUsage count="1">
        <fieldUsage x="2"/>
      </fieldsUsage>
    </cacheHierarchy>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1921296" backgroundQuery="1" createdVersion="6" refreshedVersion="6" minRefreshableVersion="3" recordCount="0" supportSubquery="1" supportAdvancedDrill="1" xr:uid="{1672AA9B-FD61-4009-8B63-8AB90D98EA18}">
  <cacheSource type="external" connectionId="2"/>
  <cacheFields count="4">
    <cacheField name="[Coffee Chain].[Day Name].[Day Name]" caption="Day Name" numFmtId="0" hierarchy="24" level="1">
      <sharedItems count="6">
        <s v="Sunday"/>
        <s v="Monday"/>
        <s v="Tuesday"/>
        <s v="Thursday"/>
        <s v="Friday"/>
        <s v="Saturday"/>
      </sharedItems>
    </cacheField>
    <cacheField name="[Measures].[Sum of Profit]" caption="Sum of Profit" numFmtId="0" hierarchy="31" level="32767"/>
    <cacheField name="[Measures].[Sum of Target Profit]" caption="Sum of Target Profit" numFmtId="0" hierarchy="30"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3"/>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0" memberValueDatatype="130" unbalanced="0"/>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2" memberValueDatatype="130" unbalanced="0">
      <fieldsUsage count="2">
        <fieldUsage x="-1"/>
        <fieldUsage x="0"/>
      </fieldsUsage>
    </cacheHierarchy>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2"/>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2291667" backgroundQuery="1" createdVersion="6" refreshedVersion="6" minRefreshableVersion="3" recordCount="0" supportSubquery="1" supportAdvancedDrill="1" xr:uid="{3A1ED250-3B85-41FD-8E55-E265D05BF8BC}">
  <cacheSource type="external" connectionId="2"/>
  <cacheFields count="5">
    <cacheField name="[Coffee Chain].[Month Name].[Month Name]" caption="Month Name" numFmtId="0" hierarchy="21" level="1">
      <sharedItems count="3">
        <s v="October"/>
        <s v="November"/>
        <s v="December"/>
      </sharedItems>
    </cacheField>
    <cacheField name="[Measures].[Sum of Target Profit]" caption="Sum of Target Profit" numFmtId="0" hierarchy="30" level="32767"/>
    <cacheField name="[Measures].[Sum of Profit]" caption="Sum of Profit" numFmtId="0" hierarchy="31" level="32767"/>
    <cacheField name="[Coffee Chain].[Product].[Product]" caption="Product" numFmtId="0" hierarchy="11" level="1">
      <sharedItems count="13">
        <s v="Amaretto"/>
        <s v="Caffe Latte"/>
        <s v="Caffe Mocha"/>
        <s v="Chamomile"/>
        <s v="Colombian"/>
        <s v="Darjeeling"/>
        <s v="Decaf Espresso"/>
        <s v="Decaf Irish Cream"/>
        <s v="Earl Grey"/>
        <s v="Green Tea"/>
        <s v="Lemon"/>
        <s v="Mint"/>
        <s v="Regular Espresso"/>
      </sharedItems>
    </cacheField>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4"/>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2" memberValueDatatype="130" unbalanced="0">
      <fieldsUsage count="2">
        <fieldUsage x="-1"/>
        <fieldUsage x="3"/>
      </fieldsUsage>
    </cacheHierarchy>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2"/>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26504626" backgroundQuery="1" createdVersion="6" refreshedVersion="6" minRefreshableVersion="3" recordCount="0" supportSubquery="1" supportAdvancedDrill="1" xr:uid="{579EF04C-EB53-4BAD-9B20-8273E90A9E16}">
  <cacheSource type="external" connectionId="2"/>
  <cacheFields count="5">
    <cacheField name="[Coffee Chain].[Month Name].[Month Name]" caption="Month Name" numFmtId="0" hierarchy="21" level="1">
      <sharedItems count="3">
        <s v="October"/>
        <s v="November"/>
        <s v="December"/>
      </sharedItems>
    </cacheField>
    <cacheField name="[Measures].[Sum of Margin]" caption="Sum of Margin" numFmtId="0" hierarchy="34" level="32767"/>
    <cacheField name="[Measures].[Total Revenue]" caption="Total Revenue" numFmtId="0" hierarchy="43" level="32767"/>
    <cacheField name="[Measures].[Sum of Cogs]" caption="Sum of Cogs" numFmtId="0" hierarchy="32"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4"/>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oneField="1">
      <fieldsUsage count="1">
        <fieldUsage x="3"/>
      </fieldsUsage>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oneField="1">
      <fieldsUsage count="1">
        <fieldUsage x="1"/>
      </fieldsUsage>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oneField="1">
      <fieldsUsage count="1">
        <fieldUsage x="2"/>
      </fieldsUsage>
    </cacheHierarchy>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30208336" backgroundQuery="1" createdVersion="6" refreshedVersion="6" minRefreshableVersion="3" recordCount="0" supportSubquery="1" supportAdvancedDrill="1" xr:uid="{253168DA-52D5-442D-A956-92FB2323F161}">
  <cacheSource type="external" connectionId="2"/>
  <cacheFields count="5">
    <cacheField name="[Coffee Chain].[Month Name].[Month Name]" caption="Month Name" numFmtId="0" hierarchy="21" level="1">
      <sharedItems count="3">
        <s v="October"/>
        <s v="November"/>
        <s v="December"/>
      </sharedItems>
    </cacheField>
    <cacheField name="[Measures].[Sum of Profit]" caption="Sum of Profit" numFmtId="0" hierarchy="31" level="32767"/>
    <cacheField name="[Coffee Chain].[State].[State]" caption="State" numFmtId="0" hierarchy="14"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 name="[Coffee Chain].[Month].[Month]" caption="Month" numFmtId="0" hierarchy="27" level="1">
      <sharedItems count="3">
        <s v="Oct"/>
        <s v="Nov"/>
        <s v="Dec"/>
      </sharedItems>
    </cacheField>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4"/>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2" memberValueDatatype="130" unbalanced="0">
      <fieldsUsage count="2">
        <fieldUsage x="-1"/>
        <fieldUsage x="2"/>
      </fieldsUsage>
    </cacheHierarchy>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2" memberValueDatatype="20" unbalanced="0"/>
    <cacheHierarchy uniqueName="[Coffee Chain].[Month]" caption="Month" attribute="1" defaultMemberUniqueName="[Coffee Chain].[Month].[All]" allUniqueName="[Coffee Chain].[Month].[All]" dimensionUniqueName="[Coffee Chain]" displayFolder="" count="2" memberValueDatatype="130" unbalanced="0">
      <fieldsUsage count="2">
        <fieldUsage x="-1"/>
        <fieldUsage x="3"/>
      </fieldsUsage>
    </cacheHierarchy>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548299884256" backgroundQuery="1" createdVersion="6" refreshedVersion="6" minRefreshableVersion="3" recordCount="0" supportSubquery="1" supportAdvancedDrill="1" xr:uid="{FA0ED61C-9E85-4A07-BE96-AF18B165B2E1}">
  <cacheSource type="external" connectionId="2"/>
  <cacheFields count="4">
    <cacheField name="[Coffee Chain].[Month Name].[Month Name]" caption="Month Name" numFmtId="0" hierarchy="21" level="1">
      <sharedItems count="3">
        <s v="October"/>
        <s v="November"/>
        <s v="December"/>
      </sharedItems>
    </cacheField>
    <cacheField name="[Measures].[Sum of Profit]" caption="Sum of Profit" numFmtId="0" hierarchy="31" level="32767"/>
    <cacheField name="[Coffee Chain].[Product Type].[Product Type]" caption="Product Type" numFmtId="0" hierarchy="10" level="1">
      <sharedItems count="4">
        <s v="Coffee"/>
        <s v="Espresso"/>
        <s v="Herbal Tea"/>
        <s v="Tea"/>
      </sharedItems>
    </cacheField>
    <cacheField name="[Measures].[Sum of Target Profit]" caption="Sum of Target Profit" numFmtId="0" hierarchy="30"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2" memberValueDatatype="130" unbalanced="0">
      <fieldsUsage count="2">
        <fieldUsage x="-1"/>
        <fieldUsage x="2"/>
      </fieldsUsage>
    </cacheHierarchy>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2"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2" memberValueDatatype="20" unbalanced="0"/>
    <cacheHierarchy uniqueName="[Coffee Chain].[Month]" caption="Month" attribute="1" defaultMemberUniqueName="[Coffee Chain].[Month].[All]" allUniqueName="[Coffee Chain].[Month].[All]" dimensionUniqueName="[Coffee Chain]" displayFolder="" count="2"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3"/>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557651967596" backgroundQuery="1" createdVersion="6" refreshedVersion="6" minRefreshableVersion="3" recordCount="0" supportSubquery="1" supportAdvancedDrill="1" xr:uid="{431A2C85-1D88-4CA2-BE50-F43D917504AD}">
  <cacheSource type="external" connectionId="2"/>
  <cacheFields count="5">
    <cacheField name="[Coffee Chain].[Month Name].[Month Name]" caption="Month Name" numFmtId="0" hierarchy="21" level="1">
      <sharedItems count="3">
        <s v="October"/>
        <s v="November"/>
        <s v="December"/>
      </sharedItems>
    </cacheField>
    <cacheField name="[Coffee Chain].[Month].[Month]" caption="Month" numFmtId="0" hierarchy="27" level="1">
      <sharedItems count="3">
        <s v="Oct"/>
        <s v="Nov"/>
        <s v="Dec"/>
      </sharedItems>
    </cacheField>
    <cacheField name="[Measures].[Total Profit]" caption="Total Profit" numFmtId="0" hierarchy="42" level="32767"/>
    <cacheField name="[Measures].[Sum of Target Profit]" caption="Sum of Target Profit" numFmtId="0" hierarchy="30" level="32767"/>
    <cacheField name="[Coffee Chain].[Product Line].[Product Line]" caption="Product Line" numFmtId="0" hierarchy="9"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2" memberValueDatatype="20" unbalanced="0"/>
    <cacheHierarchy uniqueName="[Coffee Chain].[Cogs]" caption="Cogs" attribute="1" defaultMemberUniqueName="[Coffee Chain].[Cogs].[All]" allUniqueName="[Coffee Chain].[Cogs].[All]" dimensionUniqueName="[Coffee Chain]" displayFolder="" count="2"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2" memberValueDatatype="20" unbalanced="0"/>
    <cacheHierarchy uniqueName="[Coffee Chain].[Date]" caption="Date" attribute="1" time="1" defaultMemberUniqueName="[Coffee Chain].[Date].[All]" allUniqueName="[Coffee Chain].[Date].[All]" dimensionUniqueName="[Coffee Chain]" displayFolder="" count="2" memberValueDatatype="7" unbalanced="0"/>
    <cacheHierarchy uniqueName="[Coffee Chain].[Inventory]" caption="Inventory" attribute="1" defaultMemberUniqueName="[Coffee Chain].[Inventory].[All]" allUniqueName="[Coffee Chain].[Inventory].[All]" dimensionUniqueName="[Coffee Chain]" displayFolder="" count="2" memberValueDatatype="5" unbalanced="0"/>
    <cacheHierarchy uniqueName="[Coffee Chain].[Margin]" caption="Margin" attribute="1" defaultMemberUniqueName="[Coffee Chain].[Margin].[All]" allUniqueName="[Coffee Chain].[Margin].[All]" dimensionUniqueName="[Coffee Chain]" displayFolder="" count="2"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2" memberValueDatatype="5" unbalanced="0"/>
    <cacheHierarchy uniqueName="[Coffee Chain].[Product Line]" caption="Product Line" attribute="1" defaultMemberUniqueName="[Coffee Chain].[Product Line].[All]" allUniqueName="[Coffee Chain].[Product Line].[All]" dimensionUniqueName="[Coffee Chain]" displayFolder="" count="2" memberValueDatatype="130" unbalanced="0">
      <fieldsUsage count="2">
        <fieldUsage x="-1"/>
        <fieldUsage x="4"/>
      </fieldsUsage>
    </cacheHierarchy>
    <cacheHierarchy uniqueName="[Coffee Chain].[Product Type]" caption="Product Type" attribute="1" defaultMemberUniqueName="[Coffee Chain].[Product Type].[All]" allUniqueName="[Coffee Chain].[Product Type].[All]" dimensionUniqueName="[Coffee Chain]" displayFolder="" count="2" memberValueDatatype="130" unbalanced="0"/>
    <cacheHierarchy uniqueName="[Coffee Chain].[Product]" caption="Product" attribute="1" defaultMemberUniqueName="[Coffee Chain].[Product].[All]" allUniqueName="[Coffee Chain].[Product].[All]" dimensionUniqueName="[Coffee Chain]" displayFolder="" count="2" memberValueDatatype="130" unbalanced="0"/>
    <cacheHierarchy uniqueName="[Coffee Chain].[Profit]" caption="Profit" attribute="1" defaultMemberUniqueName="[Coffee Chain].[Profit].[All]" allUniqueName="[Coffee Chain].[Profit].[All]" dimensionUniqueName="[Coffee Chain]" displayFolder="" count="2" memberValueDatatype="5" unbalanced="0"/>
    <cacheHierarchy uniqueName="[Coffee Chain].[Sales]" caption="Sales" attribute="1" defaultMemberUniqueName="[Coffee Chain].[Sales].[All]" allUniqueName="[Coffee Chain].[Sales].[All]" dimensionUniqueName="[Coffee Chain]" displayFolder="" count="2" memberValueDatatype="5" unbalanced="0"/>
    <cacheHierarchy uniqueName="[Coffee Chain].[State]" caption="State" attribute="1" defaultMemberUniqueName="[Coffee Chain].[State].[All]" allUniqueName="[Coffee Chain].[State].[All]" dimensionUniqueName="[Coffee Chain]" displayFolder="" count="2" memberValueDatatype="130" unbalanced="0"/>
    <cacheHierarchy uniqueName="[Coffee Chain].[Target COGS]" caption="Target COGS" attribute="1" defaultMemberUniqueName="[Coffee Chain].[Target COGS].[All]" allUniqueName="[Coffee Chain].[Target COGS].[All]" dimensionUniqueName="[Coffee Chain]" displayFolder="" count="2" memberValueDatatype="5" unbalanced="0"/>
    <cacheHierarchy uniqueName="[Coffee Chain].[Target Margin]" caption="Target Margin" attribute="1" defaultMemberUniqueName="[Coffee Chain].[Target Margin].[All]" allUniqueName="[Coffee Chain].[Target Margin].[All]" dimensionUniqueName="[Coffee Chain]" displayFolder="" count="2" memberValueDatatype="5" unbalanced="0"/>
    <cacheHierarchy uniqueName="[Coffee Chain].[Target Profit]" caption="Target Profit" attribute="1" defaultMemberUniqueName="[Coffee Chain].[Target Profit].[All]" allUniqueName="[Coffee Chain].[Target Profit].[All]" dimensionUniqueName="[Coffee Chain]" displayFolder="" count="2" memberValueDatatype="5" unbalanced="0"/>
    <cacheHierarchy uniqueName="[Coffee Chain].[Target Sales]" caption="Target Sales" attribute="1" defaultMemberUniqueName="[Coffee Chain].[Target Sales].[All]" allUniqueName="[Coffee Chain].[Target Sales].[All]" dimensionUniqueName="[Coffee Chain]" displayFolder="" count="2" memberValueDatatype="5" unbalanced="0"/>
    <cacheHierarchy uniqueName="[Coffee Chain].[Total Expenses]" caption="Total Expenses" attribute="1" defaultMemberUniqueName="[Coffee Chain].[Total Expenses].[All]" allUniqueName="[Coffee Chain].[Total Expenses].[All]" dimensionUniqueName="[Coffee Chain]" displayFolder="" count="2" memberValueDatatype="5" unbalanced="0"/>
    <cacheHierarchy uniqueName="[Coffee Chain].[Type]" caption="Type" attribute="1" defaultMemberUniqueName="[Coffee Chain].[Type].[All]" allUniqueName="[Coffee Chain].[Type].[All]" dimensionUniqueName="[Coffee Chain]" displayFolder="" count="2"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2" memberValueDatatype="20" unbalanced="0"/>
    <cacheHierarchy uniqueName="[Coffee Chain].[Day of Week]" caption="Day of Week" attribute="1" defaultMemberUniqueName="[Coffee Chain].[Day of Week].[All]" allUniqueName="[Coffee Chain].[Day of Week].[All]" dimensionUniqueName="[Coffee Chain]" displayFolder="" count="2" memberValueDatatype="20" unbalanced="0"/>
    <cacheHierarchy uniqueName="[Coffee Chain].[Day Name]" caption="Day Name" attribute="1" defaultMemberUniqueName="[Coffee Chain].[Day Name].[All]" allUniqueName="[Coffee Chain].[Day Name].[All]" dimensionUniqueName="[Coffee Chain]" displayFolder="" count="2" memberValueDatatype="130" unbalanced="0"/>
    <cacheHierarchy uniqueName="[Coffee Chain].[WeekType]" caption="WeekType" attribute="1" defaultMemberUniqueName="[Coffee Chain].[WeekType].[All]" allUniqueName="[Coffee Chain].[WeekType].[All]" dimensionUniqueName="[Coffee Chain]" displayFolder="" count="2" memberValueDatatype="130" unbalanced="0"/>
    <cacheHierarchy uniqueName="[Coffee Chain].[Year]" caption="Year" attribute="1" defaultMemberUniqueName="[Coffee Chain].[Year].[All]" allUniqueName="[Coffee Chain].[Year].[All]" dimensionUniqueName="[Coffee Chain]" displayFolder="" count="2" memberValueDatatype="20" unbalanced="0"/>
    <cacheHierarchy uniqueName="[Coffee Chain].[Month]" caption="Month" attribute="1" defaultMemberUniqueName="[Coffee Chain].[Month].[All]" allUniqueName="[Coffee Chain].[Month].[All]" dimensionUniqueName="[Coffee Chain]" displayFolder="" count="2" memberValueDatatype="130" unbalanced="0">
      <fieldsUsage count="2">
        <fieldUsage x="-1"/>
        <fieldUsage x="1"/>
      </fieldsUsage>
    </cacheHierarchy>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3"/>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oneField="1">
      <fieldsUsage count="1">
        <fieldUsage x="2"/>
      </fieldsUsage>
    </cacheHierarchy>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38773152" backgroundQuery="1" createdVersion="6" refreshedVersion="6" minRefreshableVersion="3" recordCount="0" supportSubquery="1" supportAdvancedDrill="1" xr:uid="{86DFA395-F309-4B2A-9B2E-A28073BB47C1}">
  <cacheSource type="external" connectionId="2"/>
  <cacheFields count="5">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Product Type].[Product Type]" caption="Product Type" numFmtId="0" hierarchy="10" level="1">
      <sharedItems count="4">
        <s v="Coffee"/>
        <s v="Espresso"/>
        <s v="Herbal Tea"/>
        <s v="Tea"/>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2" memberValueDatatype="130" unbalanced="0">
      <fieldsUsage count="2">
        <fieldUsage x="-1"/>
        <fieldUsage x="3"/>
      </fieldsUsage>
    </cacheHierarchy>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42939816" backgroundQuery="1" createdVersion="6" refreshedVersion="6" minRefreshableVersion="3" recordCount="0" supportSubquery="1" supportAdvancedDrill="1" xr:uid="{3F68B400-7DDA-421D-A2D6-E23B65D47617}">
  <cacheSource type="external" connectionId="2"/>
  <cacheFields count="5">
    <cacheField name="[Coffee Chain].[Month Name].[Month Name]" caption="Month Name" numFmtId="0" hierarchy="21" level="1">
      <sharedItems count="3">
        <s v="October"/>
        <s v="November"/>
        <s v="December"/>
      </sharedItems>
    </cacheField>
    <cacheField name="[Coffee Chain].[Product].[Product]" caption="Product" numFmtId="0" hierarchy="11" level="1">
      <sharedItems count="13">
        <s v="Amaretto"/>
        <s v="Caffe Latte"/>
        <s v="Caffe Mocha"/>
        <s v="Chamomile"/>
        <s v="Colombian"/>
        <s v="Darjeeling"/>
        <s v="Decaf Espresso"/>
        <s v="Decaf Irish Cream"/>
        <s v="Earl Grey"/>
        <s v="Green Tea"/>
        <s v="Lemon"/>
        <s v="Mint"/>
        <s v="Regular Espresso"/>
      </sharedItems>
    </cacheField>
    <cacheField name="[Measures].[Sum of Target Profit]" caption="Sum of Target Profit" numFmtId="0" hierarchy="30" level="32767"/>
    <cacheField name="[Measures].[Sum of Profit]" caption="Sum of Profit" numFmtId="0" hierarchy="31" level="32767"/>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2" memberValueDatatype="130" unbalanced="0">
      <fieldsUsage count="2">
        <fieldUsage x="-1"/>
        <fieldUsage x="1"/>
      </fieldsUsage>
    </cacheHierarchy>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2"/>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3"/>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29.455129861111" backgroundQuery="1" createdVersion="6" refreshedVersion="6" minRefreshableVersion="3" recordCount="0" supportSubquery="1" supportAdvancedDrill="1" xr:uid="{44943894-832F-4AB4-8B65-146407124C80}">
  <cacheSource type="external" connectionId="2"/>
  <cacheFields count="3">
    <cacheField name="[Coffee Chain].[Month Name].[Month Name]" caption="Month Name" numFmtId="0" hierarchy="21" level="1">
      <sharedItems count="3">
        <s v="October"/>
        <s v="November"/>
        <s v="December"/>
      </sharedItems>
    </cacheField>
    <cacheField name="[Measures].[Sum of Sales]" caption="Sum of Sales" numFmtId="0" hierarchy="28" level="32767"/>
    <cacheField name="[Coffee Chain].[Type].[Type]" caption="Type" numFmtId="0" hierarchy="20" level="1">
      <sharedItems count="2">
        <s v="Decaf"/>
        <s v="Regular"/>
      </sharedItems>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2" memberValueDatatype="130" unbalanced="0">
      <fieldsUsage count="2">
        <fieldUsage x="-1"/>
        <fieldUsage x="2"/>
      </fieldsUsage>
    </cacheHierarchy>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46759257" backgroundQuery="1" createdVersion="6" refreshedVersion="6" minRefreshableVersion="3" recordCount="0" supportSubquery="1" supportAdvancedDrill="1" xr:uid="{01885AA5-01C8-4882-9231-A5CA60A89897}">
  <cacheSource type="external" connectionId="2"/>
  <cacheFields count="4">
    <cacheField name="[Coffee Chain].[Month Name].[Month Name]" caption="Month Name" numFmtId="0" hierarchy="21" level="1">
      <sharedItems count="3">
        <s v="October"/>
        <s v="November"/>
        <s v="December"/>
      </sharedItems>
    </cacheField>
    <cacheField name="[Measures].[Sum of Sales]" caption="Sum of Sales" numFmtId="0" hierarchy="28" level="32767"/>
    <cacheField name="[Coffee Chain].[Type].[Type]" caption="Type" numFmtId="0" hierarchy="20" level="1">
      <sharedItems count="2">
        <s v="Decaf"/>
        <s v="Regular"/>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3"/>
      </fieldsUsage>
    </cacheHierarchy>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2" memberValueDatatype="130" unbalanced="0">
      <fieldsUsage count="2">
        <fieldUsage x="-1"/>
        <fieldUsage x="2"/>
      </fieldsUsage>
    </cacheHierarchy>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50578706" backgroundQuery="1" createdVersion="6" refreshedVersion="6" minRefreshableVersion="3" recordCount="0" supportSubquery="1" supportAdvancedDrill="1" xr:uid="{C8EDE298-2624-4BB1-8BE0-887F85B1BA76}">
  <cacheSource type="external" connectionId="2"/>
  <cacheFields count="5">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Day Name].[Day Name]" caption="Day Name" numFmtId="0" hierarchy="24" level="1">
      <sharedItems count="6">
        <s v="Sunday"/>
        <s v="Monday"/>
        <s v="Tuesday"/>
        <s v="Thursday"/>
        <s v="Friday"/>
        <s v="Saturday"/>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2" memberValueDatatype="130" unbalanced="0">
      <fieldsUsage count="2">
        <fieldUsage x="-1"/>
        <fieldUsage x="3"/>
      </fieldsUsage>
    </cacheHierarchy>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54629632" backgroundQuery="1" createdVersion="6" refreshedVersion="6" minRefreshableVersion="3" recordCount="0" supportSubquery="1" supportAdvancedDrill="1" xr:uid="{3DC6FE9B-F6DA-42A0-AC7E-E8BA357A560A}">
  <cacheSource type="external" connectionId="2"/>
  <cacheFields count="6">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Year].[Year]" caption="Year" numFmtId="0" hierarchy="26" level="1">
      <sharedItems containsSemiMixedTypes="0" containsString="0" containsNumber="1" containsInteger="1" minValue="2012" maxValue="2013" count="2">
        <n v="2012"/>
        <n v="2013"/>
      </sharedItems>
      <extLst>
        <ext xmlns:x15="http://schemas.microsoft.com/office/spreadsheetml/2010/11/main" uri="{4F2E5C28-24EA-4eb8-9CBF-B6C8F9C3D259}">
          <x15:cachedUniqueNames>
            <x15:cachedUniqueName index="0" name="[Coffee Chain].[Year].&amp;[2012]"/>
            <x15:cachedUniqueName index="1" name="[Coffee Chain].[Year].&amp;[2013]"/>
          </x15:cachedUniqueNames>
        </ext>
      </extLst>
    </cacheField>
    <cacheField name="[Coffee Chain].[Month].[Month]" caption="Month" numFmtId="0" hierarchy="27" level="1">
      <sharedItems count="3">
        <s v="Oct"/>
        <s v="Nov"/>
        <s v="Dec"/>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5"/>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2" memberValueDatatype="20" unbalanced="0">
      <fieldsUsage count="2">
        <fieldUsage x="-1"/>
        <fieldUsage x="3"/>
      </fieldsUsage>
    </cacheHierarchy>
    <cacheHierarchy uniqueName="[Coffee Chain].[Month]" caption="Month" attribute="1" defaultMemberUniqueName="[Coffee Chain].[Month].[All]" allUniqueName="[Coffee Chain].[Month].[All]" dimensionUniqueName="[Coffee Chain]" displayFolder="" count="2" memberValueDatatype="130" unbalanced="0">
      <fieldsUsage count="2">
        <fieldUsage x="-1"/>
        <fieldUsage x="4"/>
      </fieldsUsage>
    </cacheHierarchy>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59259258" backgroundQuery="1" createdVersion="6" refreshedVersion="6" minRefreshableVersion="3" recordCount="0" supportSubquery="1" supportAdvancedDrill="1" xr:uid="{428C0DCB-2788-46FE-9C1B-01B7A43E8587}">
  <cacheSource type="external" connectionId="2"/>
  <cacheFields count="5">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Product].[Product]" caption="Product" numFmtId="0" hierarchy="11" level="1">
      <sharedItems count="13">
        <s v="Amaretto"/>
        <s v="Caffe Latte"/>
        <s v="Caffe Mocha"/>
        <s v="Chamomile"/>
        <s v="Colombian"/>
        <s v="Darjeeling"/>
        <s v="Decaf Espresso"/>
        <s v="Decaf Irish Cream"/>
        <s v="Earl Grey"/>
        <s v="Green Tea"/>
        <s v="Lemon"/>
        <s v="Mint"/>
        <s v="Regular Espresso"/>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2" memberValueDatatype="130" unbalanced="0">
      <fieldsUsage count="2">
        <fieldUsage x="-1"/>
        <fieldUsage x="3"/>
      </fieldsUsage>
    </cacheHierarchy>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63888891" backgroundQuery="1" createdVersion="6" refreshedVersion="6" minRefreshableVersion="3" recordCount="0" supportSubquery="1" supportAdvancedDrill="1" xr:uid="{957E381D-0085-498F-863C-DFA739699816}">
  <cacheSource type="external" connectionId="2"/>
  <cacheFields count="4">
    <cacheField name="[Coffee Chain].[Month Name].[Month Name]" caption="Month Name" numFmtId="0" hierarchy="21" level="1">
      <sharedItems count="3">
        <s v="October"/>
        <s v="November"/>
        <s v="December"/>
      </sharedItems>
    </cacheField>
    <cacheField name="[Measures].[Sum of Sales]" caption="Sum of Sales" numFmtId="0" hierarchy="28" level="32767"/>
    <cacheField name="[Coffee Chain].[Product Line].[Product Line]" caption="Product Line" numFmtId="0" hierarchy="9" level="1">
      <sharedItems count="2">
        <s v="Beans"/>
        <s v="Leaves"/>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3"/>
      </fieldsUsage>
    </cacheHierarchy>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2" memberValueDatatype="130" unbalanced="0">
      <fieldsUsage count="2">
        <fieldUsage x="-1"/>
        <fieldUsage x="2"/>
      </fieldsUsage>
    </cacheHierarchy>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68287041" backgroundQuery="1" createdVersion="6" refreshedVersion="6" minRefreshableVersion="3" recordCount="0" supportSubquery="1" supportAdvancedDrill="1" xr:uid="{9C47B677-CCB4-4625-A6FA-DCDEC5C90E53}">
  <cacheSource type="external" connectionId="2"/>
  <cacheFields count="5">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Product Type].[Product Type]" caption="Product Type" numFmtId="0" hierarchy="10" level="1">
      <sharedItems count="4">
        <s v="Coffee"/>
        <s v="Espresso"/>
        <s v="Herbal Tea"/>
        <s v="Tea"/>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2" memberValueDatatype="130" unbalanced="0">
      <fieldsUsage count="2">
        <fieldUsage x="-1"/>
        <fieldUsage x="3"/>
      </fieldsUsage>
    </cacheHierarchy>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72800928" backgroundQuery="1" createdVersion="6" refreshedVersion="6" minRefreshableVersion="3" recordCount="0" supportSubquery="1" supportAdvancedDrill="1" xr:uid="{ADBE8423-6573-4875-B80C-ECA52A4A5794}">
  <cacheSource type="external" connectionId="2"/>
  <cacheFields count="5">
    <cacheField name="[Coffee Chain].[Month Name].[Month Name]" caption="Month Name" numFmtId="0" hierarchy="21" level="1">
      <sharedItems count="3">
        <s v="October"/>
        <s v="November"/>
        <s v="December"/>
      </sharedItems>
    </cacheField>
    <cacheField name="[Coffee Chain].[Market].[Market]" caption="Market" numFmtId="0" hierarchy="7" level="1">
      <sharedItems count="4">
        <s v="Central"/>
        <s v="East"/>
        <s v="South"/>
        <s v="West"/>
      </sharedItems>
    </cacheField>
    <cacheField name="[Measures].[Sum of Sales]" caption="Sum of Sales" numFmtId="0" hierarchy="28" level="32767"/>
    <cacheField name="[Measures].[Sum of Target Sales]" caption="Sum of Target Sales" numFmtId="0" hierarchy="29" level="32767"/>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4"/>
      </fieldsUsage>
    </cacheHierarchy>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1"/>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2"/>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3"/>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76967593" backgroundQuery="1" createdVersion="6" refreshedVersion="6" minRefreshableVersion="3" recordCount="0" supportSubquery="1" supportAdvancedDrill="1" xr:uid="{72BC8A53-F490-4433-B201-F6006F24C7F7}">
  <cacheSource type="external" connectionId="2"/>
  <cacheFields count="4">
    <cacheField name="[Coffee Chain].[Month Name].[Month Name]" caption="Month Name" numFmtId="0" hierarchy="21" level="1">
      <sharedItems count="3">
        <s v="October"/>
        <s v="November"/>
        <s v="December"/>
      </sharedItems>
    </cacheField>
    <cacheField name="[Measures].[Sum of Sales]" caption="Sum of Sales" numFmtId="0" hierarchy="28" level="32767"/>
    <cacheField name="[Coffee Chain].[WeekType].[WeekType]" caption="WeekType" numFmtId="0" hierarchy="25" level="1">
      <sharedItems count="2">
        <s v="Weekday"/>
        <s v="Weekend"/>
      </sharedItems>
    </cacheField>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3"/>
      </fieldsUsage>
    </cacheHierarchy>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2" memberValueDatatype="130" unbalanced="0">
      <fieldsUsage count="2">
        <fieldUsage x="-1"/>
        <fieldUsage x="2"/>
      </fieldsUsage>
    </cacheHierarchy>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81597219" backgroundQuery="1" createdVersion="6" refreshedVersion="6" minRefreshableVersion="3" recordCount="0" supportSubquery="1" supportAdvancedDrill="1" xr:uid="{431BEA2B-FA5F-4FE8-AEF5-00B955733376}">
  <cacheSource type="external" connectionId="2"/>
  <cacheFields count="4">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3"/>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658386226853" backgroundQuery="1" createdVersion="6" refreshedVersion="6" minRefreshableVersion="3" recordCount="0" supportSubquery="1" supportAdvancedDrill="1" xr:uid="{E0DCC6E6-8E30-43F0-8C97-09B25E3939D4}">
  <cacheSource type="external" connectionId="2"/>
  <cacheFields count="4">
    <cacheField name="[Coffee Chain].[Month Name].[Month Name]" caption="Month Name" numFmtId="0" hierarchy="21" level="1">
      <sharedItems count="3">
        <s v="October"/>
        <s v="November"/>
        <s v="December"/>
      </sharedItems>
    </cacheField>
    <cacheField name="[Measures].[Sum of Sales]" caption="Sum of Sales" numFmtId="0" hierarchy="28" level="32767"/>
    <cacheField name="[Measures].[Sum of Target Sales]" caption="Sum of Target Sales" numFmtId="0" hierarchy="29" level="32767"/>
    <cacheField name="[Coffee Chain].[Market Size].[Market Size]" caption="Market Size" numFmtId="0" hierarchy="6"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fieldsUsage count="2">
        <fieldUsage x="-1"/>
        <fieldUsage x="3"/>
      </fieldsUsage>
    </cacheHierarchy>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1"/>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29.455148148147" backgroundQuery="1" createdVersion="6" refreshedVersion="6" minRefreshableVersion="3" recordCount="0" supportSubquery="1" supportAdvancedDrill="1" xr:uid="{2B31DE5F-412E-42CF-893F-76B314F219E7}">
  <cacheSource type="external" connectionId="2"/>
  <cacheFields count="3">
    <cacheField name="[Coffee Chain].[Month Name].[Month Name]" caption="Month Name" numFmtId="0" hierarchy="21" level="1">
      <sharedItems count="3">
        <s v="October"/>
        <s v="November"/>
        <s v="December"/>
      </sharedItems>
    </cacheField>
    <cacheField name="[Measures].[Sum of Margin]" caption="Sum of Margin" numFmtId="0" hierarchy="34" level="32767"/>
    <cacheField name="[Measures].[Sum of Target Margin]" caption="Sum of Target Margin" numFmtId="0" hierarchy="35"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0"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oneField="1">
      <fieldsUsage count="1">
        <fieldUsage x="1"/>
      </fieldsUsage>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oneField="1">
      <fieldsUsage count="1">
        <fieldUsage x="2"/>
      </fieldsUsage>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29.455157986115" backgroundQuery="1" createdVersion="3" refreshedVersion="6" minRefreshableVersion="3" recordCount="0" supportSubquery="1" supportAdvancedDrill="1" xr:uid="{B82D680B-4141-4253-8B72-E39205490094}">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2" memberValueDatatype="130" unbalanced="0"/>
    <cacheHierarchy uniqueName="[Coffee Chain].[Market]" caption="Market" attribute="1" defaultMemberUniqueName="[Coffee Chain].[Market].[All]" allUniqueName="[Coffee Chain].[Market].[All]" dimensionUniqueName="[Coffee Chain]" displayFolder="" count="2" memberValueDatatype="130" unbalanced="0"/>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2"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0" memberValueDatatype="130" unbalanced="0"/>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4378335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889236109" backgroundQuery="1" createdVersion="6" refreshedVersion="6" minRefreshableVersion="3" recordCount="0" supportSubquery="1" supportAdvancedDrill="1" xr:uid="{59EB0770-3BE6-4A8A-97C1-0798A28D8E07}">
  <cacheSource type="external" connectionId="2"/>
  <cacheFields count="4">
    <cacheField name="[Coffee Chain].[Month Name].[Month Name]" caption="Month Name" numFmtId="0" hierarchy="21" level="1">
      <sharedItems count="3">
        <s v="October"/>
        <s v="November"/>
        <s v="December"/>
      </sharedItems>
    </cacheField>
    <cacheField name="[Coffee Chain].[Market].[Market]" caption="Market" numFmtId="0" hierarchy="7" level="1">
      <sharedItems containsSemiMixedTypes="0" containsNonDate="0" containsString="0"/>
    </cacheField>
    <cacheField name="[Measures].[Sum of Target Sales]" caption="Sum of Target Sales" numFmtId="0" hierarchy="29" level="32767"/>
    <cacheField name="[Measures].[Sum of Sales]" caption="Sum of Sales" numFmtId="0" hierarchy="28"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1"/>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oneField="1">
      <fieldsUsage count="1">
        <fieldUsage x="3"/>
      </fieldsUsage>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oneField="1">
      <fieldsUsage count="1">
        <fieldUsage x="2"/>
      </fieldsUsage>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893287035" backgroundQuery="1" createdVersion="6" refreshedVersion="6" minRefreshableVersion="3" recordCount="0" supportSubquery="1" supportAdvancedDrill="1" xr:uid="{95F353BE-04AA-43C5-8FDD-7BC0B5DB6F22}">
  <cacheSource type="external" connectionId="2"/>
  <cacheFields count="4">
    <cacheField name="[Coffee Chain].[Month Name].[Month Name]" caption="Month Name" numFmtId="0" hierarchy="21" level="1">
      <sharedItems count="3">
        <s v="October"/>
        <s v="November"/>
        <s v="December"/>
      </sharedItems>
    </cacheField>
    <cacheField name="[Measures].[Sum of Target Profit]" caption="Sum of Target Profit" numFmtId="0" hierarchy="30" level="32767"/>
    <cacheField name="[Measures].[Sum of Profit]" caption="Sum of Profit" numFmtId="0" hierarchy="31"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3"/>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oneField="1">
      <fieldsUsage count="1">
        <fieldUsage x="2"/>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896990738" backgroundQuery="1" createdVersion="6" refreshedVersion="6" minRefreshableVersion="3" recordCount="0" supportSubquery="1" supportAdvancedDrill="1" xr:uid="{D33F8E98-DFCF-40B9-A903-DB9ECE2BF996}">
  <cacheSource type="external" connectionId="2"/>
  <cacheFields count="4">
    <cacheField name="[Coffee Chain].[Month Name].[Month Name]" caption="Month Name" numFmtId="0" hierarchy="21" level="1">
      <sharedItems count="3">
        <s v="October"/>
        <s v="November"/>
        <s v="December"/>
      </sharedItems>
    </cacheField>
    <cacheField name="[Measures].[Sum of Cogs]" caption="Sum of Cogs" numFmtId="0" hierarchy="32" level="32767"/>
    <cacheField name="[Measures].[Sum of Target COGS]" caption="Sum of Target COGS" numFmtId="0" hierarchy="33"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3"/>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oneField="1">
      <fieldsUsage count="1">
        <fieldUsage x="1"/>
      </fieldsUsage>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oneField="1">
      <fieldsUsage count="1">
        <fieldUsage x="2"/>
      </fieldsUsage>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00694447" backgroundQuery="1" createdVersion="6" refreshedVersion="6" minRefreshableVersion="3" recordCount="0" supportSubquery="1" supportAdvancedDrill="1" xr:uid="{B0E8273C-1B34-4345-9E31-AF4ADE95E8A2}">
  <cacheSource type="external" connectionId="2"/>
  <cacheFields count="4">
    <cacheField name="[Coffee Chain].[Month Name].[Month Name]" caption="Month Name" numFmtId="0" hierarchy="21" level="1">
      <sharedItems count="3">
        <s v="October"/>
        <s v="November"/>
        <s v="December"/>
      </sharedItems>
    </cacheField>
    <cacheField name="[Measures].[Sum of Cogs]" caption="Sum of Cogs" numFmtId="0" hierarchy="32" level="32767"/>
    <cacheField name="[Measures].[Sum of Target COGS]" caption="Sum of Target COGS" numFmtId="0" hierarchy="33" level="32767"/>
    <cacheField name="[Coffee Chain].[Market].[Market]" caption="Market" numFmtId="0" hierarchy="7" level="1">
      <sharedItems containsSemiMixedTypes="0" containsNonDate="0" containsString="0"/>
    </cacheField>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3"/>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oneField="1">
      <fieldsUsage count="1">
        <fieldUsage x="1"/>
      </fieldsUsage>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oneField="1">
      <fieldsUsage count="1">
        <fieldUsage x="2"/>
      </fieldsUsage>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0439815" backgroundQuery="1" createdVersion="6" refreshedVersion="6" minRefreshableVersion="3" recordCount="0" supportSubquery="1" supportAdvancedDrill="1" xr:uid="{B4E97511-3E24-4B9A-B794-42ACE0CA89EF}">
  <cacheSource type="external" connectionId="2"/>
  <cacheFields count="4">
    <cacheField name="[Coffee Chain].[Month Name].[Month Name]" caption="Month Name" numFmtId="0" hierarchy="21" level="1">
      <sharedItems count="3">
        <s v="October"/>
        <s v="November"/>
        <s v="December"/>
      </sharedItems>
    </cacheField>
    <cacheField name="[Coffee Chain].[Market].[Market]" caption="Market" numFmtId="0" hierarchy="7" level="1">
      <sharedItems containsSemiMixedTypes="0" containsNonDate="0" containsString="0"/>
    </cacheField>
    <cacheField name="[Measures].[Sum of Target Margin]" caption="Sum of Target Margin" numFmtId="0" hierarchy="35" level="32767"/>
    <cacheField name="[Measures].[Sum of Margin]" caption="Sum of Margin" numFmtId="0" hierarchy="34"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1"/>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oneField="1">
      <fieldsUsage count="1">
        <fieldUsage x="3"/>
      </fieldsUsage>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oneField="1">
      <fieldsUsage count="1">
        <fieldUsage x="2"/>
      </fieldsUsage>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at Ibrahim" refreshedDate="45538.491907870368" backgroundQuery="1" createdVersion="6" refreshedVersion="6" minRefreshableVersion="3" recordCount="0" supportSubquery="1" supportAdvancedDrill="1" xr:uid="{F9845D36-3277-486F-B1FC-24A1FA7BAF97}">
  <cacheSource type="external" connectionId="2"/>
  <cacheFields count="3">
    <cacheField name="[Coffee Chain].[Month Name].[Month Name]" caption="Month Name" numFmtId="0" hierarchy="21" level="1">
      <sharedItems count="3">
        <s v="October"/>
        <s v="November"/>
        <s v="December"/>
      </sharedItems>
    </cacheField>
    <cacheField name="[Coffee Chain].[Market].[Market]" caption="Market" numFmtId="0" hierarchy="7" level="1">
      <sharedItems containsSemiMixedTypes="0" containsNonDate="0" containsString="0"/>
    </cacheField>
    <cacheField name="[Measures].[Profit Margin]" caption="Profit Margin" numFmtId="0" hierarchy="44" level="32767"/>
  </cacheFields>
  <cacheHierarchies count="47">
    <cacheHierarchy uniqueName="[Coffee Chain].[Area Code]" caption="Area Code" attribute="1" defaultMemberUniqueName="[Coffee Chain].[Area Code].[All]" allUniqueName="[Coffee Chain].[Area Code].[All]" dimensionUniqueName="[Coffee Chain]" displayFolder="" count="0" memberValueDatatype="20" unbalanced="0"/>
    <cacheHierarchy uniqueName="[Coffee Chain].[Cogs]" caption="Cogs" attribute="1" defaultMemberUniqueName="[Coffee Chain].[Cogs].[All]" allUniqueName="[Coffee Chain].[Cogs].[All]" dimensionUniqueName="[Coffee Chain]" displayFolder="" count="0" memberValueDatatype="20" unbalanced="0"/>
    <cacheHierarchy uniqueName="[Coffee Chain].[Difference Between Actual and Target Profit]" caption="Difference Between Actual and Target Profit" attribute="1" defaultMemberUniqueName="[Coffee Chain].[Difference Between Actual and Target Profit].[All]" allUniqueName="[Coffee Chain].[Difference Between Actual and Target Profit].[All]" dimensionUniqueName="[Coffee Chain]" displayFolder="" count="0" memberValueDatatype="20" unbalanced="0"/>
    <cacheHierarchy uniqueName="[Coffee Chain].[Date]" caption="Date" attribute="1" time="1" defaultMemberUniqueName="[Coffee Chain].[Date].[All]" allUniqueName="[Coffee Chain].[Date].[All]" dimensionUniqueName="[Coffee Chain]" displayFolder="" count="0" memberValueDatatype="7" unbalanced="0"/>
    <cacheHierarchy uniqueName="[Coffee Chain].[Inventory]" caption="Inventory" attribute="1" defaultMemberUniqueName="[Coffee Chain].[Inventory].[All]" allUniqueName="[Coffee Chain].[Inventory].[All]" dimensionUniqueName="[Coffee Chain]" displayFolder="" count="0" memberValueDatatype="5" unbalanced="0"/>
    <cacheHierarchy uniqueName="[Coffee Chain].[Margin]" caption="Margin" attribute="1" defaultMemberUniqueName="[Coffee Chain].[Margin].[All]" allUniqueName="[Coffee Chain].[Margin].[All]" dimensionUniqueName="[Coffee Chain]" displayFolder="" count="0" memberValueDatatype="5" unbalanced="0"/>
    <cacheHierarchy uniqueName="[Coffee Chain].[Market Size]" caption="Market Size" attribute="1" defaultMemberUniqueName="[Coffee Chain].[Market Size].[All]" allUniqueName="[Coffee Chain].[Market Size].[All]" dimensionUniqueName="[Coffee Chain]" displayFolder="" count="0" memberValueDatatype="130" unbalanced="0"/>
    <cacheHierarchy uniqueName="[Coffee Chain].[Market]" caption="Market" attribute="1" defaultMemberUniqueName="[Coffee Chain].[Market].[All]" allUniqueName="[Coffee Chain].[Market].[All]" dimensionUniqueName="[Coffee Chain]" displayFolder="" count="2" memberValueDatatype="130" unbalanced="0">
      <fieldsUsage count="2">
        <fieldUsage x="-1"/>
        <fieldUsage x="1"/>
      </fieldsUsage>
    </cacheHierarchy>
    <cacheHierarchy uniqueName="[Coffee Chain].[Marketing]" caption="Marketing" attribute="1" defaultMemberUniqueName="[Coffee Chain].[Marketing].[All]" allUniqueName="[Coffee Chain].[Marketing].[All]" dimensionUniqueName="[Coffee Chain]" displayFolder="" count="0" memberValueDatatype="5" unbalanced="0"/>
    <cacheHierarchy uniqueName="[Coffee Chain].[Product Line]" caption="Product Line" attribute="1" defaultMemberUniqueName="[Coffee Chain].[Product Line].[All]" allUniqueName="[Coffee Chain].[Product Line].[All]" dimensionUniqueName="[Coffee Chain]" displayFolder="" count="0" memberValueDatatype="130" unbalanced="0"/>
    <cacheHierarchy uniqueName="[Coffee Chain].[Product Type]" caption="Product Type" attribute="1" defaultMemberUniqueName="[Coffee Chain].[Product Type].[All]" allUniqueName="[Coffee Chain].[Product Type].[All]" dimensionUniqueName="[Coffee Chain]" displayFolder="" count="0" memberValueDatatype="130" unbalanced="0"/>
    <cacheHierarchy uniqueName="[Coffee Chain].[Product]" caption="Product" attribute="1" defaultMemberUniqueName="[Coffee Chain].[Product].[All]" allUniqueName="[Coffee Chain].[Product].[All]" dimensionUniqueName="[Coffee Chain]" displayFolder="" count="0" memberValueDatatype="130" unbalanced="0"/>
    <cacheHierarchy uniqueName="[Coffee Chain].[Profit]" caption="Profit" attribute="1" defaultMemberUniqueName="[Coffee Chain].[Profit].[All]" allUniqueName="[Coffee Chain].[Profit].[All]" dimensionUniqueName="[Coffee Chain]" displayFolder="" count="0" memberValueDatatype="5" unbalanced="0"/>
    <cacheHierarchy uniqueName="[Coffee Chain].[Sales]" caption="Sales" attribute="1" defaultMemberUniqueName="[Coffee Chain].[Sales].[All]" allUniqueName="[Coffee Chain].[Sales].[All]" dimensionUniqueName="[Coffee Chain]" displayFolder="" count="0" memberValueDatatype="5" unbalanced="0"/>
    <cacheHierarchy uniqueName="[Coffee Chain].[State]" caption="State" attribute="1" defaultMemberUniqueName="[Coffee Chain].[State].[All]" allUniqueName="[Coffee Chain].[State].[All]" dimensionUniqueName="[Coffee Chain]" displayFolder="" count="0" memberValueDatatype="130" unbalanced="0"/>
    <cacheHierarchy uniqueName="[Coffee Chain].[Target COGS]" caption="Target COGS" attribute="1" defaultMemberUniqueName="[Coffee Chain].[Target COGS].[All]" allUniqueName="[Coffee Chain].[Target COGS].[All]" dimensionUniqueName="[Coffee Chain]" displayFolder="" count="0" memberValueDatatype="5" unbalanced="0"/>
    <cacheHierarchy uniqueName="[Coffee Chain].[Target Margin]" caption="Target Margin" attribute="1" defaultMemberUniqueName="[Coffee Chain].[Target Margin].[All]" allUniqueName="[Coffee Chain].[Target Margin].[All]" dimensionUniqueName="[Coffee Chain]" displayFolder="" count="0" memberValueDatatype="5" unbalanced="0"/>
    <cacheHierarchy uniqueName="[Coffee Chain].[Target Profit]" caption="Target Profit" attribute="1" defaultMemberUniqueName="[Coffee Chain].[Target Profit].[All]" allUniqueName="[Coffee Chain].[Target Profit].[All]" dimensionUniqueName="[Coffee Chain]" displayFolder="" count="0" memberValueDatatype="5" unbalanced="0"/>
    <cacheHierarchy uniqueName="[Coffee Chain].[Target Sales]" caption="Target Sales" attribute="1" defaultMemberUniqueName="[Coffee Chain].[Target Sales].[All]" allUniqueName="[Coffee Chain].[Target Sales].[All]" dimensionUniqueName="[Coffee Chain]" displayFolder="" count="0" memberValueDatatype="5" unbalanced="0"/>
    <cacheHierarchy uniqueName="[Coffee Chain].[Total Expenses]" caption="Total Expenses" attribute="1" defaultMemberUniqueName="[Coffee Chain].[Total Expenses].[All]" allUniqueName="[Coffee Chain].[Total Expenses].[All]" dimensionUniqueName="[Coffee Chain]" displayFolder="" count="0" memberValueDatatype="5" unbalanced="0"/>
    <cacheHierarchy uniqueName="[Coffee Chain].[Type]" caption="Type" attribute="1" defaultMemberUniqueName="[Coffee Chain].[Type].[All]" allUniqueName="[Coffee Chain].[Type].[All]" dimensionUniqueName="[Coffee Chain]" displayFolder="" count="0" memberValueDatatype="130" unbalanced="0"/>
    <cacheHierarchy uniqueName="[Coffee Chain].[Month Name]" caption="Month Name" attribute="1" defaultMemberUniqueName="[Coffee Chain].[Month Name].[All]" allUniqueName="[Coffee Chain].[Month Name].[All]" dimensionUniqueName="[Coffee Chain]" displayFolder="" count="2" memberValueDatatype="130" unbalanced="0">
      <fieldsUsage count="2">
        <fieldUsage x="-1"/>
        <fieldUsage x="0"/>
      </fieldsUsage>
    </cacheHierarchy>
    <cacheHierarchy uniqueName="[Coffee Chain].[Month Number]" caption="Month Number" attribute="1" defaultMemberUniqueName="[Coffee Chain].[Month Number].[All]" allUniqueName="[Coffee Chain].[Month Number].[All]" dimensionUniqueName="[Coffee Chain]" displayFolder="" count="0" memberValueDatatype="20" unbalanced="0"/>
    <cacheHierarchy uniqueName="[Coffee Chain].[Day of Week]" caption="Day of Week" attribute="1" defaultMemberUniqueName="[Coffee Chain].[Day of Week].[All]" allUniqueName="[Coffee Chain].[Day of Week].[All]" dimensionUniqueName="[Coffee Chain]" displayFolder="" count="0" memberValueDatatype="20" unbalanced="0"/>
    <cacheHierarchy uniqueName="[Coffee Chain].[Day Name]" caption="Day Name" attribute="1" defaultMemberUniqueName="[Coffee Chain].[Day Name].[All]" allUniqueName="[Coffee Chain].[Day Name].[All]" dimensionUniqueName="[Coffee Chain]" displayFolder="" count="0" memberValueDatatype="130" unbalanced="0"/>
    <cacheHierarchy uniqueName="[Coffee Chain].[WeekType]" caption="WeekType" attribute="1" defaultMemberUniqueName="[Coffee Chain].[WeekType].[All]" allUniqueName="[Coffee Chain].[WeekType].[All]" dimensionUniqueName="[Coffee Chain]" displayFolder="" count="0" memberValueDatatype="130" unbalanced="0"/>
    <cacheHierarchy uniqueName="[Coffee Chain].[Year]" caption="Year" attribute="1" defaultMemberUniqueName="[Coffee Chain].[Year].[All]" allUniqueName="[Coffee Chain].[Year].[All]" dimensionUniqueName="[Coffee Chain]" displayFolder="" count="0" memberValueDatatype="20" unbalanced="0"/>
    <cacheHierarchy uniqueName="[Coffee Chain].[Month]" caption="Month" attribute="1" defaultMemberUniqueName="[Coffee Chain].[Month].[All]" allUniqueName="[Coffee Chain].[Month].[All]" dimensionUniqueName="[Coffee Chain]" displayFolder="" count="0" memberValueDatatype="130" unbalanced="0"/>
    <cacheHierarchy uniqueName="[Measures].[Sum of Sales]" caption="Sum of Sales" measure="1" displayFolder="" measureGroup="Coffee Chain" count="0">
      <extLst>
        <ext xmlns:x15="http://schemas.microsoft.com/office/spreadsheetml/2010/11/main" uri="{B97F6D7D-B522-45F9-BDA1-12C45D357490}">
          <x15:cacheHierarchy aggregatedColumn="13"/>
        </ext>
      </extLst>
    </cacheHierarchy>
    <cacheHierarchy uniqueName="[Measures].[Sum of Target Sales]" caption="Sum of Target Sales" measure="1" displayFolder="" measureGroup="Coffee Chain" count="0">
      <extLst>
        <ext xmlns:x15="http://schemas.microsoft.com/office/spreadsheetml/2010/11/main" uri="{B97F6D7D-B522-45F9-BDA1-12C45D357490}">
          <x15:cacheHierarchy aggregatedColumn="18"/>
        </ext>
      </extLst>
    </cacheHierarchy>
    <cacheHierarchy uniqueName="[Measures].[Sum of Target Profit]" caption="Sum of Target Profit" measure="1" displayFolder="" measureGroup="Coffee Chain"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Coffee Chain" count="0">
      <extLst>
        <ext xmlns:x15="http://schemas.microsoft.com/office/spreadsheetml/2010/11/main" uri="{B97F6D7D-B522-45F9-BDA1-12C45D357490}">
          <x15:cacheHierarchy aggregatedColumn="12"/>
        </ext>
      </extLst>
    </cacheHierarchy>
    <cacheHierarchy uniqueName="[Measures].[Sum of Cogs]" caption="Sum of Cogs" measure="1" displayFolder="" measureGroup="Coffee Chain" count="0">
      <extLst>
        <ext xmlns:x15="http://schemas.microsoft.com/office/spreadsheetml/2010/11/main" uri="{B97F6D7D-B522-45F9-BDA1-12C45D357490}">
          <x15:cacheHierarchy aggregatedColumn="1"/>
        </ext>
      </extLst>
    </cacheHierarchy>
    <cacheHierarchy uniqueName="[Measures].[Sum of Target COGS]" caption="Sum of Target COGS" measure="1" displayFolder="" measureGroup="Coffee Chain" count="0">
      <extLst>
        <ext xmlns:x15="http://schemas.microsoft.com/office/spreadsheetml/2010/11/main" uri="{B97F6D7D-B522-45F9-BDA1-12C45D357490}">
          <x15:cacheHierarchy aggregatedColumn="15"/>
        </ext>
      </extLst>
    </cacheHierarchy>
    <cacheHierarchy uniqueName="[Measures].[Sum of Margin]" caption="Sum of Margin" measure="1" displayFolder="" measureGroup="Coffee Chain" count="0">
      <extLst>
        <ext xmlns:x15="http://schemas.microsoft.com/office/spreadsheetml/2010/11/main" uri="{B97F6D7D-B522-45F9-BDA1-12C45D357490}">
          <x15:cacheHierarchy aggregatedColumn="5"/>
        </ext>
      </extLst>
    </cacheHierarchy>
    <cacheHierarchy uniqueName="[Measures].[Sum of Target Margin]" caption="Sum of Target Margin" measure="1" displayFolder="" measureGroup="Coffee Chain" count="0">
      <extLst>
        <ext xmlns:x15="http://schemas.microsoft.com/office/spreadsheetml/2010/11/main" uri="{B97F6D7D-B522-45F9-BDA1-12C45D357490}">
          <x15:cacheHierarchy aggregatedColumn="16"/>
        </ext>
      </extLst>
    </cacheHierarchy>
    <cacheHierarchy uniqueName="[Measures].[Sum of Total Expenses]" caption="Sum of Total Expenses" measure="1" displayFolder="" measureGroup="Coffee Chain" count="0">
      <extLst>
        <ext xmlns:x15="http://schemas.microsoft.com/office/spreadsheetml/2010/11/main" uri="{B97F6D7D-B522-45F9-BDA1-12C45D357490}">
          <x15:cacheHierarchy aggregatedColumn="19"/>
        </ext>
      </extLst>
    </cacheHierarchy>
    <cacheHierarchy uniqueName="[Measures].[Sum of Marketing]" caption="Sum of Marketing" measure="1" displayFolder="" measureGroup="Coffee Chain" count="0">
      <extLst>
        <ext xmlns:x15="http://schemas.microsoft.com/office/spreadsheetml/2010/11/main" uri="{B97F6D7D-B522-45F9-BDA1-12C45D357490}">
          <x15:cacheHierarchy aggregatedColumn="8"/>
        </ext>
      </extLst>
    </cacheHierarchy>
    <cacheHierarchy uniqueName="[Measures].[Sum of Inventory]" caption="Sum of Inventory" measure="1" displayFolder="" measureGroup="Coffee Chain" count="0">
      <extLst>
        <ext xmlns:x15="http://schemas.microsoft.com/office/spreadsheetml/2010/11/main" uri="{B97F6D7D-B522-45F9-BDA1-12C45D357490}">
          <x15:cacheHierarchy aggregatedColumn="4"/>
        </ext>
      </extLst>
    </cacheHierarchy>
    <cacheHierarchy uniqueName="[Measures].[Sum of Difference Between Actual and Target Profit]" caption="Sum of Difference Between Actual and Target Profit" measure="1" displayFolder="" measureGroup="Coffee Chain" count="0">
      <extLst>
        <ext xmlns:x15="http://schemas.microsoft.com/office/spreadsheetml/2010/11/main" uri="{B97F6D7D-B522-45F9-BDA1-12C45D357490}">
          <x15:cacheHierarchy aggregatedColumn="2"/>
        </ext>
      </extLst>
    </cacheHierarchy>
    <cacheHierarchy uniqueName="[Measures].[Sum of Month Number]" caption="Sum of Month Number" measure="1" displayFolder="" measureGroup="Coffee Chain" count="0">
      <extLst>
        <ext xmlns:x15="http://schemas.microsoft.com/office/spreadsheetml/2010/11/main" uri="{B97F6D7D-B522-45F9-BDA1-12C45D357490}">
          <x15:cacheHierarchy aggregatedColumn="22"/>
        </ext>
      </extLst>
    </cacheHierarchy>
    <cacheHierarchy uniqueName="[Measures].[Sum of Year]" caption="Sum of Year" measure="1" displayFolder="" measureGroup="Coffee Chain" count="0">
      <extLst>
        <ext xmlns:x15="http://schemas.microsoft.com/office/spreadsheetml/2010/11/main" uri="{B97F6D7D-B522-45F9-BDA1-12C45D357490}">
          <x15:cacheHierarchy aggregatedColumn="26"/>
        </ext>
      </extLst>
    </cacheHierarchy>
    <cacheHierarchy uniqueName="[Measures].[Total Profit]" caption="Total Profit" measure="1" displayFolder="" measureGroup="Coffee Chain" count="0"/>
    <cacheHierarchy uniqueName="[Measures].[Total Revenue]" caption="Total Revenue" measure="1" displayFolder="" measureGroup="Coffee Chain" count="0"/>
    <cacheHierarchy uniqueName="[Measures].[Profit Margin]" caption="Profit Margin" measure="1" displayFolder="" measureGroup="Coffee Chain" count="0" oneField="1">
      <fieldsUsage count="1">
        <fieldUsage x="2"/>
      </fieldsUsage>
    </cacheHierarchy>
    <cacheHierarchy uniqueName="[Measures].[__XL_Count Coffee Chain]" caption="__XL_Count Coffee Chain" measure="1" displayFolder="" measureGroup="Coffee Chain" count="0" hidden="1"/>
    <cacheHierarchy uniqueName="[Measures].[__No measures defined]" caption="__No measures defined" measure="1" displayFolder="" count="0" hidden="1"/>
  </cacheHierarchies>
  <kpis count="0"/>
  <dimensions count="2">
    <dimension name="Coffee Chain" uniqueName="[Coffee Chain]" caption="Coffee Chain"/>
    <dimension measure="1" name="Measures" uniqueName="[Measures]" caption="Measures"/>
  </dimensions>
  <measureGroups count="1">
    <measureGroup name="Coffee Chain" caption="Coffee Ch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B7696-F465-4B00-8449-05B4AAB7975F}" name="Reveune by Product type" cacheId="380" applyNumberFormats="0" applyBorderFormats="0" applyFontFormats="0" applyPatternFormats="0" applyAlignmentFormats="0" applyWidthHeightFormats="1" dataCaption="Values" tag="2b4547ce-2e03-4fca-b5aa-189f556b3a6f" updatedVersion="6" minRefreshableVersion="3" useAutoFormatting="1" subtotalHiddenItems="1" itemPrintTitles="1" createdVersion="6" indent="0" compact="0" compactData="0" multipleFieldFilters="0" chartFormat="15">
  <location ref="A68:C73" firstHeaderRow="0" firstDataRow="1"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5">
        <item x="0"/>
        <item x="1"/>
        <item x="2"/>
        <item x="3"/>
        <item t="default"/>
      </items>
    </pivotField>
    <pivotField compact="0" allDrilled="1" outline="0" subtotalTop="0" showAll="0" dataSourceSort="1" defaultAttributeDrillState="1"/>
  </pivotFields>
  <rowFields count="1">
    <field x="3"/>
  </rowFields>
  <rowItems count="5">
    <i>
      <x/>
    </i>
    <i>
      <x v="1"/>
    </i>
    <i>
      <x v="2"/>
    </i>
    <i>
      <x v="3"/>
    </i>
    <i t="grand">
      <x/>
    </i>
  </rowItems>
  <colFields count="1">
    <field x="-2"/>
  </colFields>
  <colItems count="2">
    <i>
      <x/>
    </i>
    <i i="1">
      <x v="1"/>
    </i>
  </colItems>
  <dataFields count="2">
    <dataField name="Target" fld="2" baseField="0" baseItem="0"/>
    <dataField name="Revenue" fld="1" baseField="0" baseItem="0"/>
  </dataFields>
  <formats count="1">
    <format dxfId="13">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58B502-0E8D-4CA8-8A3C-D238AB25C1B0}" name="Profit by Product" cacheId="383" applyNumberFormats="0" applyBorderFormats="0" applyFontFormats="0" applyPatternFormats="0" applyAlignmentFormats="0" applyWidthHeightFormats="1" dataCaption="Values" tag="aab74ee0-64a7-44b8-9cb9-ed686f897f04" updatedVersion="6" minRefreshableVersion="3" useAutoFormatting="1" subtotalHiddenItems="1" itemPrintTitles="1" createdVersion="6" indent="0" compact="0" compactData="0" multipleFieldFilters="0" chartFormat="6">
  <location ref="I22:K36" firstHeaderRow="0" firstDataRow="1" firstDataCol="1"/>
  <pivotFields count="5">
    <pivotField name="Month"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4">
        <item x="0"/>
        <item x="1"/>
        <item x="2"/>
        <item x="3"/>
        <item x="4"/>
        <item x="5"/>
        <item x="6"/>
        <item x="7"/>
        <item x="8"/>
        <item x="9"/>
        <item x="10"/>
        <item x="11"/>
        <item x="12"/>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arget Profit" fld="2" baseField="0" baseItem="0"/>
    <dataField name="Sum of Profit" fld="3" baseField="0" baseItem="0"/>
  </dataFields>
  <formats count="1">
    <format dxfId="22">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83816A-9125-43F4-BB19-A89297F7AA1B}" name="Rev by Weektype" cacheId="407" applyNumberFormats="0" applyBorderFormats="0" applyFontFormats="0" applyPatternFormats="0" applyAlignmentFormats="0" applyWidthHeightFormats="1" dataCaption="Values" tag="c9c1aecc-8f1f-421d-b5c9-0d348ced3a83" updatedVersion="6" minRefreshableVersion="3" useAutoFormatting="1" subtotalHiddenItems="1" itemPrintTitles="1" createdVersion="6" indent="0" compact="0" compactData="0" multipleFieldFilters="0" chartFormat="13">
  <location ref="I49:J52" firstHeaderRow="1" firstDataRow="1" firstDataCol="1"/>
  <pivotFields count="4">
    <pivotField name="Month"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3">
        <item x="0"/>
        <item x="1"/>
        <item t="default"/>
      </items>
    </pivotField>
    <pivotField compact="0" allDrilled="1" outline="0" subtotalTop="0" showAll="0" dataSourceSort="1" defaultAttributeDrillState="1"/>
  </pivotFields>
  <rowFields count="1">
    <field x="2"/>
  </rowFields>
  <rowItems count="3">
    <i>
      <x/>
    </i>
    <i>
      <x v="1"/>
    </i>
    <i t="grand">
      <x/>
    </i>
  </rowItems>
  <colItems count="1">
    <i/>
  </colItems>
  <dataFields count="1">
    <dataField name="Revenue" fld="1" baseField="0" baseItem="0"/>
  </dataFields>
  <formats count="1">
    <format dxfId="23">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multipleItemSelectionAllowed="1"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DF1E01-0152-46F1-92E5-C9B5F2C85DA2}" name="Variance" cacheId="413" applyNumberFormats="0" applyBorderFormats="0" applyFontFormats="0" applyPatternFormats="0" applyAlignmentFormats="0" applyWidthHeightFormats="1" dataCaption="Values" tag="80fbbc6e-2f58-416b-90fd-4df40cadabb3" updatedVersion="6" minRefreshableVersion="3" useAutoFormatting="1" itemPrintTitles="1" createdVersion="6" indent="0" compact="0" compactData="0" multipleFieldFilters="0" chartFormat="3">
  <location ref="A12:B13" firstHeaderRow="0" firstDataRow="1" firstDataCol="0"/>
  <pivotFields count="4">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2">
    <i>
      <x/>
    </i>
    <i i="1">
      <x v="1"/>
    </i>
  </colItems>
  <dataFields count="2">
    <dataField name="Target" fld="2" baseField="0" baseItem="0"/>
    <dataField name="Revenue" fld="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133056-A554-47F1-89AD-8DB28D5334C7}" name="Rev by Product Type" cacheId="401" applyNumberFormats="0" applyBorderFormats="0" applyFontFormats="0" applyPatternFormats="0" applyAlignmentFormats="0" applyWidthHeightFormats="1" dataCaption="Values" tag="27d106bf-9ad5-4d5b-9b14-c5c95e1dc733" updatedVersion="6" minRefreshableVersion="3" useAutoFormatting="1" subtotalHiddenItems="1" itemPrintTitles="1" createdVersion="6" indent="0" compact="0" compactData="0" multipleFieldFilters="0" chartFormat="11">
  <location ref="A49:C54" firstHeaderRow="0" firstDataRow="1"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5">
        <item x="0"/>
        <item x="1"/>
        <item x="2"/>
        <item x="3"/>
        <item t="default"/>
      </items>
    </pivotField>
    <pivotField compact="0" allDrilled="1" outline="0" subtotalTop="0" showAll="0" dataSourceSort="1" defaultAttributeDrillState="1"/>
  </pivotFields>
  <rowFields count="1">
    <field x="3"/>
  </rowFields>
  <rowItems count="5">
    <i>
      <x/>
    </i>
    <i>
      <x v="1"/>
    </i>
    <i>
      <x v="2"/>
    </i>
    <i>
      <x v="3"/>
    </i>
    <i t="grand">
      <x/>
    </i>
  </rowItems>
  <colFields count="1">
    <field x="-2"/>
  </colFields>
  <colItems count="2">
    <i>
      <x/>
    </i>
    <i i="1">
      <x v="1"/>
    </i>
  </colItems>
  <dataFields count="2">
    <dataField name="Target" fld="2" baseField="0" baseItem="0"/>
    <dataField name="Revenue" fld="1" baseField="0" baseItem="0"/>
  </dataFields>
  <formats count="1">
    <format dxfId="24">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1C450D-8278-4120-8B83-5322677743A8}" name="rev by Month year" cacheId="392" applyNumberFormats="0" applyBorderFormats="0" applyFontFormats="0" applyPatternFormats="0" applyAlignmentFormats="0" applyWidthHeightFormats="1" dataCaption="Values" tag="982e86fa-bc3a-4ead-8dd0-2b79cadd972e" updatedVersion="6" minRefreshableVersion="3" useAutoFormatting="1" subtotalHiddenItems="1" itemPrintTitles="1" createdVersion="6" indent="0" compact="0" compactData="0" multipleFieldFilters="0" chartFormat="9">
  <location ref="M4:P13" firstHeaderRow="0" firstDataRow="1" firstDataCol="2"/>
  <pivotFields count="6">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3">
        <item x="0"/>
        <item x="1"/>
        <item t="default"/>
      </items>
    </pivotField>
    <pivotField axis="axisRow"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2">
    <field x="3"/>
    <field x="4"/>
  </rowFields>
  <rowItems count="9">
    <i>
      <x/>
      <x/>
    </i>
    <i r="1">
      <x v="1"/>
    </i>
    <i r="1">
      <x v="2"/>
    </i>
    <i t="default">
      <x/>
    </i>
    <i>
      <x v="1"/>
      <x/>
    </i>
    <i r="1">
      <x v="1"/>
    </i>
    <i r="1">
      <x v="2"/>
    </i>
    <i t="default">
      <x v="1"/>
    </i>
    <i t="grand">
      <x/>
    </i>
  </rowItems>
  <colFields count="1">
    <field x="-2"/>
  </colFields>
  <colItems count="2">
    <i>
      <x/>
    </i>
    <i i="1">
      <x v="1"/>
    </i>
  </colItems>
  <dataFields count="2">
    <dataField name="Target" fld="2" baseField="0" baseItem="0"/>
    <dataField name="Revenue" fld="1" baseField="0" baseItem="0"/>
  </dataFields>
  <formats count="1">
    <format dxfId="25">
      <pivotArea outline="0" collapsedLevelsAreSubtotals="1" fieldPosition="0"/>
    </format>
  </format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6"/>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2B9DDD-1DF6-4C69-9B56-E080865DE3AF}" name="Rev by Product Line" cacheId="398" applyNumberFormats="0" applyBorderFormats="0" applyFontFormats="0" applyPatternFormats="0" applyAlignmentFormats="0" applyWidthHeightFormats="1" dataCaption="Values" tag="3f0ad358-607c-47f3-b0e0-bbfbea7948d7" updatedVersion="6" minRefreshableVersion="3" useAutoFormatting="1" subtotalHiddenItems="1" itemPrintTitles="1" createdVersion="6" indent="0" compact="0" compactData="0" multipleFieldFilters="0" chartFormat="13">
  <location ref="I42:J45" firstHeaderRow="1" firstDataRow="1" firstDataCol="1"/>
  <pivotFields count="4">
    <pivotField name="Month"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3">
        <item x="0"/>
        <item x="1"/>
        <item t="default"/>
      </items>
    </pivotField>
    <pivotField compact="0" allDrilled="1" outline="0" subtotalTop="0" showAll="0" dataSourceSort="1" defaultAttributeDrillState="1"/>
  </pivotFields>
  <rowFields count="1">
    <field x="2"/>
  </rowFields>
  <rowItems count="3">
    <i>
      <x/>
    </i>
    <i>
      <x v="1"/>
    </i>
    <i t="grand">
      <x/>
    </i>
  </rowItems>
  <colItems count="1">
    <i/>
  </colItems>
  <dataFields count="1">
    <dataField name="Revenue" fld="1" baseField="0" baseItem="0"/>
  </dataFields>
  <formats count="1">
    <format dxfId="26">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A4D663F-5385-49C5-9A1B-AC33AD78E14F}" name="PivotTable1" cacheId="203" applyNumberFormats="0" applyBorderFormats="0" applyFontFormats="0" applyPatternFormats="0" applyAlignmentFormats="0" applyWidthHeightFormats="1" dataCaption="Values" tag="3adb7a43-00c6-44ce-8086-c67c82e6dc98" updatedVersion="6" minRefreshableVersion="3" useAutoFormatting="1" itemPrintTitles="1" createdVersion="6" indent="0" compact="0" compactData="0" multipleFieldFilters="0" chartFormat="3">
  <location ref="A8:B9" firstHeaderRow="0" firstDataRow="1" firstDataCol="0"/>
  <pivotFields count="4">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2">
    <i>
      <x/>
    </i>
    <i i="1">
      <x v="1"/>
    </i>
  </colItems>
  <dataFields count="2">
    <dataField name="Sum of Cogs" fld="1" baseField="0" baseItem="0"/>
    <dataField name="Sum of Target COGS" fld="2"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765AF7B-3FB1-42EA-B8A5-3FF44A7F2845}" name="PivotTable4" cacheId="206" applyNumberFormats="0" applyBorderFormats="0" applyFontFormats="0" applyPatternFormats="0" applyAlignmentFormats="0" applyWidthHeightFormats="1" dataCaption="Values" tag="5c0d0e0a-03da-4810-a62c-2d33482d9219" updatedVersion="6" minRefreshableVersion="3" useAutoFormatting="1" itemPrintTitles="1" createdVersion="6" indent="0" compact="0" compactData="0" multipleFieldFilters="0" chartFormat="3">
  <location ref="A1:C5" firstHeaderRow="0" firstDataRow="1" firstDataCol="1"/>
  <pivotFields count="4">
    <pivotField name="Month" axis="axisRow"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4">
    <i>
      <x/>
    </i>
    <i>
      <x v="1"/>
    </i>
    <i>
      <x v="2"/>
    </i>
    <i t="grand">
      <x/>
    </i>
  </rowItems>
  <colFields count="1">
    <field x="-2"/>
  </colFields>
  <colItems count="2">
    <i>
      <x/>
    </i>
    <i i="1">
      <x v="1"/>
    </i>
  </colItems>
  <dataFields count="2">
    <dataField name="Sum of Cogs" fld="1" baseField="0" baseItem="0"/>
    <dataField name="Sum of Target COGS" fld="2" baseField="0" baseItem="0"/>
  </dataFields>
  <formats count="1">
    <format dxfId="12">
      <pivotArea outline="0" fieldPosition="0">
        <references count="1">
          <reference field="0" count="0" selected="0"/>
        </references>
      </pivotArea>
    </format>
  </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15E3B85-8AF3-4774-B8F6-3758D46442CF}" name="variance" cacheId="287" applyNumberFormats="0" applyBorderFormats="0" applyFontFormats="0" applyPatternFormats="0" applyAlignmentFormats="0" applyWidthHeightFormats="1" dataCaption="Values" tag="7a9c3f82-7a3c-4813-b0d1-e01c15075a37" updatedVersion="6" minRefreshableVersion="3" useAutoFormatting="1" rowGrandTotals="0" colGrandTotals="0" itemPrintTitles="1" createdVersion="6" indent="0" compact="0" compactData="0" multipleFieldFilters="0" chartFormat="12">
  <location ref="R43:S44" firstHeaderRow="0" firstDataRow="1" firstDataCol="0"/>
  <pivotFields count="4">
    <pivotField name="Month" compact="0" allDrilled="1" outline="0" subtotalTop="0" showAll="0" dataSourceSort="1" defaultAttributeDrillState="1">
      <items count="4">
        <item x="0"/>
        <item x="1"/>
        <item x="2"/>
        <item t="default"/>
      </items>
    </pivotField>
    <pivotField dataField="1" compact="0" outline="0" subtotalTop="0" showAll="0"/>
    <pivotField compact="0" allDrilled="1" outline="0" subtotalTop="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compact="0" outline="0" subtotalTop="0" showAll="0"/>
  </pivotFields>
  <rowItems count="1">
    <i/>
  </rowItems>
  <colFields count="1">
    <field x="-2"/>
  </colFields>
  <colItems count="2">
    <i>
      <x/>
    </i>
    <i i="1">
      <x v="1"/>
    </i>
  </colItems>
  <dataFields count="2">
    <dataField name="Profit" fld="1" baseField="0" baseItem="0"/>
    <dataField name="Sum of Target Profit" fld="3" baseField="0" baseItem="0"/>
  </dataFields>
  <chartFormats count="2">
    <chartFormat chart="9"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BA390FC-796C-4D68-BA67-112973E24183}" name="profit by  month" cacheId="305" applyNumberFormats="0" applyBorderFormats="0" applyFontFormats="0" applyPatternFormats="0" applyAlignmentFormats="0" applyWidthHeightFormats="1" dataCaption="Values" tag="7a9c3f82-7a3c-4813-b0d1-e01c15075a37" updatedVersion="6" minRefreshableVersion="3" useAutoFormatting="1" rowGrandTotals="0" colGrandTotals="0" itemPrintTitles="1" createdVersion="6" indent="0" compact="0" compactData="0" multipleFieldFilters="0" chartFormat="15">
  <location ref="R28:T31" firstHeaderRow="0" firstDataRow="1" firstDataCol="1"/>
  <pivotFields count="5">
    <pivotField name="Month"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1"/>
  </rowFields>
  <rowItems count="3">
    <i>
      <x/>
    </i>
    <i>
      <x v="1"/>
    </i>
    <i>
      <x v="2"/>
    </i>
  </rowItems>
  <colFields count="1">
    <field x="-2"/>
  </colFields>
  <colItems count="2">
    <i>
      <x/>
    </i>
    <i i="1">
      <x v="1"/>
    </i>
  </colItems>
  <dataFields count="2">
    <dataField fld="2" subtotal="count" baseField="0" baseItem="0"/>
    <dataField name="Target Profit" fld="3" baseField="1" baseItem="0" numFmtId="164"/>
  </dataFields>
  <formats count="1">
    <format dxfId="8">
      <pivotArea outline="0" fieldPosition="0">
        <references count="1">
          <reference field="4294967294" count="1" selected="0">
            <x v="1"/>
          </reference>
        </references>
      </pivotArea>
    </format>
  </formats>
  <chartFormats count="2">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rofi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25D9F-F0AC-4BE1-AFCC-B6AD75624CD8}" name="Rev by Day" cacheId="389" applyNumberFormats="0" applyBorderFormats="0" applyFontFormats="0" applyPatternFormats="0" applyAlignmentFormats="0" applyWidthHeightFormats="1" dataCaption="Values" tag="fe08baeb-8aff-4074-a6df-a5c566ad458a" updatedVersion="6" minRefreshableVersion="3" useAutoFormatting="1" subtotalHiddenItems="1" itemPrintTitles="1" createdVersion="6" indent="0" compact="0" compactData="0" multipleFieldFilters="0" chartFormat="18">
  <location ref="E49:G56" firstHeaderRow="0" firstDataRow="1"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7">
        <item x="0"/>
        <item x="1"/>
        <item x="2"/>
        <item x="3"/>
        <item x="4"/>
        <item x="5"/>
        <item t="default"/>
      </items>
    </pivotField>
    <pivotField compact="0" allDrilled="1" outline="0" subtotalTop="0" showAll="0" dataSourceSort="1" defaultAttributeDrillState="1"/>
  </pivotFields>
  <rowFields count="1">
    <field x="3"/>
  </rowFields>
  <rowItems count="7">
    <i>
      <x/>
    </i>
    <i>
      <x v="1"/>
    </i>
    <i>
      <x v="2"/>
    </i>
    <i>
      <x v="3"/>
    </i>
    <i>
      <x v="4"/>
    </i>
    <i>
      <x v="5"/>
    </i>
    <i t="grand">
      <x/>
    </i>
  </rowItems>
  <colFields count="1">
    <field x="-2"/>
  </colFields>
  <colItems count="2">
    <i>
      <x/>
    </i>
    <i i="1">
      <x v="1"/>
    </i>
  </colItems>
  <dataFields count="2">
    <dataField name="Target" fld="2" baseField="0" baseItem="0"/>
    <dataField name="Revenue" fld="1" baseField="0" baseItem="0"/>
  </dataFields>
  <formats count="1">
    <format dxfId="14">
      <pivotArea outline="0" collapsedLevelsAreSubtotals="1" fieldPosition="0"/>
    </format>
  </formats>
  <chartFormats count="1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7" format="6">
      <pivotArea type="data" outline="0" fieldPosition="0">
        <references count="2">
          <reference field="4294967294" count="1" selected="0">
            <x v="0"/>
          </reference>
          <reference field="3" count="1" selected="0">
            <x v="0"/>
          </reference>
        </references>
      </pivotArea>
    </chartFormat>
    <chartFormat chart="17" format="7">
      <pivotArea type="data" outline="0" fieldPosition="0">
        <references count="2">
          <reference field="4294967294" count="1" selected="0">
            <x v="0"/>
          </reference>
          <reference field="3" count="1" selected="0">
            <x v="1"/>
          </reference>
        </references>
      </pivotArea>
    </chartFormat>
    <chartFormat chart="17" format="8">
      <pivotArea type="data" outline="0" fieldPosition="0">
        <references count="2">
          <reference field="4294967294" count="1" selected="0">
            <x v="0"/>
          </reference>
          <reference field="3" count="1" selected="0">
            <x v="2"/>
          </reference>
        </references>
      </pivotArea>
    </chartFormat>
    <chartFormat chart="17" format="9">
      <pivotArea type="data" outline="0" fieldPosition="0">
        <references count="2">
          <reference field="4294967294" count="1" selected="0">
            <x v="0"/>
          </reference>
          <reference field="3" count="1" selected="0">
            <x v="3"/>
          </reference>
        </references>
      </pivotArea>
    </chartFormat>
    <chartFormat chart="17" format="10">
      <pivotArea type="data" outline="0" fieldPosition="0">
        <references count="2">
          <reference field="4294967294" count="1" selected="0">
            <x v="0"/>
          </reference>
          <reference field="3" count="1" selected="0">
            <x v="4"/>
          </reference>
        </references>
      </pivotArea>
    </chartFormat>
    <chartFormat chart="17" format="11">
      <pivotArea type="data" outline="0" fieldPosition="0">
        <references count="2">
          <reference field="4294967294" count="1" selected="0">
            <x v="0"/>
          </reference>
          <reference field="3" count="1" selected="0">
            <x v="5"/>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D88FF11-1F4B-4B37-9750-FBAA7A11E150}" name="Profit by day" cacheId="22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1:C78" firstHeaderRow="0" firstDataRow="1" firstDataCol="1"/>
  <pivotFields count="4">
    <pivotField axis="axisRow" compact="0" allDrilled="1" outline="0" subtotalTop="0" showAll="0" dataSourceSort="1" defaultAttributeDrillState="1">
      <items count="7">
        <item x="0"/>
        <item x="1"/>
        <item x="2"/>
        <item x="3"/>
        <item x="4"/>
        <item x="5"/>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7">
    <i>
      <x/>
    </i>
    <i>
      <x v="1"/>
    </i>
    <i>
      <x v="2"/>
    </i>
    <i>
      <x v="3"/>
    </i>
    <i>
      <x v="4"/>
    </i>
    <i>
      <x v="5"/>
    </i>
    <i t="grand">
      <x/>
    </i>
  </rowItems>
  <colFields count="1">
    <field x="-2"/>
  </colFields>
  <colItems count="2">
    <i>
      <x/>
    </i>
    <i i="1">
      <x v="1"/>
    </i>
  </colItems>
  <dataFields count="2">
    <dataField name="Target Profit" fld="2" baseField="0" baseItem="0"/>
    <dataField name="Actual Profit" fld="1" baseField="0" baseItem="0"/>
  </dataFields>
  <formats count="1">
    <format dxfId="10">
      <pivotArea outline="0" fieldPosition="0">
        <references count="1">
          <reference field="0" count="0" selected="0"/>
        </references>
      </pivotArea>
    </format>
  </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arget Profit"/>
    <pivotHierarchy dragToData="1" caption="Actu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385EA75-7004-4C86-B85A-7F8591385252}" name="PivotTable2" cacheId="215" applyNumberFormats="0" applyBorderFormats="0" applyFontFormats="0" applyPatternFormats="0" applyAlignmentFormats="0" applyWidthHeightFormats="1" dataCaption="Values" tag="7a9c3f82-7a3c-4813-b0d1-e01c15075a37" updatedVersion="6" minRefreshableVersion="3" useAutoFormatting="1" itemPrintTitles="1" createdVersion="6" indent="0" compact="0" compactData="0" multipleFieldFilters="0" chartFormat="10">
  <location ref="C22:D23" firstHeaderRow="0" firstDataRow="1" firstDataCol="0"/>
  <pivotFields count="4">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2">
    <i>
      <x/>
    </i>
    <i i="1">
      <x v="1"/>
    </i>
  </colItems>
  <dataFields count="2">
    <dataField name="Target" fld="1" baseField="0" baseItem="0"/>
    <dataField name="Profit" fld="2" baseField="0" baseItem="0"/>
  </dataFields>
  <chartFormats count="2">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BCAA5CE-6A3A-48C2-8F52-63BD9A31A0F6}" name="PivotTable4" cacheId="227" applyNumberFormats="0" applyBorderFormats="0" applyFontFormats="0" applyPatternFormats="0" applyAlignmentFormats="0" applyWidthHeightFormats="1" dataCaption="Values" tag="7a9c3f82-7a3c-4813-b0d1-e01c15075a37" updatedVersion="6" minRefreshableVersion="3" useAutoFormatting="1" itemPrintTitles="1" createdVersion="6" indent="0" compact="0" compactData="0" multipleFieldFilters="0" chartFormat="10">
  <location ref="B33:D34" firstHeaderRow="0" firstDataRow="1" firstDataCol="0"/>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3">
    <i>
      <x/>
    </i>
    <i i="1">
      <x v="1"/>
    </i>
    <i i="2">
      <x v="2"/>
    </i>
  </colItems>
  <dataFields count="3">
    <dataField name="Sum of Margin" fld="1" baseField="0" baseItem="0"/>
    <dataField fld="2" subtotal="count" baseField="0" baseItem="0"/>
    <dataField name="Sum of Cogs" fld="3"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8BE27A6-26D9-44E8-9C47-6CCB716F2DED}" name="Profit Margin %" cacheId="218" applyNumberFormats="0" applyBorderFormats="0" applyFontFormats="0" applyPatternFormats="0" applyAlignmentFormats="0" applyWidthHeightFormats="1" dataCaption="Values" tag="7a9c3f82-7a3c-4813-b0d1-e01c15075a37" updatedVersion="6" minRefreshableVersion="3" useAutoFormatting="1" itemPrintTitles="1" createdVersion="6" indent="0" compact="0" compactData="0" multipleFieldFilters="0" chartFormat="10">
  <location ref="B29:B30" firstHeaderRow="1" firstDataRow="1" firstDataCol="0"/>
  <pivotFields count="3">
    <pivotField name="Month"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 dataField="1" compact="0" outline="0" subtotalTop="0" showAll="0"/>
  </pivotFields>
  <rowItems count="1">
    <i/>
  </rowItems>
  <colItems count="1">
    <i/>
  </colItems>
  <dataFields count="1">
    <dataFiel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ADEDB13-02D8-4B71-B28F-82A8AD298759}" name="profit by product" cacheId="224" applyNumberFormats="0" applyBorderFormats="0" applyFontFormats="0" applyPatternFormats="0" applyAlignmentFormats="0" applyWidthHeightFormats="1" dataCaption="Values" tag="3516fb6f-6942-45c0-be6a-5a187ea19df5" updatedVersion="6" minRefreshableVersion="3" useAutoFormatting="1" rowGrandTotals="0" colGrandTotals="0" itemPrintTitles="1" createdVersion="6" indent="0" compact="0" compactData="0" multipleFieldFilters="0" chartFormat="10">
  <location ref="A1:C14" firstHeaderRow="0" firstDataRow="1"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14">
        <item x="0"/>
        <item x="1"/>
        <item x="2"/>
        <item x="3"/>
        <item x="4"/>
        <item x="5"/>
        <item x="6"/>
        <item x="7"/>
        <item x="8"/>
        <item x="9"/>
        <item x="10"/>
        <item x="11"/>
        <item x="12"/>
        <item t="default"/>
      </items>
    </pivotField>
    <pivotField compact="0" allDrilled="1" outline="0" subtotalTop="0" showAll="0" dataSourceSort="1" defaultAttributeDrillState="1"/>
  </pivotFields>
  <rowFields count="1">
    <field x="3"/>
  </rowFields>
  <rowItems count="13">
    <i>
      <x/>
    </i>
    <i>
      <x v="1"/>
    </i>
    <i>
      <x v="2"/>
    </i>
    <i>
      <x v="3"/>
    </i>
    <i>
      <x v="4"/>
    </i>
    <i>
      <x v="5"/>
    </i>
    <i>
      <x v="6"/>
    </i>
    <i>
      <x v="7"/>
    </i>
    <i>
      <x v="8"/>
    </i>
    <i>
      <x v="9"/>
    </i>
    <i>
      <x v="10"/>
    </i>
    <i>
      <x v="11"/>
    </i>
    <i>
      <x v="12"/>
    </i>
  </rowItems>
  <colFields count="1">
    <field x="-2"/>
  </colFields>
  <colItems count="2">
    <i>
      <x/>
    </i>
    <i i="1">
      <x v="1"/>
    </i>
  </colItems>
  <dataFields count="2">
    <dataField name="Target" fld="1" baseField="0" baseItem="0"/>
    <dataField name="Profit" fld="2" baseField="0" baseItem="0"/>
  </dataFields>
  <formats count="1">
    <format dxfId="11">
      <pivotArea outline="0" fieldPosition="0">
        <references count="1">
          <reference field="3" count="0" selected="0"/>
        </references>
      </pivotArea>
    </format>
  </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5A0D17D-5617-4D9D-B598-575A1643726E}" name="Profit margin" cacheId="209" applyNumberFormats="0" applyBorderFormats="0" applyFontFormats="0" applyPatternFormats="0" applyAlignmentFormats="0" applyWidthHeightFormats="1" dataCaption="Values" tag="69d65cb0-032e-45f1-ba52-b8302d0e6104" updatedVersion="6" minRefreshableVersion="3" useAutoFormatting="1" itemPrintTitles="1" createdVersion="6" indent="0" compact="0" compactData="0" multipleFieldFilters="0" chartFormat="10">
  <location ref="E18:F19" firstHeaderRow="0" firstDataRow="1" firstDataCol="0"/>
  <pivotFields count="4">
    <pivotField name="Month"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 dataField="1" compact="0" outline="0" subtotalTop="0" showAll="0"/>
    <pivotField dataField="1" compact="0" outline="0" subtotalTop="0" showAll="0"/>
  </pivotFields>
  <rowItems count="1">
    <i/>
  </rowItems>
  <colFields count="1">
    <field x="-2"/>
  </colFields>
  <colItems count="2">
    <i>
      <x/>
    </i>
    <i i="1">
      <x v="1"/>
    </i>
  </colItems>
  <dataFields count="2">
    <dataField name="Sum of Target Margin" fld="2" baseField="0" baseItem="0"/>
    <dataField name="Sum of Margin" fld="3"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89DDF1D-45FA-4F95-9A48-AAD9D61923E6}" name="Profit Guage" cacheId="200" applyNumberFormats="0" applyBorderFormats="0" applyFontFormats="0" applyPatternFormats="0" applyAlignmentFormats="0" applyWidthHeightFormats="1" dataCaption="Values" tag="7a9c3f82-7a3c-4813-b0d1-e01c15075a37" updatedVersion="6" minRefreshableVersion="3" useAutoFormatting="1" itemPrintTitles="1" createdVersion="6" indent="0" compact="0" compactData="0" multipleFieldFilters="0" chartFormat="10">
  <location ref="A18:B19" firstHeaderRow="0" firstDataRow="1" firstDataCol="0"/>
  <pivotFields count="4">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2">
    <i>
      <x/>
    </i>
    <i i="1">
      <x v="1"/>
    </i>
  </colItems>
  <dataFields count="2">
    <dataField name="Target" fld="1" baseField="0" baseItem="0"/>
    <dataField name="Profit" fld="2" baseField="0" baseItem="0"/>
  </dataFields>
  <chartFormats count="2">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03B2478-C16F-4784-B584-8D3BC3C531E9}" name="profit compersion" cacheId="230" applyNumberFormats="0" applyBorderFormats="0" applyFontFormats="0" applyPatternFormats="0" applyAlignmentFormats="0" applyWidthHeightFormats="1" dataCaption="Values" tag="7a9c3f82-7a3c-4813-b0d1-e01c15075a37" updatedVersion="6" minRefreshableVersion="3" useAutoFormatting="1" rowGrandTotals="0" colGrandTotals="0" itemPrintTitles="1" createdVersion="6" indent="0" compact="0" compactData="0" multipleFieldFilters="0" chartFormat="10">
  <location ref="R2:U23" firstHeaderRow="1" firstDataRow="2"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Col"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3"/>
  </colFields>
  <colItems count="3">
    <i>
      <x/>
    </i>
    <i>
      <x v="1"/>
    </i>
    <i>
      <x v="2"/>
    </i>
  </colItems>
  <dataFields count="1">
    <dataField name="Profit" fld="1" baseField="0" baseItem="0"/>
  </dataFields>
  <chartFormats count="1">
    <chartFormat chart="9" format="1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F5A78C7-FB19-4C94-9F13-5FBCF8D81A09}" name="PivotTable1" cacheId="212" applyNumberFormats="0" applyBorderFormats="0" applyFontFormats="0" applyPatternFormats="0" applyAlignmentFormats="0" applyWidthHeightFormats="1" dataCaption="Values" tag="7a9c3f82-7a3c-4813-b0d1-e01c15075a37" updatedVersion="6" minRefreshableVersion="3" useAutoFormatting="1" itemPrintTitles="1" createdVersion="6" indent="0" compact="0" compactData="0" multipleFieldFilters="0" chartFormat="11">
  <location ref="H18:H19" firstHeaderRow="1" firstDataRow="1" firstDataCol="0"/>
  <pivotFields count="3">
    <pivotField name="Month"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 dataField="1" compact="0" outline="0" subtotalTop="0" showAll="0"/>
  </pivotFields>
  <rowItems count="1">
    <i/>
  </rowItems>
  <colItems count="1">
    <i/>
  </colItems>
  <dataFields count="1">
    <dataFiel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caption="Target"/>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738BFD6-454F-4883-BEF6-DC56B2DD0117}" name="PivotTable20" cacheId="1" applyNumberFormats="0" applyBorderFormats="0" applyFontFormats="0" applyPatternFormats="0" applyAlignmentFormats="0" applyWidthHeightFormats="1" dataCaption="Values" tag="45bb9552-47fe-4bd5-8da0-207c0d7c3a86" updatedVersion="6" minRefreshableVersion="3" useAutoFormatting="1" itemPrintTitles="1" createdVersion="6" indent="0" compact="0" compactData="0" multipleFieldFilters="0" chartFormat="13">
  <location ref="S2:T5" firstHeaderRow="1" firstDataRow="1" firstDataCol="1"/>
  <pivotFields count="3">
    <pivotField name="Month"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3">
        <item x="0"/>
        <item x="1"/>
        <item t="default"/>
      </items>
    </pivotField>
  </pivotFields>
  <rowFields count="1">
    <field x="2"/>
  </rowFields>
  <rowItems count="3">
    <i>
      <x/>
    </i>
    <i>
      <x v="1"/>
    </i>
    <i t="grand">
      <x/>
    </i>
  </rowItems>
  <colItems count="1">
    <i/>
  </colItems>
  <dataFields count="1">
    <dataField name="Revenue" fld="1" baseField="0" baseItem="0"/>
  </dataFields>
  <formats count="1">
    <format dxfId="9">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A0DE3-5038-4E5C-89FD-712028698918}" name="PivotTable6" cacheId="0" applyNumberFormats="0" applyBorderFormats="0" applyFontFormats="0" applyPatternFormats="0" applyAlignmentFormats="0" applyWidthHeightFormats="1" dataCaption="Values" tag="33fa0815-fb61-445d-8480-620baa508898" updatedVersion="6" minRefreshableVersion="3" useAutoFormatting="1" subtotalHiddenItems="1" itemPrintTitles="1" createdVersion="6" indent="0" compact="0" compactData="0" multipleFieldFilters="0" chartFormat="3">
  <location ref="A28:A29" firstHeaderRow="1" firstDataRow="1" firstDataCol="0"/>
  <pivotFields count="2">
    <pivotField name="Month" compact="0" allDrilled="1" outline="0" subtotalTop="0" showAll="0" dataSourceSort="1" defaultAttributeDrillState="1">
      <items count="4">
        <item x="0"/>
        <item x="1"/>
        <item x="2"/>
        <item t="default"/>
      </items>
    </pivotField>
    <pivotField dataField="1" compact="0" outline="0" subtotalTop="0" showAll="0"/>
  </pivotFields>
  <rowItems count="1">
    <i/>
  </rowItems>
  <colItems count="1">
    <i/>
  </colItems>
  <dataFields count="1">
    <dataField name="Sum of Marketing" fld="1"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3C2FB-326A-45C2-99E1-A9834437C229}" name="Rev by Product" cacheId="395" applyNumberFormats="0" applyBorderFormats="0" applyFontFormats="0" applyPatternFormats="0" applyAlignmentFormats="0" applyWidthHeightFormats="1" dataCaption="Values" tag="b129a8ab-b25c-49d2-a838-b25bbc2e3282" updatedVersion="6" minRefreshableVersion="3" useAutoFormatting="1" subtotalHiddenItems="1" itemPrintTitles="1" createdVersion="6" indent="0" compact="0" compactData="0" multipleFieldFilters="0" chartFormat="6">
  <location ref="I4:K18" firstHeaderRow="0" firstDataRow="1" firstDataCol="1"/>
  <pivotFields count="5">
    <pivotField name="Month"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axis="axisRow" compact="0" allDrilled="1" outline="0" subtotalTop="0" showAll="0" dataSourceSort="1" defaultAttributeDrillState="1">
      <items count="14">
        <item x="0"/>
        <item x="1"/>
        <item x="2"/>
        <item x="3"/>
        <item x="4"/>
        <item x="5"/>
        <item x="6"/>
        <item x="7"/>
        <item x="8"/>
        <item x="9"/>
        <item x="10"/>
        <item x="11"/>
        <item x="12"/>
        <item t="default"/>
      </items>
    </pivotField>
    <pivotField compact="0" allDrilled="1" outline="0" subtotalTop="0" showAll="0" dataSourceSort="1" defaultAttributeDrillState="1"/>
  </pivotFields>
  <rowFields count="1">
    <field x="3"/>
  </rowFields>
  <rowItems count="14">
    <i>
      <x/>
    </i>
    <i>
      <x v="1"/>
    </i>
    <i>
      <x v="2"/>
    </i>
    <i>
      <x v="3"/>
    </i>
    <i>
      <x v="4"/>
    </i>
    <i>
      <x v="5"/>
    </i>
    <i>
      <x v="6"/>
    </i>
    <i>
      <x v="7"/>
    </i>
    <i>
      <x v="8"/>
    </i>
    <i>
      <x v="9"/>
    </i>
    <i>
      <x v="10"/>
    </i>
    <i>
      <x v="11"/>
    </i>
    <i>
      <x v="12"/>
    </i>
    <i t="grand">
      <x/>
    </i>
  </rowItems>
  <colFields count="1">
    <field x="-2"/>
  </colFields>
  <colItems count="2">
    <i>
      <x/>
    </i>
    <i i="1">
      <x v="1"/>
    </i>
  </colItems>
  <dataFields count="2">
    <dataField name="Target" fld="2" baseField="0" baseItem="0"/>
    <dataField name="Revenue" fld="1" baseField="0" baseItem="0"/>
  </dataFields>
  <formats count="1">
    <format dxfId="15">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F2DDD1-B58C-46B8-B803-62DFCB5DF96C}" name="Rev by Region" cacheId="404" applyNumberFormats="0" applyBorderFormats="0" applyFontFormats="0" applyPatternFormats="0" applyAlignmentFormats="0" applyWidthHeightFormats="1" dataCaption="Values" tag="0f94e3d1-83c6-4d84-ae12-f140b48973ff" updatedVersion="6" minRefreshableVersion="3" useAutoFormatting="1" subtotalHiddenItems="1" itemPrintTitles="1" createdVersion="6" indent="0" compact="0" compactData="0" multipleFieldFilters="0" chartFormat="11">
  <location ref="A41:C46" firstHeaderRow="0" firstDataRow="1" firstDataCol="1"/>
  <pivotFields count="5">
    <pivotField name="Month"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5">
        <item x="0"/>
        <item x="1"/>
        <item x="2"/>
        <item x="3"/>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Target" fld="3" baseField="1" baseItem="0"/>
    <dataField name="Revenue" fld="2" baseField="1" baseItem="0"/>
  </dataFields>
  <formats count="2">
    <format dxfId="17">
      <pivotArea outline="0" collapsedLevelsAreSubtotals="1" fieldPosition="0"/>
    </format>
    <format dxfId="16">
      <pivotArea outline="0" fieldPosition="0">
        <references count="1">
          <reference field="1" count="0" selected="0"/>
        </references>
      </pivotArea>
    </format>
  </formats>
  <chartFormats count="2">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BD5458-BEAF-4536-9572-8AFEBBA48019}" name="PivotTable5" cacheId="2" applyNumberFormats="0" applyBorderFormats="0" applyFontFormats="0" applyPatternFormats="0" applyAlignmentFormats="0" applyWidthHeightFormats="1" dataCaption="Values" tag="e25af24a-acb8-43af-affe-8a0ae1c47cc4" updatedVersion="6" minRefreshableVersion="3" useAutoFormatting="1" itemPrintTitles="1" createdVersion="6" indent="0" compact="0" compactData="0" multipleFieldFilters="0" chartFormat="3">
  <location ref="A20:C24" firstHeaderRow="0" firstDataRow="1" firstDataCol="1"/>
  <pivotFields count="3">
    <pivotField name="Month" axis="axisRow"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s>
  <rowFields count="1">
    <field x="0"/>
  </rowFields>
  <rowItems count="4">
    <i>
      <x/>
    </i>
    <i>
      <x v="1"/>
    </i>
    <i>
      <x v="2"/>
    </i>
    <i t="grand">
      <x/>
    </i>
  </rowItems>
  <colFields count="1">
    <field x="-2"/>
  </colFields>
  <colItems count="2">
    <i>
      <x/>
    </i>
    <i i="1">
      <x v="1"/>
    </i>
  </colItems>
  <dataFields count="2">
    <dataField name="Sum of Margin" fld="1" baseField="0" baseItem="0"/>
    <dataField name="Sum of Target Margin" fld="2" baseField="0" baseItem="0"/>
  </dataFields>
  <formats count="1">
    <format dxfId="18">
      <pivotArea outline="0" fieldPosition="0">
        <references count="1">
          <reference field="0" count="0" selected="0"/>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FB0520-6D02-4B0D-B1AF-49B70B33A9E0}" name="Rev by Coffee type" cacheId="386" applyNumberFormats="0" applyBorderFormats="0" applyFontFormats="0" applyPatternFormats="0" applyAlignmentFormats="0" applyWidthHeightFormats="1" dataCaption="Values" tag="126e0933-3900-4c4e-be6b-340fb1cbd409" updatedVersion="6" minRefreshableVersion="3" useAutoFormatting="1" subtotalHiddenItems="1" itemPrintTitles="1" createdVersion="6" indent="0" compact="0" compactData="0" multipleFieldFilters="0" chartFormat="13">
  <location ref="E42:F45" firstHeaderRow="1" firstDataRow="1" firstDataCol="1"/>
  <pivotFields count="4">
    <pivotField name="Month"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3">
        <item x="0"/>
        <item x="1"/>
        <item t="default"/>
      </items>
    </pivotField>
    <pivotField compact="0" allDrilled="1" outline="0" subtotalTop="0" showAll="0" dataSourceSort="1" defaultAttributeDrillState="1"/>
  </pivotFields>
  <rowFields count="1">
    <field x="2"/>
  </rowFields>
  <rowItems count="3">
    <i>
      <x/>
    </i>
    <i>
      <x v="1"/>
    </i>
    <i t="grand">
      <x/>
    </i>
  </rowItems>
  <colItems count="1">
    <i/>
  </colItems>
  <dataFields count="1">
    <dataField name="Revenue" fld="1" baseField="0" baseItem="0"/>
  </dataFields>
  <formats count="1">
    <format dxfId="19">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ADCF74-D957-4B68-A178-76374C78E11F}" name="PivotTable4" cacheId="197" applyNumberFormats="0" applyBorderFormats="0" applyFontFormats="0" applyPatternFormats="0" applyAlignmentFormats="0" applyWidthHeightFormats="1" dataCaption="Values" tag="eba5c97e-3041-468d-945e-72c860f6d81e" updatedVersion="6" minRefreshableVersion="3" useAutoFormatting="1" subtotalHiddenItems="1" itemPrintTitles="1" createdVersion="6" indent="0" compact="0" compactData="0" multipleFieldFilters="0" chartFormat="13">
  <location ref="M50:N51" firstHeaderRow="0" firstDataRow="1" firstDataCol="0"/>
  <pivotFields count="4">
    <pivotField name="Month"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 dataField="1" compact="0" outline="0" subtotalTop="0" showAll="0"/>
    <pivotField dataField="1" compact="0" outline="0" subtotalTop="0" showAll="0"/>
  </pivotFields>
  <rowItems count="1">
    <i/>
  </rowItems>
  <colFields count="1">
    <field x="-2"/>
  </colFields>
  <colItems count="2">
    <i>
      <x/>
    </i>
    <i i="1">
      <x v="1"/>
    </i>
  </colItems>
  <dataFields count="2">
    <dataField name="Sum of Sales" fld="3" baseField="0" baseItem="0"/>
    <dataField name="Sum of Target Sales" fld="2" baseField="0" baseItem="0"/>
  </dataFields>
  <formats count="1">
    <format dxfId="20">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266027-3A6C-497A-85F4-D7296E123435}" name="Revenue by Month" cacheId="410" applyNumberFormats="0" applyBorderFormats="0" applyFontFormats="0" applyPatternFormats="0" applyAlignmentFormats="0" applyWidthHeightFormats="1" dataCaption="Values" tag="3c11b55c-487d-463c-8691-ea68dc0cfe95" updatedVersion="6" minRefreshableVersion="3" useAutoFormatting="1" subtotalHiddenItems="1" itemPrintTitles="1" createdVersion="6" indent="0" compact="0" compactData="0" multipleFieldFilters="0" chartFormat="5">
  <location ref="A4:C8" firstHeaderRow="0" firstDataRow="1" firstDataCol="1"/>
  <pivotFields count="4">
    <pivotField name="Month" axis="axisRow" compact="0" allDrilled="1" outline="0" subtotalTop="0" showAll="0" dataSourceSort="1" defaultAttributeDrillState="1">
      <items count="4">
        <item x="0"/>
        <item x="1"/>
        <item x="2"/>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4">
    <i>
      <x/>
    </i>
    <i>
      <x v="1"/>
    </i>
    <i>
      <x v="2"/>
    </i>
    <i t="grand">
      <x/>
    </i>
  </rowItems>
  <colFields count="1">
    <field x="-2"/>
  </colFields>
  <colItems count="2">
    <i>
      <x/>
    </i>
    <i i="1">
      <x v="1"/>
    </i>
  </colItems>
  <dataFields count="2">
    <dataField name="Target" fld="2" baseField="0" baseItem="0"/>
    <dataField name="Revenue" fld="1" baseField="0" baseItem="0"/>
  </dataFields>
  <formats count="1">
    <format dxfId="21">
      <pivotArea outline="0" fieldPosition="0">
        <references count="1">
          <reference field="0" count="0" selected="0"/>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caption="Revenu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 Chain]"/>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4DBF8895-344E-45D0-A21D-EEFAAA31F629}" sourceName="[Coffee Chain].[Market]">
  <pivotTables>
    <pivotTable tabId="1" name="Rev by Weektype"/>
    <pivotTable tabId="1" name="Rev by Coffee type"/>
    <pivotTable tabId="1" name="Rev by Product Line"/>
    <pivotTable tabId="1" name="PivotTable4"/>
    <pivotTable tabId="3" name="Profit Guage"/>
    <pivotTable tabId="4" name="PivotTable1"/>
    <pivotTable tabId="4" name="PivotTable4"/>
    <pivotTable tabId="3" name="Profit margin"/>
    <pivotTable tabId="3" name="PivotTable1"/>
    <pivotTable tabId="3" name="PivotTable2"/>
    <pivotTable tabId="3" name="Profit Margin %"/>
    <pivotTable tabId="3" name="Profit by day"/>
    <pivotTable tabId="3" name="profit by product"/>
    <pivotTable tabId="3" name="PivotTable4"/>
    <pivotTable tabId="3" name="profit compersion"/>
    <pivotTable tabId="3" name="profit by  month"/>
    <pivotTable tabId="3" name="variance"/>
  </pivotTables>
  <data>
    <olap pivotCacheId="943783350">
      <levels count="2">
        <level uniqueName="[Coffee Chain].[Market].[(All)]" sourceCaption="(All)" count="0"/>
        <level uniqueName="[Coffee Chain].[Market].[Market]" sourceCaption="Market" count="4">
          <ranges>
            <range startItem="0">
              <i n="[Coffee Chain].[Market].&amp;[Central]" c="Central"/>
              <i n="[Coffee Chain].[Market].&amp;[East]" c="East"/>
              <i n="[Coffee Chain].[Market].&amp;[South]" c="South"/>
              <i n="[Coffee Chain].[Market].&amp;[West]" c="West"/>
            </range>
          </ranges>
        </level>
      </levels>
      <selections count="1">
        <selection n="[Coffee Chain].[Mar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6E68510B-EA94-4C55-93C8-BF24B4E9E25C}" sourceName="[Coffee Chain].[Market Size]">
  <pivotTables>
    <pivotTable tabId="1" name="Reveune by Product type"/>
    <pivotTable tabId="1" name="Profit by Product"/>
    <pivotTable tabId="1" name="Rev by Coffee type"/>
    <pivotTable tabId="1" name="Rev by Day"/>
    <pivotTable tabId="1" name="rev by Month year"/>
    <pivotTable tabId="1" name="Rev by Product"/>
    <pivotTable tabId="1" name="Rev by Product Line"/>
    <pivotTable tabId="1" name="Rev by Product Type"/>
    <pivotTable tabId="1" name="Rev by Region"/>
    <pivotTable tabId="1" name="Rev by Weektype"/>
    <pivotTable tabId="1" name="Revenue by Month"/>
    <pivotTable tabId="1" name="Variance"/>
  </pivotTables>
  <data>
    <olap pivotCacheId="943783350">
      <levels count="2">
        <level uniqueName="[Coffee Chain].[Market Size].[(All)]" sourceCaption="(All)" count="0"/>
        <level uniqueName="[Coffee Chain].[Market Size].[Market Size]" sourceCaption="Market Size" count="2">
          <ranges>
            <range startItem="0">
              <i n="[Coffee Chain].[Market Size].&amp;[Major Market]" c="Major Market"/>
              <i n="[Coffee Chain].[Market Size].&amp;[Small Market]" c="Small Market"/>
            </range>
          </ranges>
        </level>
      </levels>
      <selections count="1">
        <selection n="[Coffee Chain].[Market 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AC10489-B22F-40AA-B7DE-2739377E8AE7}" sourceName="[Coffee Chain].[Product Line]">
  <pivotTables>
    <pivotTable tabId="3" name="profit by  month"/>
  </pivotTables>
  <data>
    <olap pivotCacheId="943783350">
      <levels count="2">
        <level uniqueName="[Coffee Chain].[Product Line].[(All)]" sourceCaption="(All)" count="0"/>
        <level uniqueName="[Coffee Chain].[Product Line].[Product Line]" sourceCaption="Product Line" count="2">
          <ranges>
            <range startItem="0">
              <i n="[Coffee Chain].[Product Line].&amp;[Beans]" c="Beans"/>
              <i n="[Coffee Chain].[Product Line].&amp;[Leaves]" c="Leaves"/>
            </range>
          </ranges>
        </level>
      </levels>
      <selections count="1">
        <selection n="[Coffee Chain].[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1" xr10:uid="{0CB5811C-BA9E-44D3-8B02-6749C19645C8}" cache="Slicer_Market" caption="Marke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Size" xr10:uid="{B1FD8FC3-A1B2-4EF5-A5EE-AE012F74BE38}" cache="Slicer_Market_Size" caption="Market Size" columnCount="2" level="1" style="SlicerStyleLight1 4"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9A964255-E7FC-4EDC-A463-E07CF79B11AA}" cache="Slicer_Product_Line" caption="Product Line" columnCount="2" showCaption="0" level="1" style="SlicerStyleLight1 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E801BAFE-797A-47DD-8C1C-FB73E56E3BB1}" cache="Slicer_Market" caption="Marke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vmlDrawing" Target="../drawings/vmlDrawing1.v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drawing" Target="../drawings/drawing9.xml"/><Relationship Id="rId17" Type="http://schemas.openxmlformats.org/officeDocument/2006/relationships/ctrlProp" Target="../ctrlProps/ctrlProp4.xml"/><Relationship Id="rId2" Type="http://schemas.openxmlformats.org/officeDocument/2006/relationships/pivotTable" Target="../pivotTables/pivotTable19.xml"/><Relationship Id="rId16" Type="http://schemas.openxmlformats.org/officeDocument/2006/relationships/ctrlProp" Target="../ctrlProps/ctrlProp3.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5" Type="http://schemas.openxmlformats.org/officeDocument/2006/relationships/ctrlProp" Target="../ctrlProps/ctrlProp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11.xml"/><Relationship Id="rId6" Type="http://schemas.microsoft.com/office/2007/relationships/slicer" Target="../slicers/slicer3.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4.xml"/><Relationship Id="rId1" Type="http://schemas.openxmlformats.org/officeDocument/2006/relationships/pivotTable" Target="../pivotTables/pivot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C8B4-A177-4A1B-AF19-1DC1EB14CFFE}">
  <dimension ref="A3:T73"/>
  <sheetViews>
    <sheetView showGridLines="0" workbookViewId="0">
      <selection activeCell="F12" sqref="F12"/>
    </sheetView>
  </sheetViews>
  <sheetFormatPr defaultRowHeight="15" x14ac:dyDescent="0.25"/>
  <cols>
    <col min="1" max="1" width="7" bestFit="1" customWidth="1"/>
    <col min="2" max="3" width="8.85546875" bestFit="1" customWidth="1"/>
    <col min="4" max="4" width="20.140625" bestFit="1" customWidth="1"/>
    <col min="5" max="5" width="12.28515625" bestFit="1" customWidth="1"/>
    <col min="6" max="6" width="6.5703125" bestFit="1" customWidth="1"/>
    <col min="7" max="7" width="8.85546875" bestFit="1" customWidth="1"/>
    <col min="9" max="9" width="12.85546875" bestFit="1" customWidth="1"/>
    <col min="10" max="10" width="8.85546875" bestFit="1" customWidth="1"/>
    <col min="11" max="11" width="9.28515625" bestFit="1" customWidth="1"/>
    <col min="12" max="12" width="12" bestFit="1" customWidth="1"/>
    <col min="13" max="13" width="12.140625" bestFit="1" customWidth="1"/>
    <col min="14" max="14" width="9.28515625" bestFit="1" customWidth="1"/>
    <col min="15" max="15" width="6.5703125" bestFit="1" customWidth="1"/>
    <col min="16" max="16" width="8.85546875" bestFit="1" customWidth="1"/>
    <col min="17" max="24" width="9.7109375" bestFit="1" customWidth="1"/>
    <col min="25" max="25" width="11.42578125" bestFit="1" customWidth="1"/>
    <col min="26" max="26" width="13.85546875" bestFit="1" customWidth="1"/>
  </cols>
  <sheetData>
    <row r="3" spans="1:16" x14ac:dyDescent="0.25">
      <c r="A3" t="s">
        <v>0</v>
      </c>
    </row>
    <row r="4" spans="1:16" x14ac:dyDescent="0.25">
      <c r="A4" s="30" t="s">
        <v>5</v>
      </c>
      <c r="B4" s="29" t="s">
        <v>6</v>
      </c>
      <c r="C4" s="29" t="s">
        <v>7</v>
      </c>
      <c r="I4" s="30" t="s">
        <v>12</v>
      </c>
      <c r="J4" s="29" t="s">
        <v>6</v>
      </c>
      <c r="K4" s="29" t="s">
        <v>7</v>
      </c>
      <c r="M4" s="30" t="s">
        <v>66</v>
      </c>
      <c r="N4" s="30" t="s">
        <v>5</v>
      </c>
      <c r="O4" s="29" t="s">
        <v>6</v>
      </c>
      <c r="P4" s="29" t="s">
        <v>7</v>
      </c>
    </row>
    <row r="5" spans="1:16" x14ac:dyDescent="0.25">
      <c r="A5" s="29" t="s">
        <v>4</v>
      </c>
      <c r="B5" s="18">
        <v>58220</v>
      </c>
      <c r="C5" s="18">
        <v>67836</v>
      </c>
      <c r="I5" s="29" t="s">
        <v>13</v>
      </c>
      <c r="J5" s="6">
        <v>6760</v>
      </c>
      <c r="K5" s="6">
        <v>6781</v>
      </c>
      <c r="M5" s="29">
        <v>2012</v>
      </c>
      <c r="N5" s="29" t="s">
        <v>71</v>
      </c>
      <c r="O5" s="18">
        <v>29110</v>
      </c>
      <c r="P5" s="18">
        <v>32849</v>
      </c>
    </row>
    <row r="6" spans="1:16" x14ac:dyDescent="0.25">
      <c r="A6" s="29" t="s">
        <v>3</v>
      </c>
      <c r="B6" s="18">
        <v>59080</v>
      </c>
      <c r="C6" s="18">
        <v>66106</v>
      </c>
      <c r="F6" t="s">
        <v>86</v>
      </c>
      <c r="G6" t="s">
        <v>87</v>
      </c>
      <c r="I6" s="29" t="s">
        <v>14</v>
      </c>
      <c r="J6" s="6">
        <v>6800</v>
      </c>
      <c r="K6" s="6">
        <v>8665</v>
      </c>
      <c r="N6" s="29" t="s">
        <v>70</v>
      </c>
      <c r="O6" s="18">
        <v>29540</v>
      </c>
      <c r="P6" s="18">
        <v>32003</v>
      </c>
    </row>
    <row r="7" spans="1:16" x14ac:dyDescent="0.25">
      <c r="A7" s="29" t="s">
        <v>2</v>
      </c>
      <c r="B7" s="18">
        <v>61640</v>
      </c>
      <c r="C7" s="18">
        <v>68953</v>
      </c>
      <c r="E7" t="s">
        <v>7</v>
      </c>
      <c r="F7" s="3">
        <f>B14</f>
        <v>202895</v>
      </c>
      <c r="G7" s="3">
        <f>A14</f>
        <v>178940</v>
      </c>
      <c r="I7" s="29" t="s">
        <v>15</v>
      </c>
      <c r="J7" s="6">
        <v>21880</v>
      </c>
      <c r="K7" s="6">
        <v>21716</v>
      </c>
      <c r="N7" s="29" t="s">
        <v>69</v>
      </c>
      <c r="O7" s="18">
        <v>30820</v>
      </c>
      <c r="P7" s="18">
        <v>33373</v>
      </c>
    </row>
    <row r="8" spans="1:16" x14ac:dyDescent="0.25">
      <c r="A8" s="29" t="s">
        <v>1</v>
      </c>
      <c r="B8" s="2">
        <v>178940</v>
      </c>
      <c r="C8" s="2">
        <v>202895</v>
      </c>
      <c r="E8" t="s">
        <v>88</v>
      </c>
      <c r="F8" s="48">
        <f>F7/G7</f>
        <v>1.1338716888342462</v>
      </c>
      <c r="G8" s="31">
        <f>1-F8</f>
        <v>-0.13387168883424616</v>
      </c>
      <c r="H8">
        <v>100</v>
      </c>
      <c r="I8" s="29" t="s">
        <v>16</v>
      </c>
      <c r="J8" s="6">
        <v>16060</v>
      </c>
      <c r="K8" s="6">
        <v>19295</v>
      </c>
      <c r="M8" s="29" t="s">
        <v>67</v>
      </c>
      <c r="N8" s="29"/>
      <c r="O8" s="18">
        <v>89470</v>
      </c>
      <c r="P8" s="18">
        <v>98225</v>
      </c>
    </row>
    <row r="9" spans="1:16" x14ac:dyDescent="0.25">
      <c r="A9" t="s">
        <v>11</v>
      </c>
      <c r="B9" s="4">
        <f>GETPIVOTDATA("[Measures].[Sum of Sales]",$A$4)-GETPIVOTDATA("[Measures].[Sum of Target Sales]",$A$4)</f>
        <v>23955</v>
      </c>
      <c r="C9" s="5">
        <f>GETPIVOTDATA("[Measures].[Sum of Sales]",$A$4)/GETPIVOTDATA("[Measures].[Sum of Target Sales]",$A$4)-1</f>
        <v>0.13387168883424616</v>
      </c>
      <c r="E9" t="s">
        <v>89</v>
      </c>
      <c r="F9" s="31">
        <f>F7/G7-1</f>
        <v>0.13387168883424616</v>
      </c>
      <c r="I9" s="29" t="s">
        <v>17</v>
      </c>
      <c r="J9" s="6">
        <v>31360</v>
      </c>
      <c r="K9" s="6">
        <v>30761</v>
      </c>
      <c r="M9" s="29">
        <v>2013</v>
      </c>
      <c r="N9" s="29" t="s">
        <v>71</v>
      </c>
      <c r="O9" s="18">
        <v>29110</v>
      </c>
      <c r="P9" s="18">
        <v>34987</v>
      </c>
    </row>
    <row r="10" spans="1:16" x14ac:dyDescent="0.25">
      <c r="I10" s="29" t="s">
        <v>18</v>
      </c>
      <c r="J10" s="6">
        <v>12960</v>
      </c>
      <c r="K10" s="6">
        <v>17758</v>
      </c>
      <c r="N10" s="29" t="s">
        <v>70</v>
      </c>
      <c r="O10" s="18">
        <v>29540</v>
      </c>
      <c r="P10" s="18">
        <v>34103</v>
      </c>
    </row>
    <row r="11" spans="1:16" x14ac:dyDescent="0.25">
      <c r="F11" s="31">
        <f>(F7-G7)/G7</f>
        <v>0.13387168883424611</v>
      </c>
      <c r="I11" s="29" t="s">
        <v>19</v>
      </c>
      <c r="J11" s="6">
        <v>18380</v>
      </c>
      <c r="K11" s="6">
        <v>18888</v>
      </c>
      <c r="N11" s="29" t="s">
        <v>69</v>
      </c>
      <c r="O11" s="18">
        <v>30820</v>
      </c>
      <c r="P11" s="18">
        <v>35580</v>
      </c>
    </row>
    <row r="12" spans="1:16" x14ac:dyDescent="0.25">
      <c r="A12" s="29" t="s">
        <v>6</v>
      </c>
      <c r="B12" s="29" t="s">
        <v>7</v>
      </c>
      <c r="C12" t="s">
        <v>85</v>
      </c>
      <c r="D12" s="30"/>
      <c r="E12" s="30"/>
      <c r="F12" s="29"/>
      <c r="G12" s="30"/>
      <c r="H12" s="30"/>
      <c r="I12" s="29" t="s">
        <v>20</v>
      </c>
      <c r="J12" s="6">
        <v>15500</v>
      </c>
      <c r="K12" s="6">
        <v>14831</v>
      </c>
      <c r="L12" s="30"/>
      <c r="M12" s="29" t="s">
        <v>68</v>
      </c>
      <c r="N12" s="29"/>
      <c r="O12" s="18">
        <v>89470</v>
      </c>
      <c r="P12" s="18">
        <v>104670</v>
      </c>
    </row>
    <row r="13" spans="1:16" x14ac:dyDescent="0.25">
      <c r="A13" s="2">
        <v>178940</v>
      </c>
      <c r="B13" s="2">
        <v>202895</v>
      </c>
      <c r="C13" s="31">
        <f>GETPIVOTDATA("[Measures].[Sum of Sales]",$A$12)/GETPIVOTDATA("[Measures].[Sum of Target Sales]",$A$12)-1</f>
        <v>0.13387168883424616</v>
      </c>
      <c r="D13" s="1"/>
      <c r="E13" s="1"/>
      <c r="F13" s="1"/>
      <c r="G13" s="1"/>
      <c r="H13" s="1"/>
      <c r="I13" s="29" t="s">
        <v>21</v>
      </c>
      <c r="J13" s="6">
        <v>11820</v>
      </c>
      <c r="K13" s="6">
        <v>16546</v>
      </c>
      <c r="M13" s="29" t="s">
        <v>1</v>
      </c>
      <c r="O13" s="18">
        <v>178940</v>
      </c>
      <c r="P13" s="18">
        <v>202895</v>
      </c>
    </row>
    <row r="14" spans="1:16" x14ac:dyDescent="0.25">
      <c r="A14" s="3">
        <f>A13</f>
        <v>178940</v>
      </c>
      <c r="B14" s="3">
        <f t="shared" ref="B14:C14" si="0">B13</f>
        <v>202895</v>
      </c>
      <c r="C14" s="31">
        <f t="shared" si="0"/>
        <v>0.13387168883424616</v>
      </c>
      <c r="I14" s="29" t="s">
        <v>22</v>
      </c>
      <c r="J14" s="6">
        <v>6160</v>
      </c>
      <c r="K14" s="6">
        <v>8520</v>
      </c>
    </row>
    <row r="15" spans="1:16" x14ac:dyDescent="0.25">
      <c r="I15" s="29" t="s">
        <v>23</v>
      </c>
      <c r="J15" s="6">
        <v>18780</v>
      </c>
      <c r="K15" s="6">
        <v>24048</v>
      </c>
    </row>
    <row r="16" spans="1:16" x14ac:dyDescent="0.25">
      <c r="I16" s="29" t="s">
        <v>24</v>
      </c>
      <c r="J16" s="6">
        <v>6260</v>
      </c>
      <c r="K16" s="6">
        <v>8342</v>
      </c>
    </row>
    <row r="17" spans="1:15" x14ac:dyDescent="0.25">
      <c r="A17" s="29" t="s">
        <v>11</v>
      </c>
      <c r="B17" s="4">
        <f>GETPIVOTDATA("[Measures].[Sum of Sales]",$A$4)-GETPIVOTDATA("[Measures].[Sum of Target Sales]",$A$4)</f>
        <v>23955</v>
      </c>
      <c r="C17" s="5">
        <f>GETPIVOTDATA("[Measures].[Sum of Sales]",$A$4)/GETPIVOTDATA("[Measures].[Sum of Target Sales]",$A$4)-1</f>
        <v>0.13387168883424616</v>
      </c>
      <c r="I17" s="29" t="s">
        <v>25</v>
      </c>
      <c r="J17" s="6">
        <v>6220</v>
      </c>
      <c r="K17" s="6">
        <v>6744</v>
      </c>
    </row>
    <row r="18" spans="1:15" x14ac:dyDescent="0.25">
      <c r="I18" s="29" t="s">
        <v>1</v>
      </c>
      <c r="J18" s="6">
        <v>178940</v>
      </c>
      <c r="K18" s="6">
        <v>202895</v>
      </c>
    </row>
    <row r="20" spans="1:15" x14ac:dyDescent="0.25">
      <c r="A20" s="30" t="s">
        <v>5</v>
      </c>
      <c r="B20" s="29" t="s">
        <v>28</v>
      </c>
      <c r="C20" s="29" t="s">
        <v>29</v>
      </c>
      <c r="F20" s="1"/>
      <c r="G20" s="1"/>
      <c r="H20" s="1"/>
      <c r="I20" s="1"/>
      <c r="J20" s="1"/>
      <c r="K20" s="1"/>
    </row>
    <row r="21" spans="1:15" x14ac:dyDescent="0.25">
      <c r="A21" s="29" t="s">
        <v>4</v>
      </c>
      <c r="B21" s="3">
        <v>36372</v>
      </c>
      <c r="C21" s="3">
        <v>34560</v>
      </c>
    </row>
    <row r="22" spans="1:15" x14ac:dyDescent="0.25">
      <c r="A22" s="29" t="s">
        <v>3</v>
      </c>
      <c r="B22" s="3">
        <v>35532</v>
      </c>
      <c r="C22" s="3">
        <v>33540</v>
      </c>
      <c r="I22" s="30" t="s">
        <v>12</v>
      </c>
      <c r="J22" s="29" t="s">
        <v>8</v>
      </c>
      <c r="K22" s="29" t="s">
        <v>9</v>
      </c>
      <c r="M22" t="str">
        <f>I22</f>
        <v>Product</v>
      </c>
      <c r="N22" t="s">
        <v>6</v>
      </c>
      <c r="O22" t="s">
        <v>10</v>
      </c>
    </row>
    <row r="23" spans="1:15" x14ac:dyDescent="0.25">
      <c r="A23" s="29" t="s">
        <v>2</v>
      </c>
      <c r="B23" s="3">
        <v>36870</v>
      </c>
      <c r="C23" s="3">
        <v>34720</v>
      </c>
      <c r="I23" s="29" t="s">
        <v>13</v>
      </c>
      <c r="J23" s="6">
        <v>1900</v>
      </c>
      <c r="K23" s="6">
        <v>1352</v>
      </c>
      <c r="M23" t="str">
        <f>I23</f>
        <v>Amaretto</v>
      </c>
      <c r="N23" s="6">
        <f t="shared" ref="N23:O23" si="1">J23</f>
        <v>1900</v>
      </c>
      <c r="O23" s="6">
        <f t="shared" si="1"/>
        <v>1352</v>
      </c>
    </row>
    <row r="24" spans="1:15" x14ac:dyDescent="0.25">
      <c r="A24" s="29" t="s">
        <v>1</v>
      </c>
      <c r="B24" s="2">
        <v>108774</v>
      </c>
      <c r="C24" s="2">
        <v>102820</v>
      </c>
      <c r="I24" s="29" t="s">
        <v>14</v>
      </c>
      <c r="J24" s="6">
        <v>2280</v>
      </c>
      <c r="K24" s="6">
        <v>2716</v>
      </c>
      <c r="M24" t="str">
        <f t="shared" ref="M24:M25" si="2">I24</f>
        <v>Caffe Latte</v>
      </c>
      <c r="N24" s="6">
        <f t="shared" ref="N24:N25" si="3">J24</f>
        <v>2280</v>
      </c>
      <c r="O24" s="6">
        <f t="shared" ref="O24:O25" si="4">K24</f>
        <v>2716</v>
      </c>
    </row>
    <row r="25" spans="1:15" x14ac:dyDescent="0.25">
      <c r="I25" s="29" t="s">
        <v>15</v>
      </c>
      <c r="J25" s="6">
        <v>6760</v>
      </c>
      <c r="K25" s="6">
        <v>4687</v>
      </c>
      <c r="M25" t="str">
        <f t="shared" si="2"/>
        <v>Caffe Mocha</v>
      </c>
      <c r="N25" s="6">
        <f t="shared" si="3"/>
        <v>6760</v>
      </c>
      <c r="O25" s="6">
        <f t="shared" si="4"/>
        <v>4687</v>
      </c>
    </row>
    <row r="26" spans="1:15" x14ac:dyDescent="0.25">
      <c r="I26" s="29" t="s">
        <v>16</v>
      </c>
      <c r="J26" s="6">
        <v>6160</v>
      </c>
      <c r="K26" s="6">
        <v>7006</v>
      </c>
      <c r="M26" t="str">
        <f t="shared" ref="M26:M35" si="5">I26</f>
        <v>Chamomile</v>
      </c>
      <c r="N26" s="6">
        <f t="shared" ref="N26:O35" si="6">J26</f>
        <v>6160</v>
      </c>
      <c r="O26" s="6">
        <f t="shared" si="6"/>
        <v>7006</v>
      </c>
    </row>
    <row r="27" spans="1:15" x14ac:dyDescent="0.25">
      <c r="I27" s="29" t="s">
        <v>17</v>
      </c>
      <c r="J27" s="6">
        <v>13520</v>
      </c>
      <c r="K27" s="6">
        <v>12932</v>
      </c>
      <c r="M27" t="str">
        <f t="shared" si="5"/>
        <v>Colombian</v>
      </c>
      <c r="N27" s="6">
        <f t="shared" si="6"/>
        <v>13520</v>
      </c>
      <c r="O27" s="6">
        <f t="shared" si="6"/>
        <v>12932</v>
      </c>
    </row>
    <row r="28" spans="1:15" x14ac:dyDescent="0.25">
      <c r="A28" t="s">
        <v>30</v>
      </c>
      <c r="D28" s="1" t="s">
        <v>31</v>
      </c>
      <c r="E28" s="1"/>
      <c r="F28" s="1"/>
      <c r="G28" s="1"/>
      <c r="H28" s="1"/>
      <c r="I28" s="29" t="s">
        <v>18</v>
      </c>
      <c r="J28" s="6">
        <v>5220</v>
      </c>
      <c r="K28" s="6">
        <v>6976</v>
      </c>
      <c r="M28" t="str">
        <f t="shared" si="5"/>
        <v>Darjeeling</v>
      </c>
      <c r="N28" s="6">
        <f t="shared" si="6"/>
        <v>5220</v>
      </c>
      <c r="O28" s="6">
        <f t="shared" si="6"/>
        <v>6976</v>
      </c>
    </row>
    <row r="29" spans="1:15" x14ac:dyDescent="0.25">
      <c r="A29" s="2">
        <v>32320</v>
      </c>
      <c r="D29" s="3" t="e">
        <f>GETPIVOTDATA("[Measures].[Sum of Total Expenses]",$A$28,"[Coffee Chain].[Month Name]","[Coffee Chain].[Month Name].&amp;[October]")-GETPIVOTDATA("[Measures].[Sum of Marketing]",$A$28,"[Coffee Chain].[Month Name]","[Coffee Chain].[Month Name].&amp;[October]")</f>
        <v>#REF!</v>
      </c>
      <c r="I29" s="29" t="s">
        <v>19</v>
      </c>
      <c r="J29" s="6">
        <v>7580</v>
      </c>
      <c r="K29" s="6">
        <v>7039</v>
      </c>
      <c r="M29" t="str">
        <f t="shared" si="5"/>
        <v>Decaf Espresso</v>
      </c>
      <c r="N29" s="6">
        <f t="shared" si="6"/>
        <v>7580</v>
      </c>
      <c r="O29" s="6">
        <f t="shared" si="6"/>
        <v>7039</v>
      </c>
    </row>
    <row r="30" spans="1:15" x14ac:dyDescent="0.25">
      <c r="D30" s="3" t="e">
        <f>GETPIVOTDATA("[Measures].[Sum of Total Expenses]",$A$28,"[Coffee Chain].[Month Name]","[Coffee Chain].[Month Name].&amp;[November]")-GETPIVOTDATA("[Measures].[Sum of Marketing]",$A$28,"[Coffee Chain].[Month Name]","[Coffee Chain].[Month Name].&amp;[November]")</f>
        <v>#REF!</v>
      </c>
      <c r="I30" s="29" t="s">
        <v>20</v>
      </c>
      <c r="J30" s="6">
        <v>4680</v>
      </c>
      <c r="K30" s="6">
        <v>3201</v>
      </c>
      <c r="M30" t="str">
        <f t="shared" si="5"/>
        <v>Decaf Irish Cream</v>
      </c>
      <c r="N30" s="6">
        <f t="shared" si="6"/>
        <v>4680</v>
      </c>
      <c r="O30" s="6">
        <f t="shared" si="6"/>
        <v>3201</v>
      </c>
    </row>
    <row r="31" spans="1:15" x14ac:dyDescent="0.25">
      <c r="D31" s="3" t="e">
        <f>GETPIVOTDATA("[Measures].[Sum of Total Expenses]",$A$28,"[Coffee Chain].[Month Name]","[Coffee Chain].[Month Name].&amp;[December]")-GETPIVOTDATA("[Measures].[Sum of Marketing]",$A$28,"[Coffee Chain].[Month Name]","[Coffee Chain].[Month Name].&amp;[December]")</f>
        <v>#REF!</v>
      </c>
      <c r="I31" s="29" t="s">
        <v>21</v>
      </c>
      <c r="J31" s="6">
        <v>4020</v>
      </c>
      <c r="K31" s="6">
        <v>5975</v>
      </c>
      <c r="M31" t="str">
        <f t="shared" si="5"/>
        <v>Earl Grey</v>
      </c>
      <c r="N31" s="6">
        <f t="shared" si="6"/>
        <v>4020</v>
      </c>
      <c r="O31" s="6">
        <f t="shared" si="6"/>
        <v>5975</v>
      </c>
    </row>
    <row r="32" spans="1:15" x14ac:dyDescent="0.25">
      <c r="I32" s="29" t="s">
        <v>22</v>
      </c>
      <c r="J32" s="6">
        <v>960</v>
      </c>
      <c r="K32" s="6">
        <v>89</v>
      </c>
      <c r="M32" t="str">
        <f t="shared" si="5"/>
        <v>Green Tea</v>
      </c>
      <c r="N32" s="6">
        <f t="shared" si="6"/>
        <v>960</v>
      </c>
      <c r="O32" s="6">
        <f t="shared" si="6"/>
        <v>89</v>
      </c>
    </row>
    <row r="33" spans="1:20" x14ac:dyDescent="0.25">
      <c r="I33" s="29" t="s">
        <v>23</v>
      </c>
      <c r="J33" s="6">
        <v>6400</v>
      </c>
      <c r="K33" s="6">
        <v>7614</v>
      </c>
      <c r="M33" t="str">
        <f t="shared" si="5"/>
        <v>Lemon</v>
      </c>
      <c r="N33" s="6">
        <f t="shared" si="6"/>
        <v>6400</v>
      </c>
      <c r="O33" s="6">
        <f t="shared" si="6"/>
        <v>7614</v>
      </c>
    </row>
    <row r="34" spans="1:20" x14ac:dyDescent="0.25">
      <c r="A34" t="str">
        <f>A28</f>
        <v>Sum of Marketing</v>
      </c>
      <c r="B34" t="s">
        <v>32</v>
      </c>
      <c r="C34" t="s">
        <v>33</v>
      </c>
      <c r="D34" t="s">
        <v>34</v>
      </c>
      <c r="I34" s="29" t="s">
        <v>24</v>
      </c>
      <c r="J34" s="6">
        <v>1440</v>
      </c>
      <c r="K34" s="6">
        <v>1286</v>
      </c>
      <c r="M34" t="str">
        <f t="shared" si="5"/>
        <v>Mint</v>
      </c>
      <c r="N34" s="6">
        <f t="shared" si="6"/>
        <v>1440</v>
      </c>
      <c r="O34" s="6">
        <f t="shared" si="6"/>
        <v>1286</v>
      </c>
    </row>
    <row r="35" spans="1:20" x14ac:dyDescent="0.25">
      <c r="A35">
        <f t="shared" ref="A35:A38" si="7">A29</f>
        <v>32320</v>
      </c>
      <c r="B35" s="3">
        <f>C29</f>
        <v>0</v>
      </c>
      <c r="C35" s="3" t="e">
        <f>D29</f>
        <v>#REF!</v>
      </c>
      <c r="D35" s="3">
        <f>B29</f>
        <v>0</v>
      </c>
      <c r="I35" s="29" t="s">
        <v>25</v>
      </c>
      <c r="J35" s="6">
        <v>2980</v>
      </c>
      <c r="K35" s="6">
        <v>3438</v>
      </c>
      <c r="M35" t="str">
        <f t="shared" si="5"/>
        <v>Regular Espresso</v>
      </c>
      <c r="N35" s="6">
        <f t="shared" si="6"/>
        <v>2980</v>
      </c>
      <c r="O35" s="6">
        <f t="shared" si="6"/>
        <v>3438</v>
      </c>
    </row>
    <row r="36" spans="1:20" x14ac:dyDescent="0.25">
      <c r="A36">
        <f t="shared" si="7"/>
        <v>0</v>
      </c>
      <c r="B36" s="3">
        <f t="shared" ref="B36:C38" si="8">C30</f>
        <v>0</v>
      </c>
      <c r="C36" s="3" t="e">
        <f t="shared" si="8"/>
        <v>#REF!</v>
      </c>
      <c r="D36" s="3">
        <f t="shared" ref="D36:D38" si="9">B30</f>
        <v>0</v>
      </c>
      <c r="I36" s="29" t="s">
        <v>1</v>
      </c>
      <c r="J36" s="6">
        <v>63900</v>
      </c>
      <c r="K36" s="6">
        <v>64311</v>
      </c>
      <c r="N36" s="7"/>
      <c r="O36" s="7"/>
    </row>
    <row r="37" spans="1:20" x14ac:dyDescent="0.25">
      <c r="A37">
        <f t="shared" si="7"/>
        <v>0</v>
      </c>
      <c r="B37" s="3">
        <f t="shared" si="8"/>
        <v>0</v>
      </c>
      <c r="C37" s="3" t="e">
        <f t="shared" si="8"/>
        <v>#REF!</v>
      </c>
      <c r="D37" s="3">
        <f t="shared" si="9"/>
        <v>0</v>
      </c>
    </row>
    <row r="38" spans="1:20" x14ac:dyDescent="0.25">
      <c r="A38">
        <f t="shared" si="7"/>
        <v>0</v>
      </c>
      <c r="B38" s="3">
        <f t="shared" si="8"/>
        <v>0</v>
      </c>
      <c r="C38" s="3" t="e">
        <f>SUM(C35:C37)</f>
        <v>#REF!</v>
      </c>
      <c r="D38" s="3">
        <f t="shared" si="9"/>
        <v>0</v>
      </c>
    </row>
    <row r="41" spans="1:20" x14ac:dyDescent="0.25">
      <c r="A41" s="30" t="s">
        <v>35</v>
      </c>
      <c r="B41" s="29" t="s">
        <v>6</v>
      </c>
      <c r="C41" s="29" t="s">
        <v>7</v>
      </c>
      <c r="D41" s="1"/>
      <c r="E41" s="1"/>
      <c r="F41" s="1"/>
      <c r="G41" s="1"/>
      <c r="H41" s="1"/>
      <c r="I41" s="1"/>
      <c r="J41" s="1"/>
      <c r="K41" s="1"/>
      <c r="L41" s="1"/>
      <c r="M41" s="1"/>
      <c r="N41" s="1"/>
      <c r="O41" s="1"/>
    </row>
    <row r="42" spans="1:20" x14ac:dyDescent="0.25">
      <c r="A42" s="29" t="s">
        <v>36</v>
      </c>
      <c r="B42" s="18">
        <v>60560</v>
      </c>
      <c r="C42" s="18">
        <v>64981</v>
      </c>
      <c r="E42" s="30" t="s">
        <v>55</v>
      </c>
      <c r="F42" t="s">
        <v>7</v>
      </c>
      <c r="G42" s="1"/>
      <c r="H42" s="1"/>
      <c r="I42" s="30" t="s">
        <v>60</v>
      </c>
      <c r="J42" t="s">
        <v>7</v>
      </c>
      <c r="K42" s="30"/>
      <c r="L42" s="36" t="str">
        <f>I42</f>
        <v>Product Line</v>
      </c>
      <c r="M42" s="33" t="str">
        <f>J42</f>
        <v>Revenue</v>
      </c>
      <c r="N42" s="30" t="s">
        <v>59</v>
      </c>
      <c r="O42" s="30"/>
    </row>
    <row r="43" spans="1:20" x14ac:dyDescent="0.25">
      <c r="A43" s="29" t="s">
        <v>37</v>
      </c>
      <c r="B43" s="18">
        <v>36740</v>
      </c>
      <c r="C43" s="18">
        <v>44108</v>
      </c>
      <c r="E43" s="29" t="s">
        <v>56</v>
      </c>
      <c r="F43" s="3">
        <v>85404</v>
      </c>
      <c r="G43" s="8">
        <f>GETPIVOTDATA("[Measures].[Sum of Sales]",$E$42,"[Coffee Chain].[Type]","[Coffee Chain].[Type].&amp;[Decaf]")/GETPIVOTDATA("[Measures].[Sum of Sales]",$E$42)</f>
        <v>0.42092708050962319</v>
      </c>
      <c r="I43" s="29" t="s">
        <v>61</v>
      </c>
      <c r="J43" s="3">
        <v>108386</v>
      </c>
      <c r="L43" s="29" t="str">
        <f t="shared" ref="L43:L45" si="10">I43</f>
        <v>Beans</v>
      </c>
      <c r="M43" s="3">
        <f t="shared" ref="M43:M45" si="11">J43</f>
        <v>108386</v>
      </c>
      <c r="N43" s="31">
        <f>M43/M45</f>
        <v>0.53419749131324079</v>
      </c>
    </row>
    <row r="44" spans="1:20" x14ac:dyDescent="0.25">
      <c r="A44" s="29" t="s">
        <v>38</v>
      </c>
      <c r="B44" s="18">
        <v>23440</v>
      </c>
      <c r="C44" s="18">
        <v>26388</v>
      </c>
      <c r="E44" s="29" t="s">
        <v>57</v>
      </c>
      <c r="F44" s="3">
        <v>117491</v>
      </c>
      <c r="G44" s="8">
        <f>GETPIVOTDATA("[Measures].[Sum of Sales]",$E$42,"[Coffee Chain].[Type]","[Coffee Chain].[Type].&amp;[Regular]")/GETPIVOTDATA("[Measures].[Sum of Sales]",$E$42)</f>
        <v>0.57907291949037676</v>
      </c>
      <c r="I44" s="29" t="s">
        <v>62</v>
      </c>
      <c r="J44" s="3">
        <v>94509</v>
      </c>
      <c r="L44" s="29" t="str">
        <f t="shared" si="10"/>
        <v>Leaves</v>
      </c>
      <c r="M44" s="3">
        <f t="shared" si="11"/>
        <v>94509</v>
      </c>
      <c r="N44" s="31">
        <f>M44/M45</f>
        <v>0.46580250868675915</v>
      </c>
    </row>
    <row r="45" spans="1:20" x14ac:dyDescent="0.25">
      <c r="A45" s="29" t="s">
        <v>39</v>
      </c>
      <c r="B45" s="18">
        <v>58200</v>
      </c>
      <c r="C45" s="18">
        <v>67418</v>
      </c>
      <c r="E45" s="29" t="s">
        <v>1</v>
      </c>
      <c r="F45" s="3">
        <v>202895</v>
      </c>
      <c r="I45" s="29" t="s">
        <v>1</v>
      </c>
      <c r="J45" s="3">
        <v>202895</v>
      </c>
      <c r="L45" s="33" t="str">
        <f t="shared" si="10"/>
        <v>Grand Total</v>
      </c>
      <c r="M45" s="35">
        <f t="shared" si="11"/>
        <v>202895</v>
      </c>
      <c r="N45" s="31">
        <f>SUM(N43:N44)</f>
        <v>1</v>
      </c>
    </row>
    <row r="46" spans="1:20" x14ac:dyDescent="0.25">
      <c r="A46" s="29" t="s">
        <v>1</v>
      </c>
      <c r="B46" s="3">
        <v>178940</v>
      </c>
      <c r="C46" s="3">
        <v>202895</v>
      </c>
      <c r="S46" s="34"/>
      <c r="T46" s="34"/>
    </row>
    <row r="47" spans="1:20" x14ac:dyDescent="0.25">
      <c r="S47" s="34"/>
      <c r="T47" s="34"/>
    </row>
    <row r="48" spans="1:20" x14ac:dyDescent="0.25">
      <c r="S48" s="34"/>
      <c r="T48" s="34"/>
    </row>
    <row r="49" spans="1:19" x14ac:dyDescent="0.25">
      <c r="A49" s="30" t="s">
        <v>40</v>
      </c>
      <c r="B49" s="29" t="s">
        <v>6</v>
      </c>
      <c r="C49" s="29" t="s">
        <v>7</v>
      </c>
      <c r="E49" s="30" t="s">
        <v>48</v>
      </c>
      <c r="F49" s="29" t="s">
        <v>6</v>
      </c>
      <c r="G49" s="29" t="s">
        <v>7</v>
      </c>
      <c r="I49" s="30" t="s">
        <v>45</v>
      </c>
      <c r="J49" t="s">
        <v>7</v>
      </c>
      <c r="S49" s="34"/>
    </row>
    <row r="50" spans="1:19" x14ac:dyDescent="0.25">
      <c r="A50" s="29" t="s">
        <v>41</v>
      </c>
      <c r="B50" s="18">
        <v>53620</v>
      </c>
      <c r="C50" s="18">
        <v>52373</v>
      </c>
      <c r="E50" s="29" t="s">
        <v>49</v>
      </c>
      <c r="F50" s="18">
        <v>30820</v>
      </c>
      <c r="G50" s="18">
        <v>35580</v>
      </c>
      <c r="I50" s="29" t="s">
        <v>46</v>
      </c>
      <c r="J50" s="3">
        <v>133942</v>
      </c>
      <c r="K50" s="8">
        <f>GETPIVOTDATA("[Measures].[Sum of Sales]",$I$49,"[Coffee Chain].[WeekType]","[Coffee Chain].[WeekType].&amp;[Weekday]")/GETPIVOTDATA("[Measures].[Sum of Sales]",$I$49)</f>
        <v>0.66015426698538648</v>
      </c>
      <c r="M50" s="29" t="s">
        <v>82</v>
      </c>
      <c r="N50" s="29" t="s">
        <v>72</v>
      </c>
    </row>
    <row r="51" spans="1:19" x14ac:dyDescent="0.25">
      <c r="A51" s="29" t="s">
        <v>42</v>
      </c>
      <c r="B51" s="18">
        <v>53280</v>
      </c>
      <c r="C51" s="18">
        <v>56013</v>
      </c>
      <c r="E51" s="29" t="s">
        <v>50</v>
      </c>
      <c r="F51" s="18">
        <v>29110</v>
      </c>
      <c r="G51" s="18">
        <v>32849</v>
      </c>
      <c r="I51" s="29" t="s">
        <v>47</v>
      </c>
      <c r="J51" s="3">
        <v>68953</v>
      </c>
      <c r="K51" s="8">
        <f>GETPIVOTDATA("[Measures].[Sum of Sales]",$I$49,"[Coffee Chain].[WeekType]","[Coffee Chain].[WeekType].&amp;[Weekend]")/GETPIVOTDATA("[Measures].[Sum of Sales]",$I$49)</f>
        <v>0.33984573301461346</v>
      </c>
      <c r="M51" s="3">
        <v>202895</v>
      </c>
      <c r="N51" s="3">
        <v>178940</v>
      </c>
    </row>
    <row r="52" spans="1:19" x14ac:dyDescent="0.25">
      <c r="A52" s="29" t="s">
        <v>43</v>
      </c>
      <c r="B52" s="18">
        <v>41100</v>
      </c>
      <c r="C52" s="18">
        <v>51685</v>
      </c>
      <c r="E52" s="29" t="s">
        <v>51</v>
      </c>
      <c r="F52" s="18">
        <v>29110</v>
      </c>
      <c r="G52" s="18">
        <v>34987</v>
      </c>
      <c r="I52" s="29" t="s">
        <v>1</v>
      </c>
      <c r="J52" s="3">
        <v>202895</v>
      </c>
    </row>
    <row r="53" spans="1:19" x14ac:dyDescent="0.25">
      <c r="A53" s="29" t="s">
        <v>44</v>
      </c>
      <c r="B53" s="18">
        <v>30940</v>
      </c>
      <c r="C53" s="18">
        <v>42824</v>
      </c>
      <c r="E53" s="29" t="s">
        <v>52</v>
      </c>
      <c r="F53" s="18">
        <v>29540</v>
      </c>
      <c r="G53" s="18">
        <v>32003</v>
      </c>
      <c r="M53" s="39" t="str">
        <f>M50</f>
        <v>Sum of Sales</v>
      </c>
      <c r="N53" s="39" t="str">
        <f>N50</f>
        <v>Sum of Target Sales</v>
      </c>
      <c r="O53" s="39" t="s">
        <v>73</v>
      </c>
    </row>
    <row r="54" spans="1:19" x14ac:dyDescent="0.25">
      <c r="A54" s="29" t="s">
        <v>1</v>
      </c>
      <c r="B54" s="18">
        <v>178940</v>
      </c>
      <c r="C54" s="18">
        <v>202895</v>
      </c>
      <c r="E54" s="29" t="s">
        <v>53</v>
      </c>
      <c r="F54" s="18">
        <v>29540</v>
      </c>
      <c r="G54" s="18">
        <v>34103</v>
      </c>
      <c r="I54" t="str">
        <f>I49</f>
        <v>WeekType</v>
      </c>
      <c r="J54" t="str">
        <f>J49</f>
        <v>Revenue</v>
      </c>
      <c r="K54" t="s">
        <v>59</v>
      </c>
      <c r="M54" s="40">
        <f>M51</f>
        <v>202895</v>
      </c>
      <c r="N54" s="40">
        <f>N51</f>
        <v>178940</v>
      </c>
      <c r="O54" s="43">
        <f>M54/N54</f>
        <v>1.1338716888342462</v>
      </c>
    </row>
    <row r="55" spans="1:19" x14ac:dyDescent="0.25">
      <c r="E55" s="29" t="s">
        <v>54</v>
      </c>
      <c r="F55" s="18">
        <v>30820</v>
      </c>
      <c r="G55" s="18">
        <v>33373</v>
      </c>
      <c r="I55" t="str">
        <f t="shared" ref="I55:K55" si="12">I50</f>
        <v>Weekday</v>
      </c>
      <c r="J55" s="3">
        <f t="shared" si="12"/>
        <v>133942</v>
      </c>
      <c r="K55" s="8">
        <f t="shared" si="12"/>
        <v>0.66015426698538648</v>
      </c>
    </row>
    <row r="56" spans="1:19" x14ac:dyDescent="0.25">
      <c r="E56" s="29" t="s">
        <v>1</v>
      </c>
      <c r="F56" s="18">
        <v>178940</v>
      </c>
      <c r="G56" s="18">
        <v>202895</v>
      </c>
      <c r="I56" t="str">
        <f t="shared" ref="I56:K56" si="13">I51</f>
        <v>Weekend</v>
      </c>
      <c r="J56" s="3">
        <f t="shared" si="13"/>
        <v>68953</v>
      </c>
      <c r="K56" s="8">
        <f t="shared" si="13"/>
        <v>0.33984573301461346</v>
      </c>
      <c r="M56" s="39" t="str">
        <f>M53</f>
        <v>Sum of Sales</v>
      </c>
      <c r="N56" s="40">
        <f>M54</f>
        <v>202895</v>
      </c>
    </row>
    <row r="57" spans="1:19" x14ac:dyDescent="0.25">
      <c r="M57" s="39" t="str">
        <f>N53</f>
        <v>Sum of Target Sales</v>
      </c>
      <c r="N57" s="40">
        <f>N54</f>
        <v>178940</v>
      </c>
    </row>
    <row r="58" spans="1:19" x14ac:dyDescent="0.25">
      <c r="A58" t="str">
        <f t="shared" ref="A58:C63" si="14">A41</f>
        <v>Market</v>
      </c>
      <c r="B58" s="29" t="str">
        <f t="shared" si="14"/>
        <v>Target</v>
      </c>
      <c r="C58" s="29" t="str">
        <f t="shared" si="14"/>
        <v>Revenue</v>
      </c>
      <c r="D58" t="s">
        <v>74</v>
      </c>
      <c r="E58" t="s">
        <v>75</v>
      </c>
      <c r="M58" s="39" t="str">
        <f>O53</f>
        <v>Difference</v>
      </c>
      <c r="N58" s="40">
        <f>O54</f>
        <v>1.1338716888342462</v>
      </c>
    </row>
    <row r="59" spans="1:19" x14ac:dyDescent="0.25">
      <c r="A59" s="29" t="str">
        <f t="shared" si="14"/>
        <v>Central</v>
      </c>
      <c r="B59" s="18">
        <f t="shared" si="14"/>
        <v>60560</v>
      </c>
      <c r="C59" s="3">
        <f t="shared" si="14"/>
        <v>64981</v>
      </c>
      <c r="D59" t="s">
        <v>76</v>
      </c>
      <c r="E59" s="3">
        <f>C59-B59</f>
        <v>4421</v>
      </c>
    </row>
    <row r="60" spans="1:19" x14ac:dyDescent="0.25">
      <c r="A60" s="29" t="str">
        <f t="shared" si="14"/>
        <v>East</v>
      </c>
      <c r="B60" s="3">
        <f t="shared" si="14"/>
        <v>36740</v>
      </c>
      <c r="C60" s="3">
        <f t="shared" si="14"/>
        <v>44108</v>
      </c>
      <c r="D60" s="29" t="s">
        <v>76</v>
      </c>
      <c r="E60" s="3">
        <f t="shared" ref="E60:E62" si="15">C60-B60</f>
        <v>7368</v>
      </c>
    </row>
    <row r="61" spans="1:19" x14ac:dyDescent="0.25">
      <c r="A61" s="29" t="str">
        <f t="shared" si="14"/>
        <v>South</v>
      </c>
      <c r="B61" s="3">
        <f t="shared" si="14"/>
        <v>23440</v>
      </c>
      <c r="C61" s="3">
        <f t="shared" si="14"/>
        <v>26388</v>
      </c>
      <c r="D61" s="29" t="s">
        <v>76</v>
      </c>
      <c r="E61" s="3">
        <f t="shared" si="15"/>
        <v>2948</v>
      </c>
    </row>
    <row r="62" spans="1:19" x14ac:dyDescent="0.25">
      <c r="A62" s="29" t="str">
        <f t="shared" si="14"/>
        <v>West</v>
      </c>
      <c r="B62" s="3">
        <f t="shared" si="14"/>
        <v>58200</v>
      </c>
      <c r="C62" s="3">
        <f t="shared" si="14"/>
        <v>67418</v>
      </c>
      <c r="D62" s="29" t="s">
        <v>76</v>
      </c>
      <c r="E62" s="3">
        <f t="shared" si="15"/>
        <v>9218</v>
      </c>
    </row>
    <row r="63" spans="1:19" x14ac:dyDescent="0.25">
      <c r="A63" s="29" t="str">
        <f t="shared" si="14"/>
        <v>Grand Total</v>
      </c>
      <c r="B63" s="29">
        <f t="shared" si="14"/>
        <v>178940</v>
      </c>
      <c r="C63" s="29">
        <f t="shared" si="14"/>
        <v>202895</v>
      </c>
      <c r="D63" s="29" t="s">
        <v>76</v>
      </c>
    </row>
    <row r="68" spans="1:3" x14ac:dyDescent="0.25">
      <c r="A68" s="30" t="s">
        <v>40</v>
      </c>
      <c r="B68" s="29" t="s">
        <v>6</v>
      </c>
      <c r="C68" s="29" t="s">
        <v>7</v>
      </c>
    </row>
    <row r="69" spans="1:3" x14ac:dyDescent="0.25">
      <c r="A69" s="29" t="s">
        <v>41</v>
      </c>
      <c r="B69" s="18">
        <v>53620</v>
      </c>
      <c r="C69" s="18">
        <v>52373</v>
      </c>
    </row>
    <row r="70" spans="1:3" x14ac:dyDescent="0.25">
      <c r="A70" s="29" t="s">
        <v>42</v>
      </c>
      <c r="B70" s="18">
        <v>53280</v>
      </c>
      <c r="C70" s="18">
        <v>56013</v>
      </c>
    </row>
    <row r="71" spans="1:3" x14ac:dyDescent="0.25">
      <c r="A71" s="29" t="s">
        <v>43</v>
      </c>
      <c r="B71" s="18">
        <v>41100</v>
      </c>
      <c r="C71" s="18">
        <v>51685</v>
      </c>
    </row>
    <row r="72" spans="1:3" x14ac:dyDescent="0.25">
      <c r="A72" s="29" t="s">
        <v>44</v>
      </c>
      <c r="B72" s="18">
        <v>30940</v>
      </c>
      <c r="C72" s="18">
        <v>42824</v>
      </c>
    </row>
    <row r="73" spans="1:3" x14ac:dyDescent="0.25">
      <c r="A73" s="29" t="s">
        <v>1</v>
      </c>
      <c r="B73" s="18">
        <v>178940</v>
      </c>
      <c r="C73" s="18">
        <v>202895</v>
      </c>
    </row>
  </sheetData>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A2B0C-B59F-4934-A4C5-C56414301543}">
  <dimension ref="A1:AV102"/>
  <sheetViews>
    <sheetView workbookViewId="0">
      <selection activeCell="H3" sqref="H3"/>
    </sheetView>
  </sheetViews>
  <sheetFormatPr defaultRowHeight="15" x14ac:dyDescent="0.25"/>
  <cols>
    <col min="1" max="8" width="9.140625" style="44"/>
    <col min="23" max="23" width="9.140625" style="44"/>
    <col min="24" max="29" width="9.140625" style="29"/>
    <col min="43" max="48" width="9.140625" style="29"/>
  </cols>
  <sheetData>
    <row r="1" spans="8:48" x14ac:dyDescent="0.25">
      <c r="H1" s="44" t="s">
        <v>7</v>
      </c>
      <c r="J1" s="31">
        <f>Revenue!O54</f>
        <v>1.1338716888342462</v>
      </c>
      <c r="L1" t="s">
        <v>78</v>
      </c>
      <c r="M1" t="s">
        <v>79</v>
      </c>
      <c r="N1" t="s">
        <v>80</v>
      </c>
      <c r="W1" s="44" t="s">
        <v>10</v>
      </c>
      <c r="Y1" s="31">
        <f>Profit!C19</f>
        <v>1.006431924882629</v>
      </c>
      <c r="AA1" s="29" t="s">
        <v>78</v>
      </c>
      <c r="AB1" s="29" t="s">
        <v>79</v>
      </c>
      <c r="AC1" s="29" t="s">
        <v>80</v>
      </c>
      <c r="AH1" t="s">
        <v>83</v>
      </c>
      <c r="AI1" s="31">
        <f>COGS!C9</f>
        <v>11388</v>
      </c>
      <c r="AK1" s="29" t="s">
        <v>78</v>
      </c>
      <c r="AL1" s="29" t="s">
        <v>79</v>
      </c>
      <c r="AM1" s="29" t="s">
        <v>80</v>
      </c>
      <c r="AQ1" s="29" t="s">
        <v>84</v>
      </c>
      <c r="AR1" s="31">
        <f>Profit!G19</f>
        <v>1.0579070219801594</v>
      </c>
      <c r="AT1" s="29" t="s">
        <v>78</v>
      </c>
      <c r="AU1" s="29" t="s">
        <v>79</v>
      </c>
      <c r="AV1" s="29" t="s">
        <v>80</v>
      </c>
    </row>
    <row r="2" spans="8:48" x14ac:dyDescent="0.25">
      <c r="I2" s="44"/>
      <c r="J2" s="44"/>
      <c r="K2" s="44"/>
      <c r="L2">
        <v>1</v>
      </c>
      <c r="M2">
        <v>1</v>
      </c>
      <c r="N2">
        <f t="shared" ref="N2:N33" si="0">IF(L2&lt;=($J$1*100),1,0)</f>
        <v>1</v>
      </c>
      <c r="X2" s="44"/>
      <c r="Y2" s="44"/>
      <c r="Z2" s="44"/>
      <c r="AA2" s="29">
        <v>1</v>
      </c>
      <c r="AB2" s="29">
        <v>1</v>
      </c>
      <c r="AC2" s="29">
        <f>IF(AA2&lt;=($Y$1*100),1,0)</f>
        <v>1</v>
      </c>
      <c r="AK2" s="29">
        <v>1</v>
      </c>
      <c r="AL2" s="29">
        <v>1</v>
      </c>
      <c r="AM2" s="29">
        <f>IF(AK2&lt;=($AI$1*100),1,0)</f>
        <v>1</v>
      </c>
      <c r="AT2" s="29">
        <v>1</v>
      </c>
      <c r="AU2" s="29">
        <v>1</v>
      </c>
      <c r="AV2" s="29">
        <f>IF(AT2&lt;=($AR$1*100),1,0)</f>
        <v>1</v>
      </c>
    </row>
    <row r="3" spans="8:48" x14ac:dyDescent="0.25">
      <c r="I3" s="44"/>
      <c r="J3" s="44"/>
      <c r="K3" s="44"/>
      <c r="L3" s="29">
        <v>2</v>
      </c>
      <c r="M3" s="29">
        <v>1</v>
      </c>
      <c r="N3" s="29">
        <f t="shared" si="0"/>
        <v>1</v>
      </c>
      <c r="X3" s="44"/>
      <c r="Y3" s="44"/>
      <c r="Z3" s="44"/>
      <c r="AA3" s="29">
        <v>2</v>
      </c>
      <c r="AB3" s="29">
        <v>1</v>
      </c>
      <c r="AC3" s="29">
        <f t="shared" ref="AC3:AC66" si="1">IF(AA3&lt;=($Y$1*100),1,0)</f>
        <v>1</v>
      </c>
      <c r="AK3" s="29">
        <v>2</v>
      </c>
      <c r="AL3" s="29">
        <v>1</v>
      </c>
      <c r="AM3" s="29">
        <f t="shared" ref="AM3:AM66" si="2">IF(AK3&lt;=($AI$1*100),1,0)</f>
        <v>1</v>
      </c>
      <c r="AT3" s="29">
        <v>2</v>
      </c>
      <c r="AU3" s="29">
        <v>1</v>
      </c>
      <c r="AV3" s="29">
        <f t="shared" ref="AV3:AV66" si="3">IF(AT3&lt;=($AR$1*100),1,0)</f>
        <v>1</v>
      </c>
    </row>
    <row r="4" spans="8:48" x14ac:dyDescent="0.25">
      <c r="I4" s="44"/>
      <c r="J4" s="44"/>
      <c r="K4" s="44"/>
      <c r="L4" s="29">
        <v>3</v>
      </c>
      <c r="M4" s="29">
        <v>1</v>
      </c>
      <c r="N4" s="29">
        <f t="shared" si="0"/>
        <v>1</v>
      </c>
      <c r="X4" s="44"/>
      <c r="Y4" s="44"/>
      <c r="Z4" s="44"/>
      <c r="AA4" s="29">
        <v>3</v>
      </c>
      <c r="AB4" s="29">
        <v>1</v>
      </c>
      <c r="AC4" s="29">
        <f t="shared" si="1"/>
        <v>1</v>
      </c>
      <c r="AK4" s="29">
        <v>3</v>
      </c>
      <c r="AL4" s="29">
        <v>1</v>
      </c>
      <c r="AM4" s="29">
        <f t="shared" si="2"/>
        <v>1</v>
      </c>
      <c r="AT4" s="29">
        <v>3</v>
      </c>
      <c r="AU4" s="29">
        <v>1</v>
      </c>
      <c r="AV4" s="29">
        <f t="shared" si="3"/>
        <v>1</v>
      </c>
    </row>
    <row r="5" spans="8:48" x14ac:dyDescent="0.25">
      <c r="I5" s="44"/>
      <c r="J5" s="44"/>
      <c r="K5" s="44"/>
      <c r="L5" s="29">
        <v>4</v>
      </c>
      <c r="M5" s="29">
        <v>1</v>
      </c>
      <c r="N5" s="29">
        <f t="shared" si="0"/>
        <v>1</v>
      </c>
      <c r="X5" s="44"/>
      <c r="Y5" s="44"/>
      <c r="Z5" s="44"/>
      <c r="AA5" s="29">
        <v>4</v>
      </c>
      <c r="AB5" s="29">
        <v>1</v>
      </c>
      <c r="AC5" s="29">
        <f t="shared" si="1"/>
        <v>1</v>
      </c>
      <c r="AK5" s="29">
        <v>4</v>
      </c>
      <c r="AL5" s="29">
        <v>1</v>
      </c>
      <c r="AM5" s="29">
        <f t="shared" si="2"/>
        <v>1</v>
      </c>
      <c r="AT5" s="29">
        <v>4</v>
      </c>
      <c r="AU5" s="29">
        <v>1</v>
      </c>
      <c r="AV5" s="29">
        <f t="shared" si="3"/>
        <v>1</v>
      </c>
    </row>
    <row r="6" spans="8:48" x14ac:dyDescent="0.25">
      <c r="I6" s="44"/>
      <c r="J6" s="44"/>
      <c r="K6" s="44"/>
      <c r="L6" s="29">
        <v>5</v>
      </c>
      <c r="M6" s="29">
        <v>1</v>
      </c>
      <c r="N6" s="29">
        <f t="shared" si="0"/>
        <v>1</v>
      </c>
      <c r="X6" s="44"/>
      <c r="Y6" s="44"/>
      <c r="Z6" s="44"/>
      <c r="AA6" s="29">
        <v>5</v>
      </c>
      <c r="AB6" s="29">
        <v>1</v>
      </c>
      <c r="AC6" s="29">
        <f t="shared" si="1"/>
        <v>1</v>
      </c>
      <c r="AK6" s="29">
        <v>5</v>
      </c>
      <c r="AL6" s="29">
        <v>1</v>
      </c>
      <c r="AM6" s="29">
        <f t="shared" si="2"/>
        <v>1</v>
      </c>
      <c r="AT6" s="29">
        <v>5</v>
      </c>
      <c r="AU6" s="29">
        <v>1</v>
      </c>
      <c r="AV6" s="29">
        <f t="shared" si="3"/>
        <v>1</v>
      </c>
    </row>
    <row r="7" spans="8:48" x14ac:dyDescent="0.25">
      <c r="I7" s="44"/>
      <c r="J7" s="44"/>
      <c r="K7" s="44"/>
      <c r="L7" s="29">
        <v>6</v>
      </c>
      <c r="M7" s="29">
        <v>1</v>
      </c>
      <c r="N7" s="29">
        <f t="shared" si="0"/>
        <v>1</v>
      </c>
      <c r="X7" s="44"/>
      <c r="Y7" s="44"/>
      <c r="Z7" s="44"/>
      <c r="AA7" s="29">
        <v>6</v>
      </c>
      <c r="AB7" s="29">
        <v>1</v>
      </c>
      <c r="AC7" s="29">
        <f t="shared" si="1"/>
        <v>1</v>
      </c>
      <c r="AK7" s="29">
        <v>6</v>
      </c>
      <c r="AL7" s="29">
        <v>1</v>
      </c>
      <c r="AM7" s="29">
        <f t="shared" si="2"/>
        <v>1</v>
      </c>
      <c r="AT7" s="29">
        <v>6</v>
      </c>
      <c r="AU7" s="29">
        <v>1</v>
      </c>
      <c r="AV7" s="29">
        <f t="shared" si="3"/>
        <v>1</v>
      </c>
    </row>
    <row r="8" spans="8:48" x14ac:dyDescent="0.25">
      <c r="I8" s="44"/>
      <c r="J8" s="44"/>
      <c r="K8" s="44"/>
      <c r="L8" s="29">
        <v>7</v>
      </c>
      <c r="M8" s="29">
        <v>1</v>
      </c>
      <c r="N8" s="29">
        <f t="shared" si="0"/>
        <v>1</v>
      </c>
      <c r="X8" s="44"/>
      <c r="Y8" s="44"/>
      <c r="Z8" s="44"/>
      <c r="AA8" s="29">
        <v>7</v>
      </c>
      <c r="AB8" s="29">
        <v>1</v>
      </c>
      <c r="AC8" s="29">
        <f t="shared" si="1"/>
        <v>1</v>
      </c>
      <c r="AK8" s="29">
        <v>7</v>
      </c>
      <c r="AL8" s="29">
        <v>1</v>
      </c>
      <c r="AM8" s="29">
        <f t="shared" si="2"/>
        <v>1</v>
      </c>
      <c r="AT8" s="29">
        <v>7</v>
      </c>
      <c r="AU8" s="29">
        <v>1</v>
      </c>
      <c r="AV8" s="29">
        <f t="shared" si="3"/>
        <v>1</v>
      </c>
    </row>
    <row r="9" spans="8:48" x14ac:dyDescent="0.25">
      <c r="I9" s="44"/>
      <c r="J9" s="44"/>
      <c r="K9" s="44"/>
      <c r="L9" s="29">
        <v>8</v>
      </c>
      <c r="M9" s="29">
        <v>1</v>
      </c>
      <c r="N9" s="29">
        <f t="shared" si="0"/>
        <v>1</v>
      </c>
      <c r="X9" s="44"/>
      <c r="Y9" s="44"/>
      <c r="Z9" s="44"/>
      <c r="AA9" s="29">
        <v>8</v>
      </c>
      <c r="AB9" s="29">
        <v>1</v>
      </c>
      <c r="AC9" s="29">
        <f t="shared" si="1"/>
        <v>1</v>
      </c>
      <c r="AK9" s="29">
        <v>8</v>
      </c>
      <c r="AL9" s="29">
        <v>1</v>
      </c>
      <c r="AM9" s="29">
        <f t="shared" si="2"/>
        <v>1</v>
      </c>
      <c r="AT9" s="29">
        <v>8</v>
      </c>
      <c r="AU9" s="29">
        <v>1</v>
      </c>
      <c r="AV9" s="29">
        <f t="shared" si="3"/>
        <v>1</v>
      </c>
    </row>
    <row r="10" spans="8:48" x14ac:dyDescent="0.25">
      <c r="I10" s="44"/>
      <c r="J10" s="44"/>
      <c r="K10" s="44"/>
      <c r="L10" s="29">
        <v>9</v>
      </c>
      <c r="M10" s="29">
        <v>1</v>
      </c>
      <c r="N10" s="29">
        <f t="shared" si="0"/>
        <v>1</v>
      </c>
      <c r="X10" s="44"/>
      <c r="Y10" s="44"/>
      <c r="Z10" s="44"/>
      <c r="AA10" s="29">
        <v>9</v>
      </c>
      <c r="AB10" s="29">
        <v>1</v>
      </c>
      <c r="AC10" s="29">
        <f t="shared" si="1"/>
        <v>1</v>
      </c>
      <c r="AK10" s="29">
        <v>9</v>
      </c>
      <c r="AL10" s="29">
        <v>1</v>
      </c>
      <c r="AM10" s="29">
        <f t="shared" si="2"/>
        <v>1</v>
      </c>
      <c r="AT10" s="29">
        <v>9</v>
      </c>
      <c r="AU10" s="29">
        <v>1</v>
      </c>
      <c r="AV10" s="29">
        <f t="shared" si="3"/>
        <v>1</v>
      </c>
    </row>
    <row r="11" spans="8:48" x14ac:dyDescent="0.25">
      <c r="I11" s="44"/>
      <c r="J11" s="44"/>
      <c r="K11" s="44"/>
      <c r="L11" s="29">
        <v>10</v>
      </c>
      <c r="M11" s="29">
        <v>1</v>
      </c>
      <c r="N11" s="29">
        <f t="shared" si="0"/>
        <v>1</v>
      </c>
      <c r="X11" s="44"/>
      <c r="Y11" s="44"/>
      <c r="Z11" s="44"/>
      <c r="AA11" s="29">
        <v>10</v>
      </c>
      <c r="AB11" s="29">
        <v>1</v>
      </c>
      <c r="AC11" s="29">
        <f t="shared" si="1"/>
        <v>1</v>
      </c>
      <c r="AK11" s="29">
        <v>10</v>
      </c>
      <c r="AL11" s="29">
        <v>1</v>
      </c>
      <c r="AM11" s="29">
        <f t="shared" si="2"/>
        <v>1</v>
      </c>
      <c r="AT11" s="29">
        <v>10</v>
      </c>
      <c r="AU11" s="29">
        <v>1</v>
      </c>
      <c r="AV11" s="29">
        <f t="shared" si="3"/>
        <v>1</v>
      </c>
    </row>
    <row r="12" spans="8:48" x14ac:dyDescent="0.25">
      <c r="I12" s="44"/>
      <c r="J12" s="44"/>
      <c r="K12" s="44"/>
      <c r="L12" s="29">
        <v>11</v>
      </c>
      <c r="M12" s="29">
        <v>1</v>
      </c>
      <c r="N12" s="29">
        <f t="shared" si="0"/>
        <v>1</v>
      </c>
      <c r="X12" s="44"/>
      <c r="Y12" s="44"/>
      <c r="Z12" s="44"/>
      <c r="AA12" s="29">
        <v>11</v>
      </c>
      <c r="AB12" s="29">
        <v>1</v>
      </c>
      <c r="AC12" s="29">
        <f t="shared" si="1"/>
        <v>1</v>
      </c>
      <c r="AK12" s="29">
        <v>11</v>
      </c>
      <c r="AL12" s="29">
        <v>1</v>
      </c>
      <c r="AM12" s="29">
        <f t="shared" si="2"/>
        <v>1</v>
      </c>
      <c r="AT12" s="29">
        <v>11</v>
      </c>
      <c r="AU12" s="29">
        <v>1</v>
      </c>
      <c r="AV12" s="29">
        <f t="shared" si="3"/>
        <v>1</v>
      </c>
    </row>
    <row r="13" spans="8:48" x14ac:dyDescent="0.25">
      <c r="I13" s="44"/>
      <c r="J13" s="44"/>
      <c r="K13" s="44"/>
      <c r="L13" s="29">
        <v>12</v>
      </c>
      <c r="M13" s="29">
        <v>1</v>
      </c>
      <c r="N13" s="29">
        <f t="shared" si="0"/>
        <v>1</v>
      </c>
      <c r="X13" s="44"/>
      <c r="Y13" s="44"/>
      <c r="Z13" s="44"/>
      <c r="AA13" s="29">
        <v>12</v>
      </c>
      <c r="AB13" s="29">
        <v>1</v>
      </c>
      <c r="AC13" s="29">
        <f t="shared" si="1"/>
        <v>1</v>
      </c>
      <c r="AK13" s="29">
        <v>12</v>
      </c>
      <c r="AL13" s="29">
        <v>1</v>
      </c>
      <c r="AM13" s="29">
        <f t="shared" si="2"/>
        <v>1</v>
      </c>
      <c r="AT13" s="29">
        <v>12</v>
      </c>
      <c r="AU13" s="29">
        <v>1</v>
      </c>
      <c r="AV13" s="29">
        <f t="shared" si="3"/>
        <v>1</v>
      </c>
    </row>
    <row r="14" spans="8:48" x14ac:dyDescent="0.25">
      <c r="I14" s="44"/>
      <c r="J14" s="44"/>
      <c r="K14" s="44"/>
      <c r="L14" s="29">
        <v>13</v>
      </c>
      <c r="M14" s="29">
        <v>1</v>
      </c>
      <c r="N14" s="29">
        <f t="shared" si="0"/>
        <v>1</v>
      </c>
      <c r="X14" s="44"/>
      <c r="Y14" s="44"/>
      <c r="Z14" s="44"/>
      <c r="AA14" s="29">
        <v>13</v>
      </c>
      <c r="AB14" s="29">
        <v>1</v>
      </c>
      <c r="AC14" s="29">
        <f t="shared" si="1"/>
        <v>1</v>
      </c>
      <c r="AK14" s="29">
        <v>13</v>
      </c>
      <c r="AL14" s="29">
        <v>1</v>
      </c>
      <c r="AM14" s="29">
        <f t="shared" si="2"/>
        <v>1</v>
      </c>
      <c r="AT14" s="29">
        <v>13</v>
      </c>
      <c r="AU14" s="29">
        <v>1</v>
      </c>
      <c r="AV14" s="29">
        <f t="shared" si="3"/>
        <v>1</v>
      </c>
    </row>
    <row r="15" spans="8:48" x14ac:dyDescent="0.25">
      <c r="I15" s="44"/>
      <c r="J15" s="44"/>
      <c r="K15" s="44"/>
      <c r="L15" s="29">
        <v>14</v>
      </c>
      <c r="M15" s="29">
        <v>1</v>
      </c>
      <c r="N15" s="29">
        <f t="shared" si="0"/>
        <v>1</v>
      </c>
      <c r="X15" s="44"/>
      <c r="Y15" s="44"/>
      <c r="Z15" s="44"/>
      <c r="AA15" s="29">
        <v>14</v>
      </c>
      <c r="AB15" s="29">
        <v>1</v>
      </c>
      <c r="AC15" s="29">
        <f t="shared" si="1"/>
        <v>1</v>
      </c>
      <c r="AK15" s="29">
        <v>14</v>
      </c>
      <c r="AL15" s="29">
        <v>1</v>
      </c>
      <c r="AM15" s="29">
        <f t="shared" si="2"/>
        <v>1</v>
      </c>
      <c r="AT15" s="29">
        <v>14</v>
      </c>
      <c r="AU15" s="29">
        <v>1</v>
      </c>
      <c r="AV15" s="29">
        <f t="shared" si="3"/>
        <v>1</v>
      </c>
    </row>
    <row r="16" spans="8:48" x14ac:dyDescent="0.25">
      <c r="I16" s="44"/>
      <c r="J16" s="44"/>
      <c r="K16" s="44"/>
      <c r="L16" s="29">
        <v>15</v>
      </c>
      <c r="M16" s="29">
        <v>1</v>
      </c>
      <c r="N16" s="29">
        <f t="shared" si="0"/>
        <v>1</v>
      </c>
      <c r="X16" s="44"/>
      <c r="Y16" s="44"/>
      <c r="Z16" s="44"/>
      <c r="AA16" s="29">
        <v>15</v>
      </c>
      <c r="AB16" s="29">
        <v>1</v>
      </c>
      <c r="AC16" s="29">
        <f t="shared" si="1"/>
        <v>1</v>
      </c>
      <c r="AK16" s="29">
        <v>15</v>
      </c>
      <c r="AL16" s="29">
        <v>1</v>
      </c>
      <c r="AM16" s="29">
        <f t="shared" si="2"/>
        <v>1</v>
      </c>
      <c r="AT16" s="29">
        <v>15</v>
      </c>
      <c r="AU16" s="29">
        <v>1</v>
      </c>
      <c r="AV16" s="29">
        <f t="shared" si="3"/>
        <v>1</v>
      </c>
    </row>
    <row r="17" spans="9:48" x14ac:dyDescent="0.25">
      <c r="I17" s="44"/>
      <c r="J17" s="44"/>
      <c r="K17" s="44"/>
      <c r="L17" s="29">
        <v>16</v>
      </c>
      <c r="M17" s="29">
        <v>1</v>
      </c>
      <c r="N17" s="29">
        <f t="shared" si="0"/>
        <v>1</v>
      </c>
      <c r="X17" s="44"/>
      <c r="Y17" s="44"/>
      <c r="Z17" s="44"/>
      <c r="AA17" s="29">
        <v>16</v>
      </c>
      <c r="AB17" s="29">
        <v>1</v>
      </c>
      <c r="AC17" s="29">
        <f t="shared" si="1"/>
        <v>1</v>
      </c>
      <c r="AK17" s="29">
        <v>16</v>
      </c>
      <c r="AL17" s="29">
        <v>1</v>
      </c>
      <c r="AM17" s="29">
        <f t="shared" si="2"/>
        <v>1</v>
      </c>
      <c r="AT17" s="29">
        <v>16</v>
      </c>
      <c r="AU17" s="29">
        <v>1</v>
      </c>
      <c r="AV17" s="29">
        <f t="shared" si="3"/>
        <v>1</v>
      </c>
    </row>
    <row r="18" spans="9:48" x14ac:dyDescent="0.25">
      <c r="I18" s="44"/>
      <c r="J18" s="44"/>
      <c r="K18" s="44"/>
      <c r="L18" s="29">
        <v>17</v>
      </c>
      <c r="M18" s="29">
        <v>1</v>
      </c>
      <c r="N18" s="29">
        <f t="shared" si="0"/>
        <v>1</v>
      </c>
      <c r="X18" s="44"/>
      <c r="Y18" s="44"/>
      <c r="Z18" s="44"/>
      <c r="AA18" s="29">
        <v>17</v>
      </c>
      <c r="AB18" s="29">
        <v>1</v>
      </c>
      <c r="AC18" s="29">
        <f t="shared" si="1"/>
        <v>1</v>
      </c>
      <c r="AK18" s="29">
        <v>17</v>
      </c>
      <c r="AL18" s="29">
        <v>1</v>
      </c>
      <c r="AM18" s="29">
        <f t="shared" si="2"/>
        <v>1</v>
      </c>
      <c r="AT18" s="29">
        <v>17</v>
      </c>
      <c r="AU18" s="29">
        <v>1</v>
      </c>
      <c r="AV18" s="29">
        <f t="shared" si="3"/>
        <v>1</v>
      </c>
    </row>
    <row r="19" spans="9:48" x14ac:dyDescent="0.25">
      <c r="I19" s="44"/>
      <c r="J19" s="44"/>
      <c r="K19" s="44"/>
      <c r="L19" s="29">
        <v>18</v>
      </c>
      <c r="M19" s="29">
        <v>1</v>
      </c>
      <c r="N19" s="29">
        <f t="shared" si="0"/>
        <v>1</v>
      </c>
      <c r="X19" s="44"/>
      <c r="Y19" s="44"/>
      <c r="Z19" s="44"/>
      <c r="AA19" s="29">
        <v>18</v>
      </c>
      <c r="AB19" s="29">
        <v>1</v>
      </c>
      <c r="AC19" s="29">
        <f t="shared" si="1"/>
        <v>1</v>
      </c>
      <c r="AK19" s="29">
        <v>18</v>
      </c>
      <c r="AL19" s="29">
        <v>1</v>
      </c>
      <c r="AM19" s="29">
        <f t="shared" si="2"/>
        <v>1</v>
      </c>
      <c r="AT19" s="29">
        <v>18</v>
      </c>
      <c r="AU19" s="29">
        <v>1</v>
      </c>
      <c r="AV19" s="29">
        <f t="shared" si="3"/>
        <v>1</v>
      </c>
    </row>
    <row r="20" spans="9:48" x14ac:dyDescent="0.25">
      <c r="I20" s="44"/>
      <c r="J20" s="44"/>
      <c r="K20" s="44"/>
      <c r="L20" s="29">
        <v>19</v>
      </c>
      <c r="M20" s="29">
        <v>1</v>
      </c>
      <c r="N20" s="29">
        <f t="shared" si="0"/>
        <v>1</v>
      </c>
      <c r="X20" s="44"/>
      <c r="Y20" s="44"/>
      <c r="Z20" s="44"/>
      <c r="AA20" s="29">
        <v>19</v>
      </c>
      <c r="AB20" s="29">
        <v>1</v>
      </c>
      <c r="AC20" s="29">
        <f t="shared" si="1"/>
        <v>1</v>
      </c>
      <c r="AK20" s="29">
        <v>19</v>
      </c>
      <c r="AL20" s="29">
        <v>1</v>
      </c>
      <c r="AM20" s="29">
        <f t="shared" si="2"/>
        <v>1</v>
      </c>
      <c r="AT20" s="29">
        <v>19</v>
      </c>
      <c r="AU20" s="29">
        <v>1</v>
      </c>
      <c r="AV20" s="29">
        <f t="shared" si="3"/>
        <v>1</v>
      </c>
    </row>
    <row r="21" spans="9:48" x14ac:dyDescent="0.25">
      <c r="I21" s="44"/>
      <c r="J21" s="44"/>
      <c r="K21" s="44"/>
      <c r="L21" s="29">
        <v>20</v>
      </c>
      <c r="M21" s="29">
        <v>1</v>
      </c>
      <c r="N21" s="29">
        <f t="shared" si="0"/>
        <v>1</v>
      </c>
      <c r="X21" s="44"/>
      <c r="Y21" s="44"/>
      <c r="Z21" s="44"/>
      <c r="AA21" s="29">
        <v>20</v>
      </c>
      <c r="AB21" s="29">
        <v>1</v>
      </c>
      <c r="AC21" s="29">
        <f t="shared" si="1"/>
        <v>1</v>
      </c>
      <c r="AK21" s="29">
        <v>20</v>
      </c>
      <c r="AL21" s="29">
        <v>1</v>
      </c>
      <c r="AM21" s="29">
        <f t="shared" si="2"/>
        <v>1</v>
      </c>
      <c r="AT21" s="29">
        <v>20</v>
      </c>
      <c r="AU21" s="29">
        <v>1</v>
      </c>
      <c r="AV21" s="29">
        <f t="shared" si="3"/>
        <v>1</v>
      </c>
    </row>
    <row r="22" spans="9:48" x14ac:dyDescent="0.25">
      <c r="L22" s="29">
        <v>21</v>
      </c>
      <c r="M22" s="29">
        <v>1</v>
      </c>
      <c r="N22" s="29">
        <f t="shared" si="0"/>
        <v>1</v>
      </c>
      <c r="AA22" s="29">
        <v>21</v>
      </c>
      <c r="AB22" s="29">
        <v>1</v>
      </c>
      <c r="AC22" s="29">
        <f t="shared" si="1"/>
        <v>1</v>
      </c>
      <c r="AK22" s="29">
        <v>21</v>
      </c>
      <c r="AL22" s="29">
        <v>1</v>
      </c>
      <c r="AM22" s="29">
        <f t="shared" si="2"/>
        <v>1</v>
      </c>
      <c r="AT22" s="29">
        <v>21</v>
      </c>
      <c r="AU22" s="29">
        <v>1</v>
      </c>
      <c r="AV22" s="29">
        <f t="shared" si="3"/>
        <v>1</v>
      </c>
    </row>
    <row r="23" spans="9:48" x14ac:dyDescent="0.25">
      <c r="L23" s="29">
        <v>22</v>
      </c>
      <c r="M23" s="29">
        <v>1</v>
      </c>
      <c r="N23" s="29">
        <f t="shared" si="0"/>
        <v>1</v>
      </c>
      <c r="AA23" s="29">
        <v>22</v>
      </c>
      <c r="AB23" s="29">
        <v>1</v>
      </c>
      <c r="AC23" s="29">
        <f t="shared" si="1"/>
        <v>1</v>
      </c>
      <c r="AK23" s="29">
        <v>22</v>
      </c>
      <c r="AL23" s="29">
        <v>1</v>
      </c>
      <c r="AM23" s="29">
        <f t="shared" si="2"/>
        <v>1</v>
      </c>
      <c r="AT23" s="29">
        <v>22</v>
      </c>
      <c r="AU23" s="29">
        <v>1</v>
      </c>
      <c r="AV23" s="29">
        <f t="shared" si="3"/>
        <v>1</v>
      </c>
    </row>
    <row r="24" spans="9:48" x14ac:dyDescent="0.25">
      <c r="L24" s="29">
        <v>23</v>
      </c>
      <c r="M24" s="29">
        <v>1</v>
      </c>
      <c r="N24" s="29">
        <f t="shared" si="0"/>
        <v>1</v>
      </c>
      <c r="AA24" s="29">
        <v>23</v>
      </c>
      <c r="AB24" s="29">
        <v>1</v>
      </c>
      <c r="AC24" s="29">
        <f t="shared" si="1"/>
        <v>1</v>
      </c>
      <c r="AK24" s="29">
        <v>23</v>
      </c>
      <c r="AL24" s="29">
        <v>1</v>
      </c>
      <c r="AM24" s="29">
        <f t="shared" si="2"/>
        <v>1</v>
      </c>
      <c r="AT24" s="29">
        <v>23</v>
      </c>
      <c r="AU24" s="29">
        <v>1</v>
      </c>
      <c r="AV24" s="29">
        <f t="shared" si="3"/>
        <v>1</v>
      </c>
    </row>
    <row r="25" spans="9:48" x14ac:dyDescent="0.25">
      <c r="L25" s="29">
        <v>24</v>
      </c>
      <c r="M25" s="29">
        <v>1</v>
      </c>
      <c r="N25" s="29">
        <f t="shared" si="0"/>
        <v>1</v>
      </c>
      <c r="AA25" s="29">
        <v>24</v>
      </c>
      <c r="AB25" s="29">
        <v>1</v>
      </c>
      <c r="AC25" s="29">
        <f t="shared" si="1"/>
        <v>1</v>
      </c>
      <c r="AK25" s="29">
        <v>24</v>
      </c>
      <c r="AL25" s="29">
        <v>1</v>
      </c>
      <c r="AM25" s="29">
        <f t="shared" si="2"/>
        <v>1</v>
      </c>
      <c r="AT25" s="29">
        <v>24</v>
      </c>
      <c r="AU25" s="29">
        <v>1</v>
      </c>
      <c r="AV25" s="29">
        <f t="shared" si="3"/>
        <v>1</v>
      </c>
    </row>
    <row r="26" spans="9:48" x14ac:dyDescent="0.25">
      <c r="L26" s="29">
        <v>25</v>
      </c>
      <c r="M26" s="29">
        <v>1</v>
      </c>
      <c r="N26" s="29">
        <f t="shared" si="0"/>
        <v>1</v>
      </c>
      <c r="AA26" s="29">
        <v>25</v>
      </c>
      <c r="AB26" s="29">
        <v>1</v>
      </c>
      <c r="AC26" s="29">
        <f t="shared" si="1"/>
        <v>1</v>
      </c>
      <c r="AK26" s="29">
        <v>25</v>
      </c>
      <c r="AL26" s="29">
        <v>1</v>
      </c>
      <c r="AM26" s="29">
        <f t="shared" si="2"/>
        <v>1</v>
      </c>
      <c r="AT26" s="29">
        <v>25</v>
      </c>
      <c r="AU26" s="29">
        <v>1</v>
      </c>
      <c r="AV26" s="29">
        <f t="shared" si="3"/>
        <v>1</v>
      </c>
    </row>
    <row r="27" spans="9:48" x14ac:dyDescent="0.25">
      <c r="L27" s="29">
        <v>26</v>
      </c>
      <c r="M27" s="29">
        <v>1</v>
      </c>
      <c r="N27" s="29">
        <f t="shared" si="0"/>
        <v>1</v>
      </c>
      <c r="AA27" s="29">
        <v>26</v>
      </c>
      <c r="AB27" s="29">
        <v>1</v>
      </c>
      <c r="AC27" s="29">
        <f t="shared" si="1"/>
        <v>1</v>
      </c>
      <c r="AK27" s="29">
        <v>26</v>
      </c>
      <c r="AL27" s="29">
        <v>1</v>
      </c>
      <c r="AM27" s="29">
        <f t="shared" si="2"/>
        <v>1</v>
      </c>
      <c r="AT27" s="29">
        <v>26</v>
      </c>
      <c r="AU27" s="29">
        <v>1</v>
      </c>
      <c r="AV27" s="29">
        <f t="shared" si="3"/>
        <v>1</v>
      </c>
    </row>
    <row r="28" spans="9:48" x14ac:dyDescent="0.25">
      <c r="L28" s="29">
        <v>27</v>
      </c>
      <c r="M28" s="29">
        <v>1</v>
      </c>
      <c r="N28" s="29">
        <f t="shared" si="0"/>
        <v>1</v>
      </c>
      <c r="AA28" s="29">
        <v>27</v>
      </c>
      <c r="AB28" s="29">
        <v>1</v>
      </c>
      <c r="AC28" s="29">
        <f t="shared" si="1"/>
        <v>1</v>
      </c>
      <c r="AK28" s="29">
        <v>27</v>
      </c>
      <c r="AL28" s="29">
        <v>1</v>
      </c>
      <c r="AM28" s="29">
        <f t="shared" si="2"/>
        <v>1</v>
      </c>
      <c r="AT28" s="29">
        <v>27</v>
      </c>
      <c r="AU28" s="29">
        <v>1</v>
      </c>
      <c r="AV28" s="29">
        <f t="shared" si="3"/>
        <v>1</v>
      </c>
    </row>
    <row r="29" spans="9:48" x14ac:dyDescent="0.25">
      <c r="L29" s="29">
        <v>28</v>
      </c>
      <c r="M29" s="29">
        <v>1</v>
      </c>
      <c r="N29" s="29">
        <f t="shared" si="0"/>
        <v>1</v>
      </c>
      <c r="AA29" s="29">
        <v>28</v>
      </c>
      <c r="AB29" s="29">
        <v>1</v>
      </c>
      <c r="AC29" s="29">
        <f t="shared" si="1"/>
        <v>1</v>
      </c>
      <c r="AK29" s="29">
        <v>28</v>
      </c>
      <c r="AL29" s="29">
        <v>1</v>
      </c>
      <c r="AM29" s="29">
        <f t="shared" si="2"/>
        <v>1</v>
      </c>
      <c r="AT29" s="29">
        <v>28</v>
      </c>
      <c r="AU29" s="29">
        <v>1</v>
      </c>
      <c r="AV29" s="29">
        <f t="shared" si="3"/>
        <v>1</v>
      </c>
    </row>
    <row r="30" spans="9:48" x14ac:dyDescent="0.25">
      <c r="L30" s="29">
        <v>29</v>
      </c>
      <c r="M30" s="29">
        <v>1</v>
      </c>
      <c r="N30" s="29">
        <f t="shared" si="0"/>
        <v>1</v>
      </c>
      <c r="AA30" s="29">
        <v>29</v>
      </c>
      <c r="AB30" s="29">
        <v>1</v>
      </c>
      <c r="AC30" s="29">
        <f t="shared" si="1"/>
        <v>1</v>
      </c>
      <c r="AK30" s="29">
        <v>29</v>
      </c>
      <c r="AL30" s="29">
        <v>1</v>
      </c>
      <c r="AM30" s="29">
        <f t="shared" si="2"/>
        <v>1</v>
      </c>
      <c r="AT30" s="29">
        <v>29</v>
      </c>
      <c r="AU30" s="29">
        <v>1</v>
      </c>
      <c r="AV30" s="29">
        <f t="shared" si="3"/>
        <v>1</v>
      </c>
    </row>
    <row r="31" spans="9:48" x14ac:dyDescent="0.25">
      <c r="L31" s="29">
        <v>30</v>
      </c>
      <c r="M31" s="29">
        <v>1</v>
      </c>
      <c r="N31" s="29">
        <f t="shared" si="0"/>
        <v>1</v>
      </c>
      <c r="AA31" s="29">
        <v>30</v>
      </c>
      <c r="AB31" s="29">
        <v>1</v>
      </c>
      <c r="AC31" s="29">
        <f t="shared" si="1"/>
        <v>1</v>
      </c>
      <c r="AK31" s="29">
        <v>30</v>
      </c>
      <c r="AL31" s="29">
        <v>1</v>
      </c>
      <c r="AM31" s="29">
        <f t="shared" si="2"/>
        <v>1</v>
      </c>
      <c r="AT31" s="29">
        <v>30</v>
      </c>
      <c r="AU31" s="29">
        <v>1</v>
      </c>
      <c r="AV31" s="29">
        <f t="shared" si="3"/>
        <v>1</v>
      </c>
    </row>
    <row r="32" spans="9:48" x14ac:dyDescent="0.25">
      <c r="L32" s="29">
        <v>31</v>
      </c>
      <c r="M32" s="29">
        <v>1</v>
      </c>
      <c r="N32" s="29">
        <f t="shared" si="0"/>
        <v>1</v>
      </c>
      <c r="AA32" s="29">
        <v>31</v>
      </c>
      <c r="AB32" s="29">
        <v>1</v>
      </c>
      <c r="AC32" s="29">
        <f t="shared" si="1"/>
        <v>1</v>
      </c>
      <c r="AK32" s="29">
        <v>31</v>
      </c>
      <c r="AL32" s="29">
        <v>1</v>
      </c>
      <c r="AM32" s="29">
        <f t="shared" si="2"/>
        <v>1</v>
      </c>
      <c r="AT32" s="29">
        <v>31</v>
      </c>
      <c r="AU32" s="29">
        <v>1</v>
      </c>
      <c r="AV32" s="29">
        <f t="shared" si="3"/>
        <v>1</v>
      </c>
    </row>
    <row r="33" spans="12:48" x14ac:dyDescent="0.25">
      <c r="L33" s="29">
        <v>32</v>
      </c>
      <c r="M33" s="29">
        <v>1</v>
      </c>
      <c r="N33" s="29">
        <f t="shared" si="0"/>
        <v>1</v>
      </c>
      <c r="AA33" s="29">
        <v>32</v>
      </c>
      <c r="AB33" s="29">
        <v>1</v>
      </c>
      <c r="AC33" s="29">
        <f t="shared" si="1"/>
        <v>1</v>
      </c>
      <c r="AK33" s="29">
        <v>32</v>
      </c>
      <c r="AL33" s="29">
        <v>1</v>
      </c>
      <c r="AM33" s="29">
        <f t="shared" si="2"/>
        <v>1</v>
      </c>
      <c r="AT33" s="29">
        <v>32</v>
      </c>
      <c r="AU33" s="29">
        <v>1</v>
      </c>
      <c r="AV33" s="29">
        <f t="shared" si="3"/>
        <v>1</v>
      </c>
    </row>
    <row r="34" spans="12:48" x14ac:dyDescent="0.25">
      <c r="L34" s="29">
        <v>33</v>
      </c>
      <c r="M34" s="29">
        <v>1</v>
      </c>
      <c r="N34" s="29">
        <f t="shared" ref="N34:N65" si="4">IF(L34&lt;=($J$1*100),1,0)</f>
        <v>1</v>
      </c>
      <c r="AA34" s="29">
        <v>33</v>
      </c>
      <c r="AB34" s="29">
        <v>1</v>
      </c>
      <c r="AC34" s="29">
        <f t="shared" si="1"/>
        <v>1</v>
      </c>
      <c r="AK34" s="29">
        <v>33</v>
      </c>
      <c r="AL34" s="29">
        <v>1</v>
      </c>
      <c r="AM34" s="29">
        <f t="shared" si="2"/>
        <v>1</v>
      </c>
      <c r="AT34" s="29">
        <v>33</v>
      </c>
      <c r="AU34" s="29">
        <v>1</v>
      </c>
      <c r="AV34" s="29">
        <f t="shared" si="3"/>
        <v>1</v>
      </c>
    </row>
    <row r="35" spans="12:48" x14ac:dyDescent="0.25">
      <c r="L35" s="29">
        <v>34</v>
      </c>
      <c r="M35" s="29">
        <v>1</v>
      </c>
      <c r="N35" s="29">
        <f t="shared" si="4"/>
        <v>1</v>
      </c>
      <c r="AA35" s="29">
        <v>34</v>
      </c>
      <c r="AB35" s="29">
        <v>1</v>
      </c>
      <c r="AC35" s="29">
        <f t="shared" si="1"/>
        <v>1</v>
      </c>
      <c r="AK35" s="29">
        <v>34</v>
      </c>
      <c r="AL35" s="29">
        <v>1</v>
      </c>
      <c r="AM35" s="29">
        <f t="shared" si="2"/>
        <v>1</v>
      </c>
      <c r="AT35" s="29">
        <v>34</v>
      </c>
      <c r="AU35" s="29">
        <v>1</v>
      </c>
      <c r="AV35" s="29">
        <f t="shared" si="3"/>
        <v>1</v>
      </c>
    </row>
    <row r="36" spans="12:48" x14ac:dyDescent="0.25">
      <c r="L36" s="29">
        <v>35</v>
      </c>
      <c r="M36" s="29">
        <v>1</v>
      </c>
      <c r="N36" s="29">
        <f t="shared" si="4"/>
        <v>1</v>
      </c>
      <c r="AA36" s="29">
        <v>35</v>
      </c>
      <c r="AB36" s="29">
        <v>1</v>
      </c>
      <c r="AC36" s="29">
        <f t="shared" si="1"/>
        <v>1</v>
      </c>
      <c r="AK36" s="29">
        <v>35</v>
      </c>
      <c r="AL36" s="29">
        <v>1</v>
      </c>
      <c r="AM36" s="29">
        <f t="shared" si="2"/>
        <v>1</v>
      </c>
      <c r="AT36" s="29">
        <v>35</v>
      </c>
      <c r="AU36" s="29">
        <v>1</v>
      </c>
      <c r="AV36" s="29">
        <f t="shared" si="3"/>
        <v>1</v>
      </c>
    </row>
    <row r="37" spans="12:48" x14ac:dyDescent="0.25">
      <c r="L37" s="29">
        <v>36</v>
      </c>
      <c r="M37" s="29">
        <v>1</v>
      </c>
      <c r="N37" s="29">
        <f t="shared" si="4"/>
        <v>1</v>
      </c>
      <c r="AA37" s="29">
        <v>36</v>
      </c>
      <c r="AB37" s="29">
        <v>1</v>
      </c>
      <c r="AC37" s="29">
        <f t="shared" si="1"/>
        <v>1</v>
      </c>
      <c r="AK37" s="29">
        <v>36</v>
      </c>
      <c r="AL37" s="29">
        <v>1</v>
      </c>
      <c r="AM37" s="29">
        <f t="shared" si="2"/>
        <v>1</v>
      </c>
      <c r="AT37" s="29">
        <v>36</v>
      </c>
      <c r="AU37" s="29">
        <v>1</v>
      </c>
      <c r="AV37" s="29">
        <f t="shared" si="3"/>
        <v>1</v>
      </c>
    </row>
    <row r="38" spans="12:48" x14ac:dyDescent="0.25">
      <c r="L38" s="29">
        <v>37</v>
      </c>
      <c r="M38" s="29">
        <v>1</v>
      </c>
      <c r="N38" s="29">
        <f t="shared" si="4"/>
        <v>1</v>
      </c>
      <c r="AA38" s="29">
        <v>37</v>
      </c>
      <c r="AB38" s="29">
        <v>1</v>
      </c>
      <c r="AC38" s="29">
        <f t="shared" si="1"/>
        <v>1</v>
      </c>
      <c r="AK38" s="29">
        <v>37</v>
      </c>
      <c r="AL38" s="29">
        <v>1</v>
      </c>
      <c r="AM38" s="29">
        <f t="shared" si="2"/>
        <v>1</v>
      </c>
      <c r="AT38" s="29">
        <v>37</v>
      </c>
      <c r="AU38" s="29">
        <v>1</v>
      </c>
      <c r="AV38" s="29">
        <f t="shared" si="3"/>
        <v>1</v>
      </c>
    </row>
    <row r="39" spans="12:48" x14ac:dyDescent="0.25">
      <c r="L39" s="29">
        <v>38</v>
      </c>
      <c r="M39" s="29">
        <v>1</v>
      </c>
      <c r="N39" s="29">
        <f t="shared" si="4"/>
        <v>1</v>
      </c>
      <c r="AA39" s="29">
        <v>38</v>
      </c>
      <c r="AB39" s="29">
        <v>1</v>
      </c>
      <c r="AC39" s="29">
        <f t="shared" si="1"/>
        <v>1</v>
      </c>
      <c r="AK39" s="29">
        <v>38</v>
      </c>
      <c r="AL39" s="29">
        <v>1</v>
      </c>
      <c r="AM39" s="29">
        <f t="shared" si="2"/>
        <v>1</v>
      </c>
      <c r="AT39" s="29">
        <v>38</v>
      </c>
      <c r="AU39" s="29">
        <v>1</v>
      </c>
      <c r="AV39" s="29">
        <f t="shared" si="3"/>
        <v>1</v>
      </c>
    </row>
    <row r="40" spans="12:48" x14ac:dyDescent="0.25">
      <c r="L40" s="29">
        <v>39</v>
      </c>
      <c r="M40" s="29">
        <v>1</v>
      </c>
      <c r="N40" s="29">
        <f t="shared" si="4"/>
        <v>1</v>
      </c>
      <c r="AA40" s="29">
        <v>39</v>
      </c>
      <c r="AB40" s="29">
        <v>1</v>
      </c>
      <c r="AC40" s="29">
        <f t="shared" si="1"/>
        <v>1</v>
      </c>
      <c r="AK40" s="29">
        <v>39</v>
      </c>
      <c r="AL40" s="29">
        <v>1</v>
      </c>
      <c r="AM40" s="29">
        <f t="shared" si="2"/>
        <v>1</v>
      </c>
      <c r="AT40" s="29">
        <v>39</v>
      </c>
      <c r="AU40" s="29">
        <v>1</v>
      </c>
      <c r="AV40" s="29">
        <f t="shared" si="3"/>
        <v>1</v>
      </c>
    </row>
    <row r="41" spans="12:48" x14ac:dyDescent="0.25">
      <c r="L41" s="29">
        <v>40</v>
      </c>
      <c r="M41" s="29">
        <v>1</v>
      </c>
      <c r="N41" s="29">
        <f t="shared" si="4"/>
        <v>1</v>
      </c>
      <c r="AA41" s="29">
        <v>40</v>
      </c>
      <c r="AB41" s="29">
        <v>1</v>
      </c>
      <c r="AC41" s="29">
        <f t="shared" si="1"/>
        <v>1</v>
      </c>
      <c r="AK41" s="29">
        <v>40</v>
      </c>
      <c r="AL41" s="29">
        <v>1</v>
      </c>
      <c r="AM41" s="29">
        <f t="shared" si="2"/>
        <v>1</v>
      </c>
      <c r="AT41" s="29">
        <v>40</v>
      </c>
      <c r="AU41" s="29">
        <v>1</v>
      </c>
      <c r="AV41" s="29">
        <f t="shared" si="3"/>
        <v>1</v>
      </c>
    </row>
    <row r="42" spans="12:48" x14ac:dyDescent="0.25">
      <c r="L42" s="29">
        <v>41</v>
      </c>
      <c r="M42" s="29">
        <v>1</v>
      </c>
      <c r="N42" s="29">
        <f t="shared" si="4"/>
        <v>1</v>
      </c>
      <c r="AA42" s="29">
        <v>41</v>
      </c>
      <c r="AB42" s="29">
        <v>1</v>
      </c>
      <c r="AC42" s="29">
        <f t="shared" si="1"/>
        <v>1</v>
      </c>
      <c r="AK42" s="29">
        <v>41</v>
      </c>
      <c r="AL42" s="29">
        <v>1</v>
      </c>
      <c r="AM42" s="29">
        <f t="shared" si="2"/>
        <v>1</v>
      </c>
      <c r="AT42" s="29">
        <v>41</v>
      </c>
      <c r="AU42" s="29">
        <v>1</v>
      </c>
      <c r="AV42" s="29">
        <f t="shared" si="3"/>
        <v>1</v>
      </c>
    </row>
    <row r="43" spans="12:48" x14ac:dyDescent="0.25">
      <c r="L43" s="29">
        <v>42</v>
      </c>
      <c r="M43" s="29">
        <v>1</v>
      </c>
      <c r="N43" s="29">
        <f t="shared" si="4"/>
        <v>1</v>
      </c>
      <c r="AA43" s="29">
        <v>42</v>
      </c>
      <c r="AB43" s="29">
        <v>1</v>
      </c>
      <c r="AC43" s="29">
        <f t="shared" si="1"/>
        <v>1</v>
      </c>
      <c r="AK43" s="29">
        <v>42</v>
      </c>
      <c r="AL43" s="29">
        <v>1</v>
      </c>
      <c r="AM43" s="29">
        <f t="shared" si="2"/>
        <v>1</v>
      </c>
      <c r="AT43" s="29">
        <v>42</v>
      </c>
      <c r="AU43" s="29">
        <v>1</v>
      </c>
      <c r="AV43" s="29">
        <f t="shared" si="3"/>
        <v>1</v>
      </c>
    </row>
    <row r="44" spans="12:48" x14ac:dyDescent="0.25">
      <c r="L44" s="29">
        <v>43</v>
      </c>
      <c r="M44" s="29">
        <v>1</v>
      </c>
      <c r="N44" s="29">
        <f t="shared" si="4"/>
        <v>1</v>
      </c>
      <c r="AA44" s="29">
        <v>43</v>
      </c>
      <c r="AB44" s="29">
        <v>1</v>
      </c>
      <c r="AC44" s="29">
        <f t="shared" si="1"/>
        <v>1</v>
      </c>
      <c r="AK44" s="29">
        <v>43</v>
      </c>
      <c r="AL44" s="29">
        <v>1</v>
      </c>
      <c r="AM44" s="29">
        <f t="shared" si="2"/>
        <v>1</v>
      </c>
      <c r="AT44" s="29">
        <v>43</v>
      </c>
      <c r="AU44" s="29">
        <v>1</v>
      </c>
      <c r="AV44" s="29">
        <f t="shared" si="3"/>
        <v>1</v>
      </c>
    </row>
    <row r="45" spans="12:48" x14ac:dyDescent="0.25">
      <c r="L45" s="29">
        <v>44</v>
      </c>
      <c r="M45" s="29">
        <v>1</v>
      </c>
      <c r="N45" s="29">
        <f t="shared" si="4"/>
        <v>1</v>
      </c>
      <c r="AA45" s="29">
        <v>44</v>
      </c>
      <c r="AB45" s="29">
        <v>1</v>
      </c>
      <c r="AC45" s="29">
        <f t="shared" si="1"/>
        <v>1</v>
      </c>
      <c r="AK45" s="29">
        <v>44</v>
      </c>
      <c r="AL45" s="29">
        <v>1</v>
      </c>
      <c r="AM45" s="29">
        <f t="shared" si="2"/>
        <v>1</v>
      </c>
      <c r="AT45" s="29">
        <v>44</v>
      </c>
      <c r="AU45" s="29">
        <v>1</v>
      </c>
      <c r="AV45" s="29">
        <f t="shared" si="3"/>
        <v>1</v>
      </c>
    </row>
    <row r="46" spans="12:48" x14ac:dyDescent="0.25">
      <c r="L46" s="29">
        <v>45</v>
      </c>
      <c r="M46" s="29">
        <v>1</v>
      </c>
      <c r="N46" s="29">
        <f t="shared" si="4"/>
        <v>1</v>
      </c>
      <c r="AA46" s="29">
        <v>45</v>
      </c>
      <c r="AB46" s="29">
        <v>1</v>
      </c>
      <c r="AC46" s="29">
        <f t="shared" si="1"/>
        <v>1</v>
      </c>
      <c r="AK46" s="29">
        <v>45</v>
      </c>
      <c r="AL46" s="29">
        <v>1</v>
      </c>
      <c r="AM46" s="29">
        <f t="shared" si="2"/>
        <v>1</v>
      </c>
      <c r="AT46" s="29">
        <v>45</v>
      </c>
      <c r="AU46" s="29">
        <v>1</v>
      </c>
      <c r="AV46" s="29">
        <f t="shared" si="3"/>
        <v>1</v>
      </c>
    </row>
    <row r="47" spans="12:48" x14ac:dyDescent="0.25">
      <c r="L47" s="29">
        <v>46</v>
      </c>
      <c r="M47" s="29">
        <v>1</v>
      </c>
      <c r="N47" s="29">
        <f t="shared" si="4"/>
        <v>1</v>
      </c>
      <c r="AA47" s="29">
        <v>46</v>
      </c>
      <c r="AB47" s="29">
        <v>1</v>
      </c>
      <c r="AC47" s="29">
        <f t="shared" si="1"/>
        <v>1</v>
      </c>
      <c r="AK47" s="29">
        <v>46</v>
      </c>
      <c r="AL47" s="29">
        <v>1</v>
      </c>
      <c r="AM47" s="29">
        <f t="shared" si="2"/>
        <v>1</v>
      </c>
      <c r="AT47" s="29">
        <v>46</v>
      </c>
      <c r="AU47" s="29">
        <v>1</v>
      </c>
      <c r="AV47" s="29">
        <f t="shared" si="3"/>
        <v>1</v>
      </c>
    </row>
    <row r="48" spans="12:48" x14ac:dyDescent="0.25">
      <c r="L48" s="29">
        <v>47</v>
      </c>
      <c r="M48" s="29">
        <v>1</v>
      </c>
      <c r="N48" s="29">
        <f t="shared" si="4"/>
        <v>1</v>
      </c>
      <c r="AA48" s="29">
        <v>47</v>
      </c>
      <c r="AB48" s="29">
        <v>1</v>
      </c>
      <c r="AC48" s="29">
        <f t="shared" si="1"/>
        <v>1</v>
      </c>
      <c r="AK48" s="29">
        <v>47</v>
      </c>
      <c r="AL48" s="29">
        <v>1</v>
      </c>
      <c r="AM48" s="29">
        <f t="shared" si="2"/>
        <v>1</v>
      </c>
      <c r="AT48" s="29">
        <v>47</v>
      </c>
      <c r="AU48" s="29">
        <v>1</v>
      </c>
      <c r="AV48" s="29">
        <f t="shared" si="3"/>
        <v>1</v>
      </c>
    </row>
    <row r="49" spans="12:48" x14ac:dyDescent="0.25">
      <c r="L49" s="29">
        <v>48</v>
      </c>
      <c r="M49" s="29">
        <v>1</v>
      </c>
      <c r="N49" s="29">
        <f t="shared" si="4"/>
        <v>1</v>
      </c>
      <c r="AA49" s="29">
        <v>48</v>
      </c>
      <c r="AB49" s="29">
        <v>1</v>
      </c>
      <c r="AC49" s="29">
        <f t="shared" si="1"/>
        <v>1</v>
      </c>
      <c r="AK49" s="29">
        <v>48</v>
      </c>
      <c r="AL49" s="29">
        <v>1</v>
      </c>
      <c r="AM49" s="29">
        <f t="shared" si="2"/>
        <v>1</v>
      </c>
      <c r="AT49" s="29">
        <v>48</v>
      </c>
      <c r="AU49" s="29">
        <v>1</v>
      </c>
      <c r="AV49" s="29">
        <f t="shared" si="3"/>
        <v>1</v>
      </c>
    </row>
    <row r="50" spans="12:48" x14ac:dyDescent="0.25">
      <c r="L50" s="29">
        <v>49</v>
      </c>
      <c r="M50" s="29">
        <v>1</v>
      </c>
      <c r="N50" s="29">
        <f t="shared" si="4"/>
        <v>1</v>
      </c>
      <c r="AA50" s="29">
        <v>49</v>
      </c>
      <c r="AB50" s="29">
        <v>1</v>
      </c>
      <c r="AC50" s="29">
        <f t="shared" si="1"/>
        <v>1</v>
      </c>
      <c r="AK50" s="29">
        <v>49</v>
      </c>
      <c r="AL50" s="29">
        <v>1</v>
      </c>
      <c r="AM50" s="29">
        <f t="shared" si="2"/>
        <v>1</v>
      </c>
      <c r="AT50" s="29">
        <v>49</v>
      </c>
      <c r="AU50" s="29">
        <v>1</v>
      </c>
      <c r="AV50" s="29">
        <f t="shared" si="3"/>
        <v>1</v>
      </c>
    </row>
    <row r="51" spans="12:48" x14ac:dyDescent="0.25">
      <c r="L51" s="29">
        <v>50</v>
      </c>
      <c r="M51" s="29">
        <v>1</v>
      </c>
      <c r="N51" s="29">
        <f t="shared" si="4"/>
        <v>1</v>
      </c>
      <c r="AA51" s="29">
        <v>50</v>
      </c>
      <c r="AB51" s="29">
        <v>1</v>
      </c>
      <c r="AC51" s="29">
        <f t="shared" si="1"/>
        <v>1</v>
      </c>
      <c r="AK51" s="29">
        <v>50</v>
      </c>
      <c r="AL51" s="29">
        <v>1</v>
      </c>
      <c r="AM51" s="29">
        <f t="shared" si="2"/>
        <v>1</v>
      </c>
      <c r="AT51" s="29">
        <v>50</v>
      </c>
      <c r="AU51" s="29">
        <v>1</v>
      </c>
      <c r="AV51" s="29">
        <f t="shared" si="3"/>
        <v>1</v>
      </c>
    </row>
    <row r="52" spans="12:48" x14ac:dyDescent="0.25">
      <c r="L52" s="29">
        <v>51</v>
      </c>
      <c r="M52" s="29">
        <v>1</v>
      </c>
      <c r="N52" s="29">
        <f t="shared" si="4"/>
        <v>1</v>
      </c>
      <c r="AA52" s="29">
        <v>51</v>
      </c>
      <c r="AB52" s="29">
        <v>1</v>
      </c>
      <c r="AC52" s="29">
        <f t="shared" si="1"/>
        <v>1</v>
      </c>
      <c r="AK52" s="29">
        <v>51</v>
      </c>
      <c r="AL52" s="29">
        <v>1</v>
      </c>
      <c r="AM52" s="29">
        <f t="shared" si="2"/>
        <v>1</v>
      </c>
      <c r="AT52" s="29">
        <v>51</v>
      </c>
      <c r="AU52" s="29">
        <v>1</v>
      </c>
      <c r="AV52" s="29">
        <f t="shared" si="3"/>
        <v>1</v>
      </c>
    </row>
    <row r="53" spans="12:48" x14ac:dyDescent="0.25">
      <c r="L53" s="29">
        <v>52</v>
      </c>
      <c r="M53" s="29">
        <v>1</v>
      </c>
      <c r="N53" s="29">
        <f t="shared" si="4"/>
        <v>1</v>
      </c>
      <c r="AA53" s="29">
        <v>52</v>
      </c>
      <c r="AB53" s="29">
        <v>1</v>
      </c>
      <c r="AC53" s="29">
        <f t="shared" si="1"/>
        <v>1</v>
      </c>
      <c r="AK53" s="29">
        <v>52</v>
      </c>
      <c r="AL53" s="29">
        <v>1</v>
      </c>
      <c r="AM53" s="29">
        <f t="shared" si="2"/>
        <v>1</v>
      </c>
      <c r="AT53" s="29">
        <v>52</v>
      </c>
      <c r="AU53" s="29">
        <v>1</v>
      </c>
      <c r="AV53" s="29">
        <f t="shared" si="3"/>
        <v>1</v>
      </c>
    </row>
    <row r="54" spans="12:48" x14ac:dyDescent="0.25">
      <c r="L54" s="29">
        <v>53</v>
      </c>
      <c r="M54" s="29">
        <v>1</v>
      </c>
      <c r="N54" s="29">
        <f t="shared" si="4"/>
        <v>1</v>
      </c>
      <c r="AA54" s="29">
        <v>53</v>
      </c>
      <c r="AB54" s="29">
        <v>1</v>
      </c>
      <c r="AC54" s="29">
        <f t="shared" si="1"/>
        <v>1</v>
      </c>
      <c r="AK54" s="29">
        <v>53</v>
      </c>
      <c r="AL54" s="29">
        <v>1</v>
      </c>
      <c r="AM54" s="29">
        <f t="shared" si="2"/>
        <v>1</v>
      </c>
      <c r="AT54" s="29">
        <v>53</v>
      </c>
      <c r="AU54" s="29">
        <v>1</v>
      </c>
      <c r="AV54" s="29">
        <f t="shared" si="3"/>
        <v>1</v>
      </c>
    </row>
    <row r="55" spans="12:48" x14ac:dyDescent="0.25">
      <c r="L55" s="29">
        <v>54</v>
      </c>
      <c r="M55" s="29">
        <v>1</v>
      </c>
      <c r="N55" s="29">
        <f t="shared" si="4"/>
        <v>1</v>
      </c>
      <c r="AA55" s="29">
        <v>54</v>
      </c>
      <c r="AB55" s="29">
        <v>1</v>
      </c>
      <c r="AC55" s="29">
        <f t="shared" si="1"/>
        <v>1</v>
      </c>
      <c r="AK55" s="29">
        <v>54</v>
      </c>
      <c r="AL55" s="29">
        <v>1</v>
      </c>
      <c r="AM55" s="29">
        <f t="shared" si="2"/>
        <v>1</v>
      </c>
      <c r="AT55" s="29">
        <v>54</v>
      </c>
      <c r="AU55" s="29">
        <v>1</v>
      </c>
      <c r="AV55" s="29">
        <f t="shared" si="3"/>
        <v>1</v>
      </c>
    </row>
    <row r="56" spans="12:48" x14ac:dyDescent="0.25">
      <c r="L56" s="29">
        <v>55</v>
      </c>
      <c r="M56" s="29">
        <v>1</v>
      </c>
      <c r="N56" s="29">
        <f t="shared" si="4"/>
        <v>1</v>
      </c>
      <c r="AA56" s="29">
        <v>55</v>
      </c>
      <c r="AB56" s="29">
        <v>1</v>
      </c>
      <c r="AC56" s="29">
        <f t="shared" si="1"/>
        <v>1</v>
      </c>
      <c r="AK56" s="29">
        <v>55</v>
      </c>
      <c r="AL56" s="29">
        <v>1</v>
      </c>
      <c r="AM56" s="29">
        <f t="shared" si="2"/>
        <v>1</v>
      </c>
      <c r="AT56" s="29">
        <v>55</v>
      </c>
      <c r="AU56" s="29">
        <v>1</v>
      </c>
      <c r="AV56" s="29">
        <f t="shared" si="3"/>
        <v>1</v>
      </c>
    </row>
    <row r="57" spans="12:48" x14ac:dyDescent="0.25">
      <c r="L57" s="29">
        <v>56</v>
      </c>
      <c r="M57" s="29">
        <v>1</v>
      </c>
      <c r="N57" s="29">
        <f t="shared" si="4"/>
        <v>1</v>
      </c>
      <c r="AA57" s="29">
        <v>56</v>
      </c>
      <c r="AB57" s="29">
        <v>1</v>
      </c>
      <c r="AC57" s="29">
        <f t="shared" si="1"/>
        <v>1</v>
      </c>
      <c r="AK57" s="29">
        <v>56</v>
      </c>
      <c r="AL57" s="29">
        <v>1</v>
      </c>
      <c r="AM57" s="29">
        <f t="shared" si="2"/>
        <v>1</v>
      </c>
      <c r="AT57" s="29">
        <v>56</v>
      </c>
      <c r="AU57" s="29">
        <v>1</v>
      </c>
      <c r="AV57" s="29">
        <f t="shared" si="3"/>
        <v>1</v>
      </c>
    </row>
    <row r="58" spans="12:48" x14ac:dyDescent="0.25">
      <c r="L58" s="29">
        <v>57</v>
      </c>
      <c r="M58" s="29">
        <v>1</v>
      </c>
      <c r="N58" s="29">
        <f t="shared" si="4"/>
        <v>1</v>
      </c>
      <c r="AA58" s="29">
        <v>57</v>
      </c>
      <c r="AB58" s="29">
        <v>1</v>
      </c>
      <c r="AC58" s="29">
        <f t="shared" si="1"/>
        <v>1</v>
      </c>
      <c r="AK58" s="29">
        <v>57</v>
      </c>
      <c r="AL58" s="29">
        <v>1</v>
      </c>
      <c r="AM58" s="29">
        <f t="shared" si="2"/>
        <v>1</v>
      </c>
      <c r="AT58" s="29">
        <v>57</v>
      </c>
      <c r="AU58" s="29">
        <v>1</v>
      </c>
      <c r="AV58" s="29">
        <f t="shared" si="3"/>
        <v>1</v>
      </c>
    </row>
    <row r="59" spans="12:48" x14ac:dyDescent="0.25">
      <c r="L59" s="29">
        <v>58</v>
      </c>
      <c r="M59" s="29">
        <v>1</v>
      </c>
      <c r="N59" s="29">
        <f t="shared" si="4"/>
        <v>1</v>
      </c>
      <c r="AA59" s="29">
        <v>58</v>
      </c>
      <c r="AB59" s="29">
        <v>1</v>
      </c>
      <c r="AC59" s="29">
        <f t="shared" si="1"/>
        <v>1</v>
      </c>
      <c r="AK59" s="29">
        <v>58</v>
      </c>
      <c r="AL59" s="29">
        <v>1</v>
      </c>
      <c r="AM59" s="29">
        <f t="shared" si="2"/>
        <v>1</v>
      </c>
      <c r="AT59" s="29">
        <v>58</v>
      </c>
      <c r="AU59" s="29">
        <v>1</v>
      </c>
      <c r="AV59" s="29">
        <f t="shared" si="3"/>
        <v>1</v>
      </c>
    </row>
    <row r="60" spans="12:48" x14ac:dyDescent="0.25">
      <c r="L60" s="29">
        <v>59</v>
      </c>
      <c r="M60" s="29">
        <v>1</v>
      </c>
      <c r="N60" s="29">
        <f t="shared" si="4"/>
        <v>1</v>
      </c>
      <c r="AA60" s="29">
        <v>59</v>
      </c>
      <c r="AB60" s="29">
        <v>1</v>
      </c>
      <c r="AC60" s="29">
        <f t="shared" si="1"/>
        <v>1</v>
      </c>
      <c r="AK60" s="29">
        <v>59</v>
      </c>
      <c r="AL60" s="29">
        <v>1</v>
      </c>
      <c r="AM60" s="29">
        <f t="shared" si="2"/>
        <v>1</v>
      </c>
      <c r="AT60" s="29">
        <v>59</v>
      </c>
      <c r="AU60" s="29">
        <v>1</v>
      </c>
      <c r="AV60" s="29">
        <f t="shared" si="3"/>
        <v>1</v>
      </c>
    </row>
    <row r="61" spans="12:48" x14ac:dyDescent="0.25">
      <c r="L61" s="29">
        <v>60</v>
      </c>
      <c r="M61" s="29">
        <v>1</v>
      </c>
      <c r="N61" s="29">
        <f t="shared" si="4"/>
        <v>1</v>
      </c>
      <c r="AA61" s="29">
        <v>60</v>
      </c>
      <c r="AB61" s="29">
        <v>1</v>
      </c>
      <c r="AC61" s="29">
        <f t="shared" si="1"/>
        <v>1</v>
      </c>
      <c r="AK61" s="29">
        <v>60</v>
      </c>
      <c r="AL61" s="29">
        <v>1</v>
      </c>
      <c r="AM61" s="29">
        <f t="shared" si="2"/>
        <v>1</v>
      </c>
      <c r="AT61" s="29">
        <v>60</v>
      </c>
      <c r="AU61" s="29">
        <v>1</v>
      </c>
      <c r="AV61" s="29">
        <f t="shared" si="3"/>
        <v>1</v>
      </c>
    </row>
    <row r="62" spans="12:48" x14ac:dyDescent="0.25">
      <c r="L62" s="29">
        <v>61</v>
      </c>
      <c r="M62" s="29">
        <v>1</v>
      </c>
      <c r="N62" s="29">
        <f t="shared" si="4"/>
        <v>1</v>
      </c>
      <c r="AA62" s="29">
        <v>61</v>
      </c>
      <c r="AB62" s="29">
        <v>1</v>
      </c>
      <c r="AC62" s="29">
        <f t="shared" si="1"/>
        <v>1</v>
      </c>
      <c r="AK62" s="29">
        <v>61</v>
      </c>
      <c r="AL62" s="29">
        <v>1</v>
      </c>
      <c r="AM62" s="29">
        <f t="shared" si="2"/>
        <v>1</v>
      </c>
      <c r="AT62" s="29">
        <v>61</v>
      </c>
      <c r="AU62" s="29">
        <v>1</v>
      </c>
      <c r="AV62" s="29">
        <f t="shared" si="3"/>
        <v>1</v>
      </c>
    </row>
    <row r="63" spans="12:48" x14ac:dyDescent="0.25">
      <c r="L63" s="29">
        <v>62</v>
      </c>
      <c r="M63" s="29">
        <v>1</v>
      </c>
      <c r="N63" s="29">
        <f t="shared" si="4"/>
        <v>1</v>
      </c>
      <c r="AA63" s="29">
        <v>62</v>
      </c>
      <c r="AB63" s="29">
        <v>1</v>
      </c>
      <c r="AC63" s="29">
        <f t="shared" si="1"/>
        <v>1</v>
      </c>
      <c r="AK63" s="29">
        <v>62</v>
      </c>
      <c r="AL63" s="29">
        <v>1</v>
      </c>
      <c r="AM63" s="29">
        <f t="shared" si="2"/>
        <v>1</v>
      </c>
      <c r="AT63" s="29">
        <v>62</v>
      </c>
      <c r="AU63" s="29">
        <v>1</v>
      </c>
      <c r="AV63" s="29">
        <f t="shared" si="3"/>
        <v>1</v>
      </c>
    </row>
    <row r="64" spans="12:48" x14ac:dyDescent="0.25">
      <c r="L64" s="29">
        <v>63</v>
      </c>
      <c r="M64" s="29">
        <v>1</v>
      </c>
      <c r="N64" s="29">
        <f t="shared" si="4"/>
        <v>1</v>
      </c>
      <c r="AA64" s="29">
        <v>63</v>
      </c>
      <c r="AB64" s="29">
        <v>1</v>
      </c>
      <c r="AC64" s="29">
        <f t="shared" si="1"/>
        <v>1</v>
      </c>
      <c r="AK64" s="29">
        <v>63</v>
      </c>
      <c r="AL64" s="29">
        <v>1</v>
      </c>
      <c r="AM64" s="29">
        <f t="shared" si="2"/>
        <v>1</v>
      </c>
      <c r="AT64" s="29">
        <v>63</v>
      </c>
      <c r="AU64" s="29">
        <v>1</v>
      </c>
      <c r="AV64" s="29">
        <f t="shared" si="3"/>
        <v>1</v>
      </c>
    </row>
    <row r="65" spans="12:48" x14ac:dyDescent="0.25">
      <c r="L65" s="29">
        <v>64</v>
      </c>
      <c r="M65" s="29">
        <v>1</v>
      </c>
      <c r="N65" s="29">
        <f t="shared" si="4"/>
        <v>1</v>
      </c>
      <c r="AA65" s="29">
        <v>64</v>
      </c>
      <c r="AB65" s="29">
        <v>1</v>
      </c>
      <c r="AC65" s="29">
        <f t="shared" si="1"/>
        <v>1</v>
      </c>
      <c r="AK65" s="29">
        <v>64</v>
      </c>
      <c r="AL65" s="29">
        <v>1</v>
      </c>
      <c r="AM65" s="29">
        <f t="shared" si="2"/>
        <v>1</v>
      </c>
      <c r="AT65" s="29">
        <v>64</v>
      </c>
      <c r="AU65" s="29">
        <v>1</v>
      </c>
      <c r="AV65" s="29">
        <f t="shared" si="3"/>
        <v>1</v>
      </c>
    </row>
    <row r="66" spans="12:48" x14ac:dyDescent="0.25">
      <c r="L66" s="29">
        <v>65</v>
      </c>
      <c r="M66" s="29">
        <v>1</v>
      </c>
      <c r="N66" s="29">
        <f t="shared" ref="N66:N101" si="5">IF(L66&lt;=($J$1*100),1,0)</f>
        <v>1</v>
      </c>
      <c r="AA66" s="29">
        <v>65</v>
      </c>
      <c r="AB66" s="29">
        <v>1</v>
      </c>
      <c r="AC66" s="29">
        <f t="shared" si="1"/>
        <v>1</v>
      </c>
      <c r="AK66" s="29">
        <v>65</v>
      </c>
      <c r="AL66" s="29">
        <v>1</v>
      </c>
      <c r="AM66" s="29">
        <f t="shared" si="2"/>
        <v>1</v>
      </c>
      <c r="AT66" s="29">
        <v>65</v>
      </c>
      <c r="AU66" s="29">
        <v>1</v>
      </c>
      <c r="AV66" s="29">
        <f t="shared" si="3"/>
        <v>1</v>
      </c>
    </row>
    <row r="67" spans="12:48" x14ac:dyDescent="0.25">
      <c r="L67" s="29">
        <v>66</v>
      </c>
      <c r="M67" s="29">
        <v>1</v>
      </c>
      <c r="N67" s="29">
        <f t="shared" si="5"/>
        <v>1</v>
      </c>
      <c r="AA67" s="29">
        <v>66</v>
      </c>
      <c r="AB67" s="29">
        <v>1</v>
      </c>
      <c r="AC67" s="29">
        <f t="shared" ref="AC67:AC101" si="6">IF(AA67&lt;=($Y$1*100),1,0)</f>
        <v>1</v>
      </c>
      <c r="AK67" s="29">
        <v>66</v>
      </c>
      <c r="AL67" s="29">
        <v>1</v>
      </c>
      <c r="AM67" s="29">
        <f t="shared" ref="AM67:AM102" si="7">IF(AK67&lt;=($AI$1*100),1,0)</f>
        <v>1</v>
      </c>
      <c r="AT67" s="29">
        <v>66</v>
      </c>
      <c r="AU67" s="29">
        <v>1</v>
      </c>
      <c r="AV67" s="29">
        <f t="shared" ref="AV67:AV102" si="8">IF(AT67&lt;=($AR$1*100),1,0)</f>
        <v>1</v>
      </c>
    </row>
    <row r="68" spans="12:48" x14ac:dyDescent="0.25">
      <c r="L68" s="29">
        <v>67</v>
      </c>
      <c r="M68" s="29">
        <v>1</v>
      </c>
      <c r="N68" s="29">
        <f t="shared" si="5"/>
        <v>1</v>
      </c>
      <c r="AA68" s="29">
        <v>67</v>
      </c>
      <c r="AB68" s="29">
        <v>1</v>
      </c>
      <c r="AC68" s="29">
        <f t="shared" si="6"/>
        <v>1</v>
      </c>
      <c r="AK68" s="29">
        <v>67</v>
      </c>
      <c r="AL68" s="29">
        <v>1</v>
      </c>
      <c r="AM68" s="29">
        <f t="shared" si="7"/>
        <v>1</v>
      </c>
      <c r="AT68" s="29">
        <v>67</v>
      </c>
      <c r="AU68" s="29">
        <v>1</v>
      </c>
      <c r="AV68" s="29">
        <f t="shared" si="8"/>
        <v>1</v>
      </c>
    </row>
    <row r="69" spans="12:48" x14ac:dyDescent="0.25">
      <c r="L69" s="29">
        <v>68</v>
      </c>
      <c r="M69" s="29">
        <v>1</v>
      </c>
      <c r="N69" s="29">
        <f t="shared" si="5"/>
        <v>1</v>
      </c>
      <c r="AA69" s="29">
        <v>68</v>
      </c>
      <c r="AB69" s="29">
        <v>1</v>
      </c>
      <c r="AC69" s="29">
        <f t="shared" si="6"/>
        <v>1</v>
      </c>
      <c r="AK69" s="29">
        <v>68</v>
      </c>
      <c r="AL69" s="29">
        <v>1</v>
      </c>
      <c r="AM69" s="29">
        <f t="shared" si="7"/>
        <v>1</v>
      </c>
      <c r="AT69" s="29">
        <v>68</v>
      </c>
      <c r="AU69" s="29">
        <v>1</v>
      </c>
      <c r="AV69" s="29">
        <f t="shared" si="8"/>
        <v>1</v>
      </c>
    </row>
    <row r="70" spans="12:48" x14ac:dyDescent="0.25">
      <c r="L70" s="29">
        <v>69</v>
      </c>
      <c r="M70" s="29">
        <v>1</v>
      </c>
      <c r="N70" s="29">
        <f t="shared" si="5"/>
        <v>1</v>
      </c>
      <c r="AA70" s="29">
        <v>69</v>
      </c>
      <c r="AB70" s="29">
        <v>1</v>
      </c>
      <c r="AC70" s="29">
        <f t="shared" si="6"/>
        <v>1</v>
      </c>
      <c r="AK70" s="29">
        <v>69</v>
      </c>
      <c r="AL70" s="29">
        <v>1</v>
      </c>
      <c r="AM70" s="29">
        <f t="shared" si="7"/>
        <v>1</v>
      </c>
      <c r="AT70" s="29">
        <v>69</v>
      </c>
      <c r="AU70" s="29">
        <v>1</v>
      </c>
      <c r="AV70" s="29">
        <f t="shared" si="8"/>
        <v>1</v>
      </c>
    </row>
    <row r="71" spans="12:48" x14ac:dyDescent="0.25">
      <c r="L71" s="29">
        <v>70</v>
      </c>
      <c r="M71" s="29">
        <v>1</v>
      </c>
      <c r="N71" s="29">
        <f t="shared" si="5"/>
        <v>1</v>
      </c>
      <c r="AA71" s="29">
        <v>70</v>
      </c>
      <c r="AB71" s="29">
        <v>1</v>
      </c>
      <c r="AC71" s="29">
        <f t="shared" si="6"/>
        <v>1</v>
      </c>
      <c r="AK71" s="29">
        <v>70</v>
      </c>
      <c r="AL71" s="29">
        <v>1</v>
      </c>
      <c r="AM71" s="29">
        <f t="shared" si="7"/>
        <v>1</v>
      </c>
      <c r="AT71" s="29">
        <v>70</v>
      </c>
      <c r="AU71" s="29">
        <v>1</v>
      </c>
      <c r="AV71" s="29">
        <f t="shared" si="8"/>
        <v>1</v>
      </c>
    </row>
    <row r="72" spans="12:48" x14ac:dyDescent="0.25">
      <c r="L72" s="29">
        <v>71</v>
      </c>
      <c r="M72" s="29">
        <v>1</v>
      </c>
      <c r="N72" s="29">
        <f t="shared" si="5"/>
        <v>1</v>
      </c>
      <c r="AA72" s="29">
        <v>71</v>
      </c>
      <c r="AB72" s="29">
        <v>1</v>
      </c>
      <c r="AC72" s="29">
        <f t="shared" si="6"/>
        <v>1</v>
      </c>
      <c r="AK72" s="29">
        <v>71</v>
      </c>
      <c r="AL72" s="29">
        <v>1</v>
      </c>
      <c r="AM72" s="29">
        <f t="shared" si="7"/>
        <v>1</v>
      </c>
      <c r="AT72" s="29">
        <v>71</v>
      </c>
      <c r="AU72" s="29">
        <v>1</v>
      </c>
      <c r="AV72" s="29">
        <f t="shared" si="8"/>
        <v>1</v>
      </c>
    </row>
    <row r="73" spans="12:48" x14ac:dyDescent="0.25">
      <c r="L73" s="29">
        <v>72</v>
      </c>
      <c r="M73" s="29">
        <v>1</v>
      </c>
      <c r="N73" s="29">
        <f t="shared" si="5"/>
        <v>1</v>
      </c>
      <c r="AA73" s="29">
        <v>72</v>
      </c>
      <c r="AB73" s="29">
        <v>1</v>
      </c>
      <c r="AC73" s="29">
        <f t="shared" si="6"/>
        <v>1</v>
      </c>
      <c r="AK73" s="29">
        <v>72</v>
      </c>
      <c r="AL73" s="29">
        <v>1</v>
      </c>
      <c r="AM73" s="29">
        <f t="shared" si="7"/>
        <v>1</v>
      </c>
      <c r="AT73" s="29">
        <v>72</v>
      </c>
      <c r="AU73" s="29">
        <v>1</v>
      </c>
      <c r="AV73" s="29">
        <f t="shared" si="8"/>
        <v>1</v>
      </c>
    </row>
    <row r="74" spans="12:48" x14ac:dyDescent="0.25">
      <c r="L74" s="29">
        <v>73</v>
      </c>
      <c r="M74" s="29">
        <v>1</v>
      </c>
      <c r="N74" s="29">
        <f t="shared" si="5"/>
        <v>1</v>
      </c>
      <c r="AA74" s="29">
        <v>73</v>
      </c>
      <c r="AB74" s="29">
        <v>1</v>
      </c>
      <c r="AC74" s="29">
        <f t="shared" si="6"/>
        <v>1</v>
      </c>
      <c r="AK74" s="29">
        <v>73</v>
      </c>
      <c r="AL74" s="29">
        <v>1</v>
      </c>
      <c r="AM74" s="29">
        <f t="shared" si="7"/>
        <v>1</v>
      </c>
      <c r="AT74" s="29">
        <v>73</v>
      </c>
      <c r="AU74" s="29">
        <v>1</v>
      </c>
      <c r="AV74" s="29">
        <f t="shared" si="8"/>
        <v>1</v>
      </c>
    </row>
    <row r="75" spans="12:48" x14ac:dyDescent="0.25">
      <c r="L75" s="29">
        <v>74</v>
      </c>
      <c r="M75" s="29">
        <v>1</v>
      </c>
      <c r="N75" s="29">
        <f t="shared" si="5"/>
        <v>1</v>
      </c>
      <c r="AA75" s="29">
        <v>74</v>
      </c>
      <c r="AB75" s="29">
        <v>1</v>
      </c>
      <c r="AC75" s="29">
        <f t="shared" si="6"/>
        <v>1</v>
      </c>
      <c r="AK75" s="29">
        <v>74</v>
      </c>
      <c r="AL75" s="29">
        <v>1</v>
      </c>
      <c r="AM75" s="29">
        <f t="shared" si="7"/>
        <v>1</v>
      </c>
      <c r="AT75" s="29">
        <v>74</v>
      </c>
      <c r="AU75" s="29">
        <v>1</v>
      </c>
      <c r="AV75" s="29">
        <f t="shared" si="8"/>
        <v>1</v>
      </c>
    </row>
    <row r="76" spans="12:48" x14ac:dyDescent="0.25">
      <c r="L76" s="29">
        <v>75</v>
      </c>
      <c r="M76" s="29">
        <v>1</v>
      </c>
      <c r="N76" s="29">
        <f t="shared" si="5"/>
        <v>1</v>
      </c>
      <c r="AA76" s="29">
        <v>75</v>
      </c>
      <c r="AB76" s="29">
        <v>1</v>
      </c>
      <c r="AC76" s="29">
        <f t="shared" si="6"/>
        <v>1</v>
      </c>
      <c r="AK76" s="29">
        <v>75</v>
      </c>
      <c r="AL76" s="29">
        <v>1</v>
      </c>
      <c r="AM76" s="29">
        <f t="shared" si="7"/>
        <v>1</v>
      </c>
      <c r="AT76" s="29">
        <v>75</v>
      </c>
      <c r="AU76" s="29">
        <v>1</v>
      </c>
      <c r="AV76" s="29">
        <f t="shared" si="8"/>
        <v>1</v>
      </c>
    </row>
    <row r="77" spans="12:48" x14ac:dyDescent="0.25">
      <c r="L77" s="29">
        <v>76</v>
      </c>
      <c r="M77" s="29">
        <v>1</v>
      </c>
      <c r="N77" s="29">
        <f t="shared" si="5"/>
        <v>1</v>
      </c>
      <c r="AA77" s="29">
        <v>76</v>
      </c>
      <c r="AB77" s="29">
        <v>1</v>
      </c>
      <c r="AC77" s="29">
        <f t="shared" si="6"/>
        <v>1</v>
      </c>
      <c r="AK77" s="29">
        <v>76</v>
      </c>
      <c r="AL77" s="29">
        <v>1</v>
      </c>
      <c r="AM77" s="29">
        <f t="shared" si="7"/>
        <v>1</v>
      </c>
      <c r="AT77" s="29">
        <v>76</v>
      </c>
      <c r="AU77" s="29">
        <v>1</v>
      </c>
      <c r="AV77" s="29">
        <f t="shared" si="8"/>
        <v>1</v>
      </c>
    </row>
    <row r="78" spans="12:48" x14ac:dyDescent="0.25">
      <c r="L78" s="29">
        <v>77</v>
      </c>
      <c r="M78" s="29">
        <v>1</v>
      </c>
      <c r="N78" s="29">
        <f t="shared" si="5"/>
        <v>1</v>
      </c>
      <c r="AA78" s="29">
        <v>77</v>
      </c>
      <c r="AB78" s="29">
        <v>1</v>
      </c>
      <c r="AC78" s="29">
        <f t="shared" si="6"/>
        <v>1</v>
      </c>
      <c r="AK78" s="29">
        <v>77</v>
      </c>
      <c r="AL78" s="29">
        <v>1</v>
      </c>
      <c r="AM78" s="29">
        <f t="shared" si="7"/>
        <v>1</v>
      </c>
      <c r="AT78" s="29">
        <v>77</v>
      </c>
      <c r="AU78" s="29">
        <v>1</v>
      </c>
      <c r="AV78" s="29">
        <f t="shared" si="8"/>
        <v>1</v>
      </c>
    </row>
    <row r="79" spans="12:48" x14ac:dyDescent="0.25">
      <c r="L79" s="29">
        <v>78</v>
      </c>
      <c r="M79" s="29">
        <v>1</v>
      </c>
      <c r="N79" s="29">
        <f t="shared" si="5"/>
        <v>1</v>
      </c>
      <c r="AA79" s="29">
        <v>78</v>
      </c>
      <c r="AB79" s="29">
        <v>1</v>
      </c>
      <c r="AC79" s="29">
        <f t="shared" si="6"/>
        <v>1</v>
      </c>
      <c r="AK79" s="29">
        <v>78</v>
      </c>
      <c r="AL79" s="29">
        <v>1</v>
      </c>
      <c r="AM79" s="29">
        <f t="shared" si="7"/>
        <v>1</v>
      </c>
      <c r="AT79" s="29">
        <v>78</v>
      </c>
      <c r="AU79" s="29">
        <v>1</v>
      </c>
      <c r="AV79" s="29">
        <f t="shared" si="8"/>
        <v>1</v>
      </c>
    </row>
    <row r="80" spans="12:48" x14ac:dyDescent="0.25">
      <c r="L80" s="29">
        <v>79</v>
      </c>
      <c r="M80" s="29">
        <v>1</v>
      </c>
      <c r="N80" s="29">
        <f t="shared" si="5"/>
        <v>1</v>
      </c>
      <c r="AA80" s="29">
        <v>79</v>
      </c>
      <c r="AB80" s="29">
        <v>1</v>
      </c>
      <c r="AC80" s="29">
        <f t="shared" si="6"/>
        <v>1</v>
      </c>
      <c r="AK80" s="29">
        <v>79</v>
      </c>
      <c r="AL80" s="29">
        <v>1</v>
      </c>
      <c r="AM80" s="29">
        <f t="shared" si="7"/>
        <v>1</v>
      </c>
      <c r="AT80" s="29">
        <v>79</v>
      </c>
      <c r="AU80" s="29">
        <v>1</v>
      </c>
      <c r="AV80" s="29">
        <f t="shared" si="8"/>
        <v>1</v>
      </c>
    </row>
    <row r="81" spans="12:48" x14ac:dyDescent="0.25">
      <c r="L81" s="29">
        <v>80</v>
      </c>
      <c r="M81" s="29">
        <v>1</v>
      </c>
      <c r="N81" s="29">
        <f t="shared" si="5"/>
        <v>1</v>
      </c>
      <c r="AA81" s="29">
        <v>80</v>
      </c>
      <c r="AB81" s="29">
        <v>1</v>
      </c>
      <c r="AC81" s="29">
        <f t="shared" si="6"/>
        <v>1</v>
      </c>
      <c r="AK81" s="29">
        <v>80</v>
      </c>
      <c r="AL81" s="29">
        <v>1</v>
      </c>
      <c r="AM81" s="29">
        <f t="shared" si="7"/>
        <v>1</v>
      </c>
      <c r="AT81" s="29">
        <v>80</v>
      </c>
      <c r="AU81" s="29">
        <v>1</v>
      </c>
      <c r="AV81" s="29">
        <f t="shared" si="8"/>
        <v>1</v>
      </c>
    </row>
    <row r="82" spans="12:48" x14ac:dyDescent="0.25">
      <c r="L82" s="29">
        <v>81</v>
      </c>
      <c r="M82" s="29">
        <v>1</v>
      </c>
      <c r="N82" s="29">
        <f t="shared" si="5"/>
        <v>1</v>
      </c>
      <c r="AA82" s="29">
        <v>81</v>
      </c>
      <c r="AB82" s="29">
        <v>1</v>
      </c>
      <c r="AC82" s="29">
        <f t="shared" si="6"/>
        <v>1</v>
      </c>
      <c r="AK82" s="29">
        <v>81</v>
      </c>
      <c r="AL82" s="29">
        <v>1</v>
      </c>
      <c r="AM82" s="29">
        <f t="shared" si="7"/>
        <v>1</v>
      </c>
      <c r="AT82" s="29">
        <v>81</v>
      </c>
      <c r="AU82" s="29">
        <v>1</v>
      </c>
      <c r="AV82" s="29">
        <f t="shared" si="8"/>
        <v>1</v>
      </c>
    </row>
    <row r="83" spans="12:48" x14ac:dyDescent="0.25">
      <c r="L83" s="29">
        <v>82</v>
      </c>
      <c r="M83" s="29">
        <v>1</v>
      </c>
      <c r="N83" s="29">
        <f t="shared" si="5"/>
        <v>1</v>
      </c>
      <c r="AA83" s="29">
        <v>82</v>
      </c>
      <c r="AB83" s="29">
        <v>1</v>
      </c>
      <c r="AC83" s="29">
        <f t="shared" si="6"/>
        <v>1</v>
      </c>
      <c r="AK83" s="29">
        <v>82</v>
      </c>
      <c r="AL83" s="29">
        <v>1</v>
      </c>
      <c r="AM83" s="29">
        <f t="shared" si="7"/>
        <v>1</v>
      </c>
      <c r="AT83" s="29">
        <v>82</v>
      </c>
      <c r="AU83" s="29">
        <v>1</v>
      </c>
      <c r="AV83" s="29">
        <f t="shared" si="8"/>
        <v>1</v>
      </c>
    </row>
    <row r="84" spans="12:48" x14ac:dyDescent="0.25">
      <c r="L84" s="29">
        <v>83</v>
      </c>
      <c r="M84" s="29">
        <v>1</v>
      </c>
      <c r="N84" s="29">
        <f t="shared" si="5"/>
        <v>1</v>
      </c>
      <c r="AA84" s="29">
        <v>83</v>
      </c>
      <c r="AB84" s="29">
        <v>1</v>
      </c>
      <c r="AC84" s="29">
        <f t="shared" si="6"/>
        <v>1</v>
      </c>
      <c r="AK84" s="29">
        <v>83</v>
      </c>
      <c r="AL84" s="29">
        <v>1</v>
      </c>
      <c r="AM84" s="29">
        <f t="shared" si="7"/>
        <v>1</v>
      </c>
      <c r="AT84" s="29">
        <v>83</v>
      </c>
      <c r="AU84" s="29">
        <v>1</v>
      </c>
      <c r="AV84" s="29">
        <f t="shared" si="8"/>
        <v>1</v>
      </c>
    </row>
    <row r="85" spans="12:48" x14ac:dyDescent="0.25">
      <c r="L85" s="29">
        <v>84</v>
      </c>
      <c r="M85" s="29">
        <v>1</v>
      </c>
      <c r="N85" s="29">
        <f t="shared" si="5"/>
        <v>1</v>
      </c>
      <c r="AA85" s="29">
        <v>84</v>
      </c>
      <c r="AB85" s="29">
        <v>1</v>
      </c>
      <c r="AC85" s="29">
        <f t="shared" si="6"/>
        <v>1</v>
      </c>
      <c r="AK85" s="29">
        <v>84</v>
      </c>
      <c r="AL85" s="29">
        <v>1</v>
      </c>
      <c r="AM85" s="29">
        <f t="shared" si="7"/>
        <v>1</v>
      </c>
      <c r="AT85" s="29">
        <v>84</v>
      </c>
      <c r="AU85" s="29">
        <v>1</v>
      </c>
      <c r="AV85" s="29">
        <f t="shared" si="8"/>
        <v>1</v>
      </c>
    </row>
    <row r="86" spans="12:48" x14ac:dyDescent="0.25">
      <c r="L86" s="29">
        <v>85</v>
      </c>
      <c r="M86" s="29">
        <v>1</v>
      </c>
      <c r="N86" s="29">
        <f t="shared" si="5"/>
        <v>1</v>
      </c>
      <c r="AA86" s="29">
        <v>85</v>
      </c>
      <c r="AB86" s="29">
        <v>1</v>
      </c>
      <c r="AC86" s="29">
        <f t="shared" si="6"/>
        <v>1</v>
      </c>
      <c r="AK86" s="29">
        <v>85</v>
      </c>
      <c r="AL86" s="29">
        <v>1</v>
      </c>
      <c r="AM86" s="29">
        <f t="shared" si="7"/>
        <v>1</v>
      </c>
      <c r="AT86" s="29">
        <v>85</v>
      </c>
      <c r="AU86" s="29">
        <v>1</v>
      </c>
      <c r="AV86" s="29">
        <f t="shared" si="8"/>
        <v>1</v>
      </c>
    </row>
    <row r="87" spans="12:48" x14ac:dyDescent="0.25">
      <c r="L87" s="29">
        <v>86</v>
      </c>
      <c r="M87" s="29">
        <v>1</v>
      </c>
      <c r="N87" s="29">
        <f t="shared" si="5"/>
        <v>1</v>
      </c>
      <c r="AA87" s="29">
        <v>86</v>
      </c>
      <c r="AB87" s="29">
        <v>1</v>
      </c>
      <c r="AC87" s="29">
        <f t="shared" si="6"/>
        <v>1</v>
      </c>
      <c r="AK87" s="29">
        <v>86</v>
      </c>
      <c r="AL87" s="29">
        <v>1</v>
      </c>
      <c r="AM87" s="29">
        <f t="shared" si="7"/>
        <v>1</v>
      </c>
      <c r="AT87" s="29">
        <v>86</v>
      </c>
      <c r="AU87" s="29">
        <v>1</v>
      </c>
      <c r="AV87" s="29">
        <f t="shared" si="8"/>
        <v>1</v>
      </c>
    </row>
    <row r="88" spans="12:48" x14ac:dyDescent="0.25">
      <c r="L88" s="29">
        <v>87</v>
      </c>
      <c r="M88" s="29">
        <v>1</v>
      </c>
      <c r="N88" s="29">
        <f t="shared" si="5"/>
        <v>1</v>
      </c>
      <c r="AA88" s="29">
        <v>87</v>
      </c>
      <c r="AB88" s="29">
        <v>1</v>
      </c>
      <c r="AC88" s="29">
        <f t="shared" si="6"/>
        <v>1</v>
      </c>
      <c r="AK88" s="29">
        <v>87</v>
      </c>
      <c r="AL88" s="29">
        <v>1</v>
      </c>
      <c r="AM88" s="29">
        <f t="shared" si="7"/>
        <v>1</v>
      </c>
      <c r="AT88" s="29">
        <v>87</v>
      </c>
      <c r="AU88" s="29">
        <v>1</v>
      </c>
      <c r="AV88" s="29">
        <f t="shared" si="8"/>
        <v>1</v>
      </c>
    </row>
    <row r="89" spans="12:48" x14ac:dyDescent="0.25">
      <c r="L89" s="29">
        <v>88</v>
      </c>
      <c r="M89" s="29">
        <v>1</v>
      </c>
      <c r="N89" s="29">
        <f t="shared" si="5"/>
        <v>1</v>
      </c>
      <c r="AA89" s="29">
        <v>88</v>
      </c>
      <c r="AB89" s="29">
        <v>1</v>
      </c>
      <c r="AC89" s="29">
        <f t="shared" si="6"/>
        <v>1</v>
      </c>
      <c r="AK89" s="29">
        <v>88</v>
      </c>
      <c r="AL89" s="29">
        <v>1</v>
      </c>
      <c r="AM89" s="29">
        <f t="shared" si="7"/>
        <v>1</v>
      </c>
      <c r="AT89" s="29">
        <v>88</v>
      </c>
      <c r="AU89" s="29">
        <v>1</v>
      </c>
      <c r="AV89" s="29">
        <f t="shared" si="8"/>
        <v>1</v>
      </c>
    </row>
    <row r="90" spans="12:48" x14ac:dyDescent="0.25">
      <c r="L90" s="29">
        <v>89</v>
      </c>
      <c r="M90" s="29">
        <v>1</v>
      </c>
      <c r="N90" s="29">
        <f t="shared" si="5"/>
        <v>1</v>
      </c>
      <c r="AA90" s="29">
        <v>89</v>
      </c>
      <c r="AB90" s="29">
        <v>1</v>
      </c>
      <c r="AC90" s="29">
        <f t="shared" si="6"/>
        <v>1</v>
      </c>
      <c r="AK90" s="29">
        <v>89</v>
      </c>
      <c r="AL90" s="29">
        <v>1</v>
      </c>
      <c r="AM90" s="29">
        <f t="shared" si="7"/>
        <v>1</v>
      </c>
      <c r="AT90" s="29">
        <v>89</v>
      </c>
      <c r="AU90" s="29">
        <v>1</v>
      </c>
      <c r="AV90" s="29">
        <f t="shared" si="8"/>
        <v>1</v>
      </c>
    </row>
    <row r="91" spans="12:48" x14ac:dyDescent="0.25">
      <c r="L91" s="29">
        <v>90</v>
      </c>
      <c r="M91" s="29">
        <v>1</v>
      </c>
      <c r="N91" s="29">
        <f t="shared" si="5"/>
        <v>1</v>
      </c>
      <c r="AA91" s="29">
        <v>90</v>
      </c>
      <c r="AB91" s="29">
        <v>1</v>
      </c>
      <c r="AC91" s="29">
        <f t="shared" si="6"/>
        <v>1</v>
      </c>
      <c r="AK91" s="29">
        <v>90</v>
      </c>
      <c r="AL91" s="29">
        <v>1</v>
      </c>
      <c r="AM91" s="29">
        <f t="shared" si="7"/>
        <v>1</v>
      </c>
      <c r="AT91" s="29">
        <v>90</v>
      </c>
      <c r="AU91" s="29">
        <v>1</v>
      </c>
      <c r="AV91" s="29">
        <f t="shared" si="8"/>
        <v>1</v>
      </c>
    </row>
    <row r="92" spans="12:48" x14ac:dyDescent="0.25">
      <c r="L92" s="29">
        <v>91</v>
      </c>
      <c r="M92" s="29">
        <v>1</v>
      </c>
      <c r="N92" s="29">
        <f t="shared" si="5"/>
        <v>1</v>
      </c>
      <c r="AA92" s="29">
        <v>91</v>
      </c>
      <c r="AB92" s="29">
        <v>1</v>
      </c>
      <c r="AC92" s="29">
        <f t="shared" si="6"/>
        <v>1</v>
      </c>
      <c r="AK92" s="29">
        <v>91</v>
      </c>
      <c r="AL92" s="29">
        <v>1</v>
      </c>
      <c r="AM92" s="29">
        <f t="shared" si="7"/>
        <v>1</v>
      </c>
      <c r="AT92" s="29">
        <v>91</v>
      </c>
      <c r="AU92" s="29">
        <v>1</v>
      </c>
      <c r="AV92" s="29">
        <f t="shared" si="8"/>
        <v>1</v>
      </c>
    </row>
    <row r="93" spans="12:48" x14ac:dyDescent="0.25">
      <c r="L93" s="29">
        <v>92</v>
      </c>
      <c r="M93" s="29">
        <v>1</v>
      </c>
      <c r="N93" s="29">
        <f t="shared" si="5"/>
        <v>1</v>
      </c>
      <c r="AA93" s="29">
        <v>92</v>
      </c>
      <c r="AB93" s="29">
        <v>1</v>
      </c>
      <c r="AC93" s="29">
        <f t="shared" si="6"/>
        <v>1</v>
      </c>
      <c r="AK93" s="29">
        <v>92</v>
      </c>
      <c r="AL93" s="29">
        <v>1</v>
      </c>
      <c r="AM93" s="29">
        <f t="shared" si="7"/>
        <v>1</v>
      </c>
      <c r="AT93" s="29">
        <v>92</v>
      </c>
      <c r="AU93" s="29">
        <v>1</v>
      </c>
      <c r="AV93" s="29">
        <f t="shared" si="8"/>
        <v>1</v>
      </c>
    </row>
    <row r="94" spans="12:48" x14ac:dyDescent="0.25">
      <c r="L94" s="29">
        <v>93</v>
      </c>
      <c r="M94" s="29">
        <v>1</v>
      </c>
      <c r="N94" s="29">
        <f t="shared" si="5"/>
        <v>1</v>
      </c>
      <c r="AA94" s="29">
        <v>93</v>
      </c>
      <c r="AB94" s="29">
        <v>1</v>
      </c>
      <c r="AC94" s="29">
        <f t="shared" si="6"/>
        <v>1</v>
      </c>
      <c r="AK94" s="29">
        <v>93</v>
      </c>
      <c r="AL94" s="29">
        <v>1</v>
      </c>
      <c r="AM94" s="29">
        <f t="shared" si="7"/>
        <v>1</v>
      </c>
      <c r="AT94" s="29">
        <v>93</v>
      </c>
      <c r="AU94" s="29">
        <v>1</v>
      </c>
      <c r="AV94" s="29">
        <f t="shared" si="8"/>
        <v>1</v>
      </c>
    </row>
    <row r="95" spans="12:48" x14ac:dyDescent="0.25">
      <c r="L95" s="29">
        <v>94</v>
      </c>
      <c r="M95" s="29">
        <v>1</v>
      </c>
      <c r="N95" s="29">
        <f t="shared" si="5"/>
        <v>1</v>
      </c>
      <c r="AA95" s="29">
        <v>94</v>
      </c>
      <c r="AB95" s="29">
        <v>1</v>
      </c>
      <c r="AC95" s="29">
        <f t="shared" si="6"/>
        <v>1</v>
      </c>
      <c r="AK95" s="29">
        <v>94</v>
      </c>
      <c r="AL95" s="29">
        <v>1</v>
      </c>
      <c r="AM95" s="29">
        <f t="shared" si="7"/>
        <v>1</v>
      </c>
      <c r="AT95" s="29">
        <v>94</v>
      </c>
      <c r="AU95" s="29">
        <v>1</v>
      </c>
      <c r="AV95" s="29">
        <f t="shared" si="8"/>
        <v>1</v>
      </c>
    </row>
    <row r="96" spans="12:48" x14ac:dyDescent="0.25">
      <c r="L96" s="29">
        <v>95</v>
      </c>
      <c r="M96" s="29">
        <v>1</v>
      </c>
      <c r="N96" s="29">
        <f t="shared" si="5"/>
        <v>1</v>
      </c>
      <c r="AA96" s="29">
        <v>95</v>
      </c>
      <c r="AB96" s="29">
        <v>1</v>
      </c>
      <c r="AC96" s="29">
        <f t="shared" si="6"/>
        <v>1</v>
      </c>
      <c r="AK96" s="29">
        <v>95</v>
      </c>
      <c r="AL96" s="29">
        <v>1</v>
      </c>
      <c r="AM96" s="29">
        <f t="shared" si="7"/>
        <v>1</v>
      </c>
      <c r="AT96" s="29">
        <v>95</v>
      </c>
      <c r="AU96" s="29">
        <v>1</v>
      </c>
      <c r="AV96" s="29">
        <f t="shared" si="8"/>
        <v>1</v>
      </c>
    </row>
    <row r="97" spans="12:48" x14ac:dyDescent="0.25">
      <c r="L97" s="29">
        <v>96</v>
      </c>
      <c r="M97" s="29">
        <v>1</v>
      </c>
      <c r="N97" s="29">
        <f t="shared" si="5"/>
        <v>1</v>
      </c>
      <c r="AA97" s="29">
        <v>96</v>
      </c>
      <c r="AB97" s="29">
        <v>1</v>
      </c>
      <c r="AC97" s="29">
        <f t="shared" si="6"/>
        <v>1</v>
      </c>
      <c r="AK97" s="29">
        <v>96</v>
      </c>
      <c r="AL97" s="29">
        <v>1</v>
      </c>
      <c r="AM97" s="29">
        <f t="shared" si="7"/>
        <v>1</v>
      </c>
      <c r="AT97" s="29">
        <v>96</v>
      </c>
      <c r="AU97" s="29">
        <v>1</v>
      </c>
      <c r="AV97" s="29">
        <f t="shared" si="8"/>
        <v>1</v>
      </c>
    </row>
    <row r="98" spans="12:48" x14ac:dyDescent="0.25">
      <c r="L98" s="29">
        <v>97</v>
      </c>
      <c r="M98" s="29">
        <v>1</v>
      </c>
      <c r="N98" s="29">
        <f t="shared" si="5"/>
        <v>1</v>
      </c>
      <c r="AA98" s="29">
        <v>97</v>
      </c>
      <c r="AB98" s="29">
        <v>1</v>
      </c>
      <c r="AC98" s="29">
        <f t="shared" si="6"/>
        <v>1</v>
      </c>
      <c r="AK98" s="29">
        <v>97</v>
      </c>
      <c r="AL98" s="29">
        <v>1</v>
      </c>
      <c r="AM98" s="29">
        <f t="shared" si="7"/>
        <v>1</v>
      </c>
      <c r="AT98" s="29">
        <v>97</v>
      </c>
      <c r="AU98" s="29">
        <v>1</v>
      </c>
      <c r="AV98" s="29">
        <f t="shared" si="8"/>
        <v>1</v>
      </c>
    </row>
    <row r="99" spans="12:48" x14ac:dyDescent="0.25">
      <c r="L99" s="29">
        <v>98</v>
      </c>
      <c r="M99" s="29">
        <v>1</v>
      </c>
      <c r="N99" s="29">
        <f t="shared" si="5"/>
        <v>1</v>
      </c>
      <c r="AA99" s="29">
        <v>98</v>
      </c>
      <c r="AB99" s="29">
        <v>1</v>
      </c>
      <c r="AC99" s="29">
        <f t="shared" si="6"/>
        <v>1</v>
      </c>
      <c r="AK99" s="29">
        <v>98</v>
      </c>
      <c r="AL99" s="29">
        <v>1</v>
      </c>
      <c r="AM99" s="29">
        <f t="shared" si="7"/>
        <v>1</v>
      </c>
      <c r="AT99" s="29">
        <v>98</v>
      </c>
      <c r="AU99" s="29">
        <v>1</v>
      </c>
      <c r="AV99" s="29">
        <f t="shared" si="8"/>
        <v>1</v>
      </c>
    </row>
    <row r="100" spans="12:48" x14ac:dyDescent="0.25">
      <c r="L100" s="29">
        <v>99</v>
      </c>
      <c r="M100" s="29">
        <v>1</v>
      </c>
      <c r="N100" s="29">
        <f t="shared" si="5"/>
        <v>1</v>
      </c>
      <c r="AA100" s="29">
        <v>99</v>
      </c>
      <c r="AB100" s="29">
        <v>1</v>
      </c>
      <c r="AC100" s="29">
        <f t="shared" si="6"/>
        <v>1</v>
      </c>
      <c r="AK100" s="29">
        <v>99</v>
      </c>
      <c r="AL100" s="29">
        <v>1</v>
      </c>
      <c r="AM100" s="29">
        <f t="shared" si="7"/>
        <v>1</v>
      </c>
      <c r="AT100" s="29">
        <v>99</v>
      </c>
      <c r="AU100" s="29">
        <v>1</v>
      </c>
      <c r="AV100" s="29">
        <f t="shared" si="8"/>
        <v>1</v>
      </c>
    </row>
    <row r="101" spans="12:48" x14ac:dyDescent="0.25">
      <c r="L101" s="29">
        <v>100</v>
      </c>
      <c r="M101" s="29">
        <v>1</v>
      </c>
      <c r="N101" s="29">
        <f t="shared" si="5"/>
        <v>1</v>
      </c>
      <c r="AA101" s="29">
        <v>100</v>
      </c>
      <c r="AB101" s="29">
        <v>1</v>
      </c>
      <c r="AC101" s="29">
        <f t="shared" si="6"/>
        <v>1</v>
      </c>
      <c r="AK101" s="29">
        <v>100</v>
      </c>
      <c r="AL101" s="29">
        <v>1</v>
      </c>
      <c r="AM101" s="29">
        <f t="shared" si="7"/>
        <v>1</v>
      </c>
      <c r="AT101" s="29">
        <v>100</v>
      </c>
      <c r="AU101" s="29">
        <v>1</v>
      </c>
      <c r="AV101" s="29">
        <f t="shared" si="8"/>
        <v>1</v>
      </c>
    </row>
    <row r="102" spans="12:48" x14ac:dyDescent="0.25">
      <c r="L102" t="s">
        <v>81</v>
      </c>
      <c r="M102" s="29">
        <v>100</v>
      </c>
      <c r="N102" s="29">
        <v>153</v>
      </c>
      <c r="AA102" s="29" t="s">
        <v>81</v>
      </c>
      <c r="AB102" s="29">
        <v>100</v>
      </c>
      <c r="AC102" s="29">
        <v>153</v>
      </c>
      <c r="AK102" s="29" t="s">
        <v>81</v>
      </c>
      <c r="AL102" s="29">
        <v>100</v>
      </c>
      <c r="AM102" s="29">
        <f t="shared" si="7"/>
        <v>0</v>
      </c>
      <c r="AT102" s="29">
        <v>100</v>
      </c>
      <c r="AU102" s="29">
        <v>100</v>
      </c>
      <c r="AV102" s="29">
        <f t="shared" si="8"/>
        <v>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BD216-2D54-48B9-8693-B182DC79CBBE}">
  <dimension ref="A1:C21"/>
  <sheetViews>
    <sheetView workbookViewId="0">
      <selection activeCell="H4" sqref="H4"/>
    </sheetView>
  </sheetViews>
  <sheetFormatPr defaultRowHeight="15" x14ac:dyDescent="0.25"/>
  <cols>
    <col min="1" max="1" width="11.28515625" bestFit="1" customWidth="1"/>
    <col min="2" max="2" width="11.7109375" bestFit="1" customWidth="1"/>
    <col min="3" max="3" width="18.85546875" bestFit="1" customWidth="1"/>
  </cols>
  <sheetData>
    <row r="1" spans="1:3" x14ac:dyDescent="0.25">
      <c r="A1" s="30" t="s">
        <v>5</v>
      </c>
      <c r="B1" s="29" t="s">
        <v>26</v>
      </c>
      <c r="C1" s="29" t="s">
        <v>27</v>
      </c>
    </row>
    <row r="2" spans="1:3" x14ac:dyDescent="0.25">
      <c r="A2" s="29" t="s">
        <v>4</v>
      </c>
      <c r="B2" s="3">
        <v>29284</v>
      </c>
      <c r="C2" s="3">
        <v>23660</v>
      </c>
    </row>
    <row r="3" spans="1:3" x14ac:dyDescent="0.25">
      <c r="A3" s="29" t="s">
        <v>3</v>
      </c>
      <c r="B3" s="3">
        <v>28410</v>
      </c>
      <c r="C3" s="3">
        <v>25540</v>
      </c>
    </row>
    <row r="4" spans="1:3" x14ac:dyDescent="0.25">
      <c r="A4" s="29" t="s">
        <v>2</v>
      </c>
      <c r="B4" s="3">
        <v>29814</v>
      </c>
      <c r="C4" s="3">
        <v>26920</v>
      </c>
    </row>
    <row r="5" spans="1:3" x14ac:dyDescent="0.25">
      <c r="A5" s="29" t="s">
        <v>1</v>
      </c>
      <c r="B5" s="2">
        <v>87508</v>
      </c>
      <c r="C5" s="2">
        <v>76120</v>
      </c>
    </row>
    <row r="8" spans="1:3" x14ac:dyDescent="0.25">
      <c r="A8" s="29" t="s">
        <v>26</v>
      </c>
      <c r="B8" s="29" t="s">
        <v>27</v>
      </c>
    </row>
    <row r="9" spans="1:3" x14ac:dyDescent="0.25">
      <c r="A9" s="2">
        <v>87508</v>
      </c>
      <c r="B9" s="2">
        <v>76120</v>
      </c>
      <c r="C9" s="49">
        <f>A9-B9</f>
        <v>11388</v>
      </c>
    </row>
    <row r="10" spans="1:3" x14ac:dyDescent="0.25">
      <c r="C10" s="31">
        <f>A9/B9-1</f>
        <v>0.14960588544403564</v>
      </c>
    </row>
    <row r="11" spans="1:3" x14ac:dyDescent="0.25">
      <c r="C11" s="31">
        <f>B9/A9-1</f>
        <v>-0.13013667321844857</v>
      </c>
    </row>
    <row r="14" spans="1:3" x14ac:dyDescent="0.25">
      <c r="A14" t="s">
        <v>131</v>
      </c>
    </row>
    <row r="15" spans="1:3" x14ac:dyDescent="0.25">
      <c r="A15" t="s">
        <v>132</v>
      </c>
      <c r="B15" t="s">
        <v>133</v>
      </c>
    </row>
    <row r="16" spans="1:3" x14ac:dyDescent="0.25">
      <c r="A16">
        <f>A9</f>
        <v>87508</v>
      </c>
      <c r="B16" s="29">
        <f>B9</f>
        <v>76120</v>
      </c>
      <c r="C16">
        <f>A16-B16</f>
        <v>11388</v>
      </c>
    </row>
    <row r="17" spans="1:3" x14ac:dyDescent="0.25">
      <c r="A17" s="31">
        <f>1-B17</f>
        <v>0.85039411455596425</v>
      </c>
      <c r="B17" s="31">
        <f>(A16-B16)/B16</f>
        <v>0.14960588544403575</v>
      </c>
      <c r="C17" s="31">
        <f>SUM(A17:B17)</f>
        <v>1</v>
      </c>
    </row>
    <row r="18" spans="1:3" x14ac:dyDescent="0.25">
      <c r="A18" s="31"/>
    </row>
    <row r="19" spans="1:3" x14ac:dyDescent="0.25">
      <c r="A19" s="31">
        <f>(A16-B16)/B16</f>
        <v>0.14960588544403575</v>
      </c>
      <c r="B19" s="31">
        <f>1-A19</f>
        <v>0.85039411455596425</v>
      </c>
      <c r="C19" s="31">
        <f>B19+A19</f>
        <v>1</v>
      </c>
    </row>
    <row r="21" spans="1:3" x14ac:dyDescent="0.25">
      <c r="A21" s="31">
        <f>A16/B16-1</f>
        <v>0.14960588544403564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89A6-2946-4853-B860-B72746143DF2}">
  <dimension ref="A1:AM88"/>
  <sheetViews>
    <sheetView workbookViewId="0">
      <selection activeCell="C28" sqref="C28"/>
    </sheetView>
  </sheetViews>
  <sheetFormatPr defaultRowHeight="15" x14ac:dyDescent="0.25"/>
  <cols>
    <col min="1" max="1" width="16.5703125" bestFit="1" customWidth="1"/>
    <col min="2" max="2" width="14" bestFit="1" customWidth="1"/>
    <col min="3" max="3" width="13.85546875" bestFit="1" customWidth="1"/>
    <col min="4" max="4" width="11.7109375" bestFit="1" customWidth="1"/>
    <col min="5" max="5" width="20.140625" bestFit="1" customWidth="1"/>
    <col min="6" max="7" width="14" bestFit="1" customWidth="1"/>
    <col min="8" max="8" width="12.7109375" bestFit="1" customWidth="1"/>
    <col min="9" max="9" width="19.7109375" bestFit="1" customWidth="1"/>
    <col min="18" max="18" width="9.28515625" bestFit="1" customWidth="1"/>
    <col min="19" max="19" width="10.85546875" bestFit="1" customWidth="1"/>
    <col min="20" max="20" width="12" bestFit="1" customWidth="1"/>
    <col min="21" max="21" width="18.85546875" bestFit="1" customWidth="1"/>
    <col min="22" max="22" width="18.85546875" style="29" bestFit="1" customWidth="1"/>
    <col min="23" max="23" width="6.42578125" bestFit="1" customWidth="1"/>
    <col min="24" max="24" width="9.42578125" bestFit="1" customWidth="1"/>
    <col min="25" max="26" width="12.7109375" bestFit="1" customWidth="1"/>
    <col min="27" max="27" width="9.140625" style="29"/>
    <col min="28" max="28" width="15.28515625" bestFit="1" customWidth="1"/>
    <col min="29" max="29" width="8.5703125" bestFit="1" customWidth="1"/>
    <col min="31" max="31" width="13.140625" bestFit="1" customWidth="1"/>
    <col min="32" max="32" width="12.140625" bestFit="1" customWidth="1"/>
    <col min="33" max="33" width="12.28515625" bestFit="1" customWidth="1"/>
    <col min="34" max="34" width="12" bestFit="1" customWidth="1"/>
  </cols>
  <sheetData>
    <row r="1" spans="1:39" x14ac:dyDescent="0.25">
      <c r="A1" s="30" t="s">
        <v>12</v>
      </c>
      <c r="B1" s="29" t="s">
        <v>6</v>
      </c>
      <c r="C1" s="29" t="s">
        <v>10</v>
      </c>
      <c r="E1" s="39" t="str">
        <f>A1</f>
        <v>Product</v>
      </c>
      <c r="F1" s="39" t="str">
        <f t="shared" ref="F1:G1" si="0">B1</f>
        <v>Target</v>
      </c>
      <c r="G1" s="39" t="str">
        <f t="shared" si="0"/>
        <v>Profit</v>
      </c>
      <c r="H1" s="39" t="s">
        <v>101</v>
      </c>
      <c r="I1" s="39" t="s">
        <v>100</v>
      </c>
      <c r="J1" s="39"/>
      <c r="K1" s="39"/>
      <c r="L1" s="39"/>
      <c r="AF1" t="s">
        <v>71</v>
      </c>
    </row>
    <row r="2" spans="1:39" x14ac:dyDescent="0.25">
      <c r="A2" s="29" t="s">
        <v>13</v>
      </c>
      <c r="B2" s="3">
        <v>1900</v>
      </c>
      <c r="C2" s="3">
        <v>1352</v>
      </c>
      <c r="E2" s="39" t="str">
        <f t="shared" ref="E2:E14" si="1">A2</f>
        <v>Amaretto</v>
      </c>
      <c r="F2" s="42">
        <f t="shared" ref="F2:F14" si="2">B2</f>
        <v>1900</v>
      </c>
      <c r="G2" s="42">
        <f t="shared" ref="G2:G14" si="3">C2</f>
        <v>1352</v>
      </c>
      <c r="H2" s="40">
        <v>548</v>
      </c>
      <c r="I2" s="40"/>
      <c r="J2" s="39"/>
      <c r="K2" s="56">
        <f>IF(H2&gt;0,H2,NA())</f>
        <v>548</v>
      </c>
      <c r="L2" s="39" t="e">
        <f>IF(I2&gt;0,I2,NA())</f>
        <v>#N/A</v>
      </c>
      <c r="N2">
        <f>IF(K2&gt;0,K2,"")</f>
        <v>548</v>
      </c>
      <c r="R2" s="30" t="s">
        <v>10</v>
      </c>
      <c r="S2" s="30" t="s">
        <v>5</v>
      </c>
      <c r="AM2" s="57">
        <v>2</v>
      </c>
    </row>
    <row r="3" spans="1:39" x14ac:dyDescent="0.25">
      <c r="A3" s="29" t="s">
        <v>14</v>
      </c>
      <c r="B3" s="3">
        <v>2280</v>
      </c>
      <c r="C3" s="3">
        <v>2716</v>
      </c>
      <c r="E3" s="39" t="str">
        <f t="shared" si="1"/>
        <v>Caffe Latte</v>
      </c>
      <c r="F3" s="42">
        <f t="shared" si="2"/>
        <v>2280</v>
      </c>
      <c r="G3" s="42">
        <f t="shared" si="3"/>
        <v>2716</v>
      </c>
      <c r="H3" s="40"/>
      <c r="I3" s="40">
        <v>436</v>
      </c>
      <c r="J3" s="39"/>
      <c r="K3" s="56" t="e">
        <f t="shared" ref="K3:K14" si="4">IF(H3&gt;0,H3,NA())</f>
        <v>#N/A</v>
      </c>
      <c r="L3" s="39">
        <f t="shared" ref="L3:L14" si="5">IF(I3&gt;0,I3,NA())</f>
        <v>436</v>
      </c>
      <c r="N3" s="29" t="e">
        <f t="shared" ref="N3:N14" si="6">IF(K3&gt;0,K3,"")</f>
        <v>#N/A</v>
      </c>
      <c r="R3" s="30" t="s">
        <v>102</v>
      </c>
      <c r="S3" s="29" t="s">
        <v>71</v>
      </c>
      <c r="T3" s="29" t="s">
        <v>70</v>
      </c>
      <c r="U3" s="29" t="s">
        <v>69</v>
      </c>
      <c r="W3" s="33" t="str">
        <f>R3</f>
        <v>State</v>
      </c>
      <c r="X3" s="33" t="str">
        <f>S3</f>
        <v>Oct</v>
      </c>
      <c r="Y3" s="33" t="str">
        <f>T3</f>
        <v>Nov</v>
      </c>
      <c r="Z3" t="s">
        <v>69</v>
      </c>
      <c r="AB3" t="str">
        <f>W3</f>
        <v>State</v>
      </c>
      <c r="AC3" s="33" t="str">
        <f>'Profit Dashboard'!B19</f>
        <v>Oct</v>
      </c>
      <c r="AD3" s="33" t="str">
        <f>'Profit Dashboard'!D19</f>
        <v>Nov</v>
      </c>
      <c r="AE3" s="29" t="s">
        <v>126</v>
      </c>
      <c r="AF3" t="s">
        <v>123</v>
      </c>
      <c r="AG3" t="s">
        <v>124</v>
      </c>
      <c r="AH3" t="s">
        <v>125</v>
      </c>
    </row>
    <row r="4" spans="1:39" x14ac:dyDescent="0.25">
      <c r="A4" s="29" t="s">
        <v>15</v>
      </c>
      <c r="B4" s="3">
        <v>6760</v>
      </c>
      <c r="C4" s="3">
        <v>4687</v>
      </c>
      <c r="E4" s="39" t="str">
        <f t="shared" si="1"/>
        <v>Caffe Mocha</v>
      </c>
      <c r="F4" s="42">
        <f t="shared" si="2"/>
        <v>6760</v>
      </c>
      <c r="G4" s="42">
        <f t="shared" si="3"/>
        <v>4687</v>
      </c>
      <c r="H4" s="40">
        <v>2073</v>
      </c>
      <c r="I4" s="40"/>
      <c r="J4" s="39"/>
      <c r="K4" s="56">
        <f t="shared" si="4"/>
        <v>2073</v>
      </c>
      <c r="L4" s="39" t="e">
        <f t="shared" si="5"/>
        <v>#N/A</v>
      </c>
      <c r="N4" s="29">
        <f t="shared" si="6"/>
        <v>2073</v>
      </c>
      <c r="R4" s="29" t="s">
        <v>103</v>
      </c>
      <c r="S4" s="2">
        <v>2616</v>
      </c>
      <c r="T4" s="2">
        <v>2294</v>
      </c>
      <c r="U4" s="2">
        <v>2430</v>
      </c>
      <c r="V4" s="2"/>
      <c r="W4" s="29" t="str">
        <f t="shared" ref="W4:W23" si="7">R4</f>
        <v>California</v>
      </c>
      <c r="X4" s="29">
        <f t="shared" ref="X4:X23" si="8">S4</f>
        <v>2616</v>
      </c>
      <c r="Y4" s="29">
        <f t="shared" ref="Y4:Z23" si="9">T4</f>
        <v>2294</v>
      </c>
      <c r="Z4" s="29">
        <f t="shared" si="9"/>
        <v>2430</v>
      </c>
      <c r="AB4" s="29" t="str">
        <f t="shared" ref="AB4:AB23" si="10">W4</f>
        <v>California</v>
      </c>
      <c r="AC4">
        <f>VLOOKUP(W4,W3:Y23,MATCH($AC$3,$W$3:$Y$3,0),0)</f>
        <v>2616</v>
      </c>
      <c r="AD4" s="29">
        <f>VLOOKUP(X4,X3:Z23,MATCH($AC$3,$W$3:$Y$3,0),0)</f>
        <v>2294</v>
      </c>
      <c r="AE4" s="29">
        <f>MIN(AC4:AD4)</f>
        <v>2294</v>
      </c>
      <c r="AF4">
        <f>IF(AC4&gt;AD4,AC4-AD4,NA())</f>
        <v>322</v>
      </c>
      <c r="AG4" t="e">
        <f>IF(AD4&gt;=AC4,AD4-AC4,NA())</f>
        <v>#N/A</v>
      </c>
      <c r="AH4" s="29" t="str">
        <f>IF($AM$2=3,TEXT(AC4,"0")&amp;" Vs "&amp;TEXT(AD4,"0"),IF(AD4&gt;=AC4,"+","-")&amp;IF($AM$2=1,TEXT(ABS(AD4-AC4),"0"),TEXT(ABS(AD4-AC4)/AC4,"0%")))</f>
        <v>-12%</v>
      </c>
    </row>
    <row r="5" spans="1:39" x14ac:dyDescent="0.25">
      <c r="A5" s="29" t="s">
        <v>16</v>
      </c>
      <c r="B5" s="3">
        <v>6160</v>
      </c>
      <c r="C5" s="3">
        <v>7006</v>
      </c>
      <c r="E5" s="39" t="str">
        <f t="shared" si="1"/>
        <v>Chamomile</v>
      </c>
      <c r="F5" s="42">
        <f t="shared" si="2"/>
        <v>6160</v>
      </c>
      <c r="G5" s="42">
        <f t="shared" si="3"/>
        <v>7006</v>
      </c>
      <c r="H5" s="40"/>
      <c r="I5" s="40">
        <v>846</v>
      </c>
      <c r="J5" s="39"/>
      <c r="K5" s="56" t="e">
        <f t="shared" si="4"/>
        <v>#N/A</v>
      </c>
      <c r="L5" s="39">
        <f t="shared" si="5"/>
        <v>846</v>
      </c>
      <c r="N5" s="29" t="e">
        <f t="shared" si="6"/>
        <v>#N/A</v>
      </c>
      <c r="R5" s="29" t="s">
        <v>104</v>
      </c>
      <c r="S5" s="2">
        <v>1585</v>
      </c>
      <c r="T5" s="2">
        <v>1475</v>
      </c>
      <c r="U5" s="2">
        <v>1390</v>
      </c>
      <c r="V5" s="2"/>
      <c r="W5" s="29" t="str">
        <f t="shared" si="7"/>
        <v>Colorado</v>
      </c>
      <c r="X5" s="29">
        <f t="shared" si="8"/>
        <v>1585</v>
      </c>
      <c r="Y5" s="29">
        <f t="shared" si="9"/>
        <v>1475</v>
      </c>
      <c r="Z5" s="29">
        <f t="shared" si="9"/>
        <v>1390</v>
      </c>
      <c r="AB5" s="29" t="str">
        <f t="shared" si="10"/>
        <v>Colorado</v>
      </c>
      <c r="AC5" s="29">
        <f t="shared" ref="AC5:AC23" si="11">VLOOKUP(W5,W4:Y24,MATCH($AC$3,$W$3:$Y$3,0),0)</f>
        <v>1585</v>
      </c>
      <c r="AD5" s="29">
        <f t="shared" ref="AD5" si="12">VLOOKUP(X5,X4:Z24,MATCH($AC$3,$W$3:$Y$3,0),0)</f>
        <v>1475</v>
      </c>
      <c r="AE5" s="29">
        <f t="shared" ref="AE5:AE23" si="13">MIN(AC5:AD5)</f>
        <v>1475</v>
      </c>
      <c r="AF5" s="29">
        <f t="shared" ref="AF5:AF23" si="14">IF(AC5&gt;AD5,AC5-AD5,NA())</f>
        <v>110</v>
      </c>
      <c r="AG5" s="29" t="e">
        <f t="shared" ref="AG5:AG23" si="15">IF(AD5&gt;=AC5,AD5-AC5,NA())</f>
        <v>#N/A</v>
      </c>
      <c r="AH5" s="29" t="str">
        <f t="shared" ref="AH5:AH23" si="16">IF($AM$2=3,TEXT(AC5,"0")&amp;" Vs "&amp;TEXT(AD5,"0"),IF(AD5&gt;=AC5,"+","-")&amp;IF($AM$2=1,TEXT(ABS(AD5-AC5),"0"),TEXT(ABS(AD5-AC5)/AC5,"0%")))</f>
        <v>-7%</v>
      </c>
    </row>
    <row r="6" spans="1:39" x14ac:dyDescent="0.25">
      <c r="A6" s="29" t="s">
        <v>17</v>
      </c>
      <c r="B6" s="3">
        <v>13520</v>
      </c>
      <c r="C6" s="3">
        <v>12932</v>
      </c>
      <c r="E6" s="39" t="str">
        <f t="shared" si="1"/>
        <v>Colombian</v>
      </c>
      <c r="F6" s="42">
        <f t="shared" si="2"/>
        <v>13520</v>
      </c>
      <c r="G6" s="42">
        <f t="shared" si="3"/>
        <v>12932</v>
      </c>
      <c r="H6" s="40">
        <v>588</v>
      </c>
      <c r="I6" s="40"/>
      <c r="J6" s="39"/>
      <c r="K6" s="56">
        <f t="shared" si="4"/>
        <v>588</v>
      </c>
      <c r="L6" s="39" t="e">
        <f t="shared" si="5"/>
        <v>#N/A</v>
      </c>
      <c r="N6" s="29">
        <f t="shared" si="6"/>
        <v>588</v>
      </c>
      <c r="R6" s="29" t="s">
        <v>105</v>
      </c>
      <c r="S6" s="2">
        <v>645</v>
      </c>
      <c r="T6" s="2">
        <v>770</v>
      </c>
      <c r="U6" s="2">
        <v>651</v>
      </c>
      <c r="V6" s="2"/>
      <c r="W6" s="29" t="str">
        <f t="shared" si="7"/>
        <v>Connecticut</v>
      </c>
      <c r="X6" s="29">
        <f t="shared" si="8"/>
        <v>645</v>
      </c>
      <c r="Y6" s="29">
        <f t="shared" si="9"/>
        <v>770</v>
      </c>
      <c r="Z6" s="29">
        <f t="shared" si="9"/>
        <v>651</v>
      </c>
      <c r="AB6" s="29" t="str">
        <f t="shared" si="10"/>
        <v>Connecticut</v>
      </c>
      <c r="AC6" s="29">
        <f t="shared" si="11"/>
        <v>645</v>
      </c>
      <c r="AD6" s="29">
        <f t="shared" ref="AD6" si="17">VLOOKUP(X6,X5:Z25,MATCH($AC$3,$W$3:$Y$3,0),0)</f>
        <v>770</v>
      </c>
      <c r="AE6" s="29">
        <f t="shared" si="13"/>
        <v>645</v>
      </c>
      <c r="AF6" s="29" t="e">
        <f t="shared" si="14"/>
        <v>#N/A</v>
      </c>
      <c r="AG6" s="29">
        <f t="shared" si="15"/>
        <v>125</v>
      </c>
      <c r="AH6" s="29" t="str">
        <f t="shared" si="16"/>
        <v>+19%</v>
      </c>
    </row>
    <row r="7" spans="1:39" x14ac:dyDescent="0.25">
      <c r="A7" s="29" t="s">
        <v>18</v>
      </c>
      <c r="B7" s="3">
        <v>5220</v>
      </c>
      <c r="C7" s="3">
        <v>6976</v>
      </c>
      <c r="E7" s="39" t="str">
        <f t="shared" si="1"/>
        <v>Darjeeling</v>
      </c>
      <c r="F7" s="42">
        <f t="shared" si="2"/>
        <v>5220</v>
      </c>
      <c r="G7" s="42">
        <f t="shared" si="3"/>
        <v>6976</v>
      </c>
      <c r="H7" s="40"/>
      <c r="I7" s="40">
        <v>1756</v>
      </c>
      <c r="J7" s="39"/>
      <c r="K7" s="56" t="e">
        <f t="shared" si="4"/>
        <v>#N/A</v>
      </c>
      <c r="L7" s="39">
        <f t="shared" si="5"/>
        <v>1756</v>
      </c>
      <c r="N7" s="29" t="e">
        <f t="shared" si="6"/>
        <v>#N/A</v>
      </c>
      <c r="R7" s="29" t="s">
        <v>106</v>
      </c>
      <c r="S7" s="2">
        <v>927</v>
      </c>
      <c r="T7" s="2">
        <v>836</v>
      </c>
      <c r="U7" s="2">
        <v>1031</v>
      </c>
      <c r="V7" s="2"/>
      <c r="W7" s="29" t="str">
        <f t="shared" si="7"/>
        <v>Florida</v>
      </c>
      <c r="X7" s="29">
        <f t="shared" si="8"/>
        <v>927</v>
      </c>
      <c r="Y7" s="29">
        <f t="shared" si="9"/>
        <v>836</v>
      </c>
      <c r="Z7" s="29">
        <f t="shared" si="9"/>
        <v>1031</v>
      </c>
      <c r="AB7" s="29" t="str">
        <f t="shared" si="10"/>
        <v>Florida</v>
      </c>
      <c r="AC7" s="29">
        <f t="shared" si="11"/>
        <v>927</v>
      </c>
      <c r="AD7" s="29">
        <f t="shared" ref="AD7" si="18">VLOOKUP(X7,X6:Z26,MATCH($AC$3,$W$3:$Y$3,0),0)</f>
        <v>836</v>
      </c>
      <c r="AE7" s="29">
        <f t="shared" si="13"/>
        <v>836</v>
      </c>
      <c r="AF7" s="29">
        <f t="shared" si="14"/>
        <v>91</v>
      </c>
      <c r="AG7" s="29" t="e">
        <f t="shared" si="15"/>
        <v>#N/A</v>
      </c>
      <c r="AH7" s="29" t="str">
        <f t="shared" si="16"/>
        <v>-10%</v>
      </c>
    </row>
    <row r="8" spans="1:39" x14ac:dyDescent="0.25">
      <c r="A8" s="29" t="s">
        <v>19</v>
      </c>
      <c r="B8" s="3">
        <v>7580</v>
      </c>
      <c r="C8" s="3">
        <v>7039</v>
      </c>
      <c r="E8" s="39" t="str">
        <f t="shared" si="1"/>
        <v>Decaf Espresso</v>
      </c>
      <c r="F8" s="42">
        <f t="shared" si="2"/>
        <v>7580</v>
      </c>
      <c r="G8" s="42">
        <f t="shared" si="3"/>
        <v>7039</v>
      </c>
      <c r="H8" s="40">
        <v>541</v>
      </c>
      <c r="I8" s="40"/>
      <c r="J8" s="39"/>
      <c r="K8" s="56">
        <f t="shared" si="4"/>
        <v>541</v>
      </c>
      <c r="L8" s="39" t="e">
        <f t="shared" si="5"/>
        <v>#N/A</v>
      </c>
      <c r="N8" s="29">
        <f t="shared" si="6"/>
        <v>541</v>
      </c>
      <c r="R8" s="29" t="s">
        <v>107</v>
      </c>
      <c r="S8" s="2">
        <v>2526</v>
      </c>
      <c r="T8" s="2">
        <v>2272</v>
      </c>
      <c r="U8" s="2">
        <v>2582</v>
      </c>
      <c r="V8" s="2"/>
      <c r="W8" s="29" t="str">
        <f t="shared" si="7"/>
        <v>Illinois</v>
      </c>
      <c r="X8" s="29">
        <f t="shared" si="8"/>
        <v>2526</v>
      </c>
      <c r="Y8" s="29">
        <f t="shared" si="9"/>
        <v>2272</v>
      </c>
      <c r="Z8" s="29">
        <f t="shared" si="9"/>
        <v>2582</v>
      </c>
      <c r="AB8" s="29" t="str">
        <f t="shared" si="10"/>
        <v>Illinois</v>
      </c>
      <c r="AC8" s="29">
        <f t="shared" si="11"/>
        <v>2526</v>
      </c>
      <c r="AD8" s="29">
        <f t="shared" ref="AD8" si="19">VLOOKUP(X8,X7:Z27,MATCH($AC$3,$W$3:$Y$3,0),0)</f>
        <v>2272</v>
      </c>
      <c r="AE8" s="29">
        <f t="shared" si="13"/>
        <v>2272</v>
      </c>
      <c r="AF8" s="29">
        <f t="shared" si="14"/>
        <v>254</v>
      </c>
      <c r="AG8" s="29" t="e">
        <f t="shared" si="15"/>
        <v>#N/A</v>
      </c>
      <c r="AH8" s="29" t="str">
        <f t="shared" si="16"/>
        <v>-10%</v>
      </c>
    </row>
    <row r="9" spans="1:39" x14ac:dyDescent="0.25">
      <c r="A9" s="29" t="s">
        <v>20</v>
      </c>
      <c r="B9" s="3">
        <v>4680</v>
      </c>
      <c r="C9" s="3">
        <v>3201</v>
      </c>
      <c r="E9" s="39" t="str">
        <f t="shared" si="1"/>
        <v>Decaf Irish Cream</v>
      </c>
      <c r="F9" s="42">
        <f t="shared" si="2"/>
        <v>4680</v>
      </c>
      <c r="G9" s="42">
        <f t="shared" si="3"/>
        <v>3201</v>
      </c>
      <c r="H9" s="40">
        <v>1479</v>
      </c>
      <c r="I9" s="40"/>
      <c r="J9" s="39"/>
      <c r="K9" s="56">
        <f t="shared" si="4"/>
        <v>1479</v>
      </c>
      <c r="L9" s="39" t="e">
        <f t="shared" si="5"/>
        <v>#N/A</v>
      </c>
      <c r="N9" s="29">
        <f t="shared" si="6"/>
        <v>1479</v>
      </c>
      <c r="R9" s="29" t="s">
        <v>108</v>
      </c>
      <c r="S9" s="2">
        <v>1835</v>
      </c>
      <c r="T9" s="2">
        <v>1645</v>
      </c>
      <c r="U9" s="2">
        <v>1932</v>
      </c>
      <c r="V9" s="2"/>
      <c r="W9" s="29" t="str">
        <f t="shared" si="7"/>
        <v>Iowa</v>
      </c>
      <c r="X9" s="29">
        <f t="shared" si="8"/>
        <v>1835</v>
      </c>
      <c r="Y9" s="29">
        <f t="shared" si="9"/>
        <v>1645</v>
      </c>
      <c r="Z9" s="29">
        <f t="shared" si="9"/>
        <v>1932</v>
      </c>
      <c r="AB9" s="29" t="str">
        <f t="shared" si="10"/>
        <v>Iowa</v>
      </c>
      <c r="AC9" s="29">
        <f t="shared" si="11"/>
        <v>1835</v>
      </c>
      <c r="AD9" s="29">
        <f t="shared" ref="AD9" si="20">VLOOKUP(X9,X8:Z28,MATCH($AC$3,$W$3:$Y$3,0),0)</f>
        <v>1645</v>
      </c>
      <c r="AE9" s="29">
        <f t="shared" si="13"/>
        <v>1645</v>
      </c>
      <c r="AF9" s="29">
        <f t="shared" si="14"/>
        <v>190</v>
      </c>
      <c r="AG9" s="29" t="e">
        <f t="shared" si="15"/>
        <v>#N/A</v>
      </c>
      <c r="AH9" s="29" t="str">
        <f t="shared" si="16"/>
        <v>-10%</v>
      </c>
    </row>
    <row r="10" spans="1:39" x14ac:dyDescent="0.25">
      <c r="A10" s="29" t="s">
        <v>21</v>
      </c>
      <c r="B10" s="3">
        <v>4020</v>
      </c>
      <c r="C10" s="3">
        <v>5975</v>
      </c>
      <c r="E10" s="39" t="str">
        <f t="shared" si="1"/>
        <v>Earl Grey</v>
      </c>
      <c r="F10" s="42">
        <f t="shared" si="2"/>
        <v>4020</v>
      </c>
      <c r="G10" s="42">
        <f t="shared" si="3"/>
        <v>5975</v>
      </c>
      <c r="H10" s="40"/>
      <c r="I10" s="40">
        <v>1955</v>
      </c>
      <c r="J10" s="39"/>
      <c r="K10" s="56" t="e">
        <f t="shared" si="4"/>
        <v>#N/A</v>
      </c>
      <c r="L10" s="39">
        <f t="shared" si="5"/>
        <v>1955</v>
      </c>
      <c r="N10" s="29" t="e">
        <f t="shared" si="6"/>
        <v>#N/A</v>
      </c>
      <c r="R10" s="29" t="s">
        <v>109</v>
      </c>
      <c r="S10" s="2">
        <v>750</v>
      </c>
      <c r="T10" s="2">
        <v>692</v>
      </c>
      <c r="U10" s="2">
        <v>584</v>
      </c>
      <c r="V10" s="2"/>
      <c r="W10" s="29" t="str">
        <f t="shared" si="7"/>
        <v>Louisiana</v>
      </c>
      <c r="X10" s="29">
        <f t="shared" si="8"/>
        <v>750</v>
      </c>
      <c r="Y10" s="29">
        <f t="shared" si="9"/>
        <v>692</v>
      </c>
      <c r="Z10" s="29">
        <f t="shared" si="9"/>
        <v>584</v>
      </c>
      <c r="AB10" s="29" t="str">
        <f t="shared" si="10"/>
        <v>Louisiana</v>
      </c>
      <c r="AC10" s="29">
        <f t="shared" si="11"/>
        <v>750</v>
      </c>
      <c r="AD10" s="29">
        <f t="shared" ref="AD10" si="21">VLOOKUP(X10,X9:Z29,MATCH($AC$3,$W$3:$Y$3,0),0)</f>
        <v>692</v>
      </c>
      <c r="AE10" s="29">
        <f t="shared" si="13"/>
        <v>692</v>
      </c>
      <c r="AF10" s="29">
        <f t="shared" si="14"/>
        <v>58</v>
      </c>
      <c r="AG10" s="29" t="e">
        <f t="shared" si="15"/>
        <v>#N/A</v>
      </c>
      <c r="AH10" s="29" t="str">
        <f t="shared" si="16"/>
        <v>-8%</v>
      </c>
    </row>
    <row r="11" spans="1:39" x14ac:dyDescent="0.25">
      <c r="A11" s="29" t="s">
        <v>22</v>
      </c>
      <c r="B11" s="3">
        <v>960</v>
      </c>
      <c r="C11" s="3">
        <v>89</v>
      </c>
      <c r="E11" s="39" t="str">
        <f t="shared" si="1"/>
        <v>Green Tea</v>
      </c>
      <c r="F11" s="42">
        <f t="shared" si="2"/>
        <v>960</v>
      </c>
      <c r="G11" s="42">
        <f t="shared" si="3"/>
        <v>89</v>
      </c>
      <c r="H11" s="40">
        <v>871</v>
      </c>
      <c r="I11" s="40"/>
      <c r="J11" s="39"/>
      <c r="K11" s="56">
        <f t="shared" si="4"/>
        <v>871</v>
      </c>
      <c r="L11" s="39" t="e">
        <f t="shared" si="5"/>
        <v>#N/A</v>
      </c>
      <c r="N11" s="29">
        <f t="shared" si="6"/>
        <v>871</v>
      </c>
      <c r="R11" s="29" t="s">
        <v>110</v>
      </c>
      <c r="S11" s="2">
        <v>1185</v>
      </c>
      <c r="T11" s="2">
        <v>1239</v>
      </c>
      <c r="U11" s="2">
        <v>1286</v>
      </c>
      <c r="V11" s="2"/>
      <c r="W11" s="29" t="str">
        <f t="shared" si="7"/>
        <v>Massachusetts</v>
      </c>
      <c r="X11" s="29">
        <f t="shared" si="8"/>
        <v>1185</v>
      </c>
      <c r="Y11" s="29">
        <f t="shared" si="9"/>
        <v>1239</v>
      </c>
      <c r="Z11" s="29">
        <f t="shared" si="9"/>
        <v>1286</v>
      </c>
      <c r="AB11" s="29" t="str">
        <f t="shared" si="10"/>
        <v>Massachusetts</v>
      </c>
      <c r="AC11" s="29">
        <f t="shared" si="11"/>
        <v>1185</v>
      </c>
      <c r="AD11" s="29">
        <f t="shared" ref="AD11" si="22">VLOOKUP(X11,X10:Z30,MATCH($AC$3,$W$3:$Y$3,0),0)</f>
        <v>1239</v>
      </c>
      <c r="AE11" s="29">
        <f t="shared" si="13"/>
        <v>1185</v>
      </c>
      <c r="AF11" s="29" t="e">
        <f t="shared" si="14"/>
        <v>#N/A</v>
      </c>
      <c r="AG11" s="29">
        <f t="shared" si="15"/>
        <v>54</v>
      </c>
      <c r="AH11" s="29" t="str">
        <f t="shared" si="16"/>
        <v>+5%</v>
      </c>
    </row>
    <row r="12" spans="1:39" x14ac:dyDescent="0.25">
      <c r="A12" s="29" t="s">
        <v>23</v>
      </c>
      <c r="B12" s="3">
        <v>6400</v>
      </c>
      <c r="C12" s="3">
        <v>7614</v>
      </c>
      <c r="E12" s="39" t="str">
        <f t="shared" si="1"/>
        <v>Lemon</v>
      </c>
      <c r="F12" s="42">
        <f t="shared" si="2"/>
        <v>6400</v>
      </c>
      <c r="G12" s="42">
        <f t="shared" si="3"/>
        <v>7614</v>
      </c>
      <c r="H12" s="40"/>
      <c r="I12" s="40">
        <v>1214</v>
      </c>
      <c r="J12" s="39"/>
      <c r="K12" s="56" t="e">
        <f t="shared" si="4"/>
        <v>#N/A</v>
      </c>
      <c r="L12" s="39">
        <f t="shared" si="5"/>
        <v>1214</v>
      </c>
      <c r="N12" s="29" t="e">
        <f t="shared" si="6"/>
        <v>#N/A</v>
      </c>
      <c r="R12" s="29" t="s">
        <v>111</v>
      </c>
      <c r="S12" s="2">
        <v>251</v>
      </c>
      <c r="T12" s="2">
        <v>345</v>
      </c>
      <c r="U12" s="2">
        <v>360</v>
      </c>
      <c r="V12" s="2"/>
      <c r="W12" s="29" t="str">
        <f t="shared" si="7"/>
        <v>Missouri</v>
      </c>
      <c r="X12" s="29">
        <f t="shared" si="8"/>
        <v>251</v>
      </c>
      <c r="Y12" s="29">
        <f t="shared" si="9"/>
        <v>345</v>
      </c>
      <c r="Z12" s="29">
        <f t="shared" si="9"/>
        <v>360</v>
      </c>
      <c r="AB12" s="29" t="str">
        <f t="shared" si="10"/>
        <v>Missouri</v>
      </c>
      <c r="AC12" s="29">
        <f t="shared" si="11"/>
        <v>251</v>
      </c>
      <c r="AD12" s="29">
        <f t="shared" ref="AD12" si="23">VLOOKUP(X12,X11:Z31,MATCH($AC$3,$W$3:$Y$3,0),0)</f>
        <v>345</v>
      </c>
      <c r="AE12" s="29">
        <f t="shared" si="13"/>
        <v>251</v>
      </c>
      <c r="AF12" s="29" t="e">
        <f t="shared" si="14"/>
        <v>#N/A</v>
      </c>
      <c r="AG12" s="29">
        <f t="shared" si="15"/>
        <v>94</v>
      </c>
      <c r="AH12" s="29" t="str">
        <f t="shared" si="16"/>
        <v>+37%</v>
      </c>
    </row>
    <row r="13" spans="1:39" x14ac:dyDescent="0.25">
      <c r="A13" s="29" t="s">
        <v>24</v>
      </c>
      <c r="B13" s="3">
        <v>1440</v>
      </c>
      <c r="C13" s="3">
        <v>1286</v>
      </c>
      <c r="E13" s="39" t="str">
        <f t="shared" si="1"/>
        <v>Mint</v>
      </c>
      <c r="F13" s="42">
        <f t="shared" si="2"/>
        <v>1440</v>
      </c>
      <c r="G13" s="42">
        <f t="shared" si="3"/>
        <v>1286</v>
      </c>
      <c r="H13" s="40">
        <v>154</v>
      </c>
      <c r="I13" s="40"/>
      <c r="J13" s="39"/>
      <c r="K13" s="56">
        <f t="shared" si="4"/>
        <v>154</v>
      </c>
      <c r="L13" s="39" t="e">
        <f t="shared" si="5"/>
        <v>#N/A</v>
      </c>
      <c r="N13" s="29">
        <f t="shared" si="6"/>
        <v>154</v>
      </c>
      <c r="R13" s="29" t="s">
        <v>112</v>
      </c>
      <c r="S13" s="2">
        <v>838</v>
      </c>
      <c r="T13" s="2">
        <v>777</v>
      </c>
      <c r="U13" s="2">
        <v>941</v>
      </c>
      <c r="V13" s="2"/>
      <c r="W13" s="29" t="str">
        <f t="shared" si="7"/>
        <v>Nevada</v>
      </c>
      <c r="X13" s="29">
        <f t="shared" si="8"/>
        <v>838</v>
      </c>
      <c r="Y13" s="29">
        <f t="shared" si="9"/>
        <v>777</v>
      </c>
      <c r="Z13" s="29">
        <f t="shared" si="9"/>
        <v>941</v>
      </c>
      <c r="AB13" s="29" t="str">
        <f t="shared" si="10"/>
        <v>Nevada</v>
      </c>
      <c r="AC13" s="29">
        <f t="shared" si="11"/>
        <v>838</v>
      </c>
      <c r="AD13" s="29">
        <f t="shared" ref="AD13" si="24">VLOOKUP(X13,X12:Z32,MATCH($AC$3,$W$3:$Y$3,0),0)</f>
        <v>777</v>
      </c>
      <c r="AE13" s="29">
        <f t="shared" si="13"/>
        <v>777</v>
      </c>
      <c r="AF13" s="29">
        <f t="shared" si="14"/>
        <v>61</v>
      </c>
      <c r="AG13" s="29" t="e">
        <f t="shared" si="15"/>
        <v>#N/A</v>
      </c>
      <c r="AH13" s="29" t="str">
        <f t="shared" si="16"/>
        <v>-7%</v>
      </c>
    </row>
    <row r="14" spans="1:39" x14ac:dyDescent="0.25">
      <c r="A14" s="29" t="s">
        <v>25</v>
      </c>
      <c r="B14" s="3">
        <v>2980</v>
      </c>
      <c r="C14" s="3">
        <v>3438</v>
      </c>
      <c r="E14" s="39" t="str">
        <f t="shared" si="1"/>
        <v>Regular Espresso</v>
      </c>
      <c r="F14" s="42">
        <f t="shared" si="2"/>
        <v>2980</v>
      </c>
      <c r="G14" s="42">
        <f t="shared" si="3"/>
        <v>3438</v>
      </c>
      <c r="H14" s="40"/>
      <c r="I14" s="40">
        <v>458</v>
      </c>
      <c r="J14" s="39"/>
      <c r="K14" s="56" t="e">
        <f t="shared" si="4"/>
        <v>#N/A</v>
      </c>
      <c r="L14" s="39">
        <f t="shared" si="5"/>
        <v>458</v>
      </c>
      <c r="N14" s="29" t="e">
        <f t="shared" si="6"/>
        <v>#N/A</v>
      </c>
      <c r="R14" s="29" t="s">
        <v>113</v>
      </c>
      <c r="S14" s="2">
        <v>202</v>
      </c>
      <c r="T14" s="2">
        <v>187</v>
      </c>
      <c r="U14" s="2">
        <v>221</v>
      </c>
      <c r="V14" s="2"/>
      <c r="W14" s="29" t="str">
        <f t="shared" si="7"/>
        <v>New Hampshire</v>
      </c>
      <c r="X14" s="29">
        <f t="shared" si="8"/>
        <v>202</v>
      </c>
      <c r="Y14" s="29">
        <f t="shared" si="9"/>
        <v>187</v>
      </c>
      <c r="Z14" s="29">
        <f t="shared" si="9"/>
        <v>221</v>
      </c>
      <c r="AB14" s="29" t="str">
        <f t="shared" si="10"/>
        <v>New Hampshire</v>
      </c>
      <c r="AC14" s="29">
        <f t="shared" si="11"/>
        <v>202</v>
      </c>
      <c r="AD14" s="29">
        <f t="shared" ref="AD14" si="25">VLOOKUP(X14,X13:Z33,MATCH($AC$3,$W$3:$Y$3,0),0)</f>
        <v>187</v>
      </c>
      <c r="AE14" s="29">
        <f t="shared" si="13"/>
        <v>187</v>
      </c>
      <c r="AF14" s="29">
        <f t="shared" si="14"/>
        <v>15</v>
      </c>
      <c r="AG14" s="29" t="e">
        <f t="shared" si="15"/>
        <v>#N/A</v>
      </c>
      <c r="AH14" s="29" t="str">
        <f t="shared" si="16"/>
        <v>-7%</v>
      </c>
    </row>
    <row r="15" spans="1:39" x14ac:dyDescent="0.25">
      <c r="F15" s="41"/>
      <c r="G15" s="41"/>
      <c r="R15" s="29" t="s">
        <v>114</v>
      </c>
      <c r="S15" s="2">
        <v>32</v>
      </c>
      <c r="T15" s="2">
        <v>57</v>
      </c>
      <c r="U15" s="2">
        <v>127</v>
      </c>
      <c r="V15" s="2"/>
      <c r="W15" s="29" t="str">
        <f t="shared" si="7"/>
        <v>New Mexico</v>
      </c>
      <c r="X15" s="29">
        <f t="shared" si="8"/>
        <v>32</v>
      </c>
      <c r="Y15" s="29">
        <f t="shared" si="9"/>
        <v>57</v>
      </c>
      <c r="Z15" s="29">
        <f t="shared" si="9"/>
        <v>127</v>
      </c>
      <c r="AB15" s="29" t="str">
        <f t="shared" si="10"/>
        <v>New Mexico</v>
      </c>
      <c r="AC15" s="29">
        <f t="shared" si="11"/>
        <v>32</v>
      </c>
      <c r="AD15" s="29">
        <f t="shared" ref="AD15" si="26">VLOOKUP(X15,X14:Z34,MATCH($AC$3,$W$3:$Y$3,0),0)</f>
        <v>57</v>
      </c>
      <c r="AE15" s="29">
        <f t="shared" si="13"/>
        <v>32</v>
      </c>
      <c r="AF15" s="29" t="e">
        <f t="shared" si="14"/>
        <v>#N/A</v>
      </c>
      <c r="AG15" s="29">
        <f t="shared" si="15"/>
        <v>25</v>
      </c>
      <c r="AH15" s="29" t="str">
        <f t="shared" si="16"/>
        <v>+78%</v>
      </c>
    </row>
    <row r="16" spans="1:39" x14ac:dyDescent="0.25">
      <c r="R16" s="29" t="s">
        <v>115</v>
      </c>
      <c r="S16" s="2">
        <v>1904</v>
      </c>
      <c r="T16" s="2">
        <v>1790</v>
      </c>
      <c r="U16" s="2">
        <v>1871</v>
      </c>
      <c r="V16" s="2"/>
      <c r="W16" s="29" t="str">
        <f t="shared" si="7"/>
        <v>New York</v>
      </c>
      <c r="X16" s="29">
        <f t="shared" si="8"/>
        <v>1904</v>
      </c>
      <c r="Y16" s="29">
        <f t="shared" si="9"/>
        <v>1790</v>
      </c>
      <c r="Z16" s="29">
        <f t="shared" si="9"/>
        <v>1871</v>
      </c>
      <c r="AB16" s="29" t="str">
        <f t="shared" si="10"/>
        <v>New York</v>
      </c>
      <c r="AC16" s="29">
        <f t="shared" si="11"/>
        <v>1904</v>
      </c>
      <c r="AD16" s="29">
        <f t="shared" ref="AD16" si="27">VLOOKUP(X16,X15:Z35,MATCH($AC$3,$W$3:$Y$3,0),0)</f>
        <v>1790</v>
      </c>
      <c r="AE16" s="29">
        <f t="shared" si="13"/>
        <v>1790</v>
      </c>
      <c r="AF16" s="29">
        <f t="shared" si="14"/>
        <v>114</v>
      </c>
      <c r="AG16" s="29" t="e">
        <f t="shared" si="15"/>
        <v>#N/A</v>
      </c>
      <c r="AH16" s="29" t="str">
        <f t="shared" si="16"/>
        <v>-6%</v>
      </c>
    </row>
    <row r="17" spans="1:34" x14ac:dyDescent="0.25">
      <c r="R17" s="29" t="s">
        <v>116</v>
      </c>
      <c r="S17" s="2">
        <v>822</v>
      </c>
      <c r="T17" s="2">
        <v>982</v>
      </c>
      <c r="U17" s="2">
        <v>962</v>
      </c>
      <c r="V17" s="2"/>
      <c r="W17" s="29" t="str">
        <f t="shared" si="7"/>
        <v>Ohio</v>
      </c>
      <c r="X17" s="29">
        <f t="shared" si="8"/>
        <v>822</v>
      </c>
      <c r="Y17" s="29">
        <f t="shared" si="9"/>
        <v>982</v>
      </c>
      <c r="Z17" s="29">
        <f t="shared" si="9"/>
        <v>962</v>
      </c>
      <c r="AB17" s="29" t="str">
        <f t="shared" si="10"/>
        <v>Ohio</v>
      </c>
      <c r="AC17" s="29">
        <f t="shared" si="11"/>
        <v>822</v>
      </c>
      <c r="AD17" s="29">
        <f t="shared" ref="AD17" si="28">VLOOKUP(X17,X16:Z36,MATCH($AC$3,$W$3:$Y$3,0),0)</f>
        <v>982</v>
      </c>
      <c r="AE17" s="29">
        <f t="shared" si="13"/>
        <v>822</v>
      </c>
      <c r="AF17" s="29" t="e">
        <f t="shared" si="14"/>
        <v>#N/A</v>
      </c>
      <c r="AG17" s="29">
        <f t="shared" si="15"/>
        <v>160</v>
      </c>
      <c r="AH17" s="29" t="str">
        <f t="shared" si="16"/>
        <v>+19%</v>
      </c>
    </row>
    <row r="18" spans="1:34" x14ac:dyDescent="0.25">
      <c r="A18" s="29" t="s">
        <v>6</v>
      </c>
      <c r="B18" s="29" t="s">
        <v>10</v>
      </c>
      <c r="C18" t="s">
        <v>73</v>
      </c>
      <c r="E18" s="29" t="s">
        <v>29</v>
      </c>
      <c r="F18" s="29" t="s">
        <v>28</v>
      </c>
      <c r="H18" t="s">
        <v>84</v>
      </c>
      <c r="R18" s="29" t="s">
        <v>117</v>
      </c>
      <c r="S18" s="2">
        <v>705</v>
      </c>
      <c r="T18" s="2">
        <v>767</v>
      </c>
      <c r="U18" s="2">
        <v>879</v>
      </c>
      <c r="V18" s="2"/>
      <c r="W18" s="29" t="str">
        <f t="shared" si="7"/>
        <v>Oklahoma</v>
      </c>
      <c r="X18" s="29">
        <f t="shared" si="8"/>
        <v>705</v>
      </c>
      <c r="Y18" s="29">
        <f t="shared" si="9"/>
        <v>767</v>
      </c>
      <c r="Z18" s="29">
        <f t="shared" si="9"/>
        <v>879</v>
      </c>
      <c r="AB18" s="29" t="str">
        <f t="shared" si="10"/>
        <v>Oklahoma</v>
      </c>
      <c r="AC18" s="29">
        <f t="shared" si="11"/>
        <v>705</v>
      </c>
      <c r="AD18" s="29">
        <f t="shared" ref="AD18" si="29">VLOOKUP(X18,X17:Z37,MATCH($AC$3,$W$3:$Y$3,0),0)</f>
        <v>767</v>
      </c>
      <c r="AE18" s="29">
        <f t="shared" si="13"/>
        <v>705</v>
      </c>
      <c r="AF18" s="29" t="e">
        <f t="shared" si="14"/>
        <v>#N/A</v>
      </c>
      <c r="AG18" s="29">
        <f t="shared" si="15"/>
        <v>62</v>
      </c>
      <c r="AH18" s="29" t="str">
        <f t="shared" si="16"/>
        <v>+9%</v>
      </c>
    </row>
    <row r="19" spans="1:34" x14ac:dyDescent="0.25">
      <c r="A19" s="2">
        <v>63900</v>
      </c>
      <c r="B19" s="2">
        <v>64311</v>
      </c>
      <c r="C19" s="31">
        <f>GETPIVOTDATA("[Measures].[Sum of Profit]",$A$18)/GETPIVOTDATA("[Measures].[Sum of Target Profit]",$A$18)</f>
        <v>1.006431924882629</v>
      </c>
      <c r="E19" s="2">
        <v>102820</v>
      </c>
      <c r="F19" s="2">
        <v>108774</v>
      </c>
      <c r="G19" s="31">
        <f>GETPIVOTDATA("[Measures].[Sum of Margin]",$E$18)/GETPIVOTDATA("[Measures].[Sum of Target Margin]",$E$18)</f>
        <v>1.0579070219801594</v>
      </c>
      <c r="H19" s="47">
        <v>0.31696690406367828</v>
      </c>
      <c r="R19" s="29" t="s">
        <v>118</v>
      </c>
      <c r="S19" s="2">
        <v>1046</v>
      </c>
      <c r="T19" s="2">
        <v>1160</v>
      </c>
      <c r="U19" s="2">
        <v>1103</v>
      </c>
      <c r="V19" s="2"/>
      <c r="W19" s="29" t="str">
        <f t="shared" si="7"/>
        <v>Oregon</v>
      </c>
      <c r="X19" s="29">
        <f t="shared" si="8"/>
        <v>1046</v>
      </c>
      <c r="Y19" s="29">
        <f t="shared" si="9"/>
        <v>1160</v>
      </c>
      <c r="Z19" s="29">
        <f t="shared" si="9"/>
        <v>1103</v>
      </c>
      <c r="AB19" s="29" t="str">
        <f t="shared" si="10"/>
        <v>Oregon</v>
      </c>
      <c r="AC19" s="29">
        <f t="shared" si="11"/>
        <v>1046</v>
      </c>
      <c r="AD19" s="29">
        <f t="shared" ref="AD19" si="30">VLOOKUP(X19,X18:Z38,MATCH($AC$3,$W$3:$Y$3,0),0)</f>
        <v>1160</v>
      </c>
      <c r="AE19" s="29">
        <f t="shared" si="13"/>
        <v>1046</v>
      </c>
      <c r="AF19" s="29" t="e">
        <f t="shared" si="14"/>
        <v>#N/A</v>
      </c>
      <c r="AG19" s="29">
        <f t="shared" si="15"/>
        <v>114</v>
      </c>
      <c r="AH19" s="29" t="str">
        <f t="shared" si="16"/>
        <v>+11%</v>
      </c>
    </row>
    <row r="20" spans="1:34" x14ac:dyDescent="0.25">
      <c r="R20" s="29" t="s">
        <v>119</v>
      </c>
      <c r="S20" s="2">
        <v>1321</v>
      </c>
      <c r="T20" s="2">
        <v>1234</v>
      </c>
      <c r="U20" s="2">
        <v>1248</v>
      </c>
      <c r="V20" s="2"/>
      <c r="W20" s="29" t="str">
        <f t="shared" si="7"/>
        <v>Texas</v>
      </c>
      <c r="X20" s="29">
        <f t="shared" si="8"/>
        <v>1321</v>
      </c>
      <c r="Y20" s="29">
        <f t="shared" si="9"/>
        <v>1234</v>
      </c>
      <c r="Z20" s="29">
        <f t="shared" si="9"/>
        <v>1248</v>
      </c>
      <c r="AB20" s="29" t="str">
        <f t="shared" si="10"/>
        <v>Texas</v>
      </c>
      <c r="AC20" s="29">
        <f t="shared" si="11"/>
        <v>1321</v>
      </c>
      <c r="AD20" s="29">
        <f t="shared" ref="AD20" si="31">VLOOKUP(X20,X19:Z39,MATCH($AC$3,$W$3:$Y$3,0),0)</f>
        <v>1234</v>
      </c>
      <c r="AE20" s="29">
        <f t="shared" si="13"/>
        <v>1234</v>
      </c>
      <c r="AF20" s="29">
        <f t="shared" si="14"/>
        <v>87</v>
      </c>
      <c r="AG20" s="29" t="e">
        <f t="shared" si="15"/>
        <v>#N/A</v>
      </c>
      <c r="AH20" s="29" t="str">
        <f t="shared" si="16"/>
        <v>-7%</v>
      </c>
    </row>
    <row r="21" spans="1:34" x14ac:dyDescent="0.25">
      <c r="R21" s="29" t="s">
        <v>120</v>
      </c>
      <c r="S21" s="2">
        <v>668</v>
      </c>
      <c r="T21" s="2">
        <v>768</v>
      </c>
      <c r="U21" s="2">
        <v>763</v>
      </c>
      <c r="V21" s="2"/>
      <c r="W21" s="29" t="str">
        <f t="shared" si="7"/>
        <v>Utah</v>
      </c>
      <c r="X21" s="29">
        <f t="shared" si="8"/>
        <v>668</v>
      </c>
      <c r="Y21" s="29">
        <f t="shared" si="9"/>
        <v>768</v>
      </c>
      <c r="Z21" s="29">
        <f t="shared" si="9"/>
        <v>763</v>
      </c>
      <c r="AB21" s="29" t="str">
        <f t="shared" si="10"/>
        <v>Utah</v>
      </c>
      <c r="AC21" s="29">
        <f t="shared" si="11"/>
        <v>668</v>
      </c>
      <c r="AD21" s="29">
        <f t="shared" ref="AD21" si="32">VLOOKUP(X21,X20:Z40,MATCH($AC$3,$W$3:$Y$3,0),0)</f>
        <v>768</v>
      </c>
      <c r="AE21" s="29">
        <f t="shared" si="13"/>
        <v>668</v>
      </c>
      <c r="AF21" s="29" t="e">
        <f t="shared" si="14"/>
        <v>#N/A</v>
      </c>
      <c r="AG21" s="29">
        <f t="shared" si="15"/>
        <v>100</v>
      </c>
      <c r="AH21" s="29" t="str">
        <f t="shared" si="16"/>
        <v>+15%</v>
      </c>
    </row>
    <row r="22" spans="1:34" x14ac:dyDescent="0.25">
      <c r="C22" s="29" t="s">
        <v>6</v>
      </c>
      <c r="D22" s="29" t="s">
        <v>10</v>
      </c>
      <c r="R22" s="29" t="s">
        <v>121</v>
      </c>
      <c r="S22" s="2">
        <v>987</v>
      </c>
      <c r="T22" s="2">
        <v>955</v>
      </c>
      <c r="U22" s="2">
        <v>923</v>
      </c>
      <c r="V22" s="2"/>
      <c r="W22" s="29" t="str">
        <f t="shared" si="7"/>
        <v>Washington</v>
      </c>
      <c r="X22" s="29">
        <f t="shared" si="8"/>
        <v>987</v>
      </c>
      <c r="Y22" s="29">
        <f t="shared" si="9"/>
        <v>955</v>
      </c>
      <c r="Z22" s="29">
        <f t="shared" si="9"/>
        <v>923</v>
      </c>
      <c r="AB22" s="29" t="str">
        <f t="shared" si="10"/>
        <v>Washington</v>
      </c>
      <c r="AC22" s="29">
        <f t="shared" si="11"/>
        <v>987</v>
      </c>
      <c r="AD22" s="29">
        <f t="shared" ref="AD22" si="33">VLOOKUP(X22,X21:Z41,MATCH($AC$3,$W$3:$Y$3,0),0)</f>
        <v>955</v>
      </c>
      <c r="AE22" s="29">
        <f t="shared" si="13"/>
        <v>955</v>
      </c>
      <c r="AF22" s="29">
        <f t="shared" si="14"/>
        <v>32</v>
      </c>
      <c r="AG22" s="29" t="e">
        <f t="shared" si="15"/>
        <v>#N/A</v>
      </c>
      <c r="AH22" s="29" t="str">
        <f t="shared" si="16"/>
        <v>-3%</v>
      </c>
    </row>
    <row r="23" spans="1:34" x14ac:dyDescent="0.25">
      <c r="B23" t="s">
        <v>7</v>
      </c>
      <c r="C23" s="2">
        <v>63900</v>
      </c>
      <c r="D23" s="2">
        <v>64311</v>
      </c>
      <c r="R23" s="29" t="s">
        <v>122</v>
      </c>
      <c r="S23" s="2">
        <v>707</v>
      </c>
      <c r="T23" s="2">
        <v>614</v>
      </c>
      <c r="U23" s="2">
        <v>616</v>
      </c>
      <c r="V23" s="2"/>
      <c r="W23" s="29" t="str">
        <f t="shared" si="7"/>
        <v>Wisconsin</v>
      </c>
      <c r="X23" s="29">
        <f t="shared" si="8"/>
        <v>707</v>
      </c>
      <c r="Y23" s="29">
        <f t="shared" si="9"/>
        <v>614</v>
      </c>
      <c r="Z23" s="29">
        <f t="shared" si="9"/>
        <v>616</v>
      </c>
      <c r="AB23" s="29" t="str">
        <f t="shared" si="10"/>
        <v>Wisconsin</v>
      </c>
      <c r="AC23" s="29">
        <f t="shared" si="11"/>
        <v>707</v>
      </c>
      <c r="AD23" s="29">
        <f t="shared" ref="AD23" si="34">VLOOKUP(X23,X22:Z42,MATCH($AC$3,$W$3:$Y$3,0),0)</f>
        <v>614</v>
      </c>
      <c r="AE23" s="29">
        <f t="shared" si="13"/>
        <v>614</v>
      </c>
      <c r="AF23" s="29">
        <f t="shared" si="14"/>
        <v>93</v>
      </c>
      <c r="AG23" s="29" t="e">
        <f t="shared" si="15"/>
        <v>#N/A</v>
      </c>
      <c r="AH23" s="29" t="str">
        <f t="shared" si="16"/>
        <v>-13%</v>
      </c>
    </row>
    <row r="24" spans="1:34" x14ac:dyDescent="0.25">
      <c r="C24" t="str">
        <f>C22</f>
        <v>Target</v>
      </c>
      <c r="D24" s="29" t="str">
        <f>D22</f>
        <v>Profit</v>
      </c>
      <c r="E24" s="30"/>
      <c r="F24" s="30"/>
      <c r="G24" s="30"/>
      <c r="H24" s="30"/>
      <c r="I24" s="30"/>
      <c r="J24" s="30"/>
      <c r="K24" s="30"/>
    </row>
    <row r="25" spans="1:34" x14ac:dyDescent="0.25">
      <c r="C25" s="3">
        <f>C23</f>
        <v>63900</v>
      </c>
      <c r="D25" s="3">
        <f>GETPIVOTDATA("[Measures].[Sum of Profit]",$C$22)</f>
        <v>64311</v>
      </c>
      <c r="E25" s="29"/>
      <c r="F25" s="29"/>
      <c r="G25" s="31"/>
      <c r="H25" s="30"/>
      <c r="I25" s="30"/>
      <c r="J25" s="30" t="s">
        <v>37</v>
      </c>
      <c r="K25" s="30" t="b">
        <v>1</v>
      </c>
    </row>
    <row r="26" spans="1:34" x14ac:dyDescent="0.25">
      <c r="B26" t="s">
        <v>98</v>
      </c>
      <c r="C26" s="31">
        <f>D25/C25</f>
        <v>1.006431924882629</v>
      </c>
      <c r="D26" s="34">
        <f>1-C26</f>
        <v>-6.4319248826290032E-3</v>
      </c>
      <c r="E26" s="31">
        <f>D26+C26</f>
        <v>1</v>
      </c>
      <c r="J26" t="s">
        <v>38</v>
      </c>
      <c r="K26" t="b">
        <v>1</v>
      </c>
    </row>
    <row r="27" spans="1:34" x14ac:dyDescent="0.25">
      <c r="C27" s="31">
        <f>(D25-C25)/C25</f>
        <v>6.4319248826291081E-3</v>
      </c>
      <c r="D27" s="34">
        <f>1-C27</f>
        <v>0.99356807511737089</v>
      </c>
      <c r="E27" s="31">
        <f>D27++C27</f>
        <v>1</v>
      </c>
      <c r="F27" s="29"/>
      <c r="G27" s="29"/>
      <c r="J27" t="s">
        <v>36</v>
      </c>
      <c r="K27" t="b">
        <v>1</v>
      </c>
    </row>
    <row r="28" spans="1:34" x14ac:dyDescent="0.25">
      <c r="C28" s="31"/>
      <c r="D28" s="49"/>
      <c r="E28" s="29"/>
      <c r="F28" s="29"/>
      <c r="G28" s="29"/>
      <c r="J28" t="s">
        <v>39</v>
      </c>
      <c r="K28" t="b">
        <v>0</v>
      </c>
      <c r="R28" s="30" t="s">
        <v>5</v>
      </c>
      <c r="S28" s="29" t="s">
        <v>130</v>
      </c>
      <c r="T28" s="29" t="s">
        <v>93</v>
      </c>
      <c r="V28"/>
      <c r="AA28"/>
    </row>
    <row r="29" spans="1:34" x14ac:dyDescent="0.25">
      <c r="B29" t="s">
        <v>84</v>
      </c>
      <c r="C29" t="str">
        <f>B29</f>
        <v>Profit Margin</v>
      </c>
      <c r="D29" s="52"/>
      <c r="E29" s="30"/>
      <c r="F29" s="30"/>
      <c r="G29" s="30"/>
      <c r="H29" s="30"/>
      <c r="I29" s="30"/>
      <c r="J29" s="30"/>
      <c r="K29" s="30"/>
      <c r="R29" s="29" t="s">
        <v>71</v>
      </c>
      <c r="S29" s="53">
        <v>21552</v>
      </c>
      <c r="T29" s="3">
        <v>26000</v>
      </c>
      <c r="V29"/>
      <c r="W29" s="29">
        <f t="shared" ref="W29:X29" si="35">S29</f>
        <v>21552</v>
      </c>
      <c r="X29" s="29">
        <f t="shared" si="35"/>
        <v>26000</v>
      </c>
      <c r="Y29" t="s">
        <v>128</v>
      </c>
      <c r="Z29" t="s">
        <v>129</v>
      </c>
      <c r="AA29"/>
      <c r="AB29" s="30"/>
      <c r="AC29" s="30"/>
      <c r="AD29" s="30"/>
      <c r="AE29" s="30"/>
      <c r="AF29" s="30"/>
      <c r="AG29" s="30"/>
      <c r="AH29" s="30"/>
    </row>
    <row r="30" spans="1:34" x14ac:dyDescent="0.25">
      <c r="B30" s="47">
        <v>0.31696690406367828</v>
      </c>
      <c r="C30" s="31">
        <f>B30</f>
        <v>0.31696690406367828</v>
      </c>
      <c r="D30" s="31">
        <f>1-C30</f>
        <v>0.68303309593632178</v>
      </c>
      <c r="E30" s="31">
        <f>D30+C30</f>
        <v>1</v>
      </c>
      <c r="F30" s="29"/>
      <c r="G30" s="29"/>
      <c r="R30" s="29" t="s">
        <v>70</v>
      </c>
      <c r="S30" s="53">
        <v>20859</v>
      </c>
      <c r="T30" s="3">
        <v>18560</v>
      </c>
      <c r="V30"/>
      <c r="W30" s="29">
        <f t="shared" ref="W30:W32" si="36">S30</f>
        <v>20859</v>
      </c>
      <c r="X30" s="29">
        <f t="shared" ref="X30:X32" si="37">T30</f>
        <v>18560</v>
      </c>
      <c r="Y30">
        <f>AVERAGE($W$30:$W$32)</f>
        <v>14253</v>
      </c>
      <c r="Z30">
        <f>AVERAGE($X$30:$X$32)</f>
        <v>12633.333333333334</v>
      </c>
      <c r="AA30"/>
    </row>
    <row r="31" spans="1:34" x14ac:dyDescent="0.25">
      <c r="D31" s="49"/>
      <c r="E31" s="29"/>
      <c r="F31" s="29"/>
      <c r="G31" s="29"/>
      <c r="R31" s="29" t="s">
        <v>69</v>
      </c>
      <c r="S31" s="53">
        <v>21900</v>
      </c>
      <c r="T31" s="3">
        <v>19340</v>
      </c>
      <c r="V31"/>
      <c r="W31" s="29">
        <f t="shared" si="36"/>
        <v>21900</v>
      </c>
      <c r="X31" s="29">
        <f t="shared" si="37"/>
        <v>19340</v>
      </c>
      <c r="Y31" s="29">
        <f t="shared" ref="Y31:Y32" si="38">AVERAGE($W$30:$W$32)</f>
        <v>14253</v>
      </c>
      <c r="Z31" s="29">
        <f t="shared" ref="Z31:Z32" si="39">AVERAGE($X$30:$X$32)</f>
        <v>12633.333333333334</v>
      </c>
      <c r="AA31"/>
    </row>
    <row r="32" spans="1:34" x14ac:dyDescent="0.25">
      <c r="D32" s="49"/>
      <c r="E32" s="29"/>
      <c r="F32" s="29"/>
      <c r="G32" s="29"/>
      <c r="V32"/>
      <c r="W32" s="29">
        <f t="shared" si="36"/>
        <v>0</v>
      </c>
      <c r="X32" s="29">
        <f t="shared" si="37"/>
        <v>0</v>
      </c>
      <c r="Y32" s="29">
        <f t="shared" si="38"/>
        <v>14253</v>
      </c>
      <c r="Z32" s="29">
        <f t="shared" si="39"/>
        <v>12633.333333333334</v>
      </c>
    </row>
    <row r="33" spans="1:25" x14ac:dyDescent="0.25">
      <c r="B33" s="29" t="s">
        <v>28</v>
      </c>
      <c r="C33" s="29" t="s">
        <v>99</v>
      </c>
      <c r="D33" s="29" t="s">
        <v>26</v>
      </c>
      <c r="E33" s="29"/>
      <c r="F33" s="29"/>
      <c r="G33" s="29"/>
      <c r="V33"/>
    </row>
    <row r="34" spans="1:25" x14ac:dyDescent="0.25">
      <c r="B34" s="2">
        <v>108774</v>
      </c>
      <c r="C34" s="53">
        <v>202895</v>
      </c>
      <c r="D34" s="2">
        <v>87508</v>
      </c>
      <c r="E34" s="29"/>
      <c r="F34" s="29"/>
      <c r="G34" s="29"/>
    </row>
    <row r="35" spans="1:25" x14ac:dyDescent="0.25">
      <c r="B35" s="3">
        <f>B34</f>
        <v>108774</v>
      </c>
      <c r="C35" s="29">
        <f>C34</f>
        <v>202895</v>
      </c>
      <c r="D35" s="55">
        <f>D34</f>
        <v>87508</v>
      </c>
      <c r="E35" s="55">
        <f>B35-D35</f>
        <v>21266</v>
      </c>
      <c r="F35" s="29"/>
      <c r="G35" s="29"/>
    </row>
    <row r="36" spans="1:25" x14ac:dyDescent="0.25">
      <c r="C36">
        <f>C35-B35</f>
        <v>94121</v>
      </c>
      <c r="D36" s="34">
        <f>D35-B35</f>
        <v>-21266</v>
      </c>
      <c r="E36" s="31">
        <f>E35/D25</f>
        <v>0.33067437918863024</v>
      </c>
      <c r="F36" s="29"/>
      <c r="G36" s="29"/>
      <c r="V36" s="29">
        <f>R36</f>
        <v>0</v>
      </c>
      <c r="W36" s="29">
        <f>S36</f>
        <v>0</v>
      </c>
    </row>
    <row r="37" spans="1:25" x14ac:dyDescent="0.25">
      <c r="C37" s="54">
        <f>C36/D25</f>
        <v>1.4635287897871281</v>
      </c>
      <c r="D37" s="49"/>
      <c r="E37" s="29"/>
      <c r="F37" s="29"/>
      <c r="G37" s="29"/>
      <c r="U37" s="30"/>
      <c r="V37" s="29">
        <f t="shared" ref="V37:V40" si="40">R37</f>
        <v>0</v>
      </c>
      <c r="W37" s="29">
        <f t="shared" ref="W37:W40" si="41">S37</f>
        <v>0</v>
      </c>
      <c r="X37" s="31" t="e">
        <f>W37/$W$41</f>
        <v>#DIV/0!</v>
      </c>
      <c r="Y37" s="31" t="e">
        <f>$X$41-X37</f>
        <v>#DIV/0!</v>
      </c>
    </row>
    <row r="38" spans="1:25" x14ac:dyDescent="0.25">
      <c r="D38" s="49"/>
      <c r="E38" s="29"/>
      <c r="V38" s="29">
        <f t="shared" si="40"/>
        <v>0</v>
      </c>
      <c r="W38" s="29">
        <f t="shared" si="41"/>
        <v>0</v>
      </c>
      <c r="X38" s="31" t="e">
        <f t="shared" ref="X38:X41" si="42">W38/$W$41</f>
        <v>#DIV/0!</v>
      </c>
      <c r="Y38" s="31" t="e">
        <f t="shared" ref="Y38:Y40" si="43">$X$41-X38</f>
        <v>#DIV/0!</v>
      </c>
    </row>
    <row r="39" spans="1:25" x14ac:dyDescent="0.25">
      <c r="V39" s="29">
        <f t="shared" si="40"/>
        <v>0</v>
      </c>
      <c r="W39" s="29">
        <f t="shared" si="41"/>
        <v>0</v>
      </c>
      <c r="X39" s="31" t="e">
        <f t="shared" si="42"/>
        <v>#DIV/0!</v>
      </c>
      <c r="Y39" s="31" t="e">
        <f t="shared" si="43"/>
        <v>#DIV/0!</v>
      </c>
    </row>
    <row r="40" spans="1:25" x14ac:dyDescent="0.25">
      <c r="A40" s="33"/>
      <c r="B40" s="33"/>
      <c r="C40" s="33"/>
      <c r="D40" s="33"/>
      <c r="E40" s="33"/>
      <c r="F40" s="33"/>
      <c r="G40" s="33"/>
      <c r="V40" s="29">
        <f t="shared" si="40"/>
        <v>0</v>
      </c>
      <c r="W40" s="29">
        <f t="shared" si="41"/>
        <v>0</v>
      </c>
      <c r="X40" s="31" t="e">
        <f t="shared" si="42"/>
        <v>#DIV/0!</v>
      </c>
      <c r="Y40" s="31" t="e">
        <f t="shared" si="43"/>
        <v>#DIV/0!</v>
      </c>
    </row>
    <row r="41" spans="1:25" x14ac:dyDescent="0.25">
      <c r="A41" s="29"/>
      <c r="B41" s="29"/>
      <c r="C41" s="29"/>
      <c r="D41" s="29"/>
      <c r="E41" s="29"/>
      <c r="F41" s="29"/>
      <c r="G41" s="29"/>
      <c r="W41">
        <f>SUM(W37:W40)</f>
        <v>0</v>
      </c>
      <c r="X41" s="31" t="e">
        <f t="shared" si="42"/>
        <v>#DIV/0!</v>
      </c>
    </row>
    <row r="42" spans="1:25" x14ac:dyDescent="0.25">
      <c r="A42" s="29"/>
      <c r="B42" s="29"/>
      <c r="C42" s="29"/>
      <c r="D42" s="29"/>
      <c r="E42" s="29"/>
      <c r="F42" s="29"/>
      <c r="G42" s="29"/>
    </row>
    <row r="43" spans="1:25" x14ac:dyDescent="0.25">
      <c r="A43" s="29"/>
      <c r="B43" s="29"/>
      <c r="C43" s="29"/>
      <c r="D43" s="29"/>
      <c r="E43" s="29"/>
      <c r="F43" s="29"/>
      <c r="G43" s="29"/>
      <c r="R43" s="29" t="s">
        <v>10</v>
      </c>
      <c r="S43" s="29" t="s">
        <v>8</v>
      </c>
      <c r="T43" s="30"/>
      <c r="U43" s="30"/>
      <c r="V43" s="30"/>
      <c r="W43" s="30"/>
      <c r="X43" s="30"/>
      <c r="Y43" s="30"/>
    </row>
    <row r="44" spans="1:25" x14ac:dyDescent="0.25">
      <c r="A44" s="29"/>
      <c r="B44" s="29"/>
      <c r="C44" s="29"/>
      <c r="D44" s="29"/>
      <c r="E44" s="29"/>
      <c r="F44" s="29"/>
      <c r="G44" s="29"/>
      <c r="R44" s="2">
        <v>64311</v>
      </c>
      <c r="S44" s="2">
        <v>63900</v>
      </c>
    </row>
    <row r="45" spans="1:25" x14ac:dyDescent="0.25">
      <c r="A45" s="29"/>
      <c r="B45" s="29"/>
      <c r="C45" s="29"/>
      <c r="D45" s="29"/>
      <c r="E45" s="29"/>
      <c r="F45" s="29"/>
      <c r="G45" s="29"/>
    </row>
    <row r="46" spans="1:25" x14ac:dyDescent="0.25">
      <c r="A46" s="29"/>
      <c r="B46" s="29"/>
      <c r="C46" s="29"/>
      <c r="D46" s="29"/>
      <c r="E46" s="29"/>
      <c r="F46" s="29"/>
      <c r="G46" s="29"/>
      <c r="R46" t="str">
        <f>R43</f>
        <v>Profit</v>
      </c>
      <c r="S46" s="29" t="str">
        <f>S43</f>
        <v>Sum of Target Profit</v>
      </c>
    </row>
    <row r="47" spans="1:25" x14ac:dyDescent="0.25">
      <c r="A47" s="29"/>
      <c r="B47" s="29"/>
      <c r="C47" s="29"/>
      <c r="D47" s="29"/>
      <c r="E47" s="29"/>
      <c r="F47" s="29"/>
      <c r="G47" s="29"/>
      <c r="R47" s="29">
        <f>R44</f>
        <v>64311</v>
      </c>
      <c r="S47" s="29">
        <f>S44</f>
        <v>63900</v>
      </c>
      <c r="T47">
        <f>R47-S47</f>
        <v>411</v>
      </c>
    </row>
    <row r="48" spans="1:25" x14ac:dyDescent="0.25">
      <c r="A48" s="29"/>
      <c r="B48" s="29"/>
      <c r="C48" s="29"/>
      <c r="D48" s="29"/>
      <c r="E48" s="29"/>
      <c r="F48" s="29"/>
      <c r="G48" s="29"/>
      <c r="T48" s="31">
        <f>R47/S47-1</f>
        <v>6.4319248826290032E-3</v>
      </c>
    </row>
    <row r="49" spans="1:7" x14ac:dyDescent="0.25">
      <c r="A49" s="29"/>
      <c r="B49" s="29"/>
      <c r="C49" s="29"/>
      <c r="D49" s="29"/>
      <c r="E49" s="29"/>
      <c r="F49" s="29"/>
      <c r="G49" s="29"/>
    </row>
    <row r="50" spans="1:7" x14ac:dyDescent="0.25">
      <c r="A50" s="29"/>
      <c r="B50" s="29"/>
      <c r="C50" s="29"/>
      <c r="D50" s="29"/>
      <c r="E50" s="29"/>
      <c r="F50" s="29"/>
      <c r="G50" s="29"/>
    </row>
    <row r="51" spans="1:7" x14ac:dyDescent="0.25">
      <c r="A51" s="29"/>
      <c r="B51" s="29"/>
      <c r="C51" s="29"/>
      <c r="D51" s="29"/>
      <c r="E51" s="29"/>
      <c r="F51" s="29"/>
      <c r="G51" s="29"/>
    </row>
    <row r="52" spans="1:7" x14ac:dyDescent="0.25">
      <c r="A52" s="29"/>
      <c r="B52" s="29"/>
      <c r="C52" s="29"/>
      <c r="D52" s="29"/>
      <c r="E52" s="29"/>
      <c r="F52" s="29"/>
      <c r="G52" s="29"/>
    </row>
    <row r="54" spans="1:7" x14ac:dyDescent="0.25">
      <c r="A54" s="33"/>
      <c r="B54" s="33"/>
      <c r="C54" s="33"/>
    </row>
    <row r="55" spans="1:7" x14ac:dyDescent="0.25">
      <c r="A55" s="29"/>
      <c r="B55" s="29"/>
      <c r="C55" s="29"/>
    </row>
    <row r="56" spans="1:7" x14ac:dyDescent="0.25">
      <c r="A56" s="29"/>
      <c r="B56" s="29"/>
      <c r="C56" s="29"/>
      <c r="D56" s="31"/>
    </row>
    <row r="57" spans="1:7" x14ac:dyDescent="0.25">
      <c r="A57" s="29"/>
      <c r="B57" s="29"/>
      <c r="C57" s="29"/>
      <c r="D57" s="31"/>
    </row>
    <row r="58" spans="1:7" x14ac:dyDescent="0.25">
      <c r="A58" s="29"/>
      <c r="B58" s="29"/>
      <c r="C58" s="29"/>
      <c r="D58" s="31"/>
    </row>
    <row r="59" spans="1:7" x14ac:dyDescent="0.25">
      <c r="A59" s="29"/>
      <c r="B59" s="29"/>
      <c r="C59" s="29"/>
      <c r="D59" s="31"/>
    </row>
    <row r="60" spans="1:7" x14ac:dyDescent="0.25">
      <c r="A60" s="29"/>
      <c r="B60" s="29"/>
      <c r="C60" s="29"/>
      <c r="D60" s="31"/>
    </row>
    <row r="61" spans="1:7" x14ac:dyDescent="0.25">
      <c r="A61" s="29"/>
      <c r="B61" s="29"/>
      <c r="C61" s="29"/>
      <c r="D61" s="31"/>
    </row>
    <row r="62" spans="1:7" x14ac:dyDescent="0.25">
      <c r="A62" s="29"/>
      <c r="B62" s="29"/>
      <c r="C62" s="29"/>
      <c r="D62" s="31"/>
    </row>
    <row r="63" spans="1:7" x14ac:dyDescent="0.25">
      <c r="A63" s="29"/>
      <c r="B63" s="29"/>
      <c r="C63" s="29"/>
      <c r="D63" s="31"/>
    </row>
    <row r="64" spans="1:7" x14ac:dyDescent="0.25">
      <c r="A64" s="29"/>
      <c r="B64" s="29"/>
      <c r="C64" s="29"/>
      <c r="D64" s="31"/>
    </row>
    <row r="65" spans="1:9" x14ac:dyDescent="0.25">
      <c r="A65" s="29"/>
      <c r="B65" s="29"/>
      <c r="C65" s="29"/>
      <c r="D65" s="31"/>
    </row>
    <row r="66" spans="1:9" x14ac:dyDescent="0.25">
      <c r="A66" s="29"/>
      <c r="B66" s="29"/>
      <c r="C66" s="29"/>
      <c r="D66" s="31"/>
    </row>
    <row r="67" spans="1:9" x14ac:dyDescent="0.25">
      <c r="A67" s="29"/>
      <c r="B67" s="29"/>
      <c r="C67" s="29"/>
      <c r="D67" s="31"/>
    </row>
    <row r="71" spans="1:9" x14ac:dyDescent="0.25">
      <c r="A71" s="30" t="s">
        <v>48</v>
      </c>
      <c r="B71" s="29" t="s">
        <v>93</v>
      </c>
      <c r="C71" s="29" t="s">
        <v>92</v>
      </c>
    </row>
    <row r="72" spans="1:9" x14ac:dyDescent="0.25">
      <c r="A72" s="29" t="s">
        <v>49</v>
      </c>
      <c r="B72" s="18">
        <v>9670</v>
      </c>
      <c r="C72" s="18">
        <v>13089</v>
      </c>
    </row>
    <row r="73" spans="1:9" x14ac:dyDescent="0.25">
      <c r="A73" s="29" t="s">
        <v>50</v>
      </c>
      <c r="B73" s="18">
        <v>13000</v>
      </c>
      <c r="C73" s="18">
        <v>8674</v>
      </c>
    </row>
    <row r="74" spans="1:9" x14ac:dyDescent="0.25">
      <c r="A74" s="29" t="s">
        <v>51</v>
      </c>
      <c r="B74" s="18">
        <v>13000</v>
      </c>
      <c r="C74" s="18">
        <v>12878</v>
      </c>
    </row>
    <row r="75" spans="1:9" x14ac:dyDescent="0.25">
      <c r="A75" s="29" t="s">
        <v>52</v>
      </c>
      <c r="B75" s="18">
        <v>9280</v>
      </c>
      <c r="C75" s="18">
        <v>8399</v>
      </c>
    </row>
    <row r="76" spans="1:9" x14ac:dyDescent="0.25">
      <c r="A76" s="29" t="s">
        <v>53</v>
      </c>
      <c r="B76" s="18">
        <v>9280</v>
      </c>
      <c r="C76" s="18">
        <v>12460</v>
      </c>
    </row>
    <row r="77" spans="1:9" x14ac:dyDescent="0.25">
      <c r="A77" s="29" t="s">
        <v>54</v>
      </c>
      <c r="B77" s="18">
        <v>9670</v>
      </c>
      <c r="C77" s="18">
        <v>8811</v>
      </c>
    </row>
    <row r="78" spans="1:9" x14ac:dyDescent="0.25">
      <c r="A78" s="29" t="s">
        <v>1</v>
      </c>
      <c r="B78" s="2">
        <v>63900</v>
      </c>
      <c r="C78" s="2">
        <v>64311</v>
      </c>
    </row>
    <row r="79" spans="1:9" x14ac:dyDescent="0.25">
      <c r="E79" s="51" t="s">
        <v>94</v>
      </c>
      <c r="F79" s="51"/>
    </row>
    <row r="80" spans="1:9" x14ac:dyDescent="0.25">
      <c r="A80" s="50" t="str">
        <f>A71</f>
        <v>Day Name</v>
      </c>
      <c r="B80" s="50" t="str">
        <f t="shared" ref="B80:C80" si="44">B71</f>
        <v>Target Profit</v>
      </c>
      <c r="C80" s="50" t="str">
        <f t="shared" si="44"/>
        <v>Actual Profit</v>
      </c>
      <c r="D80" s="50" t="s">
        <v>90</v>
      </c>
      <c r="E80" s="50" t="s">
        <v>91</v>
      </c>
      <c r="F80" s="50" t="s">
        <v>95</v>
      </c>
      <c r="G80" s="50" t="s">
        <v>77</v>
      </c>
      <c r="H80" s="50" t="s">
        <v>96</v>
      </c>
      <c r="I80" s="50" t="s">
        <v>97</v>
      </c>
    </row>
    <row r="81" spans="1:9" x14ac:dyDescent="0.25">
      <c r="A81" s="39" t="str">
        <f t="shared" ref="A81:C81" si="45">A72</f>
        <v>Sunday</v>
      </c>
      <c r="B81" s="42">
        <f t="shared" si="45"/>
        <v>9670</v>
      </c>
      <c r="C81" s="42">
        <f t="shared" si="45"/>
        <v>13089</v>
      </c>
      <c r="D81" s="42">
        <f>MAX(B81:C81)</f>
        <v>13089</v>
      </c>
      <c r="E81" s="42">
        <f>MAX(B81:C81)</f>
        <v>13089</v>
      </c>
      <c r="F81" s="39">
        <f>IF(C81&gt;B81,C81-B81,NA())</f>
        <v>3419</v>
      </c>
      <c r="G81" s="39" t="e">
        <f>IF(C81&lt;B81,B81-C81,NA())</f>
        <v>#N/A</v>
      </c>
      <c r="H81" s="43" t="str">
        <f>IF(ISERROR(F81),"","+"&amp;TEXT(F81/B81,"0%"))</f>
        <v>+35%</v>
      </c>
      <c r="I81" s="43" t="str">
        <f>IF(ISERROR(G81),"","-"&amp;TEXT(G81/C81,"0%"))</f>
        <v/>
      </c>
    </row>
    <row r="82" spans="1:9" x14ac:dyDescent="0.25">
      <c r="A82" s="39" t="str">
        <f t="shared" ref="A82:C82" si="46">A73</f>
        <v>Monday</v>
      </c>
      <c r="B82" s="42">
        <f t="shared" si="46"/>
        <v>13000</v>
      </c>
      <c r="C82" s="42">
        <f t="shared" si="46"/>
        <v>8674</v>
      </c>
      <c r="D82" s="42">
        <f t="shared" ref="D82:D86" si="47">MAX(B82:C82)</f>
        <v>13000</v>
      </c>
      <c r="E82" s="42">
        <f t="shared" ref="E82:E86" si="48">MAX(B82:C82)</f>
        <v>13000</v>
      </c>
      <c r="F82" s="39" t="e">
        <f t="shared" ref="F82:F86" si="49">IF(C82&gt;B82,C82-B82,NA())</f>
        <v>#N/A</v>
      </c>
      <c r="G82" s="39">
        <f t="shared" ref="G82:G86" si="50">IF(C82&lt;B82,B82-C82,NA())</f>
        <v>4326</v>
      </c>
      <c r="H82" s="43" t="str">
        <f t="shared" ref="H82:H86" si="51">IF(ISERROR(F82),"","+"&amp;TEXT(F82/B82,"0%"))</f>
        <v/>
      </c>
      <c r="I82" s="43" t="str">
        <f t="shared" ref="I82:I86" si="52">IF(ISERROR(G82),"","-"&amp;TEXT(G82/C82,"0%"))</f>
        <v>-50%</v>
      </c>
    </row>
    <row r="83" spans="1:9" x14ac:dyDescent="0.25">
      <c r="A83" s="39" t="str">
        <f t="shared" ref="A83:C83" si="53">A74</f>
        <v>Tuesday</v>
      </c>
      <c r="B83" s="42">
        <f t="shared" si="53"/>
        <v>13000</v>
      </c>
      <c r="C83" s="42">
        <f t="shared" si="53"/>
        <v>12878</v>
      </c>
      <c r="D83" s="42">
        <f t="shared" si="47"/>
        <v>13000</v>
      </c>
      <c r="E83" s="42">
        <f t="shared" si="48"/>
        <v>13000</v>
      </c>
      <c r="F83" s="39" t="e">
        <f t="shared" si="49"/>
        <v>#N/A</v>
      </c>
      <c r="G83" s="39">
        <f t="shared" si="50"/>
        <v>122</v>
      </c>
      <c r="H83" s="43" t="str">
        <f t="shared" si="51"/>
        <v/>
      </c>
      <c r="I83" s="43" t="str">
        <f t="shared" si="52"/>
        <v>-1%</v>
      </c>
    </row>
    <row r="84" spans="1:9" x14ac:dyDescent="0.25">
      <c r="A84" s="39" t="str">
        <f t="shared" ref="A84:C84" si="54">A75</f>
        <v>Thursday</v>
      </c>
      <c r="B84" s="42">
        <f t="shared" si="54"/>
        <v>9280</v>
      </c>
      <c r="C84" s="42">
        <f t="shared" si="54"/>
        <v>8399</v>
      </c>
      <c r="D84" s="42">
        <f t="shared" si="47"/>
        <v>9280</v>
      </c>
      <c r="E84" s="42">
        <f t="shared" si="48"/>
        <v>9280</v>
      </c>
      <c r="F84" s="39" t="e">
        <f t="shared" si="49"/>
        <v>#N/A</v>
      </c>
      <c r="G84" s="39">
        <f t="shared" si="50"/>
        <v>881</v>
      </c>
      <c r="H84" s="43" t="str">
        <f t="shared" si="51"/>
        <v/>
      </c>
      <c r="I84" s="43" t="str">
        <f t="shared" si="52"/>
        <v>-10%</v>
      </c>
    </row>
    <row r="85" spans="1:9" x14ac:dyDescent="0.25">
      <c r="A85" s="39" t="str">
        <f t="shared" ref="A85:C85" si="55">A76</f>
        <v>Friday</v>
      </c>
      <c r="B85" s="42">
        <f t="shared" si="55"/>
        <v>9280</v>
      </c>
      <c r="C85" s="42">
        <f t="shared" si="55"/>
        <v>12460</v>
      </c>
      <c r="D85" s="42">
        <f t="shared" si="47"/>
        <v>12460</v>
      </c>
      <c r="E85" s="42">
        <f t="shared" si="48"/>
        <v>12460</v>
      </c>
      <c r="F85" s="39">
        <f t="shared" si="49"/>
        <v>3180</v>
      </c>
      <c r="G85" s="39" t="e">
        <f t="shared" si="50"/>
        <v>#N/A</v>
      </c>
      <c r="H85" s="43" t="str">
        <f t="shared" si="51"/>
        <v>+34%</v>
      </c>
      <c r="I85" s="43" t="str">
        <f t="shared" si="52"/>
        <v/>
      </c>
    </row>
    <row r="86" spans="1:9" x14ac:dyDescent="0.25">
      <c r="A86" s="39" t="str">
        <f t="shared" ref="A86:C86" si="56">A77</f>
        <v>Saturday</v>
      </c>
      <c r="B86" s="42">
        <f t="shared" si="56"/>
        <v>9670</v>
      </c>
      <c r="C86" s="42">
        <f t="shared" si="56"/>
        <v>8811</v>
      </c>
      <c r="D86" s="42">
        <f t="shared" si="47"/>
        <v>9670</v>
      </c>
      <c r="E86" s="42">
        <f t="shared" si="48"/>
        <v>9670</v>
      </c>
      <c r="F86" s="39" t="e">
        <f t="shared" si="49"/>
        <v>#N/A</v>
      </c>
      <c r="G86" s="39">
        <f t="shared" si="50"/>
        <v>859</v>
      </c>
      <c r="H86" s="43" t="str">
        <f t="shared" si="51"/>
        <v/>
      </c>
      <c r="I86" s="43" t="str">
        <f t="shared" si="52"/>
        <v>-10%</v>
      </c>
    </row>
    <row r="87" spans="1:9" x14ac:dyDescent="0.25">
      <c r="A87" s="29"/>
      <c r="B87" s="29"/>
      <c r="C87" s="29"/>
    </row>
    <row r="88" spans="1:9" x14ac:dyDescent="0.25">
      <c r="A88" s="29"/>
      <c r="B88" s="29"/>
      <c r="C88" s="29"/>
    </row>
  </sheetData>
  <dataValidations count="1">
    <dataValidation type="list" allowBlank="1" showInputMessage="1" showErrorMessage="1" sqref="AF1" xr:uid="{20324F3A-B9C0-4FC6-8E58-8A04AB30BD67}">
      <formula1>$X$3:$Z$3</formula1>
    </dataValidation>
  </dataValidations>
  <pageMargins left="0.7" right="0.7" top="0.75" bottom="0.75" header="0.3" footer="0.3"/>
  <drawing r:id="rId12"/>
  <legacyDrawing r:id="rId13"/>
  <mc:AlternateContent xmlns:mc="http://schemas.openxmlformats.org/markup-compatibility/2006">
    <mc:Choice Requires="x14">
      <controls>
        <mc:AlternateContent xmlns:mc="http://schemas.openxmlformats.org/markup-compatibility/2006">
          <mc:Choice Requires="x14">
            <control shapeId="3073" r:id="rId14" name="Check Box 1">
              <controlPr defaultSize="0" autoFill="0" autoLine="0" autoPict="0">
                <anchor moveWithCells="1">
                  <from>
                    <xdr:col>8</xdr:col>
                    <xdr:colOff>619125</xdr:colOff>
                    <xdr:row>22</xdr:row>
                    <xdr:rowOff>66675</xdr:rowOff>
                  </from>
                  <to>
                    <xdr:col>9</xdr:col>
                    <xdr:colOff>238125</xdr:colOff>
                    <xdr:row>23</xdr:row>
                    <xdr:rowOff>95250</xdr:rowOff>
                  </to>
                </anchor>
              </controlPr>
            </control>
          </mc:Choice>
        </mc:AlternateContent>
        <mc:AlternateContent xmlns:mc="http://schemas.openxmlformats.org/markup-compatibility/2006">
          <mc:Choice Requires="x14">
            <control shapeId="3074" r:id="rId15" name="Check Box 2">
              <controlPr defaultSize="0" autoFill="0" autoLine="0" autoPict="0">
                <anchor moveWithCells="1">
                  <from>
                    <xdr:col>9</xdr:col>
                    <xdr:colOff>361950</xdr:colOff>
                    <xdr:row>22</xdr:row>
                    <xdr:rowOff>57150</xdr:rowOff>
                  </from>
                  <to>
                    <xdr:col>11</xdr:col>
                    <xdr:colOff>76200</xdr:colOff>
                    <xdr:row>23</xdr:row>
                    <xdr:rowOff>85725</xdr:rowOff>
                  </to>
                </anchor>
              </controlPr>
            </control>
          </mc:Choice>
        </mc:AlternateContent>
        <mc:AlternateContent xmlns:mc="http://schemas.openxmlformats.org/markup-compatibility/2006">
          <mc:Choice Requires="x14">
            <control shapeId="3075" r:id="rId16" name="Check Box 3">
              <controlPr defaultSize="0" autoFill="0" autoLine="0" autoPict="0">
                <anchor moveWithCells="1">
                  <from>
                    <xdr:col>11</xdr:col>
                    <xdr:colOff>38100</xdr:colOff>
                    <xdr:row>22</xdr:row>
                    <xdr:rowOff>38100</xdr:rowOff>
                  </from>
                  <to>
                    <xdr:col>12</xdr:col>
                    <xdr:colOff>361950</xdr:colOff>
                    <xdr:row>23</xdr:row>
                    <xdr:rowOff>66675</xdr:rowOff>
                  </to>
                </anchor>
              </controlPr>
            </control>
          </mc:Choice>
        </mc:AlternateContent>
        <mc:AlternateContent xmlns:mc="http://schemas.openxmlformats.org/markup-compatibility/2006">
          <mc:Choice Requires="x14">
            <control shapeId="3076" r:id="rId17" name="Check Box 4">
              <controlPr defaultSize="0" autoFill="0" autoLine="0" autoPict="0">
                <anchor moveWithCells="1">
                  <from>
                    <xdr:col>12</xdr:col>
                    <xdr:colOff>561975</xdr:colOff>
                    <xdr:row>22</xdr:row>
                    <xdr:rowOff>47625</xdr:rowOff>
                  </from>
                  <to>
                    <xdr:col>14</xdr:col>
                    <xdr:colOff>276225</xdr:colOff>
                    <xdr:row>23</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9AB2-4370-44A6-8B6D-18C8A50FF479}">
  <dimension ref="H2"/>
  <sheetViews>
    <sheetView showGridLines="0" tabSelected="1" workbookViewId="0">
      <selection activeCell="Q5" sqref="Q5"/>
    </sheetView>
  </sheetViews>
  <sheetFormatPr defaultRowHeight="15" x14ac:dyDescent="0.25"/>
  <cols>
    <col min="1" max="16384" width="9.140625" style="45"/>
  </cols>
  <sheetData>
    <row r="2" spans="8:8" x14ac:dyDescent="0.25">
      <c r="H2" s="4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AB70-0343-4172-898B-4599145FAB40}">
  <dimension ref="B2:Q26"/>
  <sheetViews>
    <sheetView workbookViewId="0">
      <selection activeCell="O14" sqref="O14"/>
    </sheetView>
  </sheetViews>
  <sheetFormatPr defaultRowHeight="15" x14ac:dyDescent="0.25"/>
  <cols>
    <col min="2" max="11" width="2.7109375" customWidth="1"/>
    <col min="16" max="16" width="9.7109375" bestFit="1" customWidth="1"/>
  </cols>
  <sheetData>
    <row r="2" spans="2:17" ht="18.75" x14ac:dyDescent="0.3">
      <c r="N2" s="37" t="s">
        <v>61</v>
      </c>
      <c r="O2">
        <v>31539</v>
      </c>
      <c r="P2" s="32">
        <f>Revenue!N43</f>
        <v>0.53419749131324079</v>
      </c>
    </row>
    <row r="3" spans="2:17" ht="18.75" x14ac:dyDescent="0.3">
      <c r="N3" s="37" t="s">
        <v>62</v>
      </c>
      <c r="O3">
        <v>35879</v>
      </c>
      <c r="P3" s="32">
        <f>Revenue!N44</f>
        <v>0.46580250868675915</v>
      </c>
    </row>
    <row r="4" spans="2:17" x14ac:dyDescent="0.25">
      <c r="B4" s="34">
        <v>0.91</v>
      </c>
      <c r="C4" s="34">
        <v>0.92</v>
      </c>
      <c r="D4" s="34">
        <v>0.93</v>
      </c>
      <c r="E4" s="34">
        <v>0.94</v>
      </c>
      <c r="F4" s="34">
        <v>0.95</v>
      </c>
      <c r="G4" s="34">
        <v>0.96</v>
      </c>
      <c r="H4" s="34">
        <v>0.97</v>
      </c>
      <c r="I4" s="34">
        <v>0.98</v>
      </c>
      <c r="J4" s="34">
        <v>0.99</v>
      </c>
      <c r="K4" s="34">
        <v>1</v>
      </c>
    </row>
    <row r="5" spans="2:17" x14ac:dyDescent="0.25">
      <c r="B5" s="34">
        <v>0.81</v>
      </c>
      <c r="C5" s="34">
        <v>0.82</v>
      </c>
      <c r="D5" s="34">
        <v>0.83</v>
      </c>
      <c r="E5" s="34">
        <v>0.84</v>
      </c>
      <c r="F5" s="34">
        <v>0.85</v>
      </c>
      <c r="G5" s="34">
        <v>0.86</v>
      </c>
      <c r="H5" s="34">
        <v>0.87</v>
      </c>
      <c r="I5" s="34">
        <v>0.88</v>
      </c>
      <c r="J5" s="34">
        <v>0.89</v>
      </c>
      <c r="K5" s="34">
        <v>0.9</v>
      </c>
      <c r="N5" t="s">
        <v>62</v>
      </c>
      <c r="O5" t="s">
        <v>63</v>
      </c>
    </row>
    <row r="6" spans="2:17" x14ac:dyDescent="0.25">
      <c r="B6" s="34">
        <v>0.71</v>
      </c>
      <c r="C6" s="34">
        <v>0.72</v>
      </c>
      <c r="D6" s="34">
        <v>0.73</v>
      </c>
      <c r="E6" s="34">
        <v>0.74</v>
      </c>
      <c r="F6" s="34">
        <v>0.75</v>
      </c>
      <c r="G6" s="34">
        <v>0.76</v>
      </c>
      <c r="H6" s="34">
        <v>0.77</v>
      </c>
      <c r="I6" s="34">
        <v>0.78</v>
      </c>
      <c r="J6" s="34">
        <v>0.79</v>
      </c>
      <c r="K6" s="34">
        <v>0.8</v>
      </c>
      <c r="N6" t="s">
        <v>61</v>
      </c>
      <c r="O6" t="s">
        <v>64</v>
      </c>
    </row>
    <row r="7" spans="2:17" x14ac:dyDescent="0.25">
      <c r="B7" s="34">
        <v>0.61</v>
      </c>
      <c r="C7" s="34">
        <v>0.62</v>
      </c>
      <c r="D7" s="34">
        <v>0.63</v>
      </c>
      <c r="E7" s="34">
        <v>0.64</v>
      </c>
      <c r="F7" s="34">
        <v>0.65</v>
      </c>
      <c r="G7" s="34">
        <v>0.66</v>
      </c>
      <c r="H7" s="34">
        <v>0.67</v>
      </c>
      <c r="I7" s="34">
        <v>0.68</v>
      </c>
      <c r="J7" s="34">
        <v>0.69</v>
      </c>
      <c r="K7" s="34">
        <v>0.7</v>
      </c>
    </row>
    <row r="8" spans="2:17" x14ac:dyDescent="0.25">
      <c r="B8" s="34">
        <v>0.51</v>
      </c>
      <c r="C8" s="34">
        <v>0.52</v>
      </c>
      <c r="D8" s="34">
        <v>0.53</v>
      </c>
      <c r="E8" s="34">
        <v>0.54</v>
      </c>
      <c r="F8" s="34">
        <v>0.55000000000000004</v>
      </c>
      <c r="G8" s="34">
        <v>0.56000000000000005</v>
      </c>
      <c r="H8" s="34">
        <v>0.56999999999999995</v>
      </c>
      <c r="I8" s="34">
        <v>0.57999999999999996</v>
      </c>
      <c r="J8" s="34">
        <v>0.59</v>
      </c>
      <c r="K8" s="34">
        <v>0.6</v>
      </c>
    </row>
    <row r="9" spans="2:17" x14ac:dyDescent="0.25">
      <c r="B9" s="34">
        <v>0.41</v>
      </c>
      <c r="C9" s="34">
        <v>0.42</v>
      </c>
      <c r="D9" s="34">
        <v>0.43</v>
      </c>
      <c r="E9" s="34">
        <v>0.44</v>
      </c>
      <c r="F9" s="34">
        <v>0.45</v>
      </c>
      <c r="G9" s="34">
        <v>0.46</v>
      </c>
      <c r="H9" s="34">
        <v>0.47</v>
      </c>
      <c r="I9" s="34">
        <v>0.48</v>
      </c>
      <c r="J9" s="34">
        <v>0.49</v>
      </c>
      <c r="K9" s="34">
        <v>0.5</v>
      </c>
    </row>
    <row r="10" spans="2:17" x14ac:dyDescent="0.25">
      <c r="B10" s="34">
        <v>0.31</v>
      </c>
      <c r="C10" s="34">
        <v>0.32</v>
      </c>
      <c r="D10" s="34">
        <v>0.33</v>
      </c>
      <c r="E10" s="34">
        <v>0.34</v>
      </c>
      <c r="F10" s="34">
        <v>0.35</v>
      </c>
      <c r="G10" s="34">
        <v>0.36</v>
      </c>
      <c r="H10" s="34">
        <v>0.37</v>
      </c>
      <c r="I10" s="34">
        <v>0.38</v>
      </c>
      <c r="J10" s="34">
        <v>0.39</v>
      </c>
      <c r="K10" s="34">
        <v>0.4</v>
      </c>
      <c r="Q10" t="s">
        <v>65</v>
      </c>
    </row>
    <row r="11" spans="2:17" x14ac:dyDescent="0.25">
      <c r="B11" s="34">
        <v>0.21</v>
      </c>
      <c r="C11" s="34">
        <v>0.22</v>
      </c>
      <c r="D11" s="34">
        <v>0.23</v>
      </c>
      <c r="E11" s="34">
        <v>0.24</v>
      </c>
      <c r="F11" s="34">
        <v>0.25</v>
      </c>
      <c r="G11" s="34">
        <v>0.26</v>
      </c>
      <c r="H11" s="34">
        <v>0.27</v>
      </c>
      <c r="I11" s="34">
        <v>0.28000000000000003</v>
      </c>
      <c r="J11" s="34">
        <v>0.28999999999999998</v>
      </c>
      <c r="K11" s="34">
        <v>0.3</v>
      </c>
    </row>
    <row r="12" spans="2:17" x14ac:dyDescent="0.25">
      <c r="B12" s="34">
        <v>0.11</v>
      </c>
      <c r="C12" s="34">
        <v>0.12</v>
      </c>
      <c r="D12" s="34">
        <v>0.13</v>
      </c>
      <c r="E12" s="34">
        <v>0.14000000000000001</v>
      </c>
      <c r="F12" s="34">
        <v>0.15</v>
      </c>
      <c r="G12" s="34">
        <v>0.16</v>
      </c>
      <c r="H12" s="34">
        <v>0.17</v>
      </c>
      <c r="I12" s="34">
        <v>0.18</v>
      </c>
      <c r="J12" s="34">
        <v>0.19</v>
      </c>
      <c r="K12" s="34">
        <v>0.2</v>
      </c>
    </row>
    <row r="13" spans="2:17" x14ac:dyDescent="0.25">
      <c r="B13" s="34">
        <v>0.01</v>
      </c>
      <c r="C13" s="34">
        <v>0.02</v>
      </c>
      <c r="D13" s="34">
        <v>0.03</v>
      </c>
      <c r="E13" s="34">
        <v>0.04</v>
      </c>
      <c r="F13" s="34">
        <v>0.05</v>
      </c>
      <c r="G13" s="34">
        <v>0.06</v>
      </c>
      <c r="H13" s="34">
        <v>7.0000000000000007E-2</v>
      </c>
      <c r="I13" s="34">
        <v>0.08</v>
      </c>
      <c r="J13" s="34">
        <v>0.09</v>
      </c>
      <c r="K13" s="34">
        <v>0.1</v>
      </c>
    </row>
    <row r="17" spans="2:11" ht="12" customHeight="1" x14ac:dyDescent="0.3">
      <c r="B17" s="38" t="str">
        <f>IF(B4&gt;$P$3,$O$5,$O$6)</f>
        <v>■</v>
      </c>
      <c r="C17" s="38" t="str">
        <f t="shared" ref="C17:K17" si="0">IF(C4&gt;$P$3,$O$5,$O$6)</f>
        <v>■</v>
      </c>
      <c r="D17" s="38" t="str">
        <f t="shared" si="0"/>
        <v>■</v>
      </c>
      <c r="E17" s="38" t="str">
        <f t="shared" si="0"/>
        <v>■</v>
      </c>
      <c r="F17" s="38" t="str">
        <f t="shared" si="0"/>
        <v>■</v>
      </c>
      <c r="G17" s="38" t="str">
        <f t="shared" si="0"/>
        <v>■</v>
      </c>
      <c r="H17" s="38" t="str">
        <f t="shared" si="0"/>
        <v>■</v>
      </c>
      <c r="I17" s="38" t="str">
        <f t="shared" si="0"/>
        <v>■</v>
      </c>
      <c r="J17" s="38" t="str">
        <f t="shared" si="0"/>
        <v>■</v>
      </c>
      <c r="K17" s="38" t="str">
        <f t="shared" si="0"/>
        <v>■</v>
      </c>
    </row>
    <row r="18" spans="2:11" ht="12" customHeight="1" x14ac:dyDescent="0.3">
      <c r="B18" s="38" t="str">
        <f t="shared" ref="B18:K18" si="1">IF(B5&gt;$P$3,$O$5,$O$6)</f>
        <v>■</v>
      </c>
      <c r="C18" s="38" t="str">
        <f t="shared" si="1"/>
        <v>■</v>
      </c>
      <c r="D18" s="38" t="str">
        <f t="shared" si="1"/>
        <v>■</v>
      </c>
      <c r="E18" s="38" t="str">
        <f t="shared" si="1"/>
        <v>■</v>
      </c>
      <c r="F18" s="38" t="str">
        <f t="shared" si="1"/>
        <v>■</v>
      </c>
      <c r="G18" s="38" t="str">
        <f t="shared" si="1"/>
        <v>■</v>
      </c>
      <c r="H18" s="38" t="str">
        <f t="shared" si="1"/>
        <v>■</v>
      </c>
      <c r="I18" s="38" t="str">
        <f t="shared" si="1"/>
        <v>■</v>
      </c>
      <c r="J18" s="38" t="str">
        <f t="shared" si="1"/>
        <v>■</v>
      </c>
      <c r="K18" s="38" t="str">
        <f t="shared" si="1"/>
        <v>■</v>
      </c>
    </row>
    <row r="19" spans="2:11" ht="12" customHeight="1" x14ac:dyDescent="0.3">
      <c r="B19" s="38" t="str">
        <f t="shared" ref="B19:K19" si="2">IF(B6&gt;$P$3,$O$5,$O$6)</f>
        <v>■</v>
      </c>
      <c r="C19" s="38" t="str">
        <f t="shared" si="2"/>
        <v>■</v>
      </c>
      <c r="D19" s="38" t="str">
        <f t="shared" si="2"/>
        <v>■</v>
      </c>
      <c r="E19" s="38" t="str">
        <f t="shared" si="2"/>
        <v>■</v>
      </c>
      <c r="F19" s="38" t="str">
        <f t="shared" si="2"/>
        <v>■</v>
      </c>
      <c r="G19" s="38" t="str">
        <f t="shared" si="2"/>
        <v>■</v>
      </c>
      <c r="H19" s="38" t="str">
        <f t="shared" si="2"/>
        <v>■</v>
      </c>
      <c r="I19" s="38" t="str">
        <f t="shared" si="2"/>
        <v>■</v>
      </c>
      <c r="J19" s="38" t="str">
        <f t="shared" si="2"/>
        <v>■</v>
      </c>
      <c r="K19" s="38" t="str">
        <f t="shared" si="2"/>
        <v>■</v>
      </c>
    </row>
    <row r="20" spans="2:11" ht="12" customHeight="1" x14ac:dyDescent="0.3">
      <c r="B20" s="38" t="str">
        <f t="shared" ref="B20:K20" si="3">IF(B7&gt;$P$3,$O$5,$O$6)</f>
        <v>■</v>
      </c>
      <c r="C20" s="38" t="str">
        <f t="shared" si="3"/>
        <v>■</v>
      </c>
      <c r="D20" s="38" t="str">
        <f t="shared" si="3"/>
        <v>■</v>
      </c>
      <c r="E20" s="38" t="str">
        <f t="shared" si="3"/>
        <v>■</v>
      </c>
      <c r="F20" s="38" t="str">
        <f t="shared" si="3"/>
        <v>■</v>
      </c>
      <c r="G20" s="38" t="str">
        <f t="shared" si="3"/>
        <v>■</v>
      </c>
      <c r="H20" s="38" t="str">
        <f t="shared" si="3"/>
        <v>■</v>
      </c>
      <c r="I20" s="38" t="str">
        <f t="shared" si="3"/>
        <v>■</v>
      </c>
      <c r="J20" s="38" t="str">
        <f t="shared" si="3"/>
        <v>■</v>
      </c>
      <c r="K20" s="38" t="str">
        <f t="shared" si="3"/>
        <v>■</v>
      </c>
    </row>
    <row r="21" spans="2:11" ht="12" customHeight="1" x14ac:dyDescent="0.3">
      <c r="B21" s="38" t="str">
        <f t="shared" ref="B21:K21" si="4">IF(B8&gt;$P$3,$O$5,$O$6)</f>
        <v>■</v>
      </c>
      <c r="C21" s="38" t="str">
        <f t="shared" si="4"/>
        <v>■</v>
      </c>
      <c r="D21" s="38" t="str">
        <f t="shared" si="4"/>
        <v>■</v>
      </c>
      <c r="E21" s="38" t="str">
        <f t="shared" si="4"/>
        <v>■</v>
      </c>
      <c r="F21" s="38" t="str">
        <f t="shared" si="4"/>
        <v>■</v>
      </c>
      <c r="G21" s="38" t="str">
        <f t="shared" si="4"/>
        <v>■</v>
      </c>
      <c r="H21" s="38" t="str">
        <f t="shared" si="4"/>
        <v>■</v>
      </c>
      <c r="I21" s="38" t="str">
        <f t="shared" si="4"/>
        <v>■</v>
      </c>
      <c r="J21" s="38" t="str">
        <f t="shared" si="4"/>
        <v>■</v>
      </c>
      <c r="K21" s="38" t="str">
        <f t="shared" si="4"/>
        <v>■</v>
      </c>
    </row>
    <row r="22" spans="2:11" ht="12" customHeight="1" x14ac:dyDescent="0.3">
      <c r="B22" s="38" t="str">
        <f>IF(B9&gt;$P$3,$O$5,$O$6)</f>
        <v>●</v>
      </c>
      <c r="C22" s="38" t="str">
        <f t="shared" ref="C22:K22" si="5">IF(C9&gt;$P$3,$O$5,$O$6)</f>
        <v>●</v>
      </c>
      <c r="D22" s="38" t="str">
        <f t="shared" si="5"/>
        <v>●</v>
      </c>
      <c r="E22" s="38" t="str">
        <f t="shared" si="5"/>
        <v>●</v>
      </c>
      <c r="F22" s="38" t="str">
        <f t="shared" si="5"/>
        <v>●</v>
      </c>
      <c r="G22" s="38" t="str">
        <f t="shared" si="5"/>
        <v>●</v>
      </c>
      <c r="H22" s="38" t="str">
        <f t="shared" si="5"/>
        <v>■</v>
      </c>
      <c r="I22" s="38" t="str">
        <f t="shared" si="5"/>
        <v>■</v>
      </c>
      <c r="J22" s="38" t="str">
        <f t="shared" si="5"/>
        <v>■</v>
      </c>
      <c r="K22" s="38" t="str">
        <f t="shared" si="5"/>
        <v>■</v>
      </c>
    </row>
    <row r="23" spans="2:11" ht="12" customHeight="1" x14ac:dyDescent="0.3">
      <c r="B23" s="38" t="str">
        <f t="shared" ref="B23:K23" si="6">IF(B10&gt;$P$3,$O$5,$O$6)</f>
        <v>●</v>
      </c>
      <c r="C23" s="38" t="str">
        <f t="shared" si="6"/>
        <v>●</v>
      </c>
      <c r="D23" s="38" t="str">
        <f t="shared" si="6"/>
        <v>●</v>
      </c>
      <c r="E23" s="38" t="str">
        <f t="shared" si="6"/>
        <v>●</v>
      </c>
      <c r="F23" s="38" t="str">
        <f t="shared" si="6"/>
        <v>●</v>
      </c>
      <c r="G23" s="38" t="str">
        <f t="shared" si="6"/>
        <v>●</v>
      </c>
      <c r="H23" s="38" t="str">
        <f t="shared" si="6"/>
        <v>●</v>
      </c>
      <c r="I23" s="38" t="str">
        <f t="shared" si="6"/>
        <v>●</v>
      </c>
      <c r="J23" s="38" t="str">
        <f t="shared" si="6"/>
        <v>●</v>
      </c>
      <c r="K23" s="38" t="str">
        <f t="shared" si="6"/>
        <v>●</v>
      </c>
    </row>
    <row r="24" spans="2:11" ht="12" customHeight="1" x14ac:dyDescent="0.3">
      <c r="B24" s="38" t="str">
        <f t="shared" ref="B24:K24" si="7">IF(B11&gt;$P$3,$O$5,$O$6)</f>
        <v>●</v>
      </c>
      <c r="C24" s="38" t="str">
        <f t="shared" si="7"/>
        <v>●</v>
      </c>
      <c r="D24" s="38" t="str">
        <f t="shared" si="7"/>
        <v>●</v>
      </c>
      <c r="E24" s="38" t="str">
        <f t="shared" si="7"/>
        <v>●</v>
      </c>
      <c r="F24" s="38" t="str">
        <f t="shared" si="7"/>
        <v>●</v>
      </c>
      <c r="G24" s="38" t="str">
        <f t="shared" si="7"/>
        <v>●</v>
      </c>
      <c r="H24" s="38" t="str">
        <f t="shared" si="7"/>
        <v>●</v>
      </c>
      <c r="I24" s="38" t="str">
        <f t="shared" si="7"/>
        <v>●</v>
      </c>
      <c r="J24" s="38" t="str">
        <f t="shared" si="7"/>
        <v>●</v>
      </c>
      <c r="K24" s="38" t="str">
        <f t="shared" si="7"/>
        <v>●</v>
      </c>
    </row>
    <row r="25" spans="2:11" ht="12" customHeight="1" x14ac:dyDescent="0.3">
      <c r="B25" s="38" t="str">
        <f t="shared" ref="B25:K25" si="8">IF(B12&gt;$P$3,$O$5,$O$6)</f>
        <v>●</v>
      </c>
      <c r="C25" s="38" t="str">
        <f t="shared" si="8"/>
        <v>●</v>
      </c>
      <c r="D25" s="38" t="str">
        <f t="shared" si="8"/>
        <v>●</v>
      </c>
      <c r="E25" s="38" t="str">
        <f t="shared" si="8"/>
        <v>●</v>
      </c>
      <c r="F25" s="38" t="str">
        <f t="shared" si="8"/>
        <v>●</v>
      </c>
      <c r="G25" s="38" t="str">
        <f t="shared" si="8"/>
        <v>●</v>
      </c>
      <c r="H25" s="38" t="str">
        <f t="shared" si="8"/>
        <v>●</v>
      </c>
      <c r="I25" s="38" t="str">
        <f t="shared" si="8"/>
        <v>●</v>
      </c>
      <c r="J25" s="38" t="str">
        <f t="shared" si="8"/>
        <v>●</v>
      </c>
      <c r="K25" s="38" t="str">
        <f t="shared" si="8"/>
        <v>●</v>
      </c>
    </row>
    <row r="26" spans="2:11" ht="12" customHeight="1" x14ac:dyDescent="0.3">
      <c r="B26" s="38" t="str">
        <f t="shared" ref="B26:K26" si="9">IF(B13&gt;$P$3,$O$5,$O$6)</f>
        <v>●</v>
      </c>
      <c r="C26" s="38" t="str">
        <f t="shared" si="9"/>
        <v>●</v>
      </c>
      <c r="D26" s="38" t="str">
        <f t="shared" si="9"/>
        <v>●</v>
      </c>
      <c r="E26" s="38" t="str">
        <f t="shared" si="9"/>
        <v>●</v>
      </c>
      <c r="F26" s="38" t="str">
        <f t="shared" si="9"/>
        <v>●</v>
      </c>
      <c r="G26" s="38" t="str">
        <f t="shared" si="9"/>
        <v>●</v>
      </c>
      <c r="H26" s="38" t="str">
        <f t="shared" si="9"/>
        <v>●</v>
      </c>
      <c r="I26" s="38" t="str">
        <f t="shared" si="9"/>
        <v>●</v>
      </c>
      <c r="J26" s="38" t="str">
        <f t="shared" si="9"/>
        <v>●</v>
      </c>
      <c r="K26" s="38" t="str">
        <f t="shared" si="9"/>
        <v>●</v>
      </c>
    </row>
  </sheetData>
  <conditionalFormatting sqref="B17:K26">
    <cfRule type="expression" dxfId="7" priority="1">
      <formula>B17&lt;&gt;$O$6</formula>
    </cfRule>
    <cfRule type="expression" dxfId="6" priority="2">
      <formula>B17&lt;&gt;$O$5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3C8A-3E95-43A9-A6E8-3D3B4DCD750F}">
  <dimension ref="B19:H20"/>
  <sheetViews>
    <sheetView showGridLines="0" workbookViewId="0">
      <selection activeCell="A19" sqref="A19"/>
    </sheetView>
  </sheetViews>
  <sheetFormatPr defaultRowHeight="15" x14ac:dyDescent="0.25"/>
  <cols>
    <col min="1" max="16384" width="9.140625" style="45"/>
  </cols>
  <sheetData>
    <row r="19" spans="2:8" ht="15.75" x14ac:dyDescent="0.25">
      <c r="B19" s="60" t="s">
        <v>71</v>
      </c>
      <c r="C19" s="60" t="s">
        <v>127</v>
      </c>
      <c r="D19" s="61" t="s">
        <v>70</v>
      </c>
      <c r="H19" s="59"/>
    </row>
    <row r="20" spans="2:8" x14ac:dyDescent="0.25">
      <c r="D20" s="58"/>
      <c r="E20" s="58"/>
      <c r="F20" s="59"/>
      <c r="G20" s="59"/>
      <c r="H20" s="59"/>
    </row>
  </sheetData>
  <dataValidations count="1">
    <dataValidation type="list" allowBlank="1" showInputMessage="1" showErrorMessage="1" sqref="E20 G20:H20 H19 B19 D19:D20" xr:uid="{FE8401B5-2BE2-4DB8-9B8F-4E6640140797}">
      <formula1>"Oct, Nov, Dec"</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Option Button 1">
              <controlPr defaultSize="0" autoFill="0" autoLine="0" autoPict="0">
                <anchor moveWithCells="1">
                  <from>
                    <xdr:col>5</xdr:col>
                    <xdr:colOff>104775</xdr:colOff>
                    <xdr:row>17</xdr:row>
                    <xdr:rowOff>76200</xdr:rowOff>
                  </from>
                  <to>
                    <xdr:col>7</xdr:col>
                    <xdr:colOff>123825</xdr:colOff>
                    <xdr:row>19</xdr:row>
                    <xdr:rowOff>47625</xdr:rowOff>
                  </to>
                </anchor>
              </controlPr>
            </control>
          </mc:Choice>
        </mc:AlternateContent>
        <mc:AlternateContent xmlns:mc="http://schemas.openxmlformats.org/markup-compatibility/2006">
          <mc:Choice Requires="x14">
            <control shapeId="6147" r:id="rId4" name="Option Button 3">
              <controlPr defaultSize="0" autoFill="0" autoLine="0" autoPict="0">
                <anchor moveWithCells="1">
                  <from>
                    <xdr:col>7</xdr:col>
                    <xdr:colOff>47625</xdr:colOff>
                    <xdr:row>17</xdr:row>
                    <xdr:rowOff>76200</xdr:rowOff>
                  </from>
                  <to>
                    <xdr:col>9</xdr:col>
                    <xdr:colOff>66675</xdr:colOff>
                    <xdr:row>19</xdr:row>
                    <xdr:rowOff>47625</xdr:rowOff>
                  </to>
                </anchor>
              </controlPr>
            </control>
          </mc:Choice>
        </mc:AlternateContent>
        <mc:AlternateContent xmlns:mc="http://schemas.openxmlformats.org/markup-compatibility/2006">
          <mc:Choice Requires="x14">
            <control shapeId="6148" r:id="rId5" name="Option Button 4">
              <controlPr defaultSize="0" autoFill="0" autoLine="0" autoPict="0">
                <anchor moveWithCells="1">
                  <from>
                    <xdr:col>8</xdr:col>
                    <xdr:colOff>600075</xdr:colOff>
                    <xdr:row>17</xdr:row>
                    <xdr:rowOff>76200</xdr:rowOff>
                  </from>
                  <to>
                    <xdr:col>11</xdr:col>
                    <xdr:colOff>9525</xdr:colOff>
                    <xdr:row>19</xdr:row>
                    <xdr:rowOff>47625</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951E4-A149-4FE6-880A-120CD5D31F0D}">
  <dimension ref="B2:AL53"/>
  <sheetViews>
    <sheetView showGridLines="0" topLeftCell="A2" workbookViewId="0">
      <selection activeCell="D4" sqref="D4:M13"/>
    </sheetView>
  </sheetViews>
  <sheetFormatPr defaultRowHeight="15" x14ac:dyDescent="0.25"/>
  <cols>
    <col min="2" max="2" width="10.140625" bestFit="1" customWidth="1"/>
    <col min="4" max="13" width="2.7109375" customWidth="1"/>
    <col min="18" max="18" width="3.42578125" style="19" customWidth="1"/>
    <col min="19" max="19" width="11.28515625" bestFit="1" customWidth="1"/>
    <col min="20" max="20" width="8.85546875" bestFit="1" customWidth="1"/>
    <col min="23" max="32" width="2.7109375" customWidth="1"/>
  </cols>
  <sheetData>
    <row r="2" spans="2:21" x14ac:dyDescent="0.25">
      <c r="B2" t="s">
        <v>58</v>
      </c>
      <c r="S2" s="30" t="s">
        <v>55</v>
      </c>
      <c r="T2" t="s">
        <v>7</v>
      </c>
    </row>
    <row r="3" spans="2:21" x14ac:dyDescent="0.25">
      <c r="S3" s="29" t="s">
        <v>56</v>
      </c>
      <c r="T3" s="3">
        <v>85404</v>
      </c>
      <c r="U3" s="8">
        <f>GETPIVOTDATA("[Measures].[Sum of Sales]",$S$2,"[Coffee Chain].[Type]","[Coffee Chain].[Type].&amp;[Decaf]")/GETPIVOTDATA("[Measures].[Sum of Sales]",$S$2)</f>
        <v>0.42092708050962319</v>
      </c>
    </row>
    <row r="4" spans="2:21" ht="12" customHeight="1" thickBot="1" x14ac:dyDescent="0.3">
      <c r="D4" s="9">
        <v>91</v>
      </c>
      <c r="E4" s="10">
        <v>92</v>
      </c>
      <c r="F4" s="10">
        <v>93</v>
      </c>
      <c r="G4" s="10">
        <v>94</v>
      </c>
      <c r="H4" s="10">
        <v>95</v>
      </c>
      <c r="I4" s="10">
        <v>96</v>
      </c>
      <c r="J4" s="10">
        <v>97</v>
      </c>
      <c r="K4" s="10">
        <v>98</v>
      </c>
      <c r="L4" s="10">
        <v>99</v>
      </c>
      <c r="M4" s="11">
        <v>100</v>
      </c>
      <c r="P4" t="s">
        <v>46</v>
      </c>
      <c r="Q4" s="8">
        <f>Revenue!K50</f>
        <v>0.66015426698538648</v>
      </c>
      <c r="S4" s="29" t="s">
        <v>57</v>
      </c>
      <c r="T4" s="3">
        <v>117491</v>
      </c>
      <c r="U4" s="8">
        <f>GETPIVOTDATA("[Measures].[Sum of Sales]",$S$2,"[Coffee Chain].[Type]","[Coffee Chain].[Type].&amp;[Regular]")/GETPIVOTDATA("[Measures].[Sum of Sales]",$S$2)</f>
        <v>0.57907291949037676</v>
      </c>
    </row>
    <row r="5" spans="2:21" ht="12" customHeight="1" thickBot="1" x14ac:dyDescent="0.3">
      <c r="D5" s="12">
        <v>81</v>
      </c>
      <c r="E5" s="13">
        <v>82</v>
      </c>
      <c r="F5" s="13">
        <v>83</v>
      </c>
      <c r="G5" s="13">
        <v>84</v>
      </c>
      <c r="H5" s="13">
        <v>85</v>
      </c>
      <c r="I5" s="13">
        <v>86</v>
      </c>
      <c r="J5" s="13">
        <v>87</v>
      </c>
      <c r="K5" s="13">
        <v>88</v>
      </c>
      <c r="L5" s="13">
        <v>89</v>
      </c>
      <c r="M5" s="14">
        <v>90</v>
      </c>
      <c r="P5" t="s">
        <v>47</v>
      </c>
      <c r="Q5" s="8">
        <f>Revenue!K51</f>
        <v>0.33984573301461346</v>
      </c>
      <c r="S5" s="29" t="s">
        <v>1</v>
      </c>
      <c r="T5" s="3">
        <v>202895</v>
      </c>
    </row>
    <row r="6" spans="2:21" ht="12" customHeight="1" thickBot="1" x14ac:dyDescent="0.3">
      <c r="D6" s="12">
        <v>71</v>
      </c>
      <c r="E6" s="13">
        <v>72</v>
      </c>
      <c r="F6" s="13">
        <v>73</v>
      </c>
      <c r="G6" s="13">
        <v>74</v>
      </c>
      <c r="H6" s="13">
        <v>75</v>
      </c>
      <c r="I6" s="13">
        <v>76</v>
      </c>
      <c r="J6" s="13">
        <v>77</v>
      </c>
      <c r="K6" s="13">
        <v>78</v>
      </c>
      <c r="L6" s="13">
        <v>79</v>
      </c>
      <c r="M6" s="14">
        <v>80</v>
      </c>
    </row>
    <row r="7" spans="2:21" ht="12" customHeight="1" thickBot="1" x14ac:dyDescent="0.3">
      <c r="D7" s="12">
        <v>61</v>
      </c>
      <c r="E7" s="13">
        <v>62</v>
      </c>
      <c r="F7" s="13">
        <v>63</v>
      </c>
      <c r="G7" s="13">
        <v>64</v>
      </c>
      <c r="H7" s="13">
        <v>65</v>
      </c>
      <c r="I7" s="13">
        <v>66</v>
      </c>
      <c r="J7" s="13">
        <v>67</v>
      </c>
      <c r="K7" s="13">
        <v>68</v>
      </c>
      <c r="L7" s="13">
        <v>69</v>
      </c>
      <c r="M7" s="14">
        <v>70</v>
      </c>
    </row>
    <row r="8" spans="2:21" ht="12" customHeight="1" thickBot="1" x14ac:dyDescent="0.3">
      <c r="D8" s="12">
        <v>51</v>
      </c>
      <c r="E8" s="13">
        <v>52</v>
      </c>
      <c r="F8" s="13">
        <v>53</v>
      </c>
      <c r="G8" s="13">
        <v>54</v>
      </c>
      <c r="H8" s="13">
        <v>55</v>
      </c>
      <c r="I8" s="13">
        <v>56</v>
      </c>
      <c r="J8" s="13">
        <v>57</v>
      </c>
      <c r="K8" s="13">
        <v>58</v>
      </c>
      <c r="L8" s="13">
        <v>59</v>
      </c>
      <c r="M8" s="14">
        <v>60</v>
      </c>
    </row>
    <row r="9" spans="2:21" ht="12" customHeight="1" thickBot="1" x14ac:dyDescent="0.3">
      <c r="D9" s="12">
        <v>41</v>
      </c>
      <c r="E9" s="13">
        <v>42</v>
      </c>
      <c r="F9" s="13">
        <v>43</v>
      </c>
      <c r="G9" s="13">
        <v>44</v>
      </c>
      <c r="H9" s="13">
        <v>45</v>
      </c>
      <c r="I9" s="13">
        <v>46</v>
      </c>
      <c r="J9" s="13">
        <v>47</v>
      </c>
      <c r="K9" s="13">
        <v>48</v>
      </c>
      <c r="L9" s="13">
        <v>49</v>
      </c>
      <c r="M9" s="14">
        <v>50</v>
      </c>
    </row>
    <row r="10" spans="2:21" ht="12" customHeight="1" thickBot="1" x14ac:dyDescent="0.3">
      <c r="D10" s="12">
        <v>31</v>
      </c>
      <c r="E10" s="13">
        <v>32</v>
      </c>
      <c r="F10" s="13">
        <v>33</v>
      </c>
      <c r="G10" s="13">
        <v>34</v>
      </c>
      <c r="H10" s="13">
        <v>35</v>
      </c>
      <c r="I10" s="13">
        <v>36</v>
      </c>
      <c r="J10" s="13">
        <v>37</v>
      </c>
      <c r="K10" s="13">
        <v>38</v>
      </c>
      <c r="L10" s="13">
        <v>39</v>
      </c>
      <c r="M10" s="14">
        <v>40</v>
      </c>
    </row>
    <row r="11" spans="2:21" ht="12" customHeight="1" thickBot="1" x14ac:dyDescent="0.3">
      <c r="D11" s="12">
        <v>21</v>
      </c>
      <c r="E11" s="13">
        <v>22</v>
      </c>
      <c r="F11" s="13">
        <v>23</v>
      </c>
      <c r="G11" s="13">
        <v>24</v>
      </c>
      <c r="H11" s="13">
        <v>25</v>
      </c>
      <c r="I11" s="13">
        <v>26</v>
      </c>
      <c r="J11" s="13">
        <v>27</v>
      </c>
      <c r="K11" s="13">
        <v>28</v>
      </c>
      <c r="L11" s="13">
        <v>29</v>
      </c>
      <c r="M11" s="14">
        <v>30</v>
      </c>
    </row>
    <row r="12" spans="2:21" ht="12" customHeight="1" thickBot="1" x14ac:dyDescent="0.3">
      <c r="D12" s="12">
        <v>11</v>
      </c>
      <c r="E12" s="13">
        <v>12</v>
      </c>
      <c r="F12" s="13">
        <v>13</v>
      </c>
      <c r="G12" s="13">
        <v>14</v>
      </c>
      <c r="H12" s="13">
        <v>15</v>
      </c>
      <c r="I12" s="13">
        <v>16</v>
      </c>
      <c r="J12" s="13">
        <v>17</v>
      </c>
      <c r="K12" s="13">
        <v>18</v>
      </c>
      <c r="L12" s="13">
        <v>19</v>
      </c>
      <c r="M12" s="14">
        <v>20</v>
      </c>
    </row>
    <row r="13" spans="2:21" ht="12" customHeight="1" x14ac:dyDescent="0.25">
      <c r="D13" s="15">
        <v>1</v>
      </c>
      <c r="E13" s="16">
        <v>2</v>
      </c>
      <c r="F13" s="16">
        <v>3</v>
      </c>
      <c r="G13" s="16">
        <v>4</v>
      </c>
      <c r="H13" s="16">
        <v>5</v>
      </c>
      <c r="I13" s="16">
        <v>6</v>
      </c>
      <c r="J13" s="16">
        <v>7</v>
      </c>
      <c r="K13" s="16">
        <v>8</v>
      </c>
      <c r="L13" s="16">
        <v>9</v>
      </c>
      <c r="M13" s="17">
        <v>10</v>
      </c>
    </row>
    <row r="17" spans="2:32" x14ac:dyDescent="0.25">
      <c r="B17" t="s">
        <v>46</v>
      </c>
    </row>
    <row r="18" spans="2:32" ht="12" customHeight="1" thickBot="1" x14ac:dyDescent="0.3">
      <c r="D18" s="9">
        <v>91</v>
      </c>
      <c r="E18" s="10">
        <v>92</v>
      </c>
      <c r="F18" s="10">
        <v>93</v>
      </c>
      <c r="G18" s="10">
        <v>94</v>
      </c>
      <c r="H18" s="10">
        <v>95</v>
      </c>
      <c r="I18" s="10">
        <v>96</v>
      </c>
      <c r="J18" s="10">
        <v>97</v>
      </c>
      <c r="K18" s="10">
        <v>98</v>
      </c>
      <c r="L18" s="10">
        <v>99</v>
      </c>
      <c r="M18" s="11">
        <v>100</v>
      </c>
    </row>
    <row r="19" spans="2:32" ht="12" customHeight="1" thickBot="1" x14ac:dyDescent="0.3">
      <c r="D19" s="12">
        <v>81</v>
      </c>
      <c r="E19" s="13">
        <v>82</v>
      </c>
      <c r="F19" s="13">
        <v>83</v>
      </c>
      <c r="G19" s="13">
        <v>84</v>
      </c>
      <c r="H19" s="13">
        <v>85</v>
      </c>
      <c r="I19" s="13">
        <v>86</v>
      </c>
      <c r="J19" s="13">
        <v>87</v>
      </c>
      <c r="K19" s="13">
        <v>88</v>
      </c>
      <c r="L19" s="13">
        <v>89</v>
      </c>
      <c r="M19" s="14">
        <v>90</v>
      </c>
    </row>
    <row r="20" spans="2:32" ht="12" customHeight="1" thickBot="1" x14ac:dyDescent="0.3">
      <c r="D20" s="12">
        <v>71</v>
      </c>
      <c r="E20" s="13">
        <v>72</v>
      </c>
      <c r="F20" s="13">
        <v>73</v>
      </c>
      <c r="G20" s="13">
        <v>74</v>
      </c>
      <c r="H20" s="13">
        <v>75</v>
      </c>
      <c r="I20" s="13">
        <v>76</v>
      </c>
      <c r="J20" s="13">
        <v>77</v>
      </c>
      <c r="K20" s="13">
        <v>78</v>
      </c>
      <c r="L20" s="13">
        <v>79</v>
      </c>
      <c r="M20" s="14">
        <v>80</v>
      </c>
    </row>
    <row r="21" spans="2:32" ht="12" customHeight="1" thickBot="1" x14ac:dyDescent="0.3">
      <c r="D21" s="12">
        <v>61</v>
      </c>
      <c r="E21" s="13">
        <v>62</v>
      </c>
      <c r="F21" s="13">
        <v>63</v>
      </c>
      <c r="G21" s="13">
        <v>64</v>
      </c>
      <c r="H21" s="13">
        <v>65</v>
      </c>
      <c r="I21" s="13">
        <v>66</v>
      </c>
      <c r="J21" s="13">
        <v>67</v>
      </c>
      <c r="K21" s="13">
        <v>68</v>
      </c>
      <c r="L21" s="13">
        <v>69</v>
      </c>
      <c r="M21" s="14">
        <v>70</v>
      </c>
    </row>
    <row r="22" spans="2:32" ht="12" customHeight="1" thickBot="1" x14ac:dyDescent="0.3">
      <c r="D22" s="12">
        <v>51</v>
      </c>
      <c r="E22" s="13">
        <v>52</v>
      </c>
      <c r="F22" s="13">
        <v>53</v>
      </c>
      <c r="G22" s="13">
        <v>54</v>
      </c>
      <c r="H22" s="13">
        <v>55</v>
      </c>
      <c r="I22" s="13">
        <v>56</v>
      </c>
      <c r="J22" s="13">
        <v>57</v>
      </c>
      <c r="K22" s="13">
        <v>58</v>
      </c>
      <c r="L22" s="13">
        <v>59</v>
      </c>
      <c r="M22" s="14">
        <v>60</v>
      </c>
    </row>
    <row r="23" spans="2:32" ht="12" customHeight="1" thickBot="1" x14ac:dyDescent="0.3">
      <c r="D23" s="12">
        <v>41</v>
      </c>
      <c r="E23" s="13">
        <v>42</v>
      </c>
      <c r="F23" s="13">
        <v>43</v>
      </c>
      <c r="G23" s="13">
        <v>44</v>
      </c>
      <c r="H23" s="13">
        <v>45</v>
      </c>
      <c r="I23" s="13">
        <v>46</v>
      </c>
      <c r="J23" s="13">
        <v>47</v>
      </c>
      <c r="K23" s="13">
        <v>48</v>
      </c>
      <c r="L23" s="13">
        <v>49</v>
      </c>
      <c r="M23" s="14">
        <v>50</v>
      </c>
    </row>
    <row r="24" spans="2:32" ht="12" customHeight="1" thickBot="1" x14ac:dyDescent="0.3">
      <c r="D24" s="12">
        <v>31</v>
      </c>
      <c r="E24" s="13">
        <v>32</v>
      </c>
      <c r="F24" s="13">
        <v>33</v>
      </c>
      <c r="G24" s="13">
        <v>34</v>
      </c>
      <c r="H24" s="13">
        <v>35</v>
      </c>
      <c r="I24" s="13">
        <v>36</v>
      </c>
      <c r="J24" s="13">
        <v>37</v>
      </c>
      <c r="K24" s="13">
        <v>38</v>
      </c>
      <c r="L24" s="13">
        <v>39</v>
      </c>
      <c r="M24" s="14">
        <v>40</v>
      </c>
    </row>
    <row r="25" spans="2:32" ht="12" customHeight="1" thickBot="1" x14ac:dyDescent="0.3">
      <c r="D25" s="12">
        <v>21</v>
      </c>
      <c r="E25" s="13">
        <v>22</v>
      </c>
      <c r="F25" s="13">
        <v>23</v>
      </c>
      <c r="G25" s="13">
        <v>24</v>
      </c>
      <c r="H25" s="13">
        <v>25</v>
      </c>
      <c r="I25" s="13">
        <v>26</v>
      </c>
      <c r="J25" s="13">
        <v>27</v>
      </c>
      <c r="K25" s="13">
        <v>28</v>
      </c>
      <c r="L25" s="13">
        <v>29</v>
      </c>
      <c r="M25" s="14">
        <v>30</v>
      </c>
    </row>
    <row r="26" spans="2:32" ht="12" customHeight="1" thickBot="1" x14ac:dyDescent="0.3">
      <c r="D26" s="12">
        <v>11</v>
      </c>
      <c r="E26" s="13">
        <v>12</v>
      </c>
      <c r="F26" s="13">
        <v>13</v>
      </c>
      <c r="G26" s="13">
        <v>14</v>
      </c>
      <c r="H26" s="13">
        <v>15</v>
      </c>
      <c r="I26" s="13">
        <v>16</v>
      </c>
      <c r="J26" s="13">
        <v>17</v>
      </c>
      <c r="K26" s="13">
        <v>18</v>
      </c>
      <c r="L26" s="13">
        <v>19</v>
      </c>
      <c r="M26" s="14">
        <v>20</v>
      </c>
    </row>
    <row r="27" spans="2:32" ht="12" customHeight="1" x14ac:dyDescent="0.25">
      <c r="D27" s="15">
        <v>1</v>
      </c>
      <c r="E27" s="16">
        <v>2</v>
      </c>
      <c r="F27" s="16">
        <v>3</v>
      </c>
      <c r="G27" s="16">
        <v>4</v>
      </c>
      <c r="H27" s="16">
        <v>5</v>
      </c>
      <c r="I27" s="16">
        <v>6</v>
      </c>
      <c r="J27" s="16">
        <v>7</v>
      </c>
      <c r="K27" s="16">
        <v>8</v>
      </c>
      <c r="L27" s="16">
        <v>9</v>
      </c>
      <c r="M27" s="17">
        <v>10</v>
      </c>
    </row>
    <row r="30" spans="2:32" ht="12" customHeight="1" thickBot="1" x14ac:dyDescent="0.3">
      <c r="W30" s="20">
        <v>91</v>
      </c>
      <c r="X30" s="21">
        <v>92</v>
      </c>
      <c r="Y30" s="21">
        <v>93</v>
      </c>
      <c r="Z30" s="21">
        <v>94</v>
      </c>
      <c r="AA30" s="21">
        <v>95</v>
      </c>
      <c r="AB30" s="21">
        <v>96</v>
      </c>
      <c r="AC30" s="21">
        <v>97</v>
      </c>
      <c r="AD30" s="21">
        <v>98</v>
      </c>
      <c r="AE30" s="21">
        <v>99</v>
      </c>
      <c r="AF30" s="22">
        <v>100</v>
      </c>
    </row>
    <row r="31" spans="2:32" ht="12" customHeight="1" thickBot="1" x14ac:dyDescent="0.3">
      <c r="W31" s="23">
        <v>81</v>
      </c>
      <c r="X31" s="24">
        <v>82</v>
      </c>
      <c r="Y31" s="24">
        <v>83</v>
      </c>
      <c r="Z31" s="24">
        <v>84</v>
      </c>
      <c r="AA31" s="24">
        <v>85</v>
      </c>
      <c r="AB31" s="24">
        <v>86</v>
      </c>
      <c r="AC31" s="24">
        <v>87</v>
      </c>
      <c r="AD31" s="24">
        <v>88</v>
      </c>
      <c r="AE31" s="24">
        <v>89</v>
      </c>
      <c r="AF31" s="25">
        <v>90</v>
      </c>
    </row>
    <row r="32" spans="2:32" ht="12" customHeight="1" thickBot="1" x14ac:dyDescent="0.3">
      <c r="W32" s="23">
        <v>71</v>
      </c>
      <c r="X32" s="24">
        <v>72</v>
      </c>
      <c r="Y32" s="24">
        <v>73</v>
      </c>
      <c r="Z32" s="24">
        <v>74</v>
      </c>
      <c r="AA32" s="24">
        <v>75</v>
      </c>
      <c r="AB32" s="24">
        <v>76</v>
      </c>
      <c r="AC32" s="24">
        <v>77</v>
      </c>
      <c r="AD32" s="24">
        <v>78</v>
      </c>
      <c r="AE32" s="24">
        <v>79</v>
      </c>
      <c r="AF32" s="25">
        <v>80</v>
      </c>
    </row>
    <row r="33" spans="21:38" ht="12" customHeight="1" thickBot="1" x14ac:dyDescent="0.3">
      <c r="W33" s="23">
        <v>61</v>
      </c>
      <c r="X33" s="24">
        <v>62</v>
      </c>
      <c r="Y33" s="24">
        <v>63</v>
      </c>
      <c r="Z33" s="24">
        <v>64</v>
      </c>
      <c r="AA33" s="24">
        <v>65</v>
      </c>
      <c r="AB33" s="24">
        <v>66</v>
      </c>
      <c r="AC33" s="24">
        <v>67</v>
      </c>
      <c r="AD33" s="24">
        <v>68</v>
      </c>
      <c r="AE33" s="24">
        <v>69</v>
      </c>
      <c r="AF33" s="25">
        <v>70</v>
      </c>
    </row>
    <row r="34" spans="21:38" ht="12" customHeight="1" thickBot="1" x14ac:dyDescent="0.3">
      <c r="W34" s="23">
        <v>51</v>
      </c>
      <c r="X34" s="24">
        <v>52</v>
      </c>
      <c r="Y34" s="24">
        <v>53</v>
      </c>
      <c r="Z34" s="24">
        <v>54</v>
      </c>
      <c r="AA34" s="24">
        <v>55</v>
      </c>
      <c r="AB34" s="24">
        <v>56</v>
      </c>
      <c r="AC34" s="24">
        <v>57</v>
      </c>
      <c r="AD34" s="24">
        <v>58</v>
      </c>
      <c r="AE34" s="24">
        <v>59</v>
      </c>
      <c r="AF34" s="25">
        <v>60</v>
      </c>
    </row>
    <row r="35" spans="21:38" ht="12" customHeight="1" thickBot="1" x14ac:dyDescent="0.3">
      <c r="W35" s="23">
        <v>41</v>
      </c>
      <c r="X35" s="24">
        <v>42</v>
      </c>
      <c r="Y35" s="24">
        <v>43</v>
      </c>
      <c r="Z35" s="24">
        <v>44</v>
      </c>
      <c r="AA35" s="24">
        <v>45</v>
      </c>
      <c r="AB35" s="24">
        <v>46</v>
      </c>
      <c r="AC35" s="24">
        <v>47</v>
      </c>
      <c r="AD35" s="24">
        <v>48</v>
      </c>
      <c r="AE35" s="24">
        <v>49</v>
      </c>
      <c r="AF35" s="25">
        <v>50</v>
      </c>
    </row>
    <row r="36" spans="21:38" ht="12" customHeight="1" thickBot="1" x14ac:dyDescent="0.3">
      <c r="W36" s="23">
        <v>31</v>
      </c>
      <c r="X36" s="24">
        <v>32</v>
      </c>
      <c r="Y36" s="24">
        <v>33</v>
      </c>
      <c r="Z36" s="24">
        <v>34</v>
      </c>
      <c r="AA36" s="24">
        <v>35</v>
      </c>
      <c r="AB36" s="24">
        <v>36</v>
      </c>
      <c r="AC36" s="24">
        <v>37</v>
      </c>
      <c r="AD36" s="24">
        <v>38</v>
      </c>
      <c r="AE36" s="24">
        <v>39</v>
      </c>
      <c r="AF36" s="25">
        <v>40</v>
      </c>
    </row>
    <row r="37" spans="21:38" ht="12" customHeight="1" thickBot="1" x14ac:dyDescent="0.3">
      <c r="W37" s="23">
        <v>21</v>
      </c>
      <c r="X37" s="24">
        <v>22</v>
      </c>
      <c r="Y37" s="24">
        <v>23</v>
      </c>
      <c r="Z37" s="24">
        <v>24</v>
      </c>
      <c r="AA37" s="24">
        <v>25</v>
      </c>
      <c r="AB37" s="24">
        <v>26</v>
      </c>
      <c r="AC37" s="24">
        <v>27</v>
      </c>
      <c r="AD37" s="24">
        <v>28</v>
      </c>
      <c r="AE37" s="24">
        <v>29</v>
      </c>
      <c r="AF37" s="25">
        <v>30</v>
      </c>
    </row>
    <row r="38" spans="21:38" ht="12" customHeight="1" thickBot="1" x14ac:dyDescent="0.3">
      <c r="W38" s="23">
        <v>11</v>
      </c>
      <c r="X38" s="24">
        <v>12</v>
      </c>
      <c r="Y38" s="24">
        <v>13</v>
      </c>
      <c r="Z38" s="24">
        <v>14</v>
      </c>
      <c r="AA38" s="24">
        <v>15</v>
      </c>
      <c r="AB38" s="24">
        <v>16</v>
      </c>
      <c r="AC38" s="24">
        <v>17</v>
      </c>
      <c r="AD38" s="24">
        <v>18</v>
      </c>
      <c r="AE38" s="24">
        <v>19</v>
      </c>
      <c r="AF38" s="25">
        <v>20</v>
      </c>
    </row>
    <row r="39" spans="21:38" ht="12" customHeight="1" x14ac:dyDescent="0.25">
      <c r="W39" s="26">
        <v>1</v>
      </c>
      <c r="X39" s="27">
        <v>2</v>
      </c>
      <c r="Y39" s="27">
        <v>3</v>
      </c>
      <c r="Z39" s="27">
        <v>4</v>
      </c>
      <c r="AA39" s="27">
        <v>5</v>
      </c>
      <c r="AB39" s="27">
        <v>6</v>
      </c>
      <c r="AC39" s="27">
        <v>7</v>
      </c>
      <c r="AD39" s="27">
        <v>8</v>
      </c>
      <c r="AE39" s="27">
        <v>9</v>
      </c>
      <c r="AF39" s="28">
        <v>10</v>
      </c>
    </row>
    <row r="40" spans="21:38" x14ac:dyDescent="0.25">
      <c r="AK40" t="s">
        <v>56</v>
      </c>
      <c r="AL40" s="8">
        <f>Revenue!G43</f>
        <v>0.42092708050962319</v>
      </c>
    </row>
    <row r="41" spans="21:38" x14ac:dyDescent="0.25">
      <c r="AK41" t="s">
        <v>57</v>
      </c>
      <c r="AL41" s="8">
        <f>Revenue!G44</f>
        <v>0.57907291949037676</v>
      </c>
    </row>
    <row r="42" spans="21:38" x14ac:dyDescent="0.25">
      <c r="U42" t="s">
        <v>56</v>
      </c>
    </row>
    <row r="44" spans="21:38" ht="12" customHeight="1" thickBot="1" x14ac:dyDescent="0.3">
      <c r="W44" s="20">
        <v>91</v>
      </c>
      <c r="X44" s="21">
        <v>92</v>
      </c>
      <c r="Y44" s="21">
        <v>93</v>
      </c>
      <c r="Z44" s="21">
        <v>94</v>
      </c>
      <c r="AA44" s="21">
        <v>95</v>
      </c>
      <c r="AB44" s="21">
        <v>96</v>
      </c>
      <c r="AC44" s="21">
        <v>97</v>
      </c>
      <c r="AD44" s="21">
        <v>98</v>
      </c>
      <c r="AE44" s="21">
        <v>99</v>
      </c>
      <c r="AF44" s="22">
        <v>100</v>
      </c>
    </row>
    <row r="45" spans="21:38" ht="12" customHeight="1" thickBot="1" x14ac:dyDescent="0.3">
      <c r="W45" s="23">
        <v>81</v>
      </c>
      <c r="X45" s="24">
        <v>82</v>
      </c>
      <c r="Y45" s="24">
        <v>83</v>
      </c>
      <c r="Z45" s="24">
        <v>84</v>
      </c>
      <c r="AA45" s="24">
        <v>85</v>
      </c>
      <c r="AB45" s="24">
        <v>86</v>
      </c>
      <c r="AC45" s="24">
        <v>87</v>
      </c>
      <c r="AD45" s="24">
        <v>88</v>
      </c>
      <c r="AE45" s="24">
        <v>89</v>
      </c>
      <c r="AF45" s="25">
        <v>90</v>
      </c>
    </row>
    <row r="46" spans="21:38" ht="12" customHeight="1" thickBot="1" x14ac:dyDescent="0.3">
      <c r="W46" s="23">
        <v>71</v>
      </c>
      <c r="X46" s="24">
        <v>72</v>
      </c>
      <c r="Y46" s="24">
        <v>73</v>
      </c>
      <c r="Z46" s="24">
        <v>74</v>
      </c>
      <c r="AA46" s="24">
        <v>75</v>
      </c>
      <c r="AB46" s="24">
        <v>76</v>
      </c>
      <c r="AC46" s="24">
        <v>77</v>
      </c>
      <c r="AD46" s="24">
        <v>78</v>
      </c>
      <c r="AE46" s="24">
        <v>79</v>
      </c>
      <c r="AF46" s="25">
        <v>80</v>
      </c>
    </row>
    <row r="47" spans="21:38" ht="12" customHeight="1" thickBot="1" x14ac:dyDescent="0.3">
      <c r="W47" s="23">
        <v>61</v>
      </c>
      <c r="X47" s="24">
        <v>62</v>
      </c>
      <c r="Y47" s="24">
        <v>63</v>
      </c>
      <c r="Z47" s="24">
        <v>64</v>
      </c>
      <c r="AA47" s="24">
        <v>65</v>
      </c>
      <c r="AB47" s="24">
        <v>66</v>
      </c>
      <c r="AC47" s="24">
        <v>67</v>
      </c>
      <c r="AD47" s="24">
        <v>68</v>
      </c>
      <c r="AE47" s="24">
        <v>69</v>
      </c>
      <c r="AF47" s="25">
        <v>70</v>
      </c>
    </row>
    <row r="48" spans="21:38" ht="12" customHeight="1" thickBot="1" x14ac:dyDescent="0.3">
      <c r="W48" s="23">
        <v>51</v>
      </c>
      <c r="X48" s="24">
        <v>52</v>
      </c>
      <c r="Y48" s="24">
        <v>53</v>
      </c>
      <c r="Z48" s="24">
        <v>54</v>
      </c>
      <c r="AA48" s="24">
        <v>55</v>
      </c>
      <c r="AB48" s="24">
        <v>56</v>
      </c>
      <c r="AC48" s="24">
        <v>57</v>
      </c>
      <c r="AD48" s="24">
        <v>58</v>
      </c>
      <c r="AE48" s="24">
        <v>59</v>
      </c>
      <c r="AF48" s="25">
        <v>60</v>
      </c>
    </row>
    <row r="49" spans="23:32" ht="12" customHeight="1" thickBot="1" x14ac:dyDescent="0.3">
      <c r="W49" s="23">
        <v>41</v>
      </c>
      <c r="X49" s="24">
        <v>42</v>
      </c>
      <c r="Y49" s="24">
        <v>43</v>
      </c>
      <c r="Z49" s="24">
        <v>44</v>
      </c>
      <c r="AA49" s="24">
        <v>45</v>
      </c>
      <c r="AB49" s="24">
        <v>46</v>
      </c>
      <c r="AC49" s="24">
        <v>47</v>
      </c>
      <c r="AD49" s="24">
        <v>48</v>
      </c>
      <c r="AE49" s="24">
        <v>49</v>
      </c>
      <c r="AF49" s="25">
        <v>50</v>
      </c>
    </row>
    <row r="50" spans="23:32" ht="12" customHeight="1" thickBot="1" x14ac:dyDescent="0.3">
      <c r="W50" s="23">
        <v>31</v>
      </c>
      <c r="X50" s="24">
        <v>32</v>
      </c>
      <c r="Y50" s="24">
        <v>33</v>
      </c>
      <c r="Z50" s="24">
        <v>34</v>
      </c>
      <c r="AA50" s="24">
        <v>35</v>
      </c>
      <c r="AB50" s="24">
        <v>36</v>
      </c>
      <c r="AC50" s="24">
        <v>37</v>
      </c>
      <c r="AD50" s="24">
        <v>38</v>
      </c>
      <c r="AE50" s="24">
        <v>39</v>
      </c>
      <c r="AF50" s="25">
        <v>40</v>
      </c>
    </row>
    <row r="51" spans="23:32" ht="12" customHeight="1" thickBot="1" x14ac:dyDescent="0.3">
      <c r="W51" s="23">
        <v>21</v>
      </c>
      <c r="X51" s="24">
        <v>22</v>
      </c>
      <c r="Y51" s="24">
        <v>23</v>
      </c>
      <c r="Z51" s="24">
        <v>24</v>
      </c>
      <c r="AA51" s="24">
        <v>25</v>
      </c>
      <c r="AB51" s="24">
        <v>26</v>
      </c>
      <c r="AC51" s="24">
        <v>27</v>
      </c>
      <c r="AD51" s="24">
        <v>28</v>
      </c>
      <c r="AE51" s="24">
        <v>29</v>
      </c>
      <c r="AF51" s="25">
        <v>30</v>
      </c>
    </row>
    <row r="52" spans="23:32" ht="12" customHeight="1" thickBot="1" x14ac:dyDescent="0.3">
      <c r="W52" s="23">
        <v>11</v>
      </c>
      <c r="X52" s="24">
        <v>12</v>
      </c>
      <c r="Y52" s="24">
        <v>13</v>
      </c>
      <c r="Z52" s="24">
        <v>14</v>
      </c>
      <c r="AA52" s="24">
        <v>15</v>
      </c>
      <c r="AB52" s="24">
        <v>16</v>
      </c>
      <c r="AC52" s="24">
        <v>17</v>
      </c>
      <c r="AD52" s="24">
        <v>18</v>
      </c>
      <c r="AE52" s="24">
        <v>19</v>
      </c>
      <c r="AF52" s="25">
        <v>20</v>
      </c>
    </row>
    <row r="53" spans="23:32" ht="12" customHeight="1" x14ac:dyDescent="0.25">
      <c r="W53" s="26">
        <v>1</v>
      </c>
      <c r="X53" s="27">
        <v>2</v>
      </c>
      <c r="Y53" s="27">
        <v>3</v>
      </c>
      <c r="Z53" s="27">
        <v>4</v>
      </c>
      <c r="AA53" s="27">
        <v>5</v>
      </c>
      <c r="AB53" s="27">
        <v>6</v>
      </c>
      <c r="AC53" s="27">
        <v>7</v>
      </c>
      <c r="AD53" s="27">
        <v>8</v>
      </c>
      <c r="AE53" s="27">
        <v>9</v>
      </c>
      <c r="AF53" s="28">
        <v>10</v>
      </c>
    </row>
  </sheetData>
  <conditionalFormatting sqref="D18:M27">
    <cfRule type="cellIs" dxfId="5" priority="5" operator="lessThanOrEqual">
      <formula>$Q$4*100</formula>
    </cfRule>
    <cfRule type="cellIs" dxfId="4" priority="6" operator="lessThanOrEqual">
      <formula>$Q$4*100</formula>
    </cfRule>
  </conditionalFormatting>
  <conditionalFormatting sqref="D4:M13">
    <cfRule type="cellIs" dxfId="3" priority="4" operator="lessThanOrEqual">
      <formula>$Q$5*100</formula>
    </cfRule>
  </conditionalFormatting>
  <conditionalFormatting sqref="W44:AF53">
    <cfRule type="cellIs" dxfId="2" priority="3" operator="lessThanOrEqual">
      <formula>$AL$40*100</formula>
    </cfRule>
  </conditionalFormatting>
  <conditionalFormatting sqref="W30:AF39">
    <cfRule type="cellIs" dxfId="1" priority="1" operator="lessThanOrEqual">
      <formula>$AL$41*100</formula>
    </cfRule>
    <cfRule type="cellIs" dxfId="0" priority="2" operator="lessThanOrEqual">
      <formula>$AL$40*100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 C o f f e e   C h a i n 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  C h a i n 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 T a r g e t   S a l e s < / K e y > < / D i a g r a m O b j e c t K e y > < D i a g r a m O b j e c t K e y > < K e y > M e a s u r e s \ S u m   o f   T a r g e t   S a l e s \ T a g I n f o \ F o r m u l a < / K e y > < / D i a g r a m O b j e c t K e y > < D i a g r a m O b j e c t K e y > < K e y > M e a s u r e s \ S u m   o f   T a r g e t   S a l e s \ T a g I n f o \ V a l u e < / K e y > < / D i a g r a m O b j e c t K e y > < D i a g r a m O b j e c t K e y > < K e y > M e a s u r e s \ S u m   o f   T a r g e t   P r o f i t < / K e y > < / D i a g r a m O b j e c t K e y > < D i a g r a m O b j e c t K e y > < K e y > M e a s u r e s \ S u m   o f   T a r g e t   P r o f i t \ T a g I n f o \ F o r m u l a < / K e y > < / D i a g r a m O b j e c t K e y > < D i a g r a m O b j e c t K e y > < K e y > M e a s u r e s \ S u m   o f   T a r g e t   P r o f i t \ T a g I n f o \ V a l u e < / K e y > < / D i a g r a m O b j e c t K e y > < D i a g r a m O b j e c t K e y > < K e y > M e a s u r e s \ S u m   o f   P r o f i t < / K e y > < / D i a g r a m O b j e c t K e y > < D i a g r a m O b j e c t K e y > < K e y > M e a s u r e s \ S u m   o f   P r o f i t \ T a g I n f o \ F o r m u l a < / K e y > < / D i a g r a m O b j e c t K e y > < D i a g r a m O b j e c t K e y > < K e y > M e a s u r e s \ S u m   o f   P r o f i t \ T a g I n f o \ V a l u e < / K e y > < / D i a g r a m O b j e c t K e y > < D i a g r a m O b j e c t K e y > < K e y > M e a s u r e s \ S u m   o f   C o g s < / K e y > < / D i a g r a m O b j e c t K e y > < D i a g r a m O b j e c t K e y > < K e y > M e a s u r e s \ S u m   o f   C o g s \ T a g I n f o \ F o r m u l a < / K e y > < / D i a g r a m O b j e c t K e y > < D i a g r a m O b j e c t K e y > < K e y > M e a s u r e s \ S u m   o f   C o g s \ T a g I n f o \ V a l u e < / K e y > < / D i a g r a m O b j e c t K e y > < D i a g r a m O b j e c t K e y > < K e y > M e a s u r e s \ S u m   o f   T a r g e t   C O G S < / K e y > < / D i a g r a m O b j e c t K e y > < D i a g r a m O b j e c t K e y > < K e y > M e a s u r e s \ S u m   o f   T a r g e t   C O G S \ T a g I n f o \ F o r m u l a < / K e y > < / D i a g r a m O b j e c t K e y > < D i a g r a m O b j e c t K e y > < K e y > M e a s u r e s \ S u m   o f   T a r g e t   C O G S \ T a g I n f o \ V a l u e < / K e y > < / D i a g r a m O b j e c t K e y > < D i a g r a m O b j e c t K e y > < K e y > M e a s u r e s \ S u m   o f   M a r g i n < / K e y > < / D i a g r a m O b j e c t K e y > < D i a g r a m O b j e c t K e y > < K e y > M e a s u r e s \ S u m   o f   M a r g i n \ T a g I n f o \ F o r m u l a < / K e y > < / D i a g r a m O b j e c t K e y > < D i a g r a m O b j e c t K e y > < K e y > M e a s u r e s \ S u m   o f   M a r g i n \ T a g I n f o \ V a l u e < / K e y > < / D i a g r a m O b j e c t K e y > < D i a g r a m O b j e c t K e y > < K e y > M e a s u r e s \ S u m   o f   T a r g e t   M a r g i n < / K e y > < / D i a g r a m O b j e c t K e y > < D i a g r a m O b j e c t K e y > < K e y > M e a s u r e s \ S u m   o f   T a r g e t   M a r g i n \ T a g I n f o \ F o r m u l a < / K e y > < / D i a g r a m O b j e c t K e y > < D i a g r a m O b j e c t K e y > < K e y > M e a s u r e s \ S u m   o f   T a r g e t   M a r g i n \ T a g I n f o \ V a l u e < / K e y > < / D i a g r a m O b j e c t K e y > < D i a g r a m O b j e c t K e y > < K e y > M e a s u r e s \ S u m   o f   T o t a l   E x p e n s e s < / K e y > < / D i a g r a m O b j e c t K e y > < D i a g r a m O b j e c t K e y > < K e y > M e a s u r e s \ S u m   o f   T o t a l   E x p e n s e s \ T a g I n f o \ F o r m u l a < / K e y > < / D i a g r a m O b j e c t K e y > < D i a g r a m O b j e c t K e y > < K e y > M e a s u r e s \ S u m   o f   T o t a l   E x p e n s e s \ T a g I n f o \ V a l u e < / K e y > < / D i a g r a m O b j e c t K e y > < D i a g r a m O b j e c t K e y > < K e y > M e a s u r e s \ S u m   o f   M a r k e t i n g < / K e y > < / D i a g r a m O b j e c t K e y > < D i a g r a m O b j e c t K e y > < K e y > M e a s u r e s \ S u m   o f   M a r k e t i n g \ T a g I n f o \ F o r m u l a < / K e y > < / D i a g r a m O b j e c t K e y > < D i a g r a m O b j e c t K e y > < K e y > M e a s u r e s \ S u m   o f   M a r k e t i n g \ T a g I n f o \ V a l u e < / K e y > < / D i a g r a m O b j e c t K e y > < D i a g r a m O b j e c t K e y > < K e y > M e a s u r e s \ S u m   o f   I n v e n t o r y < / K e y > < / D i a g r a m O b j e c t K e y > < D i a g r a m O b j e c t K e y > < K e y > M e a s u r e s \ S u m   o f   I n v e n t o r y \ T a g I n f o \ F o r m u l a < / K e y > < / D i a g r a m O b j e c t K e y > < D i a g r a m O b j e c t K e y > < K e y > M e a s u r e s \ S u m   o f   I n v e n t o r y \ T a g I n f o \ V a l u e < / K e y > < / D i a g r a m O b j e c t K e y > < D i a g r a m O b j e c t K e y > < K e y > M e a s u r e s \ S u m   o f   D i f f e r e n c e   B e t w e e n   A c t u a l   a n d   T a r g e t   P r o f i t < / K e y > < / D i a g r a m O b j e c t K e y > < D i a g r a m O b j e c t K e y > < K e y > M e a s u r e s \ S u m   o f   D i f f e r e n c e   B e t w e e n   A c t u a l   a n d   T a r g e t   P r o f i t \ T a g I n f o \ F o r m u l a < / K e y > < / D i a g r a m O b j e c t K e y > < D i a g r a m O b j e c t K e y > < K e y > M e a s u r e s \ S u m   o f   D i f f e r e n c e   B e t w e e n   A c t u a l   a n d   T a r g e t   P r o f i t \ T a g I n f o \ V a l u e < / K e y > < / D i a g r a m O b j e c t K e y > < D i a g r a m O b j e c t K e y > < K e y > M e a s u r e s \ S u m   o f   M o n t h   N u m b e r < / K e y > < / D i a g r a m O b j e c t K e y > < D i a g r a m O b j e c t K e y > < K e y > M e a s u r e s \ S u m   o f   M o n t h   N u m b e r \ T a g I n f o \ F o r m u l a < / K e y > < / D i a g r a m O b j e c t K e y > < D i a g r a m O b j e c t K e y > < K e y > M e a s u r e s \ S u m   o f   M o n t h   N u m b e r \ T a g I n f o \ V a l u e < / K e y > < / D i a g r a m O b j e c t K e y > < D i a g r a m O b j e c t K e y > < K e y > M e a s u r e s \ S u m   o f   Y e a r < / K e y > < / D i a g r a m O b j e c t K e y > < D i a g r a m O b j e c t K e y > < K e y > M e a s u r e s \ S u m   o f   Y e a r \ T a g I n f o \ F o r m u l a < / K e y > < / D i a g r a m O b j e c t K e y > < D i a g r a m O b j e c t K e y > < K e y > M e a s u r e s \ S u m   o f   Y e a r \ T a g I n f o \ V a l u e < / K e y > < / D i a g r a m O b j e c t K e y > < D i a g r a m O b j e c t K e y > < K e y > M e a s u r e s \ T o t a l   P r o f i t < / K e y > < / D i a g r a m O b j e c t K e y > < D i a g r a m O b j e c t K e y > < K e y > M e a s u r e s \ T o t a l   P r o f i t \ T a g I n f o \ F o r m u l a < / K e y > < / D i a g r a m O b j e c t K e y > < D i a g r a m O b j e c t K e y > < K e y > M e a s u r e s \ T o t a l   P r o f i t \ T a g I n f o \ V a l u e < / K e y > < / D i a g r a m O b j e c t K e y > < D i a g r a m O b j e c t K e y > < K e y > M e a s u r e s \ T o t a l   R e v e n u e < / K e y > < / D i a g r a m O b j e c t K e y > < D i a g r a m O b j e c t K e y > < K e y > M e a s u r e s \ T o t a l   R e v e n u e \ T a g I n f o \ F o r m u l a < / K e y > < / D i a g r a m O b j e c t K e y > < D i a g r a m O b j e c t K e y > < K e y > M e a s u r e s \ T o t a l   R e v e n u e \ T a g I n f o \ V a l u e < / K e y > < / D i a g r a m O b j e c t K e y > < D i a g r a m O b j e c t K e y > < K e y > M e a s u r e s \ P r o f i t   M a r g i n < / K e y > < / D i a g r a m O b j e c t K e y > < D i a g r a m O b j e c t K e y > < K e y > M e a s u r e s \ P r o f i t   M a r g i n \ T a g I n f o \ F o r m u l a < / K e y > < / D i a g r a m O b j e c t K e y > < D i a g r a m O b j e c t K e y > < K e y > M e a s u r e s \ P r o f i t   M a r g i n \ T a g I n f o \ V a l u e < / K e y > < / D i a g r a m O b j e c t K e y > < D i a g r a m O b j e c t K e y > < K e y > C o l u m n s \ A r e a   C o d e < / K e y > < / D i a g r a m O b j e c t K e y > < D i a g r a m O b j e c t K e y > < K e y > C o l u m n s \ C o g s < / K e y > < / D i a g r a m O b j e c t K e y > < D i a g r a m O b j e c t K e y > < K e y > C o l u m n s \ D i f f e r e n c e   B e t w e e n   A c t u a l   a n d   T a r g e t   P r o f i t < / K e y > < / D i a g r a m O b j e c t K e y > < D i a g r a m O b j e c t K e y > < K e y > C o l u m n s \ D a t e < / K e y > < / D i a g r a m O b j e c t K e y > < D i a g r a m O b j e c t K e y > < K e y > C o l u m n s \ I n v e n t o r y < / K e y > < / D i a g r a m O b j e c t K e y > < D i a g r a m O b j e c t K e y > < K e y > C o l u m n s \ M a r g i n < / K e y > < / D i a g r a m O b j e c t K e y > < D i a g r a m O b j e c t K e y > < K e y > C o l u m n s \ M a r k e t   S i z e < / K e y > < / D i a g r a m O b j e c t K e y > < D i a g r a m O b j e c t K e y > < K e y > C o l u m n s \ M a r k e t < / K e y > < / D i a g r a m O b j e c t K e y > < D i a g r a m O b j e c t K e y > < K e y > C o l u m n s \ M a r k e t i n g < / K e y > < / D i a g r a m O b j e c t K e y > < D i a g r a m O b j e c t K e y > < K e y > C o l u m n s \ P r o d u c t   L i n e < / K e y > < / D i a g r a m O b j e c t K e y > < D i a g r a m O b j e c t K e y > < K e y > C o l u m n s \ P r o d u c t   T y p e < / K e y > < / D i a g r a m O b j e c t K e y > < D i a g r a m O b j e c t K e y > < K e y > C o l u m n s \ P r o d u c t < / K e y > < / D i a g r a m O b j e c t K e y > < D i a g r a m O b j e c t K e y > < K e y > C o l u m n s \ P r o f i t < / K e y > < / D i a g r a m O b j e c t K e y > < D i a g r a m O b j e c t K e y > < K e y > C o l u m n s \ S a l e s < / K e y > < / D i a g r a m O b j e c t K e y > < D i a g r a m O b j e c t K e y > < K e y > C o l u m n s \ S t a t e < / K e y > < / D i a g r a m O b j e c t K e y > < D i a g r a m O b j e c t K e y > < K e y > C o l u m n s \ T a r g e t   C O G S < / K e y > < / D i a g r a m O b j e c t K e y > < D i a g r a m O b j e c t K e y > < K e y > C o l u m n s \ T a r g e t   M a r g i n < / K e y > < / D i a g r a m O b j e c t K e y > < D i a g r a m O b j e c t K e y > < K e y > C o l u m n s \ T a r g e t   P r o f i t < / K e y > < / D i a g r a m O b j e c t K e y > < D i a g r a m O b j e c t K e y > < K e y > C o l u m n s \ T a r g e t   S a l e s < / K e y > < / D i a g r a m O b j e c t K e y > < D i a g r a m O b j e c t K e y > < K e y > C o l u m n s \ T o t a l   E x p e n s e s < / K e y > < / D i a g r a m O b j e c t K e y > < D i a g r a m O b j e c t K e y > < K e y > C o l u m n s \ T y p e < / K e y > < / D i a g r a m O b j e c t K e y > < D i a g r a m O b j e c t K e y > < K e y > C o l u m n s \ M o n t h   N a m e < / K e y > < / D i a g r a m O b j e c t K e y > < D i a g r a m O b j e c t K e y > < K e y > C o l u m n s \ M o n t h   N u m b e r < / K e y > < / D i a g r a m O b j e c t K e y > < D i a g r a m O b j e c t K e y > < K e y > C o l u m n s \ D a y   o f   W e e k < / K e y > < / D i a g r a m O b j e c t K e y > < D i a g r a m O b j e c t K e y > < K e y > C o l u m n s \ D a y   N a m e < / K e y > < / D i a g r a m O b j e c t K e y > < D i a g r a m O b j e c t K e y > < K e y > C o l u m n s \ W e e k T y p e < / K e y > < / D i a g r a m O b j e c t K e y > < D i a g r a m O b j e c t K e y > < K e y > C o l u m n s \ Y e a r < / K e y > < / D i a g r a m O b j e c t K e y > < D i a g r a m O b j e c t K e y > < K e y > C o l u m n s \ M o n t h 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 T a r g e t   S a l e s & g t ; - & l t ; M e a s u r e s \ T a r g e t   S a l e s & g t ; < / K e y > < / D i a g r a m O b j e c t K e y > < D i a g r a m O b j e c t K e y > < K e y > L i n k s \ & l t ; C o l u m n s \ S u m   o f   T a r g e t   S a l e s & g t ; - & l t ; M e a s u r e s \ T a r g e t   S a l e s & g t ; \ C O L U M N < / K e y > < / D i a g r a m O b j e c t K e y > < D i a g r a m O b j e c t K e y > < K e y > L i n k s \ & l t ; C o l u m n s \ S u m   o f   T a r g e t   S a l e s & g t ; - & l t ; M e a s u r e s \ T a r g e t   S a l e s & g t ; \ M E A S U R E < / K e y > < / D i a g r a m O b j e c t K e y > < D i a g r a m O b j e c t K e y > < K e y > L i n k s \ & l t ; C o l u m n s \ S u m   o f   T a r g e t   P r o f i t & g t ; - & l t ; M e a s u r e s \ T a r g e t   P r o f i t & g t ; < / K e y > < / D i a g r a m O b j e c t K e y > < D i a g r a m O b j e c t K e y > < K e y > L i n k s \ & l t ; C o l u m n s \ S u m   o f   T a r g e t   P r o f i t & g t ; - & l t ; M e a s u r e s \ T a r g e t   P r o f i t & g t ; \ C O L U M N < / K e y > < / D i a g r a m O b j e c t K e y > < D i a g r a m O b j e c t K e y > < K e y > L i n k s \ & l t ; C o l u m n s \ S u m   o f   T a r g e t   P r o f i t & g t ; - & l t ; M e a s u r e s \ T a r g e t   P r o f i t & g t ; \ M E A S U R E 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 T a r g e t   C O G S & g t ; - & l t ; M e a s u r e s \ T a r g e t   C O G S & g t ; < / K e y > < / D i a g r a m O b j e c t K e y > < D i a g r a m O b j e c t K e y > < K e y > L i n k s \ & l t ; C o l u m n s \ S u m   o f   T a r g e t   C O G S & g t ; - & l t ; M e a s u r e s \ T a r g e t   C O G S & g t ; \ C O L U M N < / K e y > < / D i a g r a m O b j e c t K e y > < D i a g r a m O b j e c t K e y > < K e y > L i n k s \ & l t ; C o l u m n s \ S u m   o f   T a r g e t   C O G S & g t ; - & l t ; M e a s u r e s \ T a r g e t   C O G S & g t ; \ M E A S U R E < / K e y > < / D i a g r a m O b j e c t K e y > < D i a g r a m O b j e c t K e y > < K e y > L i n k s \ & l t ; C o l u m n s \ S u m   o f   M a r g i n & g t ; - & l t ; M e a s u r e s \ M a r g i n & g t ; < / K e y > < / D i a g r a m O b j e c t K e y > < D i a g r a m O b j e c t K e y > < K e y > L i n k s \ & l t ; C o l u m n s \ S u m   o f   M a r g i n & g t ; - & l t ; M e a s u r e s \ M a r g i n & g t ; \ C O L U M N < / K e y > < / D i a g r a m O b j e c t K e y > < D i a g r a m O b j e c t K e y > < K e y > L i n k s \ & l t ; C o l u m n s \ S u m   o f   M a r g i n & g t ; - & l t ; M e a s u r e s \ M a r g i n & g t ; \ M E A S U R E < / K e y > < / D i a g r a m O b j e c t K e y > < D i a g r a m O b j e c t K e y > < K e y > L i n k s \ & l t ; C o l u m n s \ S u m   o f   T a r g e t   M a r g i n & g t ; - & l t ; M e a s u r e s \ T a r g e t   M a r g i n & g t ; < / K e y > < / D i a g r a m O b j e c t K e y > < D i a g r a m O b j e c t K e y > < K e y > L i n k s \ & l t ; C o l u m n s \ S u m   o f   T a r g e t   M a r g i n & g t ; - & l t ; M e a s u r e s \ T a r g e t   M a r g i n & g t ; \ C O L U M N < / K e y > < / D i a g r a m O b j e c t K e y > < D i a g r a m O b j e c t K e y > < K e y > L i n k s \ & l t ; C o l u m n s \ S u m   o f   T a r g e t   M a r g i n & g t ; - & l t ; M e a s u r e s \ T a r g e t   M a r g i n & g t ; \ M E A S U R E < / K e y > < / D i a g r a m O b j e c t K e y > < D i a g r a m O b j e c t K e y > < K e y > L i n k s \ & l t ; C o l u m n s \ S u m   o f   T o t a l   E x p e n s e s & g t ; - & l t ; M e a s u r e s \ T o t a l   E x p e n s e s & g t ; < / K e y > < / D i a g r a m O b j e c t K e y > < D i a g r a m O b j e c t K e y > < K e y > L i n k s \ & l t ; C o l u m n s \ S u m   o f   T o t a l   E x p e n s e s & g t ; - & l t ; M e a s u r e s \ T o t a l   E x p e n s e s & g t ; \ C O L U M N < / K e y > < / D i a g r a m O b j e c t K e y > < D i a g r a m O b j e c t K e y > < K e y > L i n k s \ & l t ; C o l u m n s \ S u m   o f   T o t a l   E x p e n s e s & g t ; - & l t ; M e a s u r e s \ T o t a l   E x p e n s e s & g t ; \ M E A S U R E < / K e y > < / D i a g r a m O b j e c t K e y > < D i a g r a m O b j e c t K e y > < K e y > L i n k s \ & l t ; C o l u m n s \ S u m   o f   M a r k e t i n g & g t ; - & l t ; M e a s u r e s \ M a r k e t i n g & g t ; < / K e y > < / D i a g r a m O b j e c t K e y > < D i a g r a m O b j e c t K e y > < K e y > L i n k s \ & l t ; C o l u m n s \ S u m   o f   M a r k e t i n g & g t ; - & l t ; M e a s u r e s \ M a r k e t i n g & g t ; \ C O L U M N < / K e y > < / D i a g r a m O b j e c t K e y > < D i a g r a m O b j e c t K e y > < K e y > L i n k s \ & l t ; C o l u m n s \ S u m   o f   M a r k e t i n g & g t ; - & l t ; M e a s u r e s \ M a r k e t i n g & g t ; \ M E A S U R E < / K e y > < / D i a g r a m O b j e c t K e y > < D i a g r a m O b j e c t K e y > < K e y > L i n k s \ & l t ; C o l u m n s \ S u m   o f   I n v e n t o r y & g t ; - & l t ; M e a s u r e s \ I n v e n t o r y & g t ; < / K e y > < / D i a g r a m O b j e c t K e y > < D i a g r a m O b j e c t K e y > < K e y > L i n k s \ & l t ; C o l u m n s \ S u m   o f   I n v e n t o r y & g t ; - & l t ; M e a s u r e s \ I n v e n t o r y & g t ; \ C O L U M N < / K e y > < / D i a g r a m O b j e c t K e y > < D i a g r a m O b j e c t K e y > < K e y > L i n k s \ & l t ; C o l u m n s \ S u m   o f   I n v e n t o r y & g t ; - & l t ; M e a s u r e s \ I n v e n t o r y & g t ; \ M E A S U R E < / K e y > < / D i a g r a m O b j e c t K e y > < D i a g r a m O b j e c t K e y > < K e y > L i n k s \ & l t ; C o l u m n s \ S u m   o f   D i f f e r e n c e   B e t w e e n   A c t u a l   a n d   T a r g e t   P r o f i t & g t ; - & l t ; M e a s u r e s \ D i f f e r e n c e   B e t w e e n   A c t u a l   a n d   T a r g e t   P r o f i t & g t ; < / K e y > < / D i a g r a m O b j e c t K e y > < D i a g r a m O b j e c t K e y > < K e y > L i n k s \ & l t ; C o l u m n s \ S u m   o f   D i f f e r e n c e   B e t w e e n   A c t u a l   a n d   T a r g e t   P r o f i t & g t ; - & l t ; M e a s u r e s \ D i f f e r e n c e   B e t w e e n   A c t u a l   a n d   T a r g e t   P r o f i t & g t ; \ C O L U M N < / K e y > < / D i a g r a m O b j e c t K e y > < D i a g r a m O b j e c t K e y > < K e y > L i n k s \ & l t ; C o l u m n s \ S u m   o f   D i f f e r e n c e   B e t w e e n   A c t u a l   a n d   T a r g e t   P r o f i t & g t ; - & l t ; M e a s u r e s \ D i f f e r e n c e   B e t w e e n   A c t u a l   a n d   T a r g e t   P r o f i t & g t ; \ M E A S U R E < / K e y > < / D i a g r a m O b j e c t K e y > < D i a g r a m O b j e c t K e y > < K e y > L i n k s \ & l t ; C o l u m n s \ S u m   o f   M o n t h   N u m b e r & g t ; - & l t ; M e a s u r e s \ M o n t h   N u m b e r & g t ; < / K e y > < / D i a g r a m O b j e c t K e y > < D i a g r a m O b j e c t K e y > < K e y > L i n k s \ & l t ; C o l u m n s \ S u m   o f   M o n t h   N u m b e r & g t ; - & l t ; M e a s u r e s \ M o n t h   N u m b e r & g t ; \ C O L U M N < / K e y > < / D i a g r a m O b j e c t K e y > < D i a g r a m O b j e c t K e y > < K e y > L i n k s \ & l t ; C o l u m n s \ S u m   o f   M o n t h   N u m b e r & g t ; - & l t ; M e a s u r e s \ M o n t h   N u m b e r & g t ; \ M E A S U R E 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 T a r g e t   S a l e s < / K e y > < / a : K e y > < a : V a l u e   i : t y p e = " M e a s u r e G r i d N o d e V i e w S t a t e " > < C o l u m n > 1 8 < / C o l u m n > < L a y e d O u t > t r u e < / L a y e d O u t > < W a s U I I n v i s i b l e > t r u e < / W a s U I I n v i s i b l e > < / a : V a l u e > < / a : K e y V a l u e O f D i a g r a m O b j e c t K e y a n y T y p e z b w N T n L X > < a : K e y V a l u e O f D i a g r a m O b j e c t K e y a n y T y p e z b w N T n L X > < a : K e y > < K e y > M e a s u r e s \ S u m   o f   T a r g e t   S a l e s \ T a g I n f o \ F o r m u l a < / K e y > < / a : K e y > < a : V a l u e   i : t y p e = " M e a s u r e G r i d V i e w S t a t e I D i a g r a m T a g A d d i t i o n a l I n f o " / > < / a : K e y V a l u e O f D i a g r a m O b j e c t K e y a n y T y p e z b w N T n L X > < a : K e y V a l u e O f D i a g r a m O b j e c t K e y a n y T y p e z b w N T n L X > < a : K e y > < K e y > M e a s u r e s \ S u m   o f   T a r g e t   S a l e s \ T a g I n f o \ V a l u e < / K e y > < / a : K e y > < a : V a l u e   i : t y p e = " M e a s u r e G r i d V i e w S t a t e I D i a g r a m T a g A d d i t i o n a l I n f o " / > < / a : K e y V a l u e O f D i a g r a m O b j e c t K e y a n y T y p e z b w N T n L X > < a : K e y V a l u e O f D i a g r a m O b j e c t K e y a n y T y p e z b w N T n L X > < a : K e y > < K e y > M e a s u r e s \ S u m   o f   T a r g e t   P r o f i t < / K e y > < / a : K e y > < a : V a l u e   i : t y p e = " M e a s u r e G r i d N o d e V i e w S t a t e " > < C o l u m n > 1 7 < / C o l u m n > < L a y e d O u t > t r u e < / L a y e d O u t > < W a s U I I n v i s i b l e > t r u e < / W a s U I I n v i s i b l e > < / a : V a l u e > < / a : K e y V a l u e O f D i a g r a m O b j e c t K e y a n y T y p e z b w N T n L X > < a : K e y V a l u e O f D i a g r a m O b j e c t K e y a n y T y p e z b w N T n L X > < a : K e y > < K e y > M e a s u r e s \ S u m   o f   T a r g e t   P r o f i t \ T a g I n f o \ F o r m u l a < / K e y > < / a : K e y > < a : V a l u e   i : t y p e = " M e a s u r e G r i d V i e w S t a t e I D i a g r a m T a g A d d i t i o n a l I n f o " / > < / a : K e y V a l u e O f D i a g r a m O b j e c t K e y a n y T y p e z b w N T n L X > < a : K e y V a l u e O f D i a g r a m O b j e c t K e y a n y T y p e z b w N T n L X > < a : K e y > < K e y > M e a s u r e s \ S u m   o f   T a r g e t   P r o f i t \ T a g I n f o \ V a l u e < / K e y > < / a : K e y > < a : V a l u e   i : t y p e = " M e a s u r e G r i d V i e w S t a t e I D i a g r a m T a g A d d i t i o n a l I n f o " / > < / a : K e y V a l u e O f D i a g r a m O b j e c t K e y a n y T y p e z b w N T n L X > < a : K e y V a l u e O f D i a g r a m O b j e c t K e y a n y T y p e z b w N T n L X > < a : K e y > < K e y > M e a s u r e s \ S u m   o f   P r o f i t < / K e y > < / a : K e y > < a : V a l u e   i : t y p e = " M e a s u r e G r i d N o d e V i e w S t a t e " > < C o l u m n > 1 2 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 C o g s < / K e y > < / a : K e y > < a : V a l u e   i : t y p e = " M e a s u r e G r i d N o d e V i e w S t a t e " > < C o l u m n > 1 < / 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 T a r g e t   C O G S < / K e y > < / a : K e y > < a : V a l u e   i : t y p e = " M e a s u r e G r i d N o d e V i e w S t a t e " > < C o l u m n > 1 5 < / C o l u m n > < L a y e d O u t > t r u e < / L a y e d O u t > < W a s U I I n v i s i b l e > t r u e < / W a s U I I n v i s i b l e > < / a : V a l u e > < / a : K e y V a l u e O f D i a g r a m O b j e c t K e y a n y T y p e z b w N T n L X > < a : K e y V a l u e O f D i a g r a m O b j e c t K e y a n y T y p e z b w N T n L X > < a : K e y > < K e y > M e a s u r e s \ S u m   o f   T a r g e t   C O G S \ T a g I n f o \ F o r m u l a < / K e y > < / a : K e y > < a : V a l u e   i : t y p e = " M e a s u r e G r i d V i e w S t a t e I D i a g r a m T a g A d d i t i o n a l I n f o " / > < / a : K e y V a l u e O f D i a g r a m O b j e c t K e y a n y T y p e z b w N T n L X > < a : K e y V a l u e O f D i a g r a m O b j e c t K e y a n y T y p e z b w N T n L X > < a : K e y > < K e y > M e a s u r e s \ S u m   o f   T a r g e t   C O G S \ T a g I n f o \ V a l u e < / K e y > < / a : K e y > < a : V a l u e   i : t y p e = " M e a s u r e G r i d V i e w S t a t e I D i a g r a m T a g A d d i t i o n a l I n f o " / > < / a : K e y V a l u e O f D i a g r a m O b j e c t K e y a n y T y p e z b w N T n L X > < a : K e y V a l u e O f D i a g r a m O b j e c t K e y a n y T y p e z b w N T n L X > < a : K e y > < K e y > M e a s u r e s \ S u m   o f   M a r g i n < / K e y > < / a : K e y > < a : V a l u e   i : t y p e = " M e a s u r e G r i d N o d e V i e w S t a t e " > < C o l u m n > 5 < / C o l u m n > < L a y e d O u t > t r u e < / L a y e d O u t > < W a s U I I n v i s i b l e > t r u e < / W a s U I I n v i s i b l e > < / a : V a l u e > < / a : K e y V a l u e O f D i a g r a m O b j e c t K e y a n y T y p e z b w N T n L X > < a : K e y V a l u e O f D i a g r a m O b j e c t K e y a n y T y p e z b w N T n L X > < a : K e y > < K e y > M e a s u r e s \ S u m   o f   M a r g i n \ T a g I n f o \ F o r m u l a < / K e y > < / a : K e y > < a : V a l u e   i : t y p e = " M e a s u r e G r i d V i e w S t a t e I D i a g r a m T a g A d d i t i o n a l I n f o " / > < / a : K e y V a l u e O f D i a g r a m O b j e c t K e y a n y T y p e z b w N T n L X > < a : K e y V a l u e O f D i a g r a m O b j e c t K e y a n y T y p e z b w N T n L X > < a : K e y > < K e y > M e a s u r e s \ S u m   o f   M a r g i n \ T a g I n f o \ V a l u e < / K e y > < / a : K e y > < a : V a l u e   i : t y p e = " M e a s u r e G r i d V i e w S t a t e I D i a g r a m T a g A d d i t i o n a l I n f o " / > < / a : K e y V a l u e O f D i a g r a m O b j e c t K e y a n y T y p e z b w N T n L X > < a : K e y V a l u e O f D i a g r a m O b j e c t K e y a n y T y p e z b w N T n L X > < a : K e y > < K e y > M e a s u r e s \ S u m   o f   T a r g e t   M a r g i n < / K e y > < / a : K e y > < a : V a l u e   i : t y p e = " M e a s u r e G r i d N o d e V i e w S t a t e " > < C o l u m n > 1 6 < / C o l u m n > < L a y e d O u t > t r u e < / L a y e d O u t > < W a s U I I n v i s i b l e > t r u e < / W a s U I I n v i s i b l e > < / a : V a l u e > < / a : K e y V a l u e O f D i a g r a m O b j e c t K e y a n y T y p e z b w N T n L X > < a : K e y V a l u e O f D i a g r a m O b j e c t K e y a n y T y p e z b w N T n L X > < a : K e y > < K e y > M e a s u r e s \ S u m   o f   T a r g e t   M a r g i n \ T a g I n f o \ F o r m u l a < / K e y > < / a : K e y > < a : V a l u e   i : t y p e = " M e a s u r e G r i d V i e w S t a t e I D i a g r a m T a g A d d i t i o n a l I n f o " / > < / a : K e y V a l u e O f D i a g r a m O b j e c t K e y a n y T y p e z b w N T n L X > < a : K e y V a l u e O f D i a g r a m O b j e c t K e y a n y T y p e z b w N T n L X > < a : K e y > < K e y > M e a s u r e s \ S u m   o f   T a r g e t   M a r g i n \ T a g I n f o \ V a l u e < / K e y > < / a : K e y > < a : V a l u e   i : t y p e = " M e a s u r e G r i d V i e w S t a t e I D i a g r a m T a g A d d i t i o n a l I n f o " / > < / a : K e y V a l u e O f D i a g r a m O b j e c t K e y a n y T y p e z b w N T n L X > < a : K e y V a l u e O f D i a g r a m O b j e c t K e y a n y T y p e z b w N T n L X > < a : K e y > < K e y > M e a s u r e s \ S u m   o f   T o t a l   E x p e n s e s < / K e y > < / a : K e y > < a : V a l u e   i : t y p e = " M e a s u r e G r i d N o d e V i e w S t a t e " > < C o l u m n > 1 9 < / C o l u m n > < L a y e d O u t > t r u e < / L a y e d O u t > < W a s U I I n v i s i b l e > t r u e < / W a s U I I n v i s i b l e > < / a : V a l u e > < / a : K e y V a l u e O f D i a g r a m O b j e c t K e y a n y T y p e z b w N T n L X > < a : K e y V a l u e O f D i a g r a m O b j e c t K e y a n y T y p e z b w N T n L X > < a : K e y > < K e y > M e a s u r e s \ S u m   o f   T o t a l   E x p e n s e s \ T a g I n f o \ F o r m u l a < / K e y > < / a : K e y > < a : V a l u e   i : t y p e = " M e a s u r e G r i d V i e w S t a t e I D i a g r a m T a g A d d i t i o n a l I n f o " / > < / a : K e y V a l u e O f D i a g r a m O b j e c t K e y a n y T y p e z b w N T n L X > < a : K e y V a l u e O f D i a g r a m O b j e c t K e y a n y T y p e z b w N T n L X > < a : K e y > < K e y > M e a s u r e s \ S u m   o f   T o t a l   E x p e n s e s \ T a g I n f o \ V a l u e < / K e y > < / a : K e y > < a : V a l u e   i : t y p e = " M e a s u r e G r i d V i e w S t a t e I D i a g r a m T a g A d d i t i o n a l I n f o " / > < / a : K e y V a l u e O f D i a g r a m O b j e c t K e y a n y T y p e z b w N T n L X > < a : K e y V a l u e O f D i a g r a m O b j e c t K e y a n y T y p e z b w N T n L X > < a : K e y > < K e y > M e a s u r e s \ S u m   o f   M a r k e t i n g < / K e y > < / a : K e y > < a : V a l u e   i : t y p e = " M e a s u r e G r i d N o d e V i e w S t a t e " > < C o l u m n > 8 < / C o l u m n > < L a y e d O u t > t r u e < / L a y e d O u t > < W a s U I I n v i s i b l e > t r u e < / W a s U I I n v i s i b l e > < / a : V a l u e > < / a : K e y V a l u e O f D i a g r a m O b j e c t K e y a n y T y p e z b w N T n L X > < a : K e y V a l u e O f D i a g r a m O b j e c t K e y a n y T y p e z b w N T n L X > < a : K e y > < K e y > M e a s u r e s \ S u m   o f   M a r k e t i n g \ T a g I n f o \ F o r m u l a < / K e y > < / a : K e y > < a : V a l u e   i : t y p e = " M e a s u r e G r i d V i e w S t a t e I D i a g r a m T a g A d d i t i o n a l I n f o " / > < / a : K e y V a l u e O f D i a g r a m O b j e c t K e y a n y T y p e z b w N T n L X > < a : K e y V a l u e O f D i a g r a m O b j e c t K e y a n y T y p e z b w N T n L X > < a : K e y > < K e y > M e a s u r e s \ S u m   o f   M a r k e t i n g \ T a g I n f o \ V a l u e < / K e y > < / a : K e y > < a : V a l u e   i : t y p e = " M e a s u r e G r i d V i e w S t a t e I D i a g r a m T a g A d d i t i o n a l I n f o " / > < / a : K e y V a l u e O f D i a g r a m O b j e c t K e y a n y T y p e z b w N T n L X > < a : K e y V a l u e O f D i a g r a m O b j e c t K e y a n y T y p e z b w N T n L X > < a : K e y > < K e y > M e a s u r e s \ S u m   o f   I n v e n t o r y < / K e y > < / a : K e y > < a : V a l u e   i : t y p e = " M e a s u r e G r i d N o d e V i e w S t a t e " > < C o l u m n > 4 < / C o l u m n > < L a y e d O u t > t r u e < / L a y e d O u t > < W a s U I I n v i s i b l e > t r u e < / W a s U I I n v i s i b l e > < / a : V a l u e > < / a : K e y V a l u e O f D i a g r a m O b j e c t K e y a n y T y p e z b w N T n L X > < a : K e y V a l u e O f D i a g r a m O b j e c t K e y a n y T y p e z b w N T n L X > < a : K e y > < K e y > M e a s u r e s \ S u m   o f   I n v e n t o r y \ T a g I n f o \ F o r m u l a < / K e y > < / a : K e y > < a : V a l u e   i : t y p e = " M e a s u r e G r i d V i e w S t a t e I D i a g r a m T a g A d d i t i o n a l I n f o " / > < / a : K e y V a l u e O f D i a g r a m O b j e c t K e y a n y T y p e z b w N T n L X > < a : K e y V a l u e O f D i a g r a m O b j e c t K e y a n y T y p e z b w N T n L X > < a : K e y > < K e y > M e a s u r e s \ S u m   o f   I n v e n t o r y \ T a g I n f o \ V a l u e < / K e y > < / a : K e y > < a : V a l u e   i : t y p e = " M e a s u r e G r i d V i e w S t a t e I D i a g r a m T a g A d d i t i o n a l I n f o " / > < / a : K e y V a l u e O f D i a g r a m O b j e c t K e y a n y T y p e z b w N T n L X > < a : K e y V a l u e O f D i a g r a m O b j e c t K e y a n y T y p e z b w N T n L X > < a : K e y > < K e y > M e a s u r e s \ S u m   o f   D i f f e r e n c e   B e t w e e n   A c t u a l   a n d   T a r g e t   P r o f i t < / K e y > < / a : K e y > < a : V a l u e   i : t y p e = " M e a s u r e G r i d N o d e V i e w S t a t e " > < C o l u m n > 2 < / C o l u m n > < L a y e d O u t > t r u e < / L a y e d O u t > < W a s U I I n v i s i b l e > t r u e < / W a s U I I n v i s i b l e > < / a : V a l u e > < / a : K e y V a l u e O f D i a g r a m O b j e c t K e y a n y T y p e z b w N T n L X > < a : K e y V a l u e O f D i a g r a m O b j e c t K e y a n y T y p e z b w N T n L X > < a : K e y > < K e y > M e a s u r e s \ S u m   o f   D i f f e r e n c e   B e t w e e n   A c t u a l   a n d   T a r g e t   P r o f i t \ T a g I n f o \ F o r m u l a < / K e y > < / a : K e y > < a : V a l u e   i : t y p e = " M e a s u r e G r i d V i e w S t a t e I D i a g r a m T a g A d d i t i o n a l I n f o " / > < / a : K e y V a l u e O f D i a g r a m O b j e c t K e y a n y T y p e z b w N T n L X > < a : K e y V a l u e O f D i a g r a m O b j e c t K e y a n y T y p e z b w N T n L X > < a : K e y > < K e y > M e a s u r e s \ S u m   o f   D i f f e r e n c e   B e t w e e n   A c t u a l   a n d   T a r g e t   P r o f i t \ T a g I n f o \ V a l u e < / K e y > < / a : K e y > < a : V a l u e   i : t y p e = " M e a s u r e G r i d V i e w S t a t e I D i a g r a m T a g A d d i t i o n a l I n f o " / > < / a : K e y V a l u e O f D i a g r a m O b j e c t K e y a n y T y p e z b w N T n L X > < a : K e y V a l u e O f D i a g r a m O b j e c t K e y a n y T y p e z b w N T n L X > < a : K e y > < K e y > M e a s u r e s \ S u m   o f   M o n t h   N u m b e r < / K e y > < / a : K e y > < a : V a l u e   i : t y p e = " M e a s u r e G r i d N o d e V i e w S t a t e " > < C o l u m n > 2 2 < / C o l u m n > < L a y e d O u t > t r u e < / L a y e d O u t > < W a s U I I n v i s i b l e > t r u e < / W a s U I I n v i s i b l e > < / a : V a l u e > < / a : K e y V a l u e O f D i a g r a m O b j e c t K e y a n y T y p e z b w N T n L X > < a : K e y V a l u e O f D i a g r a m O b j e c t K e y a n y T y p e z b w N T n L X > < a : K e y > < K e y > M e a s u r e s \ S u m   o f   M o n t h   N u m b e r \ T a g I n f o \ F o r m u l a < / K e y > < / a : K e y > < a : V a l u e   i : t y p e = " M e a s u r e G r i d V i e w S t a t e I D i a g r a m T a g A d d i t i o n a l I n f o " / > < / a : K e y V a l u e O f D i a g r a m O b j e c t K e y a n y T y p e z b w N T n L X > < a : K e y V a l u e O f D i a g r a m O b j e c t K e y a n y T y p e z b w N T n L X > < a : K e y > < K e y > M e a s u r e s \ S u m   o f   M o n t h   N u m b e r \ T a g I n f o \ V a l u e < / K e y > < / a : K e y > < a : V a l u e   i : t y p e = " M e a s u r e G r i d V i e w S t a t e I D i a g r a m T a g A d d i t i o n a l I n f o " / > < / a : K e y V a l u e O f D i a g r a m O b j e c t K e y a n y T y p e z b w N T n L X > < a : K e y V a l u e O f D i a g r a m O b j e c t K e y a n y T y p e z b w N T n L X > < a : K e y > < K e y > M e a s u r e s \ S u m   o f   Y e a r < / K e y > < / a : K e y > < a : V a l u e   i : t y p e = " M e a s u r e G r i d N o d e V i e w S t a t e " > < C o l u m n > 2 6 < / 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 M e a s u r e s \ T o t a l   P r o f i t < / K e y > < / a : K e y > < a : V a l u e   i : t y p e = " M e a s u r e G r i d N o d e V i e w S t a t e " > < C o l u m n > 2 < / C o l u m n > < 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 R e v e n u e < / K e y > < / a : K e y > < a : V a l u e   i : t y p e = " M e a s u r e G r i d N o d e V i e w S t a t e " > < C o l u m n > 2 < / 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 M e a s u r e s \ P r o f i t   M a r g i n < / K e y > < / a : K e y > < a : V a l u e   i : t y p e = " M e a s u r e G r i d N o d e V i e w S t a t e " > < C o l u m n > 2 < / C o l u m n > < 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 C o l u m n s \ A r e a   C o d e < / K e y > < / a : K e y > < a : V a l u e   i : t y p e = " M e a s u r e G r i d N o d e V i e w S t a t e " > < L a y e d O u t > t r u e < / L a y e d O u t > < / a : V a l u e > < / a : K e y V a l u e O f D i a g r a m O b j e c t K e y a n y T y p e z b w N T n L X > < a : K e y V a l u e O f D i a g r a m O b j e c t K e y a n y T y p e z b w N T n L X > < a : K e y > < K e y > C o l u m n s \ C o g s < / K e y > < / a : K e y > < a : V a l u e   i : t y p e = " M e a s u r e G r i d N o d e V i e w S t a t e " > < C o l u m n > 1 < / C o l u m n > < L a y e d O u t > t r u e < / L a y e d O u t > < / a : V a l u e > < / a : K e y V a l u e O f D i a g r a m O b j e c t K e y a n y T y p e z b w N T n L X > < a : K e y V a l u e O f D i a g r a m O b j e c t K e y a n y T y p e z b w N T n L X > < a : K e y > < K e y > C o l u m n s \ D i f f e r e n c e   B e t w e e n   A c t u a l   a n d   T a r g e t   P r o f i t 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 C o l u m n s \ I n v e n t o r y < / 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 C o l u m n s \ M a r k e t   S i z e < / K e y > < / a : K e y > < a : V a l u e   i : t y p e = " M e a s u r e G r i d N o d e V i e w S t a t e " > < C o l u m n > 6 < / C o l u m n > < L a y e d O u t > t r u e < / L a y e d O u t > < / a : V a l u e > < / a : K e y V a l u e O f D i a g r a m O b j e c t K e y a n y T y p e z b w N T n L X > < a : K e y V a l u e O f D i a g r a m O b j e c t K e y a n y T y p e z b w N T n L X > < a : K e y > < K e y > C o l u m n s \ M a r k e t < / K e y > < / a : K e y > < a : V a l u e   i : t y p e = " M e a s u r e G r i d N o d e V i e w S t a t e " > < C o l u m n > 7 < / C o l u m n > < L a y e d O u t > t r u e < / L a y e d O u t > < / a : V a l u e > < / a : K e y V a l u e O f D i a g r a m O b j e c t K e y a n y T y p e z b w N T n L X > < a : K e y V a l u e O f D i a g r a m O b j e c t K e y a n y T y p e z b w N T n L X > < a : K e y > < K e y > C o l u m n s \ M a r k e t i n g < / K e y > < / a : K e y > < a : V a l u e   i : t y p e = " M e a s u r e G r i d N o d e V i e w S t a t e " > < C o l u m n > 8 < / C o l u m n > < L a y e d O u t > t r u e < / L a y e d O u t > < / a : V a l u e > < / a : K e y V a l u e O f D i a g r a m O b j e c t K e y a n y T y p e z b w N T n L X > < a : K e y V a l u e O f D i a g r a m O b j e c t K e y a n y T y p e z b w N T n L X > < a : K e y > < K e y > C o l u m n s \ P r o d u c t   L i n e < / K e y > < / a : K e y > < a : V a l u e   i : t y p e = " M e a s u r e G r i d N o d e V i e w S t a t e " > < C o l u m n > 9 < / C o l u m n > < L a y e d O u t > t r u e < / L a y e d O u t > < / a : V a l u e > < / a : K e y V a l u e O f D i a g r a m O b j e c t K e y a n y T y p e z b w N T n L X > < a : K e y V a l u e O f D i a g r a m O b j e c t K e y a n y T y p e z b w N T n L X > < a : K e y > < K e y > C o l u m n s \ P r o d u c t   T y p e < / K e y > < / a : K e y > < a : V a l u e   i : t y p e = " M e a s u r e G r i d N o d e V i e w S t a t e " > < C o l u m n > 1 0 < / C o l u m n > < L a y e d O u t > t r u e < / L a y e d O u t > < / a : V a l u e > < / a : K e y V a l u e O f D i a g r a m O b j e c t K e y a n y T y p e z b w N T n L X > < a : K e y V a l u e O f D i a g r a m O b j e c t K e y a n y T y p e z b w N T n L X > < a : K e y > < K e y > C o l u m n s \ P r o d u c t < / 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 C o l u m n s \ S a l e s < / K e y > < / a : K e y > < a : V a l u e   i : t y p e = " M e a s u r e G r i d N o d e V i e w S t a t e " > < C o l u m n > 1 3 < / C o l u m n > < L a y e d O u t > t r u e < / L a y e d O u t > < / a : V a l u e > < / a : K e y V a l u e O f D i a g r a m O b j e c t K e y a n y T y p e z b w N T n L X > < a : K e y V a l u e O f D i a g r a m O b j e c t K e y a n y T y p e z b w N T n L X > < a : K e y > < K e y > C o l u m n s \ S t a t e < / K e y > < / a : K e y > < a : V a l u e   i : t y p e = " M e a s u r e G r i d N o d e V i e w S t a t e " > < C o l u m n > 1 4 < / C o l u m n > < L a y e d O u t > t r u e < / L a y e d O u t > < / a : V a l u e > < / a : K e y V a l u e O f D i a g r a m O b j e c t K e y a n y T y p e z b w N T n L X > < a : K e y V a l u e O f D i a g r a m O b j e c t K e y a n y T y p e z b w N T n L X > < a : K e y > < K e y > C o l u m n s \ T a r g e t   C O G S < / K e y > < / a : K e y > < a : V a l u e   i : t y p e = " M e a s u r e G r i d N o d e V i e w S t a t e " > < C o l u m n > 1 5 < / C o l u m n > < L a y e d O u t > t r u e < / L a y e d O u t > < / a : V a l u e > < / a : K e y V a l u e O f D i a g r a m O b j e c t K e y a n y T y p e z b w N T n L X > < a : K e y V a l u e O f D i a g r a m O b j e c t K e y a n y T y p e z b w N T n L X > < a : K e y > < K e y > C o l u m n s \ T a r g e t   M a r g i n < / K e y > < / a : K e y > < a : V a l u e   i : t y p e = " M e a s u r e G r i d N o d e V i e w S t a t e " > < C o l u m n > 1 6 < / C o l u m n > < L a y e d O u t > t r u e < / L a y e d O u t > < / a : V a l u e > < / a : K e y V a l u e O f D i a g r a m O b j e c t K e y a n y T y p e z b w N T n L X > < a : K e y V a l u e O f D i a g r a m O b j e c t K e y a n y T y p e z b w N T n L X > < a : K e y > < K e y > C o l u m n s \ T a r g e t   P r o f i t < / K e y > < / a : K e y > < a : V a l u e   i : t y p e = " M e a s u r e G r i d N o d e V i e w S t a t e " > < C o l u m n > 1 7 < / C o l u m n > < L a y e d O u t > t r u e < / L a y e d O u t > < / a : V a l u e > < / a : K e y V a l u e O f D i a g r a m O b j e c t K e y a n y T y p e z b w N T n L X > < a : K e y V a l u e O f D i a g r a m O b j e c t K e y a n y T y p e z b w N T n L X > < a : K e y > < K e y > C o l u m n s \ T a r g e t   S a l e s < / K e y > < / a : K e y > < a : V a l u e   i : t y p e = " M e a s u r e G r i d N o d e V i e w S t a t e " > < C o l u m n > 1 8 < / C o l u m n > < L a y e d O u t > t r u e < / L a y e d O u t > < / a : V a l u e > < / a : K e y V a l u e O f D i a g r a m O b j e c t K e y a n y T y p e z b w N T n L X > < a : K e y V a l u e O f D i a g r a m O b j e c t K e y a n y T y p e z b w N T n L X > < a : K e y > < K e y > C o l u m n s \ T o t a l   E x p e n s e s < / K e y > < / a : K e y > < a : V a l u e   i : t y p e = " M e a s u r e G r i d N o d e V i e w S t a t e " > < C o l u m n > 1 9 < / C o l u m n > < L a y e d O u t > t r u e < / L a y e d O u t > < / a : V a l u e > < / a : K e y V a l u e O f D i a g r a m O b j e c t K e y a n y T y p e z b w N T n L X > < a : K e y V a l u e O f D i a g r a m O b j e c t K e y a n y T y p e z b w N T n L X > < a : K e y > < K e y > C o l u m n s \ T y p e < / K e y > < / a : K e y > < a : V a l u e   i : t y p e = " M e a s u r e G r i d N o d e V i e w S t a t e " > < C o l u m n > 2 0 < / C o l u m n > < L a y e d O u t > t r u e < / L a y e d O u t > < / a : V a l u e > < / a : K e y V a l u e O f D i a g r a m O b j e c t K e y a n y T y p e z b w N T n L X > < a : K e y V a l u e O f D i a g r a m O b j e c t K e y a n y T y p e z b w N T n L X > < a : K e y > < K e y > C o l u m n s \ M o n t h   N a m e < / K e y > < / a : K e y > < a : V a l u e   i : t y p e = " M e a s u r e G r i d N o d e V i e w S t a t e " > < C o l u m n > 2 1 < / C o l u m n > < L a y e d O u t > t r u e < / L a y e d O u t > < / a : V a l u e > < / a : K e y V a l u e O f D i a g r a m O b j e c t K e y a n y T y p e z b w N T n L X > < a : K e y V a l u e O f D i a g r a m O b j e c t K e y a n y T y p e z b w N T n L X > < a : K e y > < K e y > C o l u m n s \ M o n t h   N u m b e r < / K e y > < / a : K e y > < a : V a l u e   i : t y p e = " M e a s u r e G r i d N o d e V i e w S t a t e " > < C o l u m n > 2 2 < / C o l u m n > < L a y e d O u t > t r u e < / L a y e d O u t > < / a : V a l u e > < / a : K e y V a l u e O f D i a g r a m O b j e c t K e y a n y T y p e z b w N T n L X > < a : K e y V a l u e O f D i a g r a m O b j e c t K e y a n y T y p e z b w N T n L X > < a : K e y > < K e y > C o l u m n s \ D a y   o f   W e e k < / K e y > < / a : K e y > < a : V a l u e   i : t y p e = " M e a s u r e G r i d N o d e V i e w S t a t e " > < C o l u m n > 2 3 < / C o l u m n > < L a y e d O u t > t r u e < / L a y e d O u t > < / a : V a l u e > < / a : K e y V a l u e O f D i a g r a m O b j e c t K e y a n y T y p e z b w N T n L X > < a : K e y V a l u e O f D i a g r a m O b j e c t K e y a n y T y p e z b w N T n L X > < a : K e y > < K e y > C o l u m n s \ D a y   N a m e < / K e y > < / a : K e y > < a : V a l u e   i : t y p e = " M e a s u r e G r i d N o d e V i e w S t a t e " > < C o l u m n > 2 4 < / C o l u m n > < L a y e d O u t > t r u e < / L a y e d O u t > < / a : V a l u e > < / a : K e y V a l u e O f D i a g r a m O b j e c t K e y a n y T y p e z b w N T n L X > < a : K e y V a l u e O f D i a g r a m O b j e c t K e y a n y T y p e z b w N T n L X > < a : K e y > < K e y > C o l u m n s \ W e e k T y p e < / K e y > < / a : K e y > < a : V a l u e   i : t y p e = " M e a s u r e G r i d N o d e V i e w S t a t e " > < C o l u m n > 2 5 < / C o l u m n > < L a y e d O u t > t r u e < / L a y e d O u t > < / a : V a l u e > < / a : K e y V a l u e O f D i a g r a m O b j e c t K e y a n y T y p e z b w N T n L X > < a : K e y V a l u e O f D i a g r a m O b j e c t K e y a n y T y p e z b w N T n L X > < a : K e y > < K e y > C o l u m n s \ Y e a r < / K e y > < / a : K e y > < a : V a l u e   i : t y p e = " M e a s u r e G r i d N o d e V i e w S t a t e " > < C o l u m n > 2 6 < / C o l u m n > < L a y e d O u t > t r u e < / L a y e d O u t > < / a : V a l u e > < / a : K e y V a l u e O f D i a g r a m O b j e c t K e y a n y T y p e z b w N T n L X > < a : K e y V a l u e O f D i a g r a m O b j e c t K e y a n y T y p e z b w N T n L X > < a : K e y > < K e y > C o l u m n s \ M o n t h < / K e y > < / a : K e y > < a : V a l u e   i : t y p e = " M e a s u r e G r i d N o d e V i e w S t a t e " > < C o l u m n > 2 7 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 T a r g e t   S a l e s & g t ; - & l t ; M e a s u r e s \ T a r g e t   S a l e s & g t ; < / K e y > < / a : K e y > < a : V a l u e   i : t y p e = " M e a s u r e G r i d V i e w S t a t e I D i a g r a m L i n k " / > < / a : K e y V a l u e O f D i a g r a m O b j e c t K e y a n y T y p e z b w N T n L X > < a : K e y V a l u e O f D i a g r a m O b j e c t K e y a n y T y p e z b w N T n L X > < a : K e y > < K e y > L i n k s \ & l t ; C o l u m n s \ S u m   o f   T a r g e t   S a l e s & g t ; - & l t ; M e a s u r e s \ T a r g e t   S a l e s & g t ; \ C O L U M N < / K e y > < / a : K e y > < a : V a l u e   i : t y p e = " M e a s u r e G r i d V i e w S t a t e I D i a g r a m L i n k E n d p o i n t " / > < / a : K e y V a l u e O f D i a g r a m O b j e c t K e y a n y T y p e z b w N T n L X > < a : K e y V a l u e O f D i a g r a m O b j e c t K e y a n y T y p e z b w N T n L X > < a : K e y > < K e y > L i n k s \ & l t ; C o l u m n s \ S u m   o f   T a r g e t   S a l e s & g t ; - & l t ; M e a s u r e s \ T a r g e t   S a l e s & g t ; \ M E A S U R E < / K e y > < / a : K e y > < a : V a l u e   i : t y p e = " M e a s u r e G r i d V i e w S t a t e I D i a g r a m L i n k E n d p o i n t " / > < / a : K e y V a l u e O f D i a g r a m O b j e c t K e y a n y T y p e z b w N T n L X > < a : K e y V a l u e O f D i a g r a m O b j e c t K e y a n y T y p e z b w N T n L X > < a : K e y > < K e y > L i n k s \ & l t ; C o l u m n s \ S u m   o f   T a r g e t   P r o f i t & g t ; - & l t ; M e a s u r e s \ T a r g e t   P r o f i t & g t ; < / K e y > < / a : K e y > < a : V a l u e   i : t y p e = " M e a s u r e G r i d V i e w S t a t e I D i a g r a m L i n k " / > < / a : K e y V a l u e O f D i a g r a m O b j e c t K e y a n y T y p e z b w N T n L X > < a : K e y V a l u e O f D i a g r a m O b j e c t K e y a n y T y p e z b w N T n L X > < a : K e y > < K e y > L i n k s \ & l t ; C o l u m n s \ S u m   o f   T a r g e t   P r o f i t & g t ; - & l t ; M e a s u r e s \ T a r g e t   P r o f i t & g t ; \ C O L U M N < / K e y > < / a : K e y > < a : V a l u e   i : t y p e = " M e a s u r e G r i d V i e w S t a t e I D i a g r a m L i n k E n d p o i n t " / > < / a : K e y V a l u e O f D i a g r a m O b j e c t K e y a n y T y p e z b w N T n L X > < a : K e y V a l u e O f D i a g r a m O b j e c t K e y a n y T y p e z b w N T n L X > < a : K e y > < K e y > L i n k s \ & l t ; C o l u m n s \ S u m   o f   T a r g e t   P r o f i t & g t ; - & l t ; M e a s u r e s \ T a r g e t   P r o f i t & g t ; \ M E A S U R E 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 T a r g e t   C O G S & g t ; - & l t ; M e a s u r e s \ T a r g e t   C O G S & g t ; < / K e y > < / a : K e y > < a : V a l u e   i : t y p e = " M e a s u r e G r i d V i e w S t a t e I D i a g r a m L i n k " / > < / a : K e y V a l u e O f D i a g r a m O b j e c t K e y a n y T y p e z b w N T n L X > < a : K e y V a l u e O f D i a g r a m O b j e c t K e y a n y T y p e z b w N T n L X > < a : K e y > < K e y > L i n k s \ & l t ; C o l u m n s \ S u m   o f   T a r g e t   C O G S & g t ; - & l t ; M e a s u r e s \ T a r g e t   C O G S & g t ; \ C O L U M N < / K e y > < / a : K e y > < a : V a l u e   i : t y p e = " M e a s u r e G r i d V i e w S t a t e I D i a g r a m L i n k E n d p o i n t " / > < / a : K e y V a l u e O f D i a g r a m O b j e c t K e y a n y T y p e z b w N T n L X > < a : K e y V a l u e O f D i a g r a m O b j e c t K e y a n y T y p e z b w N T n L X > < a : K e y > < K e y > L i n k s \ & l t ; C o l u m n s \ S u m   o f   T a r g e t   C O G S & g t ; - & l t ; M e a s u r e s \ T a r g e t   C O G S & g t ; \ M E A S U R E < / K e y > < / a : K e y > < a : V a l u e   i : t y p e = " M e a s u r e G r i d V i e w S t a t e I D i a g r a m L i n k E n d p o i n t " / > < / a : K e y V a l u e O f D i a g r a m O b j e c t K e y a n y T y p e z b w N T n L X > < a : K e y V a l u e O f D i a g r a m O b j e c t K e y a n y T y p e z b w N T n L X > < a : K e y > < K e y > L i n k s \ & l t ; C o l u m n s \ S u m   o f   M a r g i n & g t ; - & l t ; M e a s u r e s \ M a r g i n & g t ; < / K e y > < / a : K e y > < a : V a l u e   i : t y p e = " M e a s u r e G r i d V i e w S t a t e I D i a g r a m L i n k " / > < / a : K e y V a l u e O f D i a g r a m O b j e c t K e y a n y T y p e z b w N T n L X > < a : K e y V a l u e O f D i a g r a m O b j e c t K e y a n y T y p e z b w N T n L X > < a : K e y > < K e y > L i n k s \ & l t ; C o l u m n s \ S u m   o f   M a r g i n & g t ; - & l t ; M e a s u r e s \ M a r g i n & g t ; \ C O L U M N < / K e y > < / a : K e y > < a : V a l u e   i : t y p e = " M e a s u r e G r i d V i e w S t a t e I D i a g r a m L i n k E n d p o i n t " / > < / a : K e y V a l u e O f D i a g r a m O b j e c t K e y a n y T y p e z b w N T n L X > < a : K e y V a l u e O f D i a g r a m O b j e c t K e y a n y T y p e z b w N T n L X > < a : K e y > < K e y > L i n k s \ & l t ; C o l u m n s \ S u m   o f   M a r g i n & g t ; - & l t ; M e a s u r e s \ M a r g i n & g t ; \ M E A S U R E < / K e y > < / a : K e y > < a : V a l u e   i : t y p e = " M e a s u r e G r i d V i e w S t a t e I D i a g r a m L i n k E n d p o i n t " / > < / a : K e y V a l u e O f D i a g r a m O b j e c t K e y a n y T y p e z b w N T n L X > < a : K e y V a l u e O f D i a g r a m O b j e c t K e y a n y T y p e z b w N T n L X > < a : K e y > < K e y > L i n k s \ & l t ; C o l u m n s \ S u m   o f   T a r g e t   M a r g i n & g t ; - & l t ; M e a s u r e s \ T a r g e t   M a r g i n & g t ; < / K e y > < / a : K e y > < a : V a l u e   i : t y p e = " M e a s u r e G r i d V i e w S t a t e I D i a g r a m L i n k " / > < / a : K e y V a l u e O f D i a g r a m O b j e c t K e y a n y T y p e z b w N T n L X > < a : K e y V a l u e O f D i a g r a m O b j e c t K e y a n y T y p e z b w N T n L X > < a : K e y > < K e y > L i n k s \ & l t ; C o l u m n s \ S u m   o f   T a r g e t   M a r g i n & g t ; - & l t ; M e a s u r e s \ T a r g e t   M a r g i n & g t ; \ C O L U M N < / K e y > < / a : K e y > < a : V a l u e   i : t y p e = " M e a s u r e G r i d V i e w S t a t e I D i a g r a m L i n k E n d p o i n t " / > < / a : K e y V a l u e O f D i a g r a m O b j e c t K e y a n y T y p e z b w N T n L X > < a : K e y V a l u e O f D i a g r a m O b j e c t K e y a n y T y p e z b w N T n L X > < a : K e y > < K e y > L i n k s \ & l t ; C o l u m n s \ S u m   o f   T a r g e t   M a r g i n & g t ; - & l t ; M e a s u r e s \ T a r g e t   M a r g i n & g t ; \ M E A S U R E < / K e y > < / a : K e y > < a : V a l u e   i : t y p e = " M e a s u r e G r i d V i e w S t a t e I D i a g r a m L i n k E n d p o i n t " / > < / a : K e y V a l u e O f D i a g r a m O b j e c t K e y a n y T y p e z b w N T n L X > < a : K e y V a l u e O f D i a g r a m O b j e c t K e y a n y T y p e z b w N T n L X > < a : K e y > < K e y > L i n k s \ & l t ; C o l u m n s \ S u m   o f   T o t a l   E x p e n s e s & g t ; - & l t ; M e a s u r e s \ T o t a l   E x p e n s e s & g t ; < / K e y > < / a : K e y > < a : V a l u e   i : t y p e = " M e a s u r e G r i d V i e w S t a t e I D i a g r a m L i n k " / > < / a : K e y V a l u e O f D i a g r a m O b j e c t K e y a n y T y p e z b w N T n L X > < a : K e y V a l u e O f D i a g r a m O b j e c t K e y a n y T y p e z b w N T n L X > < a : K e y > < K e y > L i n k s \ & l t ; C o l u m n s \ S u m   o f   T o t a l   E x p e n s e s & g t ; - & l t ; M e a s u r e s \ T o t a l   E x p e n s e s & g t ; \ C O L U M N < / K e y > < / a : K e y > < a : V a l u e   i : t y p e = " M e a s u r e G r i d V i e w S t a t e I D i a g r a m L i n k E n d p o i n t " / > < / a : K e y V a l u e O f D i a g r a m O b j e c t K e y a n y T y p e z b w N T n L X > < a : K e y V a l u e O f D i a g r a m O b j e c t K e y a n y T y p e z b w N T n L X > < a : K e y > < K e y > L i n k s \ & l t ; C o l u m n s \ S u m   o f   T o t a l   E x p e n s e s & g t ; - & l t ; M e a s u r e s \ T o t a l   E x p e n s e s & g t ; \ M E A S U R E < / K e y > < / a : K e y > < a : V a l u e   i : t y p e = " M e a s u r e G r i d V i e w S t a t e I D i a g r a m L i n k E n d p o i n t " / > < / a : K e y V a l u e O f D i a g r a m O b j e c t K e y a n y T y p e z b w N T n L X > < a : K e y V a l u e O f D i a g r a m O b j e c t K e y a n y T y p e z b w N T n L X > < a : K e y > < K e y > L i n k s \ & l t ; C o l u m n s \ S u m   o f   M a r k e t i n g & g t ; - & l t ; M e a s u r e s \ M a r k e t i n g & g t ; < / K e y > < / a : K e y > < a : V a l u e   i : t y p e = " M e a s u r e G r i d V i e w S t a t e I D i a g r a m L i n k " / > < / a : K e y V a l u e O f D i a g r a m O b j e c t K e y a n y T y p e z b w N T n L X > < a : K e y V a l u e O f D i a g r a m O b j e c t K e y a n y T y p e z b w N T n L X > < a : K e y > < K e y > L i n k s \ & l t ; C o l u m n s \ S u m   o f   M a r k e t i n g & g t ; - & l t ; M e a s u r e s \ M a r k e t i n g & g t ; \ C O L U M N < / K e y > < / a : K e y > < a : V a l u e   i : t y p e = " M e a s u r e G r i d V i e w S t a t e I D i a g r a m L i n k E n d p o i n t " / > < / a : K e y V a l u e O f D i a g r a m O b j e c t K e y a n y T y p e z b w N T n L X > < a : K e y V a l u e O f D i a g r a m O b j e c t K e y a n y T y p e z b w N T n L X > < a : K e y > < K e y > L i n k s \ & l t ; C o l u m n s \ S u m   o f   M a r k e t i n g & g t ; - & l t ; M e a s u r e s \ M a r k e t i n g & g t ; \ M E A S U R E < / K e y > < / a : K e y > < a : V a l u e   i : t y p e = " M e a s u r e G r i d V i e w S t a t e I D i a g r a m L i n k E n d p o i n t " / > < / a : K e y V a l u e O f D i a g r a m O b j e c t K e y a n y T y p e z b w N T n L X > < a : K e y V a l u e O f D i a g r a m O b j e c t K e y a n y T y p e z b w N T n L X > < a : K e y > < K e y > L i n k s \ & l t ; C o l u m n s \ S u m   o f   I n v e n t o r y & g t ; - & l t ; M e a s u r e s \ I n v e n t o r y & g t ; < / K e y > < / a : K e y > < a : V a l u e   i : t y p e = " M e a s u r e G r i d V i e w S t a t e I D i a g r a m L i n k " / > < / a : K e y V a l u e O f D i a g r a m O b j e c t K e y a n y T y p e z b w N T n L X > < a : K e y V a l u e O f D i a g r a m O b j e c t K e y a n y T y p e z b w N T n L X > < a : K e y > < K e y > L i n k s \ & l t ; C o l u m n s \ S u m   o f   I n v e n t o r y & g t ; - & l t ; M e a s u r e s \ I n v e n t o r y & g t ; \ C O L U M N < / K e y > < / a : K e y > < a : V a l u e   i : t y p e = " M e a s u r e G r i d V i e w S t a t e I D i a g r a m L i n k E n d p o i n t " / > < / a : K e y V a l u e O f D i a g r a m O b j e c t K e y a n y T y p e z b w N T n L X > < a : K e y V a l u e O f D i a g r a m O b j e c t K e y a n y T y p e z b w N T n L X > < a : K e y > < K e y > L i n k s \ & l t ; C o l u m n s \ S u m   o f   I n v e n t o r y & g t ; - & l t ; M e a s u r e s \ I n v e n t o r y & g t ; \ M E A S U R E < / K e y > < / a : K e y > < a : V a l u e   i : t y p e = " M e a s u r e G r i d V i e w S t a t e I D i a g r a m L i n k E n d p o i n t " / > < / a : K e y V a l u e O f D i a g r a m O b j e c t K e y a n y T y p e z b w N T n L X > < a : K e y V a l u e O f D i a g r a m O b j e c t K e y a n y T y p e z b w N T n L X > < a : K e y > < K e y > L i n k s \ & l t ; C o l u m n s \ S u m   o f   D i f f e r e n c e   B e t w e e n   A c t u a l   a n d   T a r g e t   P r o f i t & g t ; - & l t ; M e a s u r e s \ D i f f e r e n c e   B e t w e e n   A c t u a l   a n d   T a r g e t   P r o f i t & g t ; < / K e y > < / a : K e y > < a : V a l u e   i : t y p e = " M e a s u r e G r i d V i e w S t a t e I D i a g r a m L i n k " / > < / a : K e y V a l u e O f D i a g r a m O b j e c t K e y a n y T y p e z b w N T n L X > < a : K e y V a l u e O f D i a g r a m O b j e c t K e y a n y T y p e z b w N T n L X > < a : K e y > < K e y > L i n k s \ & l t ; C o l u m n s \ S u m   o f   D i f f e r e n c e   B e t w e e n   A c t u a l   a n d   T a r g e t   P r o f i t & g t ; - & l t ; M e a s u r e s \ D i f f e r e n c e   B e t w e e n   A c t u a l   a n d   T a r g e t   P r o f i t & g t ; \ C O L U M N < / K e y > < / a : K e y > < a : V a l u e   i : t y p e = " M e a s u r e G r i d V i e w S t a t e I D i a g r a m L i n k E n d p o i n t " / > < / a : K e y V a l u e O f D i a g r a m O b j e c t K e y a n y T y p e z b w N T n L X > < a : K e y V a l u e O f D i a g r a m O b j e c t K e y a n y T y p e z b w N T n L X > < a : K e y > < K e y > L i n k s \ & l t ; C o l u m n s \ S u m   o f   D i f f e r e n c e   B e t w e e n   A c t u a l   a n d   T a r g e t   P r o f i t & g t ; - & l t ; M e a s u r e s \ D i f f e r e n c e   B e t w e e n   A c t u a l   a n d   T a r g e t   P r o f i t & g t ; \ M E A S U R E < / K e y > < / a : K e y > < a : V a l u e   i : t y p e = " M e a s u r e G r i d V i e w S t a t e I D i a g r a m L i n k E n d p o i n t " / > < / a : K e y V a l u e O f D i a g r a m O b j e c t K e y a n y T y p e z b w N T n L X > < a : K e y V a l u e O f D i a g r a m O b j e c t K e y a n y T y p e z b w N T n L X > < a : K e y > < K e y > L i n k s \ & l t ; C o l u m n s \ S u m   o f   M o n t h   N u m b e r & g t ; - & l t ; M e a s u r e s \ M o n t h   N u m b e r & g t ; < / K e y > < / a : K e y > < a : V a l u e   i : t y p e = " M e a s u r e G r i d V i e w S t a t e I D i a g r a m L i n k " / > < / a : K e y V a l u e O f D i a g r a m O b j e c t K e y a n y T y p e z b w N T n L X > < a : K e y V a l u e O f D i a g r a m O b j e c t K e y a n y T y p e z b w N T n L X > < a : K e y > < K e y > L i n k s \ & l t ; C o l u m n s \ S u m   o f   M o n t h   N u m b e r & g t ; - & l t ; M e a s u r e s \ M o n t h   N u m b e r & g t ; \ C O L U M N < / K e y > < / a : K e y > < a : V a l u e   i : t y p e = " M e a s u r e G r i d V i e w S t a t e I D i a g r a m L i n k E n d p o i n t " / > < / a : K e y V a l u e O f D i a g r a m O b j e c t K e y a n y T y p e z b w N T n L X > < a : K e y V a l u e O f D i a g r a m O b j e c t K e y a n y T y p e z b w N T n L X > < a : K e y > < K e y > L i n k s \ & l t ; C o l u m n s \ S u m   o f   M o n t h   N u m b e r & g t ; - & l t ; M e a s u r e s \ M o n t h   N u m b e r & g t ; \ M E A S U R E 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9 8 2 e 8 6 f a - b c 3 a - 4 e a d - 8 d d 0 - 2 b 7 9 c a d d 9 7 2 e " > < 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11.xml>��< ? x m l   v e r s i o n = " 1 . 0 "   e n c o d i n g = " U T F - 1 6 " ? > < G e m i n i   x m l n s = " h t t p : / / g e m i n i / p i v o t c u s t o m i z a t i o n / C l i e n t W i n d o w X M L " > < C u s t o m C o n t e n t > < ! [ C D A T A [ C o f f e e   C h a i n _ 6 e 8 5 e 7 0 4 - e f 8 8 - 4 0 d 4 - b 0 5 b - 4 d 1 9 5 f 3 3 a 7 6 1 ] ] > < / C u s t o m C o n t e n t > < / G e m i n i > 
</file>

<file path=customXml/item12.xml>��< ? x m l   v e r s i o n = " 1 . 0 "   e n c o d i n g = " U T F - 1 6 " ? > < G e m i n i   x m l n s = " h t t p : / / g e m i n i / p i v o t c u s t o m i z a t i o n / T a b l e O r d e r " > < C u s t o m C o n t e n t > < ! [ C D A T A [ C o f f e e   C h a i n _ 6 e 8 5 e 7 0 4 - e f 8 8 - 4 0 d 4 - b 0 5 b - 4 d 1 9 5 f 3 3 a 7 6 1 ] ] > < / C u s t o m C o n t e n t > < / G e m i n i > 
</file>

<file path=customXml/item13.xml>��< ? x m l   v e r s i o n = " 1 . 0 "   e n c o d i n g = " U T F - 1 6 " ? > < G e m i n i   x m l n s = " h t t p : / / g e m i n i / p i v o t c u s t o m i z a t i o n / 3 a d b 7 a 4 3 - 0 0 c 6 - 4 4 c e - 8 0 8 6 - c 6 7 c 8 2 e 6 d c 9 8 " > < 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14.xml>��< ? x m l   v e r s i o n = " 1 . 0 "   e n c o d i n g = " U T F - 1 6 " ? > < G e m i n i   x m l n s = " h t t p : / / g e m i n i / p i v o t c u s t o m i z a t i o n / 2 7 d 1 0 6 b f - 9 a d 5 - 4 d 5 b - 9 b 1 4 - c 5 c 9 5 e 1 d c 7 3 3 " > < 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15.xml>��< ? x m l   v e r s i o n = " 1 . 0 "   e n c o d i n g = " U T F - 1 6 " ? > < G e m i n i   x m l n s = " h t t p : / / g e m i n i / p i v o t c u s t o m i z a t i o n / T a b l e X M L _ C o f f e e   C h a i n _ 6 e 8 5 e 7 0 4 - e f 8 8 - 4 0 d 4 - b 0 5 b - 4 d 1 9 5 f 3 3 a 7 6 1 " > < 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 1 0 0 < / i n t > < / v a l u e > < / i t e m > < i t e m > < k e y > < s t r i n g > C o g s < / s t r i n g > < / k e y > < v a l u e > < i n t > 6 5 < / i n t > < / v a l u e > < / i t e m > < i t e m > < k e y > < s t r i n g > D i f f e r e n c e   B e t w e e n   A c t u a l   a n d   T a r g e t   P r o f i t < / s t r i n g > < / k e y > < v a l u e > < i n t > 3 0 6 < / i n t > < / v a l u e > < / i t e m > < i t e m > < k e y > < s t r i n g > D a t e < / s t r i n g > < / k e y > < v a l u e > < i n t > 6 5 < / i n t > < / v a l u e > < / i t e m > < i t e m > < k e y > < s t r i n g > I n v e n t o r y < / s t r i n g > < / k e y > < v a l u e > < i n t > 9 6 < / i n t > < / v a l u e > < / i t e m > < i t e m > < k e y > < s t r i n g > M a r g i n < / s t r i n g > < / k e y > < v a l u e > < i n t > 7 9 < / i n t > < / v a l u e > < / i t e m > < i t e m > < k e y > < s t r i n g > M a r k e t   S i z e < / s t r i n g > < / k e y > < v a l u e > < i n t > 1 0 8 < / i n t > < / v a l u e > < / i t e m > < i t e m > < k e y > < s t r i n g > M a r k e t < / s t r i n g > < / k e y > < v a l u e > < i n t > 8 0 < / i n t > < / v a l u e > < / i t e m > < i t e m > < k e y > < s t r i n g > M a r k e t i n g < / s t r i n g > < / k e y > < v a l u e > < i n t > 9 8 < / i n t > < / v a l u e > < / i t e m > < i t e m > < k e y > < s t r i n g > P r o d u c t   L i n e < / s t r i n g > < / k e y > < v a l u e > < i n t > 1 1 3 < / i n t > < / v a l u e > < / i t e m > < i t e m > < k e y > < s t r i n g > P r o d u c t   T y p e < / s t r i n g > < / k e y > < v a l u e > < i n t > 1 1 6 < / i n t > < / v a l u e > < / i t e m > < i t e m > < k e y > < s t r i n g > P r o d u c t < / s t r i n g > < / k e y > < v a l u e > < i n t > 8 4 < / i n t > < / v a l u e > < / i t e m > < i t e m > < k e y > < s t r i n g > P r o f i t < / s t r i n g > < / k e y > < v a l u e > < i n t > 7 0 < / i n t > < / v a l u e > < / i t e m > < i t e m > < k e y > < s t r i n g > S a l e s < / s t r i n g > < / k e y > < v a l u e > < i n t > 6 8 < / i n t > < / v a l u e > < / i t e m > < i t e m > < k e y > < s t r i n g > S t a t e < / s t r i n g > < / k e y > < v a l u e > < i n t > 6 8 < / i n t > < / v a l u e > < / i t e m > < i t e m > < k e y > < s t r i n g > T a r g e t   C O G S < / s t r i n g > < / k e y > < v a l u e > < i n t > 1 1 1 < / i n t > < / v a l u e > < / i t e m > < i t e m > < k e y > < s t r i n g > T a r g e t   M a r g i n < / s t r i n g > < / k e y > < v a l u e > < i n t > 1 2 0 < / i n t > < / v a l u e > < / i t e m > < i t e m > < k e y > < s t r i n g > T a r g e t   P r o f i t < / s t r i n g > < / k e y > < v a l u e > < i n t > 1 1 1 < / i n t > < / v a l u e > < / i t e m > < i t e m > < k e y > < s t r i n g > T a r g e t   S a l e s < / s t r i n g > < / k e y > < v a l u e > < i n t > 1 0 9 < / i n t > < / v a l u e > < / i t e m > < i t e m > < k e y > < s t r i n g > T o t a l   E x p e n s e s < / s t r i n g > < / k e y > < v a l u e > < i n t > 1 2 7 < / i n t > < / v a l u e > < / i t e m > < i t e m > < k e y > < s t r i n g > T y p e < / s t r i n g > < / k e y > < v a l u e > < i n t > 6 5 < / i n t > < / v a l u e > < / i t e m > < i t e m > < k e y > < s t r i n g > M o n t h   N a m e < / s t r i n g > < / k e y > < v a l u e > < i n t > 1 1 7 < / i n t > < / v a l u e > < / i t e m > < i t e m > < k e y > < s t r i n g > M o n t h   N u m b e r < / s t r i n g > < / k e y > < v a l u e > < i n t > 1 3 1 < / i n t > < / v a l u e > < / i t e m > < i t e m > < k e y > < s t r i n g > D a y   o f   W e e k < / s t r i n g > < / k e y > < v a l u e > < i n t > 1 1 3 < / i n t > < / v a l u e > < / i t e m > < i t e m > < k e y > < s t r i n g > D a y   N a m e < / s t r i n g > < / k e y > < v a l u e > < i n t > 9 9 < / i n t > < / v a l u e > < / i t e m > < i t e m > < k e y > < s t r i n g > W e e k T y p e < / s t r i n g > < / k e y > < v a l u e > < i n t > 1 0 0 < / i n t > < / v a l u e > < / i t e m > < i t e m > < k e y > < s t r i n g > Y e a r < / s t r i n g > < / k e y > < v a l u e > < i n t > 6 2 < / i n t > < / v a l u e > < / i t e m > < i t e m > < k e y > < s t r i n g > M o n t h < / s t r i n g > < / k e y > < v a l u e > < i n t > 7 7 < / i n t > < / v a l u e > < / i t e m > < / C o l u m n W i d t h s > < C o l u m n D i s p l a y I n d e x > < i t e m > < k e y > < s t r i n g > A r e a   C o d e < / s t r i n g > < / k e y > < v a l u e > < i n t > 0 < / i n t > < / v a l u e > < / i t e m > < i t e m > < k e y > < s t r i n g > C o g s < / s t r i n g > < / k e y > < v a l u e > < i n t > 1 < / i n t > < / v a l u e > < / i t e m > < i t e m > < k e y > < s t r i n g > D i f f e r e n c e   B e t w e e n   A c t u a l   a n d   T a r g e t   P r o f i t < / s t r i n g > < / k e y > < v a l u e > < i n t > 2 < / i n t > < / v a l u e > < / i t e m > < i t e m > < k e y > < s t r i n g > D a t e < / s t r i n g > < / k e y > < v a l u e > < i n t > 3 < / i n t > < / v a l u e > < / i t e m > < i t e m > < k e y > < s t r i n g > I n v e n t o r y < / s t r i n g > < / k e y > < v a l u e > < i n t > 4 < / i n t > < / v a l u e > < / i t e m > < i t e m > < k e y > < s t r i n g > M a r g i n < / s t r i n g > < / k e y > < v a l u e > < i n t > 5 < / i n t > < / v a l u e > < / i t e m > < i t e m > < k e y > < s t r i n g > M a r k e t   S i z e < / s t r i n g > < / k e y > < v a l u e > < i n t > 6 < / i n t > < / v a l u e > < / i t e m > < i t e m > < k e y > < s t r i n g > M a r k e t < / s t r i n g > < / k e y > < v a l u e > < i n t > 7 < / i n t > < / v a l u e > < / i t e m > < i t e m > < k e y > < s t r i n g > M a r k e t i n g < / s t r i n g > < / k e y > < v a l u e > < i n t > 8 < / i n t > < / v a l u e > < / i t e m > < i t e m > < k e y > < s t r i n g > P r o d u c t   L i n e < / s t r i n g > < / k e y > < v a l u e > < i n t > 9 < / i n t > < / v a l u e > < / i t e m > < i t e m > < k e y > < s t r i n g > P r o d u c t   T y p e < / s t r i n g > < / k e y > < v a l u e > < i n t > 1 0 < / i n t > < / v a l u e > < / i t e m > < i t e m > < k e y > < s t r i n g > P r o d u c t < / s t r i n g > < / k e y > < v a l u e > < i n t > 1 1 < / i n t > < / v a l u e > < / i t e m > < i t e m > < k e y > < s t r i n g > P r o f i t < / s t r i n g > < / k e y > < v a l u e > < i n t > 1 2 < / i n t > < / v a l u e > < / i t e m > < i t e m > < k e y > < s t r i n g > S a l e s < / s t r i n g > < / k e y > < v a l u e > < i n t > 1 3 < / i n t > < / v a l u e > < / i t e m > < i t e m > < k e y > < s t r i n g > S t a t e < / s t r i n g > < / k e y > < v a l u e > < i n t > 1 4 < / i n t > < / v a l u e > < / i t e m > < i t e m > < k e y > < s t r i n g > T a r g e t   C O G S < / s t r i n g > < / k e y > < v a l u e > < i n t > 1 5 < / i n t > < / v a l u e > < / i t e m > < i t e m > < k e y > < s t r i n g > T a r g e t   M a r g i n < / s t r i n g > < / k e y > < v a l u e > < i n t > 1 6 < / i n t > < / v a l u e > < / i t e m > < i t e m > < k e y > < s t r i n g > T a r g e t   P r o f i t < / s t r i n g > < / k e y > < v a l u e > < i n t > 1 7 < / i n t > < / v a l u e > < / i t e m > < i t e m > < k e y > < s t r i n g > T a r g e t   S a l e s < / s t r i n g > < / k e y > < v a l u e > < i n t > 1 8 < / i n t > < / v a l u e > < / i t e m > < i t e m > < k e y > < s t r i n g > T o t a l   E x p e n s e s < / s t r i n g > < / k e y > < v a l u e > < i n t > 1 9 < / i n t > < / v a l u e > < / i t e m > < i t e m > < k e y > < s t r i n g > T y p e < / s t r i n g > < / k e y > < v a l u e > < i n t > 2 0 < / i n t > < / v a l u e > < / i t e m > < i t e m > < k e y > < s t r i n g > M o n t h   N a m e < / s t r i n g > < / k e y > < v a l u e > < i n t > 2 1 < / i n t > < / v a l u e > < / i t e m > < i t e m > < k e y > < s t r i n g > M o n t h   N u m b e r < / s t r i n g > < / k e y > < v a l u e > < i n t > 2 2 < / i n t > < / v a l u e > < / i t e m > < i t e m > < k e y > < s t r i n g > D a y   o f   W e e k < / s t r i n g > < / k e y > < v a l u e > < i n t > 2 3 < / i n t > < / v a l u e > < / i t e m > < i t e m > < k e y > < s t r i n g > D a y   N a m e < / s t r i n g > < / k e y > < v a l u e > < i n t > 2 4 < / i n t > < / v a l u e > < / i t e m > < i t e m > < k e y > < s t r i n g > W e e k T y p e < / s t r i n g > < / k e y > < v a l u e > < i n t > 2 5 < / i n t > < / v a l u e > < / i t e m > < i t e m > < k e y > < s t r i n g > Y e a r < / s t r i n g > < / k e y > < v a l u e > < i n t > 2 6 < / i n t > < / v a l u e > < / i t e m > < i t e m > < k e y > < s t r i n g > M o n t h < / s t r i n g > < / k e y > < v a l u e > < i n t > 2 7 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1 2 6 e 0 9 3 3 - 3 9 0 0 - 4 c 4 e - b e 6 b - 3 4 0 f b 1 c b d 4 0 9 " > < 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17.xml>��< ? x m l   v e r s i o n = " 1 . 0 "   e n c o d i n g = " U T F - 1 6 " ? > < G e m i n i   x m l n s = " h t t p : / / g e m i n i / p i v o t c u s t o m i z a t i o n / 7 a 9 c 3 f 8 2 - 7 a 3 c - 4 8 1 3 - b 0 d 1 - e 0 1 c 1 5 0 7 5 a 3 7 " > < 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8 0 0 . 9 8 3 ] ] > < / C u s t o m C o n t e n t > < / G e m i n i > 
</file>

<file path=customXml/item19.xml>��< ? x m l   v e r s i o n = " 1 . 0 "   e n c o d i n g = " U T F - 1 6 " ? > < G e m i n i   x m l n s = " h t t p : / / g e m i n i / p i v o t c u s t o m i z a t i o n / 6 9 d 6 5 c b 0 - 0 3 2 e - 4 5 f 1 - b a 5 2 - b 8 3 0 2 d 0 e 6 1 0 4 " > < 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2.xml>��< ? x m l   v e r s i o n = " 1 . 0 "   e n c o d i n g = " U T F - 1 6 " ? > < G e m i n i   x m l n s = " h t t p : / / g e m i n i / p i v o t c u s t o m i z a t i o n / 5 c 0 d 0 e 0 a - 0 3 d a - 4 8 1 0 - a 6 2 c - 2 d 3 3 4 8 2 d 9 2 1 9 " > < 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20.xml>��< ? x m l   v e r s i o n = " 1 . 0 "   e n c o d i n g = " u t f - 1 6 " ? > < D a t a M a s h u p   s q m i d = " f 9 3 5 9 2 c 3 - 4 8 f e - 4 5 b c - b f 9 6 - 0 d b 7 e f 8 c 0 d c c "   x m l n s = " h t t p : / / s c h e m a s . m i c r o s o f t . c o m / D a t a M a s h u p " > A A A A A C I G A A B Q S w M E F A A C A A g A B 3 Y Z W a 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A H d h 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3 Y Z W c N J Z Q s a A w A A N w o A A B M A H A B G b 3 J t d W x h c y 9 T Z W N 0 a W 9 u M S 5 t I K I Y A C i g F A A A A A A A A A A A A A A A A A A A A A A A A A A A A I 1 W z W 7 T Q B A + E y n v s H I v r m R Z p E A P V D m k S Q u R 6 A 8 4 E k J p D 1 t 7 n K x q 7 1 b r d Z t Q V e J Z k E C c U F + A S / o m P A m z t h O 7 9 p o 2 h y Q 7 3 + 5 8 M / P N r J 2 A r 5 j g x M t / e 3 v d T r e T z K m E g G x Z Q x G G A G Q 4 p 4 x b p E 8 i U N 0 O w Y 8 n U u k D W o b J t T s S f h o D V / Y h i 8 A d C q 5 w k d j W 6 O 3 Z q b g B S f b H B B Y + R G R E k / m F o D I 4 q 3 p u M b t q o a x t Z z q C i M V M g e x b L y y H D E W U x j z p 7 + w 4 5 I D 7 I m B 8 1 u / t v M H l x 1 Q o 8 N Q y g n 7 5 1 z 0 W H M 6 3 n T z w L e t U i h i x g L w H G o B M d F 4 T e o E b C 6 S w 2 3 m O D p k W 9 k E U e T 6 N q E z 6 S q Z V l x g u n 6 H H y f I K S n c T S X k S C h n n E W s w s Q 3 8 z u 2 t N Z B A M b M A M M E x V 7 u v X b 3 9 z i G 3 q M E s a V p H D A s l g a M I + 6 B u A D g Z + C q l E a E c A 6 F y B o o g V c i U 4 T B V m k j h m g T 4 X 7 E 4 B 8 b 8 G q U T c t k 8 c 4 Q u s Q l M 9 k u k 8 t j X j U s F C 1 X B W s w o W 9 P b w 6 / V 7 9 X 9 w 4 / V n 7 / f v j / 8 x K / V f X M X 5 h W k v i I f G G + S r s F M j B b Q Z D d W y q M R G K r v q U o F N 0 6 K q g 9 P 3 n n N I w X Y V s Y n F C v g l n A m Q q H w B 4 s r 4 I k R r 5 f i r u z d T x C L a + z G Y q z K 9 s 2 B w m z X m t x p k e r O P B S 9 J 6 e i H o Y e i n W 2 W d w 8 j S 9 A N r q 0 j m 3 q a w A 2 T V f H N l W v A 4 8 V b U F b K e u a t u B t a T Z U r W 6 o F H q M s N Q X y h H e v H N y T O P K J T Q I g r y k d l 0 R h 1 i V A w 4 B 6 s + J v h n c z K y t 9 l S v 8 a I r W 6 e N 1 s x o C m 3 N 2 6 Q s 6 c r + r T Y q x + P G R t V A 2 a i 1 w H Q n r Q n X G W c 1 t I x F H N E l E S H 5 D H B p z q k e B 3 q t n q l m h f a T U F v / n 9 k j 7 n b 5 j C E W 7 A 0 N N 9 R P 6 o g U W T Y 8 Y P o N A F s u Z 3 x G E G s 9 N U 9 x x 2 Q R s J B M K 0 G e o 6 d d o u b 4 j M q 2 A g 8 s A l E C p o 0 v j R u z Z U C X l q F q X 4 B K c 7 C t q W H M 2 a l q x b T h m T o d M p k o / Z I i q a 8 e v U I Y S 1 V Q W Y 1 j B f 0 E 9 X D x k S K V P S 0 H 5 d w h r 8 y K 1 T q w 9 4 x R a F L j V B j i K S Y F J 6 P b Y b y V c O 8 f U E s B A i 0 A F A A C A A g A B 3 Y Z W a C E S 0 e m A A A A + A A A A B I A A A A A A A A A A A A A A A A A A A A A A E N v b m Z p Z y 9 Q Y W N r Y W d l L n h t b F B L A Q I t A B Q A A g A I A A d 2 G V k P y u m r p A A A A O k A A A A T A A A A A A A A A A A A A A A A A P I A A A B b Q 2 9 u d G V u d F 9 U e X B l c 1 0 u e G 1 s U E s B A i 0 A F A A C A A g A B 3 Y Z W c N J Z Q s a A w A A N w o A A B M A A A A A A A A A A A A A A A A A 4 w E A A E Z v c m 1 1 b G F z L 1 N l Y 3 R p b 2 4 x L m 1 Q S w U G A A A A A A M A A w D C A A A A S 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B 8 A A A A A A A C e 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v Z m Z l Z S U y M E N o Y W l u 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k 5 h b W V V c G R h d G V k Q W Z 0 Z X J G a W x s I i B W Y W x 1 Z T 0 i b D A i I C 8 + P E V u d H J 5 I F R 5 c G U 9 I l J l c 3 V s d F R 5 c G U i I F Z h b H V l P S J z V G F i b G U i I C 8 + P E V u d H J 5 I F R 5 c G U 9 I k J 1 Z m Z l c k 5 l e H R S Z W Z y Z X N o I i B W Y W x 1 Z T 0 i b D E i I C 8 + P E V u d H J 5 I F R 5 c G U 9 I l B p d m 9 0 T 2 J q Z W N 0 T m F t Z S I g V m F s d W U 9 I n N Q c m 9 m a X Q h c H J v Z m l 0 I G J 5 I H B y b 2 R 1 Y 3 Q i I C 8 + P E V u d H J 5 I F R 5 c G U 9 I k Z p b G x l Z E N v b X B s Z X R l U m V z d W x 0 V G 9 X b 3 J r c 2 h l Z X Q i I F Z h b H V l P S J s M C I g L z 4 8 R W 5 0 c n k g V H l w Z T 0 i R m l s b F N 0 Y X R 1 c y I g V m F s d W U 9 I n N D b 2 1 w b G V 0 Z S I g L z 4 8 R W 5 0 c n k g V H l w Z T 0 i R m l s b E N v b H V t b k 5 h b W V z I i B W Y W x 1 Z T 0 i c 1 s m c X V v d D t B c m V h I E N v Z G U m c X V v d D s s J n F 1 b 3 Q 7 Q 2 9 n c y Z x d W 9 0 O y w m c X V v d D t E a W Z m Z X J l b m N l I E J l d H d l Z W 4 g Q W N 0 d W F s I G F u Z C B U Y X J n Z X Q g U H J v Z m l 0 J n F 1 b 3 Q 7 L C Z x d W 9 0 O 0 R h d G U m c X V v d D s s J n F 1 b 3 Q 7 S W 5 2 Z W 5 0 b 3 J 5 J n F 1 b 3 Q 7 L C Z x d W 9 0 O 0 1 h c m d p b i Z x d W 9 0 O y w m c X V v d D t N Y X J r Z X Q g U 2 l 6 Z S Z x d W 9 0 O y w m c X V v d D t N Y X J r Z X Q m c X V v d D s s J n F 1 b 3 Q 7 T W F y a 2 V 0 a W 5 n J n F 1 b 3 Q 7 L C Z x d W 9 0 O 1 B y b 2 R 1 Y 3 Q g T G l u Z S Z x d W 9 0 O y w m c X V v d D t Q c m 9 k d W N 0 I F R 5 c G U m c X V v d D s s J n F 1 b 3 Q 7 U H J v Z H V j d C Z x d W 9 0 O y w m c X V v d D t Q c m 9 m a X Q m c X V v d D s s J n F 1 b 3 Q 7 U 2 F s Z X M m c X V v d D s s J n F 1 b 3 Q 7 U 3 R h d G U m c X V v d D s s J n F 1 b 3 Q 7 V G F y Z 2 V 0 I E N P R 1 M m c X V v d D s s J n F 1 b 3 Q 7 V G F y Z 2 V 0 I E 1 h c m d p b i Z x d W 9 0 O y w m c X V v d D t U Y X J n Z X Q g U H J v Z m l 0 J n F 1 b 3 Q 7 L C Z x d W 9 0 O 1 R h c m d l d C B T Y W x l c y Z x d W 9 0 O y w m c X V v d D t U b 3 R h b C B F e H B l b n N l c y Z x d W 9 0 O y w m c X V v d D t U e X B l J n F 1 b 3 Q 7 L C Z x d W 9 0 O 0 1 v b n R o I E 5 h b W U m c X V v d D s s J n F 1 b 3 Q 7 T W 9 u d G g g T n V t Y m V y J n F 1 b 3 Q 7 L C Z x d W 9 0 O 0 R h e S B v Z i B X Z W V r J n F 1 b 3 Q 7 L C Z x d W 9 0 O 0 R h e S B O Y W 1 l J n F 1 b 3 Q 7 L C Z x d W 9 0 O 1 d l Z W t U e X B l J n F 1 b 3 Q 7 L C Z x d W 9 0 O 1 l l Y X I m c X V v d D s s J n F 1 b 3 Q 7 T W 9 u d G g m c X V v d D t d I i A v P j x F b n R y e S B U e X B l P S J G a W x s Q 2 9 s d W 1 u V H l w Z X M i I F Z h b H V l P S J z Q X d N R E J 3 V U Z C Z 1 l G Q m d Z R 0 J R V U d C U V V G Q l F V R 0 J n T U R C Z 0 F E Q m c 9 P S I g L z 4 8 R W 5 0 c n k g V H l w Z T 0 i R m l s b E x h c 3 R V c G R h d G V k I i B W Y W x 1 Z T 0 i Z D I w M j Q t M D g t M j V U M D U 6 N T U 6 M j E u O T M 4 N T g x M l o i I C 8 + P E V u d H J 5 I F R 5 c G U 9 I k Z p b G x F c n J v c k N v d W 5 0 I i B W Y W x 1 Z T 0 i b D A i I C 8 + P E V u d H J 5 I F R 5 c G U 9 I k Z p b G x F c n J v c k N v Z G U i I F Z h b H V l P S J z V W 5 r b m 9 3 b i I g L z 4 8 R W 5 0 c n k g V H l w Z T 0 i R m l s b E N v d W 5 0 I i B W Y W x 1 Z T 0 i b D E w N j I i I C 8 + P E V u d H J 5 I F R 5 c G U 9 I l F 1 Z X J 5 S U Q i I F Z h b H V l P S J z Z D E y M D g z Z j Q t N T h j O S 0 0 N z M 1 L W F h N z M t O D U x M T Y x M D h j M z B k I i A v P j x F b n R y e S B U e X B l P S J B Z G R l Z F R v R G F 0 Y U 1 v Z G V s I i B W Y W x 1 Z T 0 i b D E i I C 8 + P E V u d H J 5 I F R 5 c G U 9 I l J l b G F 0 a W 9 u c 2 h p c E l u Z m 9 D b 2 5 0 Y W l u Z X I i I F Z h b H V l P S J z e y Z x d W 9 0 O 2 N v b H V t b k N v d W 5 0 J n F 1 b 3 Q 7 O j I 4 L C Z x d W 9 0 O 2 t l e U N v b H V t b k 5 h b W V z J n F 1 b 3 Q 7 O l t d L C Z x d W 9 0 O 3 F 1 Z X J 5 U m V s Y X R p b 2 5 z a G l w c y Z x d W 9 0 O z p b X S w m c X V v d D t j b 2 x 1 b W 5 J Z G V u d G l 0 a W V z J n F 1 b 3 Q 7 O l s m c X V v d D t T Z W N 0 a W 9 u M S 9 D b 2 Z m Z W U g Q 2 h h a W 4 v Q 2 h h b m d l Z C B U e X B l L n t B c m V h I E N v Z G U s M H 0 m c X V v d D s s J n F 1 b 3 Q 7 U 2 V j d G l v b j E v Q 2 9 m Z m V l I E N o Y W l u L 0 N o Y W 5 n Z W Q g V H l w Z S 5 7 Q 2 9 n c y w x f S Z x d W 9 0 O y w m c X V v d D t T Z W N 0 a W 9 u M S 9 D b 2 Z m Z W U g Q 2 h h a W 4 v Q 2 h h b m d l Z C B U e X B l L n t E a W Z m Z X J l b m N l I E J l d H d l Z W 4 g Q W N 0 d W F s I G F u Z C B U Y X J n Z X Q g U H J v Z m l 0 L D J 9 J n F 1 b 3 Q 7 L C Z x d W 9 0 O 1 N l Y 3 R p b 2 4 x L 0 N v Z m Z l Z S B D a G F p b i 9 D a G F u Z 2 V k I F R 5 c G U u e 0 R h d G U s M 3 0 m c X V v d D s s J n F 1 b 3 Q 7 U 2 V j d G l v b j E v Q 2 9 m Z m V l I E N o Y W l u L 0 N o Y W 5 n Z W Q g V H l w Z T E u e 0 l u d m V u d G 9 y e S w 0 f S Z x d W 9 0 O y w m c X V v d D t T Z W N 0 a W 9 u M S 9 D b 2 Z m Z W U g Q 2 h h a W 4 v Q 2 h h b m d l Z C B U e X B l M S 5 7 T W F y Z 2 l u L D V 9 J n F 1 b 3 Q 7 L C Z x d W 9 0 O 1 N l Y 3 R p b 2 4 x L 0 N v Z m Z l Z S B D a G F p b i 9 D a G F u Z 2 V k I F R 5 c G U u e 0 1 h c m t l d C B T a X p l L D Z 9 J n F 1 b 3 Q 7 L C Z x d W 9 0 O 1 N l Y 3 R p b 2 4 x L 0 N v Z m Z l Z S B D a G F p b i 9 D a G F u Z 2 V k I F R 5 c G U u e 0 1 h c m t l d C w 3 f S Z x d W 9 0 O y w m c X V v d D t T Z W N 0 a W 9 u M S 9 D b 2 Z m Z W U g Q 2 h h a W 4 v Q 2 h h b m d l Z C B U e X B l M S 5 7 T W F y a 2 V 0 a W 5 n L D h 9 J n F 1 b 3 Q 7 L C Z x d W 9 0 O 1 N l Y 3 R p b 2 4 x L 0 N v Z m Z l Z S B D a G F p b i 9 D a G F u Z 2 V k I F R 5 c G U u e 1 B y b 2 R 1 Y 3 Q g T G l u Z S w x M H 0 m c X V v d D s s J n F 1 b 3 Q 7 U 2 V j d G l v b j E v Q 2 9 m Z m V l I E N o Y W l u L 0 N o Y W 5 n Z W Q g V H l w Z S 5 7 U H J v Z H V j d C B U e X B l L D E x f S Z x d W 9 0 O y w m c X V v d D t T Z W N 0 a W 9 u M S 9 D b 2 Z m Z W U g Q 2 h h a W 4 v Q 2 h h b m d l Z C B U e X B l L n t Q c m 9 k d W N 0 L D E y f S Z x d W 9 0 O y w m c X V v d D t T Z W N 0 a W 9 u M S 9 D b 2 Z m Z W U g Q 2 h h a W 4 v Q 2 h h b m d l Z C B U e X B l M S 5 7 U H J v Z m l 0 L D E y f S Z x d W 9 0 O y w m c X V v d D t T Z W N 0 a W 9 u M S 9 D b 2 Z m Z W U g Q 2 h h a W 4 v Q 2 h h b m d l Z C B U e X B l M S 5 7 U 2 F s Z X M s M T N 9 J n F 1 b 3 Q 7 L C Z x d W 9 0 O 1 N l Y 3 R p b 2 4 x L 0 N v Z m Z l Z S B D a G F p b i 9 D a G F u Z 2 V k I F R 5 c G U u e 1 N 0 Y X R l L D E 1 f S Z x d W 9 0 O y w m c X V v d D t T Z W N 0 a W 9 u M S 9 D b 2 Z m Z W U g Q 2 h h a W 4 v Q 2 h h b m d l Z C B U e X B l M S 5 7 V G F y Z 2 V 0 I E N P R 1 M s M T V 9 J n F 1 b 3 Q 7 L C Z x d W 9 0 O 1 N l Y 3 R p b 2 4 x L 0 N v Z m Z l Z S B D a G F p b i 9 D a G F u Z 2 V k I F R 5 c G U x L n t U Y X J n Z X Q g T W F y Z 2 l u L D E 2 f S Z x d W 9 0 O y w m c X V v d D t T Z W N 0 a W 9 u M S 9 D b 2 Z m Z W U g Q 2 h h a W 4 v Q 2 h h b m d l Z C B U e X B l M S 5 7 V G F y Z 2 V 0 I F B y b 2 Z p d C w x N 3 0 m c X V v d D s s J n F 1 b 3 Q 7 U 2 V j d G l v b j E v Q 2 9 m Z m V l I E N o Y W l u L 0 N o Y W 5 n Z W Q g V H l w Z T E u e 1 R h c m d l d C B T Y W x l c y w x O H 0 m c X V v d D s s J n F 1 b 3 Q 7 U 2 V j d G l v b j E v Q 2 9 m Z m V l I E N o Y W l u L 0 N o Y W 5 n Z W Q g V H l w Z T E u e 1 R v d G F s I E V 4 c G V u c 2 V z L D E 5 f S Z x d W 9 0 O y w m c X V v d D t T Z W N 0 a W 9 u M S 9 D b 2 Z m Z W U g Q 2 h h a W 4 v Q 2 h h b m d l Z C B U e X B l L n t U e X B l L D I x f S Z x d W 9 0 O y w m c X V v d D t T Z W N 0 a W 9 u M S 9 D b 2 Z m Z W U g Q 2 h h a W 4 v S W 5 z Z X J 0 Z W Q g T W 9 u d G g g T m F t Z S 5 7 T W 9 u d G g g T m F t Z S w y M X 0 m c X V v d D s s J n F 1 b 3 Q 7 U 2 V j d G l v b j E v Q 2 9 m Z m V l I E N o Y W l u L 0 l u c 2 V y d G V k I E 1 v b n R o L n t N b 2 5 0 a C w y M n 0 m c X V v d D s s J n F 1 b 3 Q 7 U 2 V j d G l v b j E v Q 2 9 m Z m V l I E N o Y W l u L 0 l u c 2 V y d G V k I E R h e S B v Z i B X Z W V r L n t E Y X k g b 2 Y g V 2 V l a y w y M 3 0 m c X V v d D s s J n F 1 b 3 Q 7 U 2 V j d G l v b j E v Q 2 9 m Z m V l I E N o Y W l u L 0 l u c 2 V y d G V k I E R h e S B O Y W 1 l L n t E Y X k g T m F t Z S w y N H 0 m c X V v d D s s J n F 1 b 3 Q 7 U 2 V j d G l v b j E v Q 2 9 m Z m V l I E N o Y W l u L 0 F k Z G V k I E N v b m R p d G l v b m F s I E N v b H V t b i 5 7 V 2 V l a 1 R 5 c G U s M j V 9 J n F 1 b 3 Q 7 L C Z x d W 9 0 O 1 N l Y 3 R p b 2 4 x L 0 N v Z m Z l Z S B D a G F p b i 9 J b n N l c n R l Z C B Z Z W F y L n t Z Z W F y L D I 2 f S Z x d W 9 0 O y w m c X V v d D t T Z W N 0 a W 9 u M S 9 D b 2 Z m Z W U g Q 2 h h a W 4 v S W 5 z Z X J 0 Z W Q g R m l y c 3 Q g Q 2 h h c m F j d G V y c y 5 7 R m l y c 3 Q g Q 2 h h c m F j d G V y c y w y N 3 0 m c X V v d D t d L C Z x d W 9 0 O 0 N v b H V t b k N v d W 5 0 J n F 1 b 3 Q 7 O j I 4 L C Z x d W 9 0 O 0 t l e U N v b H V t b k 5 h b W V z J n F 1 b 3 Q 7 O l t d L C Z x d W 9 0 O 0 N v b H V t b k l k Z W 5 0 a X R p Z X M m c X V v d D s 6 W y Z x d W 9 0 O 1 N l Y 3 R p b 2 4 x L 0 N v Z m Z l Z S B D a G F p b i 9 D a G F u Z 2 V k I F R 5 c G U u e 0 F y Z W E g Q 2 9 k Z S w w f S Z x d W 9 0 O y w m c X V v d D t T Z W N 0 a W 9 u M S 9 D b 2 Z m Z W U g Q 2 h h a W 4 v Q 2 h h b m d l Z C B U e X B l L n t D b 2 d z L D F 9 J n F 1 b 3 Q 7 L C Z x d W 9 0 O 1 N l Y 3 R p b 2 4 x L 0 N v Z m Z l Z S B D a G F p b i 9 D a G F u Z 2 V k I F R 5 c G U u e 0 R p Z m Z l c m V u Y 2 U g Q m V 0 d 2 V l b i B B Y 3 R 1 Y W w g Y W 5 k I F R h c m d l d C B Q c m 9 m a X Q s M n 0 m c X V v d D s s J n F 1 b 3 Q 7 U 2 V j d G l v b j E v Q 2 9 m Z m V l I E N o Y W l u L 0 N o Y W 5 n Z W Q g V H l w Z S 5 7 R G F 0 Z S w z f S Z x d W 9 0 O y w m c X V v d D t T Z W N 0 a W 9 u M S 9 D b 2 Z m Z W U g Q 2 h h a W 4 v Q 2 h h b m d l Z C B U e X B l M S 5 7 S W 5 2 Z W 5 0 b 3 J 5 L D R 9 J n F 1 b 3 Q 7 L C Z x d W 9 0 O 1 N l Y 3 R p b 2 4 x L 0 N v Z m Z l Z S B D a G F p b i 9 D a G F u Z 2 V k I F R 5 c G U x L n t N Y X J n a W 4 s N X 0 m c X V v d D s s J n F 1 b 3 Q 7 U 2 V j d G l v b j E v Q 2 9 m Z m V l I E N o Y W l u L 0 N o Y W 5 n Z W Q g V H l w Z S 5 7 T W F y a 2 V 0 I F N p e m U s N n 0 m c X V v d D s s J n F 1 b 3 Q 7 U 2 V j d G l v b j E v Q 2 9 m Z m V l I E N o Y W l u L 0 N o Y W 5 n Z W Q g V H l w Z S 5 7 T W F y a 2 V 0 L D d 9 J n F 1 b 3 Q 7 L C Z x d W 9 0 O 1 N l Y 3 R p b 2 4 x L 0 N v Z m Z l Z S B D a G F p b i 9 D a G F u Z 2 V k I F R 5 c G U x L n t N Y X J r Z X R p b m c s O H 0 m c X V v d D s s J n F 1 b 3 Q 7 U 2 V j d G l v b j E v Q 2 9 m Z m V l I E N o Y W l u L 0 N o Y W 5 n Z W Q g V H l w Z S 5 7 U H J v Z H V j d C B M a W 5 l L D E w f S Z x d W 9 0 O y w m c X V v d D t T Z W N 0 a W 9 u M S 9 D b 2 Z m Z W U g Q 2 h h a W 4 v Q 2 h h b m d l Z C B U e X B l L n t Q c m 9 k d W N 0 I F R 5 c G U s M T F 9 J n F 1 b 3 Q 7 L C Z x d W 9 0 O 1 N l Y 3 R p b 2 4 x L 0 N v Z m Z l Z S B D a G F p b i 9 D a G F u Z 2 V k I F R 5 c G U u e 1 B y b 2 R 1 Y 3 Q s M T J 9 J n F 1 b 3 Q 7 L C Z x d W 9 0 O 1 N l Y 3 R p b 2 4 x L 0 N v Z m Z l Z S B D a G F p b i 9 D a G F u Z 2 V k I F R 5 c G U x L n t Q c m 9 m a X Q s M T J 9 J n F 1 b 3 Q 7 L C Z x d W 9 0 O 1 N l Y 3 R p b 2 4 x L 0 N v Z m Z l Z S B D a G F p b i 9 D a G F u Z 2 V k I F R 5 c G U x L n t T Y W x l c y w x M 3 0 m c X V v d D s s J n F 1 b 3 Q 7 U 2 V j d G l v b j E v Q 2 9 m Z m V l I E N o Y W l u L 0 N o Y W 5 n Z W Q g V H l w Z S 5 7 U 3 R h d G U s M T V 9 J n F 1 b 3 Q 7 L C Z x d W 9 0 O 1 N l Y 3 R p b 2 4 x L 0 N v Z m Z l Z S B D a G F p b i 9 D a G F u Z 2 V k I F R 5 c G U x L n t U Y X J n Z X Q g Q 0 9 H U y w x N X 0 m c X V v d D s s J n F 1 b 3 Q 7 U 2 V j d G l v b j E v Q 2 9 m Z m V l I E N o Y W l u L 0 N o Y W 5 n Z W Q g V H l w Z T E u e 1 R h c m d l d C B N Y X J n a W 4 s M T Z 9 J n F 1 b 3 Q 7 L C Z x d W 9 0 O 1 N l Y 3 R p b 2 4 x L 0 N v Z m Z l Z S B D a G F p b i 9 D a G F u Z 2 V k I F R 5 c G U x L n t U Y X J n Z X Q g U H J v Z m l 0 L D E 3 f S Z x d W 9 0 O y w m c X V v d D t T Z W N 0 a W 9 u M S 9 D b 2 Z m Z W U g Q 2 h h a W 4 v Q 2 h h b m d l Z C B U e X B l M S 5 7 V G F y Z 2 V 0 I F N h b G V z L D E 4 f S Z x d W 9 0 O y w m c X V v d D t T Z W N 0 a W 9 u M S 9 D b 2 Z m Z W U g Q 2 h h a W 4 v Q 2 h h b m d l Z C B U e X B l M S 5 7 V G 9 0 Y W w g R X h w Z W 5 z Z X M s M T l 9 J n F 1 b 3 Q 7 L C Z x d W 9 0 O 1 N l Y 3 R p b 2 4 x L 0 N v Z m Z l Z S B D a G F p b i 9 D a G F u Z 2 V k I F R 5 c G U u e 1 R 5 c G U s M j F 9 J n F 1 b 3 Q 7 L C Z x d W 9 0 O 1 N l Y 3 R p b 2 4 x L 0 N v Z m Z l Z S B D a G F p b i 9 J b n N l c n R l Z C B N b 2 5 0 a C B O Y W 1 l L n t N b 2 5 0 a C B O Y W 1 l L D I x f S Z x d W 9 0 O y w m c X V v d D t T Z W N 0 a W 9 u M S 9 D b 2 Z m Z W U g Q 2 h h a W 4 v S W 5 z Z X J 0 Z W Q g T W 9 u d G g u e 0 1 v b n R o L D I y f S Z x d W 9 0 O y w m c X V v d D t T Z W N 0 a W 9 u M S 9 D b 2 Z m Z W U g Q 2 h h a W 4 v S W 5 z Z X J 0 Z W Q g R G F 5 I G 9 m I F d l Z W s u e 0 R h e S B v Z i B X Z W V r L D I z f S Z x d W 9 0 O y w m c X V v d D t T Z W N 0 a W 9 u M S 9 D b 2 Z m Z W U g Q 2 h h a W 4 v S W 5 z Z X J 0 Z W Q g R G F 5 I E 5 h b W U u e 0 R h e S B O Y W 1 l L D I 0 f S Z x d W 9 0 O y w m c X V v d D t T Z W N 0 a W 9 u M S 9 D b 2 Z m Z W U g Q 2 h h a W 4 v Q W R k Z W Q g Q 2 9 u Z G l 0 a W 9 u Y W w g Q 2 9 s d W 1 u L n t X Z W V r V H l w Z S w y N X 0 m c X V v d D s s J n F 1 b 3 Q 7 U 2 V j d G l v b j E v Q 2 9 m Z m V l I E N o Y W l u L 0 l u c 2 V y d G V k I F l l Y X I u e 1 l l Y X I s M j Z 9 J n F 1 b 3 Q 7 L C Z x d W 9 0 O 1 N l Y 3 R p b 2 4 x L 0 N v Z m Z l Z S B D a G F p b i 9 J b n N l c n R l Z C B G a X J z d C B D a G F y Y W N 0 Z X J z L n t G a X J z d C B D a G F y Y W N 0 Z X J z L D I 3 f S Z x d W 9 0 O 1 0 s J n F 1 b 3 Q 7 U m V s Y X R p b 2 5 z a G l w S W 5 m b y Z x d W 9 0 O z p b X X 0 i I C 8 + P C 9 T d G F i b G V F b n R y a W V z P j w v S X R l b T 4 8 S X R l b T 4 8 S X R l b U x v Y 2 F 0 a W 9 u P j x J d G V t V H l w Z T 5 G b 3 J t d W x h P C 9 J d G V t V H l w Z T 4 8 S X R l b V B h d G g + U 2 V j d G l v b j E v Q 2 9 m Z m V l J T I w Q 2 h h a W 4 v U 2 9 1 c m N l P C 9 J d G V t U G F 0 a D 4 8 L 0 l 0 Z W 1 M b 2 N h d G l v b j 4 8 U 3 R h Y m x l R W 5 0 c m l l c y A v P j w v S X R l b T 4 8 S X R l b T 4 8 S X R l b U x v Y 2 F 0 a W 9 u P j x J d G V t V H l w Z T 5 G b 3 J t d W x h P C 9 J d G V t V H l w Z T 4 8 S X R l b V B h d G g + U 2 V j d G l v b j E v Q 2 9 m Z m V l J T I w Q 2 h h a W 4 v U H J v b W 9 0 Z W Q l M j B I Z W F k Z X J z P C 9 J d G V t U G F 0 a D 4 8 L 0 l 0 Z W 1 M b 2 N h d G l v b j 4 8 U 3 R h Y m x l R W 5 0 c m l l c y A v P j w v S X R l b T 4 8 S X R l b T 4 8 S X R l b U x v Y 2 F 0 a W 9 u P j x J d G V t V H l w Z T 5 G b 3 J t d W x h P C 9 J d G V t V H l w Z T 4 8 S X R l b V B h d G g + U 2 V j d G l v b j E v Q 2 9 m Z m V l J T I w Q 2 h h a W 4 v Q 2 h h b m d l Z C U y M F R 5 c G U 8 L 0 l 0 Z W 1 Q Y X R o P j w v S X R l b U x v Y 2 F 0 a W 9 u P j x T d G F i b G V F b n R y a W V z I C 8 + P C 9 J d G V t P j x J d G V t P j x J d G V t T G 9 j Y X R p b 2 4 + P E l 0 Z W 1 U e X B l P k Z v c m 1 1 b G E 8 L 0 l 0 Z W 1 U e X B l P j x J d G V t U G F 0 a D 5 T Z W N 0 a W 9 u M S 9 D b 2 Z m Z W U l M j B D a G F p b i 9 S Z W 1 v d m V k J T I w Q 2 9 s d W 1 u c z w v S X R l b V B h d G g + P C 9 J d G V t T G 9 j Y X R p b 2 4 + P F N 0 Y W J s Z U V u d H J p Z X M g L z 4 8 L 0 l 0 Z W 0 + P E l 0 Z W 0 + P E l 0 Z W 1 M b 2 N h d G l v b j 4 8 S X R l b V R 5 c G U + R m 9 y b X V s Y T w v S X R l b V R 5 c G U + P E l 0 Z W 1 Q Y X R o P l N l Y 3 R p b 2 4 x L 0 N v Z m Z l Z S U y M E N o Y W l u L 0 N o Y W 5 n Z W Q l M j B U e X B l M T w v S X R l b V B h d G g + P C 9 J d G V t T G 9 j Y X R p b 2 4 + P F N 0 Y W J s Z U V u d H J p Z X M g L z 4 8 L 0 l 0 Z W 0 + P E l 0 Z W 0 + P E l 0 Z W 1 M b 2 N h d G l v b j 4 8 S X R l b V R 5 c G U + R m 9 y b X V s Y T w v S X R l b V R 5 c G U + P E l 0 Z W 1 Q Y X R o P l N l Y 3 R p b 2 4 x L 0 N v Z m Z l Z S U y M E N o Y W l u L 0 l u c 2 V y d G V k J T I w T W 9 u d G g l M j B O Y W 1 l P C 9 J d G V t U G F 0 a D 4 8 L 0 l 0 Z W 1 M b 2 N h d G l v b j 4 8 U 3 R h Y m x l R W 5 0 c m l l c y A v P j w v S X R l b T 4 8 S X R l b T 4 8 S X R l b U x v Y 2 F 0 a W 9 u P j x J d G V t V H l w Z T 5 G b 3 J t d W x h P C 9 J d G V t V H l w Z T 4 8 S X R l b V B h d G g + U 2 V j d G l v b j E v Q 2 9 m Z m V l J T I w Q 2 h h a W 4 v S W 5 z Z X J 0 Z W Q l M j B N b 2 5 0 a D w v S X R l b V B h d G g + P C 9 J d G V t T G 9 j Y X R p b 2 4 + P F N 0 Y W J s Z U V u d H J p Z X M g L z 4 8 L 0 l 0 Z W 0 + P E l 0 Z W 0 + P E l 0 Z W 1 M b 2 N h d G l v b j 4 8 S X R l b V R 5 c G U + R m 9 y b X V s Y T w v S X R l b V R 5 c G U + P E l 0 Z W 1 Q Y X R o P l N l Y 3 R p b 2 4 x L 0 N v Z m Z l Z S U y M E N o Y W l u L 1 J l b m F t Z W Q l M j B D b 2 x 1 b W 5 z P C 9 J d G V t U G F 0 a D 4 8 L 0 l 0 Z W 1 M b 2 N h d G l v b j 4 8 U 3 R h Y m x l R W 5 0 c m l l c y A v P j w v S X R l b T 4 8 S X R l b T 4 8 S X R l b U x v Y 2 F 0 a W 9 u P j x J d G V t V H l w Z T 5 G b 3 J t d W x h P C 9 J d G V t V H l w Z T 4 8 S X R l b V B h d G g + U 2 V j d G l v b j E v Q 2 9 m Z m V l J T I w Q 2 h h a W 4 v S W 5 z Z X J 0 Z W Q l M j B E Y X k l M j B v Z i U y M F d l Z W s 8 L 0 l 0 Z W 1 Q Y X R o P j w v S X R l b U x v Y 2 F 0 a W 9 u P j x T d G F i b G V F b n R y a W V z I C 8 + P C 9 J d G V t P j x J d G V t P j x J d G V t T G 9 j Y X R p b 2 4 + P E l 0 Z W 1 U e X B l P k Z v c m 1 1 b G E 8 L 0 l 0 Z W 1 U e X B l P j x J d G V t U G F 0 a D 5 T Z W N 0 a W 9 u M S 9 D b 2 Z m Z W U l M j B D a G F p b i 9 J b n N l c n R l Z C U y M E R h e S U y M E 5 h b W U 8 L 0 l 0 Z W 1 Q Y X R o P j w v S X R l b U x v Y 2 F 0 a W 9 u P j x T d G F i b G V F b n R y a W V z I C 8 + P C 9 J d G V t P j x J d G V t P j x J d G V t T G 9 j Y X R p b 2 4 + P E l 0 Z W 1 U e X B l P k Z v c m 1 1 b G E 8 L 0 l 0 Z W 1 U e X B l P j x J d G V t U G F 0 a D 5 T Z W N 0 a W 9 u M S 9 D b 2 Z m Z W U l M j B D a G F p b i 9 B Z G R l Z C U y M E N v b m R p d G l v b m F s J T I w Q 2 9 s d W 1 u P C 9 J d G V t U G F 0 a D 4 8 L 0 l 0 Z W 1 M b 2 N h d G l v b j 4 8 U 3 R h Y m x l R W 5 0 c m l l c y A v P j w v S X R l b T 4 8 S X R l b T 4 8 S X R l b U x v Y 2 F 0 a W 9 u P j x J d G V t V H l w Z T 5 G b 3 J t d W x h P C 9 J d G V t V H l w Z T 4 8 S X R l b V B h d G g + U 2 V j d G l v b j E v Q 2 9 m Z m V l J T I w Q 2 h h a W 4 v S W 5 z Z X J 0 Z W Q l M j B Z Z W F y P C 9 J d G V t U G F 0 a D 4 8 L 0 l 0 Z W 1 M b 2 N h d G l v b j 4 8 U 3 R h Y m x l R W 5 0 c m l l c y A v P j w v S X R l b T 4 8 S X R l b T 4 8 S X R l b U x v Y 2 F 0 a W 9 u P j x J d G V t V H l w Z T 5 G b 3 J t d W x h P C 9 J d G V t V H l w Z T 4 8 S X R l b V B h d G g + U 2 V j d G l v b j E v Q 2 9 m Z m V l J T I w Q 2 h h a W 4 v S W 5 z Z X J 0 Z W Q l M j B G a X J z d C U y M E N o Y X J h Y 3 R l c n M 8 L 0 l 0 Z W 1 Q Y X R o P j w v S X R l b U x v Y 2 F 0 a W 9 u P j x T d G F i b G V F b n R y a W V z I C 8 + P C 9 J d G V t P j x J d G V t P j x J d G V t T G 9 j Y X R p b 2 4 + P E l 0 Z W 1 U e X B l P k Z v c m 1 1 b G E 8 L 0 l 0 Z W 1 U e X B l P j x J d G V t U G F 0 a D 5 T Z W N 0 a W 9 u M S 9 D b 2 Z m Z W U l M j B D a G F p b i 9 S Z W 5 h b W V k J T I w Q 2 9 s d W 1 u c z E 8 L 0 l 0 Z W 1 Q Y X R o P j w v S X R l b U x v Y 2 F 0 a W 9 u P j x T d G F i b G V F b n R y a W V z I C 8 + P C 9 J d G V t P j w v S X R l b X M + P C 9 M b 2 N h b F B h Y 2 t h Z 2 V N Z X R h Z G F 0 Y U Z p b G U + F g A A A F B L B Q Y A A A A A A A A A A A A A A A A A A A A A A A A m A Q A A A Q A A A N C M n d 8 B F d E R j H o A w E / C l + s B A A A A + T f Y F o z c i 0 6 m m K l + U E N 3 q w A A A A A C A A A A A A A Q Z g A A A A E A A C A A A A B Q I 0 W T G c f 7 w Q q f w 2 u 8 N X H i 9 E g F 6 M x B X F 7 + f u 4 X N 3 C 4 g w A A A A A O g A A A A A I A A C A A A A A Y 5 Z T 2 n T m e 3 + w B M b m 6 v s 0 0 l S 1 I U a j K F i T r y 1 Q c Q o W E + 1 A A A A B C 6 r O h y f t 4 g I o i M 9 r P a Y c 7 d i F o C M 5 Z j 4 c g H a n C F r t 2 k r o h s + l j P 3 9 b F o p f u z k v a E q I l M 9 t N d q v a O f f N g x K 7 P a 1 Z 1 p g 5 + h i y x P h G N s b v 0 x 1 O k A A A A D n v k V + j V w k a d H G + H a M V R G y e z S W M Z H 6 q R / T r M l q f p Q R 1 Q 1 Q J b P F G 6 v o L m s W K g j z 3 z N E m A M s j K O r t e K U i y w I R t M P < / D a t a M a s h u p > 
</file>

<file path=customXml/item21.xml>��< ? x m l   v e r s i o n = " 1 . 0 "   e n c o d i n g = " U T F - 1 6 " ? > < G e m i n i   x m l n s = " h t t p : / / g e m i n i / p i v o t c u s t o m i z a t i o n / S h o w I m p l i c i t M e a s u r e s " > < C u s t o m C o n t e n t > < ! [ C D A T A [ F a l s e ] ] > < / C u s t o m C o n t e n t > < / G e m i n i > 
</file>

<file path=customXml/item22.xml>��< ? x m l   v e r s i o n = " 1 . 0 "   e n c o d i n g = " U T F - 1 6 " ? > < G e m i n i   x m l n s = " h t t p : / / g e m i n i / p i v o t c u s t o m i z a t i o n / 3 f 0 a d 3 5 8 - 6 0 7 c - 4 7 f 3 - b 0 e 0 - b b f b e a 7 9 4 8 d 7 " > < 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2 b 4 5 4 7 c e - 2 e 0 3 - 4 f c a - b 5 a a - 1 8 9 f 5 5 6 b 3 a 6 f " > < 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26.xml>��< ? x m l   v e r s i o n = " 1 . 0 "   e n c o d i n g = " U T F - 1 6 " ? > < G e m i n i   x m l n s = " h t t p : / / g e m i n i / p i v o t c u s t o m i z a t i o n / 3 c 1 1 b 5 5 c - 4 8 7 d - 4 6 3 c - 8 6 9 1 - e a 6 8 d c 0 c f e 9 5 " > < 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 C o f f e e   C h a i n 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  C h a i n 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 C o l u m n s \ D i f f e r e n c e   B e t w e e n   A c t u a l   a n d   T a r g e t   P r o f i t 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 C o l u m n s \ T a r g e t   C O G S < / K e y > < / a : K e y > < a : V a l u e   i : t y p e = " T a b l e W i d g e t B a s e V i e w S t a t e " / > < / a : K e y V a l u e O f D i a g r a m O b j e c t K e y a n y T y p e z b w N T n L X > < a : K e y V a l u e O f D i a g r a m O b j e c t K e y a n y T y p e z b w N T n L X > < a : K e y > < K e y > C o l u m n s \ T a r g e t   M a r g i n < / K e y > < / a : K e y > < a : V a l u e   i : t y p e = " T a b l e W i d g e t B a s e V i e w S t a t e " / > < / a : K e y V a l u e O f D i a g r a m O b j e c t K e y a n y T y p e z b w N T n L X > < a : K e y V a l u e O f D i a g r a m O b j e c t K e y a n y T y p e z b w N T n L X > < a : K e y > < K e y > C o l u m n s \ T a r g e t   P r o f i t < / 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 C o l u m n s \ T o t a l   E x p e n s e s 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30.xml>��< ? x m l   v e r s i o n = " 1 . 0 "   e n c o d i n g = " U T F - 1 6 " ? > < G e m i n i   x m l n s = " h t t p : / / g e m i n i / p i v o t c u s t o m i z a t i o n / M a n u a l C a l c M o d e " > < C u s t o m C o n t e n t > < ! [ C D A T A [ F a l s e ] ] > < / 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 C o f f e e   C h a i n _ 6 e 8 5 e 7 0 4 - e f 8 8 - 4 0 d 4 - b 0 5 b - 4 d 1 9 5 f 3 3 a 7 6 1 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3 5 1 6 f b 6 f - 6 9 4 2 - 4 5 c 0 - b e 6 a - 5 a 1 8 7 e a 1 9 d f 5 " > < 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6.xml>��< ? x m l   v e r s i o n = " 1 . 0 "   e n c o d i n g = " U T F - 1 6 " ? > < G e m i n i   x m l n s = " h t t p : / / g e m i n i / p i v o t c u s t o m i z a t i o n / e b a 5 c 9 7 e - 3 0 4 1 - 4 6 8 d - 9 4 5 e - 7 2 c 8 6 0 f 6 d 8 1 e " > < 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7.xml>��< ? x m l   v e r s i o n = " 1 . 0 "   e n c o d i n g = " U T F - 1 6 " ? > < G e m i n i   x m l n s = " h t t p : / / g e m i n i / p i v o t c u s t o m i z a t i o n / 8 0 f b b c 6 e - 2 f 5 8 - 4 1 6 b - 9 0 f d - 4 d f 4 0 c a d a b b 3 " > < 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8.xml>��< ? x m l   v e r s i o n = " 1 . 0 "   e n c o d i n g = " U T F - 1 6 " ? > < G e m i n i   x m l n s = " h t t p : / / g e m i n i / p i v o t c u s t o m i z a t i o n / 0 f 9 4 e 3 d 1 - 8 3 c 6 - 4 d 8 4 - a e 1 2 - f 1 4 0 b 4 8 9 7 3 f f " > < C u s t o m C o n t e n t > < ! [ C D A T A [ < ? x m l   v e r s i o n = " 1 . 0 "   e n c o d i n g = " u t f - 1 6 " ? > < S e t t i n g s > < C a l c u l a t e d F i e l d s > < i t e m > < M e a s u r e N a m e > T o t a l   P r o f i t < / M e a s u r e N a m e > < D i s p l a y N a m e > T o t a l   P r o f i t < / D i s p l a y N a m e > < V i s i b l e > F a l s e < / V i s i b l e > < / i t e m > < i t e m > < M e a s u r e N a m e > T o t a l   R e v e n u e < / M e a s u r e N a m e > < D i s p l a y N a m e > T o t a l   R e v e n u e < / D i s p l a y N a m e > < V i s i b l e > F a l s e < / V i s i b l e > < / i t e m > < i t e m > < M e a s u r e N a m e > P r o f i t   M a r g i n < / M e a s u r e N a m e > < D i s p l a y N a m e > P r o f i t   M a r g i n < / 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 2 0 2 4 - 0 8 - 2 4 T 1 0 : 1 8 : 5 0 . 9 2 7 7 2 0 1 + 0 5 : 0 0 < / L a s t P r o c e s s e d T i m e > < / D a t a M o d e l i n g S a n d b o x . S e r i a l i z e d S a n d b o x E r r o r C a c h e > ] ] > < / C u s t o m C o n t e n t > < / G e m i n i > 
</file>

<file path=customXml/itemProps1.xml><?xml version="1.0" encoding="utf-8"?>
<ds:datastoreItem xmlns:ds="http://schemas.openxmlformats.org/officeDocument/2006/customXml" ds:itemID="{0293BBA5-6983-4C66-B123-2FDC84DA97A8}">
  <ds:schemaRefs/>
</ds:datastoreItem>
</file>

<file path=customXml/itemProps10.xml><?xml version="1.0" encoding="utf-8"?>
<ds:datastoreItem xmlns:ds="http://schemas.openxmlformats.org/officeDocument/2006/customXml" ds:itemID="{9D75F67F-CD31-44A8-AE70-90F4022F2C47}">
  <ds:schemaRefs/>
</ds:datastoreItem>
</file>

<file path=customXml/itemProps11.xml><?xml version="1.0" encoding="utf-8"?>
<ds:datastoreItem xmlns:ds="http://schemas.openxmlformats.org/officeDocument/2006/customXml" ds:itemID="{6508717B-59AE-42C7-8421-19E478F6E35D}">
  <ds:schemaRefs/>
</ds:datastoreItem>
</file>

<file path=customXml/itemProps12.xml><?xml version="1.0" encoding="utf-8"?>
<ds:datastoreItem xmlns:ds="http://schemas.openxmlformats.org/officeDocument/2006/customXml" ds:itemID="{95FB40F6-66D2-46AE-8F40-E334986AC4C7}">
  <ds:schemaRefs/>
</ds:datastoreItem>
</file>

<file path=customXml/itemProps13.xml><?xml version="1.0" encoding="utf-8"?>
<ds:datastoreItem xmlns:ds="http://schemas.openxmlformats.org/officeDocument/2006/customXml" ds:itemID="{8EA37033-9D00-4E0B-9A3E-DF9F547C53BD}">
  <ds:schemaRefs/>
</ds:datastoreItem>
</file>

<file path=customXml/itemProps14.xml><?xml version="1.0" encoding="utf-8"?>
<ds:datastoreItem xmlns:ds="http://schemas.openxmlformats.org/officeDocument/2006/customXml" ds:itemID="{6E2DCAA3-6C49-44E0-B388-005A4597F0C8}">
  <ds:schemaRefs/>
</ds:datastoreItem>
</file>

<file path=customXml/itemProps15.xml><?xml version="1.0" encoding="utf-8"?>
<ds:datastoreItem xmlns:ds="http://schemas.openxmlformats.org/officeDocument/2006/customXml" ds:itemID="{FC83B61B-3C12-476C-8C1D-936A77BEF81F}">
  <ds:schemaRefs/>
</ds:datastoreItem>
</file>

<file path=customXml/itemProps16.xml><?xml version="1.0" encoding="utf-8"?>
<ds:datastoreItem xmlns:ds="http://schemas.openxmlformats.org/officeDocument/2006/customXml" ds:itemID="{D924954C-3DF1-46C2-93AC-C59B95BD18A4}">
  <ds:schemaRefs/>
</ds:datastoreItem>
</file>

<file path=customXml/itemProps17.xml><?xml version="1.0" encoding="utf-8"?>
<ds:datastoreItem xmlns:ds="http://schemas.openxmlformats.org/officeDocument/2006/customXml" ds:itemID="{D0855BD6-1B89-4701-A794-D39B1D42EE39}">
  <ds:schemaRefs/>
</ds:datastoreItem>
</file>

<file path=customXml/itemProps18.xml><?xml version="1.0" encoding="utf-8"?>
<ds:datastoreItem xmlns:ds="http://schemas.openxmlformats.org/officeDocument/2006/customXml" ds:itemID="{459A4280-EAAB-4AFE-A31A-5F6CDEFA1B42}">
  <ds:schemaRefs/>
</ds:datastoreItem>
</file>

<file path=customXml/itemProps19.xml><?xml version="1.0" encoding="utf-8"?>
<ds:datastoreItem xmlns:ds="http://schemas.openxmlformats.org/officeDocument/2006/customXml" ds:itemID="{9EDE0FB5-27C5-4A32-A3D0-A2B8AECF044A}">
  <ds:schemaRefs/>
</ds:datastoreItem>
</file>

<file path=customXml/itemProps2.xml><?xml version="1.0" encoding="utf-8"?>
<ds:datastoreItem xmlns:ds="http://schemas.openxmlformats.org/officeDocument/2006/customXml" ds:itemID="{DF317A6A-EDAB-4250-BB60-F2A609F82121}">
  <ds:schemaRefs/>
</ds:datastoreItem>
</file>

<file path=customXml/itemProps20.xml><?xml version="1.0" encoding="utf-8"?>
<ds:datastoreItem xmlns:ds="http://schemas.openxmlformats.org/officeDocument/2006/customXml" ds:itemID="{0DDC4E1D-1781-429A-86A4-0FEF3EC1C43D}">
  <ds:schemaRefs>
    <ds:schemaRef ds:uri="http://schemas.microsoft.com/DataMashup"/>
  </ds:schemaRefs>
</ds:datastoreItem>
</file>

<file path=customXml/itemProps21.xml><?xml version="1.0" encoding="utf-8"?>
<ds:datastoreItem xmlns:ds="http://schemas.openxmlformats.org/officeDocument/2006/customXml" ds:itemID="{21C96B1F-1916-40B8-AF18-848A5946411A}">
  <ds:schemaRefs/>
</ds:datastoreItem>
</file>

<file path=customXml/itemProps22.xml><?xml version="1.0" encoding="utf-8"?>
<ds:datastoreItem xmlns:ds="http://schemas.openxmlformats.org/officeDocument/2006/customXml" ds:itemID="{5F31B4EA-B701-407C-B22D-990ADB8CF5D0}">
  <ds:schemaRefs/>
</ds:datastoreItem>
</file>

<file path=customXml/itemProps23.xml><?xml version="1.0" encoding="utf-8"?>
<ds:datastoreItem xmlns:ds="http://schemas.openxmlformats.org/officeDocument/2006/customXml" ds:itemID="{2BAB7043-79B1-4E55-BED8-E2EA1C1DC6F0}">
  <ds:schemaRefs/>
</ds:datastoreItem>
</file>

<file path=customXml/itemProps24.xml><?xml version="1.0" encoding="utf-8"?>
<ds:datastoreItem xmlns:ds="http://schemas.openxmlformats.org/officeDocument/2006/customXml" ds:itemID="{E281A752-2983-40E0-A342-347C454014C4}">
  <ds:schemaRefs/>
</ds:datastoreItem>
</file>

<file path=customXml/itemProps25.xml><?xml version="1.0" encoding="utf-8"?>
<ds:datastoreItem xmlns:ds="http://schemas.openxmlformats.org/officeDocument/2006/customXml" ds:itemID="{C14A3D19-17D3-4B55-B96F-1D86A2F06E77}">
  <ds:schemaRefs/>
</ds:datastoreItem>
</file>

<file path=customXml/itemProps26.xml><?xml version="1.0" encoding="utf-8"?>
<ds:datastoreItem xmlns:ds="http://schemas.openxmlformats.org/officeDocument/2006/customXml" ds:itemID="{8E81C52E-86F2-4502-9E85-27DB426E822A}">
  <ds:schemaRefs/>
</ds:datastoreItem>
</file>

<file path=customXml/itemProps27.xml><?xml version="1.0" encoding="utf-8"?>
<ds:datastoreItem xmlns:ds="http://schemas.openxmlformats.org/officeDocument/2006/customXml" ds:itemID="{8D63388C-043D-4680-A6D5-E03F9B77C717}">
  <ds:schemaRefs/>
</ds:datastoreItem>
</file>

<file path=customXml/itemProps28.xml><?xml version="1.0" encoding="utf-8"?>
<ds:datastoreItem xmlns:ds="http://schemas.openxmlformats.org/officeDocument/2006/customXml" ds:itemID="{1D553DDA-ECA1-44D2-8294-D4E25DFABF05}">
  <ds:schemaRefs/>
</ds:datastoreItem>
</file>

<file path=customXml/itemProps29.xml><?xml version="1.0" encoding="utf-8"?>
<ds:datastoreItem xmlns:ds="http://schemas.openxmlformats.org/officeDocument/2006/customXml" ds:itemID="{5B897B03-E0A4-4CC0-951A-AC08D687551A}">
  <ds:schemaRefs/>
</ds:datastoreItem>
</file>

<file path=customXml/itemProps3.xml><?xml version="1.0" encoding="utf-8"?>
<ds:datastoreItem xmlns:ds="http://schemas.openxmlformats.org/officeDocument/2006/customXml" ds:itemID="{F073E3C9-ACD2-4B74-AC2C-A9CBF526F949}">
  <ds:schemaRefs/>
</ds:datastoreItem>
</file>

<file path=customXml/itemProps30.xml><?xml version="1.0" encoding="utf-8"?>
<ds:datastoreItem xmlns:ds="http://schemas.openxmlformats.org/officeDocument/2006/customXml" ds:itemID="{050C510C-0020-469E-8E5A-694DEB363852}">
  <ds:schemaRefs/>
</ds:datastoreItem>
</file>

<file path=customXml/itemProps31.xml><?xml version="1.0" encoding="utf-8"?>
<ds:datastoreItem xmlns:ds="http://schemas.openxmlformats.org/officeDocument/2006/customXml" ds:itemID="{023108AF-4CC7-4438-B628-BE7E14013FA4}">
  <ds:schemaRefs/>
</ds:datastoreItem>
</file>

<file path=customXml/itemProps4.xml><?xml version="1.0" encoding="utf-8"?>
<ds:datastoreItem xmlns:ds="http://schemas.openxmlformats.org/officeDocument/2006/customXml" ds:itemID="{BDF7E2F9-EB99-4212-BAE2-346B2CBA67ED}">
  <ds:schemaRefs/>
</ds:datastoreItem>
</file>

<file path=customXml/itemProps5.xml><?xml version="1.0" encoding="utf-8"?>
<ds:datastoreItem xmlns:ds="http://schemas.openxmlformats.org/officeDocument/2006/customXml" ds:itemID="{57AB64B8-3345-4B2A-9790-98129580EF00}">
  <ds:schemaRefs/>
</ds:datastoreItem>
</file>

<file path=customXml/itemProps6.xml><?xml version="1.0" encoding="utf-8"?>
<ds:datastoreItem xmlns:ds="http://schemas.openxmlformats.org/officeDocument/2006/customXml" ds:itemID="{8B21F4AC-9401-4914-8945-6B54F918FFB2}">
  <ds:schemaRefs/>
</ds:datastoreItem>
</file>

<file path=customXml/itemProps7.xml><?xml version="1.0" encoding="utf-8"?>
<ds:datastoreItem xmlns:ds="http://schemas.openxmlformats.org/officeDocument/2006/customXml" ds:itemID="{CFDDA461-B8F5-4C6F-969F-B9F79255DC99}">
  <ds:schemaRefs/>
</ds:datastoreItem>
</file>

<file path=customXml/itemProps8.xml><?xml version="1.0" encoding="utf-8"?>
<ds:datastoreItem xmlns:ds="http://schemas.openxmlformats.org/officeDocument/2006/customXml" ds:itemID="{BB39C672-A977-4A65-B6CA-F54BAB0E7054}">
  <ds:schemaRefs/>
</ds:datastoreItem>
</file>

<file path=customXml/itemProps9.xml><?xml version="1.0" encoding="utf-8"?>
<ds:datastoreItem xmlns:ds="http://schemas.openxmlformats.org/officeDocument/2006/customXml" ds:itemID="{E22442A3-37D2-4E8B-927B-66DF80D3FA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vt:lpstr>
      <vt:lpstr>Guage chart</vt:lpstr>
      <vt:lpstr>COGS</vt:lpstr>
      <vt:lpstr>Profit</vt:lpstr>
      <vt:lpstr>Revenue Dashboard</vt:lpstr>
      <vt:lpstr>product line chart</vt:lpstr>
      <vt:lpstr>Profit Dashboard</vt:lpstr>
      <vt:lpstr>Wafle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Hayat Ibrahim</dc:creator>
  <cp:lastModifiedBy>Hayat Ibrahim</cp:lastModifiedBy>
  <dcterms:created xsi:type="dcterms:W3CDTF">2024-08-22T05:09:20Z</dcterms:created>
  <dcterms:modified xsi:type="dcterms:W3CDTF">2024-09-03T10:54:21Z</dcterms:modified>
</cp:coreProperties>
</file>