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<sst xmlns="http://schemas.openxmlformats.org/spreadsheetml/2006/main" count="67" uniqueCount="40">
  <si>
    <t xml:space="preserve">Tasks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</si>
  <si>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</si>
  <si>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</si>
  <si>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</si>
  <si>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</si>
  <si>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</si>
  <si>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</si>
  <si>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</si>
  <si>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All Tasks</t>
  </si>
  <si>
    <t xml:space="preserve">Power of laptop(watt)</t>
  </si>
  <si>
    <t xml:space="preserve">1 joule to kwh</t>
  </si>
  <si>
    <t xml:space="preserve">Mean Time Spent(Seconds)</t>
  </si>
  <si>
    <t xml:space="preserve">Background energy consumption(kwh)</t>
  </si>
  <si>
    <t xml:space="preserve">Mean Python Runtime (millisec)</t>
  </si>
  <si>
    <t xml:space="preserve">N/A</t>
  </si>
  <si>
    <t xml:space="preserve">Mean C++ Runtime (millisec)</t>
  </si>
  <si>
    <t xml:space="preserve">Run time Conversion factor</t>
  </si>
  <si>
    <t xml:space="preserve">Mean Python Runtime Estimate( millisec)</t>
  </si>
  <si>
    <t xml:space="preserve">Mean Python Memory Usage(kilobyte)</t>
  </si>
  <si>
    <t xml:space="preserve">Mean conersion factor</t>
  </si>
  <si>
    <t xml:space="preserve">Mean C++ Memory Usage(kilobyte)</t>
  </si>
  <si>
    <t xml:space="preserve">Runtime CPU power (watt) </t>
  </si>
  <si>
    <t xml:space="preserve">Runtime RAM power (watt)</t>
  </si>
  <si>
    <t xml:space="preserve">Estimated testing times</t>
  </si>
  <si>
    <t xml:space="preserve">Memory of machine (Gigabyte)</t>
  </si>
  <si>
    <t xml:space="preserve">Testing Energy Consumption(kwh)</t>
  </si>
  <si>
    <t xml:space="preserve">Debuging Energy Consumption(kwh)</t>
  </si>
  <si>
    <t xml:space="preserve">Total Energy Consumption(kwh)</t>
  </si>
  <si>
    <t xml:space="preserve">Time factor for running the code</t>
  </si>
  <si>
    <t xml:space="preserve">Carbon Footprint(g)</t>
  </si>
  <si>
    <t xml:space="preserve">Energy per query(Kwh)</t>
  </si>
  <si>
    <t xml:space="preserve">Number of Queries before human insight</t>
  </si>
  <si>
    <t xml:space="preserve">0.0017-0.0026</t>
  </si>
  <si>
    <t xml:space="preserve">Test passed percentage before human insight</t>
  </si>
  <si>
    <t xml:space="preserve">Human insight query</t>
  </si>
  <si>
    <t xml:space="preserve">Training Energy(Gwh)</t>
  </si>
  <si>
    <t xml:space="preserve">Test passed percentage after human insight</t>
  </si>
  <si>
    <t xml:space="preserve">Query Energy Consumption(Kwh)</t>
  </si>
  <si>
    <t xml:space="preserve">1kwh to Co2e(g)</t>
  </si>
  <si>
    <t xml:space="preserve">Debugging time ratio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</si>
</sst>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E+00"/>
    <numFmt numFmtId="167" formatCode="0.00000"/>
    <numFmt numFmtId="168" formatCode="0.0000"/>
    <numFmt numFmtId="169" formatCode="0"/>
    <numFmt numFmtId="170" formatCode="#,##0.00"/>
    <numFmt numFmtId="171" formatCode="0.00%"/>
    <numFmt numFmtId="172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2"/>
    <col collapsed="false" customWidth="true" hidden="false" outlineLevel="0" max="3" min="3" style="0" width="12"/>
    <col collapsed="false" customWidth="true" hidden="false" outlineLevel="0" max="4" min="4" style="0" width="9.54"/>
    <col collapsed="false" customWidth="true" hidden="false" outlineLevel="0" max="7" min="7" style="0" width="9.13"/>
    <col collapsed="false" customWidth="true" hidden="false" outlineLevel="0" max="9" min="9" style="0" width="11.27"/>
    <col collapsed="false" customWidth="true" hidden="false" outlineLevel="0" max="12" min="12" style="0" width="28.13"/>
    <col collapsed="false" customWidth="true" hidden="false" outlineLevel="0" max="14" min="14" style="0" width="13.5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L1" s="0" t="s">
        <v>9</v>
      </c>
      <c r="N1" s="0" t="s">
        <v>10</v>
      </c>
    </row>
    <row r="2" customFormat="false" ht="14.25" hidden="false" customHeight="false" outlineLevel="0" collapsed="false">
      <c r="A2" s="1" t="s">
        <v>11</v>
      </c>
      <c r="B2" s="0" t="n">
        <v>444</v>
      </c>
      <c r="C2" s="0" t="n">
        <v>2216</v>
      </c>
      <c r="D2" s="0" t="n">
        <v>2361</v>
      </c>
      <c r="E2" s="0" t="n">
        <v>2018</v>
      </c>
      <c r="F2" s="0" t="n">
        <v>2487</v>
      </c>
      <c r="G2" s="0" t="n">
        <v>2513</v>
      </c>
      <c r="H2" s="0" t="n">
        <v>3499</v>
      </c>
      <c r="I2" s="2" t="n">
        <f aca="false">SUM(C2:H2)</f>
        <v>15094</v>
      </c>
      <c r="L2" s="0" t="n">
        <v>4.075</v>
      </c>
      <c r="N2" s="3" t="n">
        <v>2.77778E-007</v>
      </c>
    </row>
    <row r="3" customFormat="false" ht="18.75" hidden="false" customHeight="true" outlineLevel="0" collapsed="false">
      <c r="A3" s="4" t="s">
        <v>12</v>
      </c>
      <c r="B3" s="5" t="n">
        <f aca="false">$L$2*B2*$N$2</f>
        <v>0.0005025837354</v>
      </c>
      <c r="C3" s="6" t="n">
        <f aca="false">$L$2*C2*$N$2</f>
        <v>0.0025083908956</v>
      </c>
      <c r="D3" s="6" t="n">
        <f aca="false">$L$2*D2*$N$2</f>
        <v>0.00267252297135</v>
      </c>
      <c r="E3" s="6" t="n">
        <f aca="false">$L$2*E2*$N$2</f>
        <v>0.0022842657163</v>
      </c>
      <c r="F3" s="6" t="n">
        <f aca="false">$L$2*F2*$N$2</f>
        <v>0.00281514808545</v>
      </c>
      <c r="G3" s="6" t="n">
        <f aca="false">$L$2*G2*$N$2</f>
        <v>0.00284457866455</v>
      </c>
      <c r="H3" s="6" t="n">
        <f aca="false">$L$2*H2*$N$2</f>
        <v>0.00396067677965</v>
      </c>
      <c r="I3" s="6" t="n">
        <f aca="false">$L$2*I2*$N$2</f>
        <v>0.0170855831129</v>
      </c>
    </row>
    <row r="4" customFormat="false" ht="14.25" hidden="false" customHeight="false" outlineLevel="0" collapsed="false">
      <c r="A4" s="0" t="s">
        <v>13</v>
      </c>
      <c r="B4" s="0" t="n">
        <v>68.68</v>
      </c>
      <c r="C4" s="0" t="n">
        <v>266.36</v>
      </c>
      <c r="D4" s="0" t="n">
        <v>397.97</v>
      </c>
      <c r="E4" s="0" t="n">
        <v>397.09</v>
      </c>
      <c r="F4" s="0" t="n">
        <v>1383.4</v>
      </c>
      <c r="G4" s="0" t="s">
        <v>14</v>
      </c>
      <c r="H4" s="0" t="s">
        <v>14</v>
      </c>
      <c r="I4" s="0" t="n">
        <f aca="false">AVERAGE(B4:H4)</f>
        <v>502.7</v>
      </c>
    </row>
    <row r="5" customFormat="false" ht="14.25" hidden="false" customHeight="false" outlineLevel="0" collapsed="false">
      <c r="A5" s="0" t="s">
        <v>15</v>
      </c>
      <c r="B5" s="0" t="n">
        <v>51.09</v>
      </c>
      <c r="C5" s="0" t="n">
        <v>80.35</v>
      </c>
      <c r="D5" s="0" t="n">
        <v>270.75</v>
      </c>
      <c r="E5" s="0" t="n">
        <v>254.38</v>
      </c>
      <c r="F5" s="0" t="n">
        <v>404.73</v>
      </c>
      <c r="G5" s="0" t="n">
        <v>2006.26</v>
      </c>
      <c r="H5" s="0" t="n">
        <v>2002.42</v>
      </c>
      <c r="I5" s="0" t="n">
        <f aca="false">AVERAGE(B5:H5)</f>
        <v>724.282857142857</v>
      </c>
      <c r="L5" s="0" t="s">
        <v>16</v>
      </c>
      <c r="M5" s="0" t="s">
        <v>1</v>
      </c>
      <c r="N5" s="0" t="s">
        <v>2</v>
      </c>
      <c r="O5" s="0" t="s">
        <v>3</v>
      </c>
      <c r="P5" s="0" t="s">
        <v>4</v>
      </c>
      <c r="Q5" s="0" t="s">
        <v>5</v>
      </c>
    </row>
    <row r="6" customFormat="false" ht="14.25" hidden="false" customHeight="false" outlineLevel="0" collapsed="false">
      <c r="A6" s="0" t="s">
        <v>17</v>
      </c>
      <c r="B6" s="0" t="n">
        <v>68.68</v>
      </c>
      <c r="C6" s="0" t="n">
        <v>266.36</v>
      </c>
      <c r="D6" s="0" t="n">
        <v>397.97</v>
      </c>
      <c r="E6" s="0" t="n">
        <v>397.09</v>
      </c>
      <c r="F6" s="0" t="n">
        <v>1383.4</v>
      </c>
      <c r="G6" s="0" t="n">
        <f aca="false">G5*$M$7</f>
        <v>4457.21294985292</v>
      </c>
      <c r="H6" s="0" t="n">
        <f aca="false">H5*$M$7</f>
        <v>4448.68180347736</v>
      </c>
      <c r="I6" s="0" t="n">
        <f aca="false">AVERAGE(B6:H6)</f>
        <v>1631.34210761861</v>
      </c>
      <c r="M6" s="0" t="n">
        <f aca="false">B4/B5</f>
        <v>1.34429438246232</v>
      </c>
      <c r="N6" s="0" t="n">
        <f aca="false">C4/C5</f>
        <v>3.31499688861232</v>
      </c>
      <c r="O6" s="0" t="n">
        <f aca="false">D4/D5</f>
        <v>1.46987996306556</v>
      </c>
      <c r="P6" s="0" t="n">
        <f aca="false">E4/E5</f>
        <v>1.56101108577718</v>
      </c>
      <c r="Q6" s="0" t="n">
        <f aca="false">F4/F5</f>
        <v>3.41808118992909</v>
      </c>
    </row>
    <row r="7" customFormat="false" ht="14.25" hidden="false" customHeight="false" outlineLevel="0" collapsed="false">
      <c r="A7" s="0" t="s">
        <v>18</v>
      </c>
      <c r="B7" s="7" t="n">
        <f aca="false">8467/1000</f>
        <v>8.467</v>
      </c>
      <c r="C7" s="7" t="n">
        <f aca="false">4620649/1000</f>
        <v>4620.649</v>
      </c>
      <c r="D7" s="7" t="n">
        <f aca="false">47005988/1000</f>
        <v>47005.988</v>
      </c>
      <c r="E7" s="7" t="n">
        <f aca="false">21396945/1000</f>
        <v>21396.945</v>
      </c>
      <c r="F7" s="7" t="n">
        <f aca="false">45096960/1000</f>
        <v>45096.96</v>
      </c>
      <c r="G7" s="2" t="s">
        <v>14</v>
      </c>
      <c r="H7" s="2" t="s">
        <v>14</v>
      </c>
      <c r="I7" s="7" t="n">
        <f aca="false">AVERAGE(B7:H7)</f>
        <v>23625.8018</v>
      </c>
      <c r="L7" s="2" t="s">
        <v>19</v>
      </c>
      <c r="M7" s="2" t="n">
        <f aca="false">AVERAGE(M6:Q6)</f>
        <v>2.2216527019693</v>
      </c>
    </row>
    <row r="8" customFormat="false" ht="14.25" hidden="false" customHeight="false" outlineLevel="0" collapsed="false">
      <c r="A8" s="0" t="s">
        <v>20</v>
      </c>
      <c r="B8" s="7" t="n">
        <f aca="false">213661/1000</f>
        <v>213.661</v>
      </c>
      <c r="C8" s="7" t="n">
        <f aca="false">887426/1000</f>
        <v>887.426</v>
      </c>
      <c r="D8" s="7" t="n">
        <f aca="false">5552977/1000</f>
        <v>5552.977</v>
      </c>
      <c r="E8" s="7" t="n">
        <f aca="false">6305400/1000</f>
        <v>6305.4</v>
      </c>
      <c r="F8" s="7" t="n">
        <f aca="false">3011813/1000</f>
        <v>3011.813</v>
      </c>
      <c r="G8" s="7" t="n">
        <f aca="false">55472015/1000</f>
        <v>55472.015</v>
      </c>
      <c r="H8" s="7" t="n">
        <f aca="false">195835688/1000</f>
        <v>195835.688</v>
      </c>
      <c r="I8" s="7" t="n">
        <f aca="false">AVERAGE(B8:H8)</f>
        <v>38182.7114285714</v>
      </c>
      <c r="L8" s="2" t="s">
        <v>16</v>
      </c>
      <c r="M8" s="2" t="s">
        <v>1</v>
      </c>
      <c r="N8" s="2" t="s">
        <v>2</v>
      </c>
      <c r="O8" s="2" t="s">
        <v>3</v>
      </c>
      <c r="P8" s="2" t="s">
        <v>4</v>
      </c>
      <c r="Q8" s="2" t="s">
        <v>5</v>
      </c>
    </row>
    <row r="9" customFormat="false" ht="14.25" hidden="false" customHeight="false" outlineLevel="0" collapsed="false">
      <c r="A9" s="0" t="s">
        <v>18</v>
      </c>
      <c r="B9" s="7" t="n">
        <f aca="false">8467/1000</f>
        <v>8.467</v>
      </c>
      <c r="C9" s="7" t="n">
        <f aca="false">4620649/1000</f>
        <v>4620.649</v>
      </c>
      <c r="D9" s="7" t="n">
        <f aca="false">47005988/1000</f>
        <v>47005.988</v>
      </c>
      <c r="E9" s="7" t="n">
        <f aca="false">21396945/1000</f>
        <v>21396.945</v>
      </c>
      <c r="F9" s="7" t="n">
        <f aca="false">45096960/1000</f>
        <v>45096.96</v>
      </c>
      <c r="G9" s="2" t="n">
        <f aca="false">G8*$M$10</f>
        <v>355888.765873815</v>
      </c>
      <c r="H9" s="2" t="n">
        <f aca="false">H8*$M$10</f>
        <v>1256412.2885453</v>
      </c>
      <c r="I9" s="7" t="n">
        <f aca="false">AVERAGE(B9:H9)</f>
        <v>247204.29477416</v>
      </c>
      <c r="M9" s="2" t="n">
        <f aca="false">B7/B8</f>
        <v>0.0396281960676024</v>
      </c>
      <c r="N9" s="2" t="n">
        <f aca="false">C7/C8</f>
        <v>5.20679921480777</v>
      </c>
      <c r="O9" s="2" t="n">
        <f aca="false">D7/D8</f>
        <v>8.4650067882507</v>
      </c>
      <c r="P9" s="2" t="n">
        <f aca="false">E7/E8</f>
        <v>3.39343182034447</v>
      </c>
      <c r="Q9" s="2" t="n">
        <f aca="false">F7/F8</f>
        <v>14.9733598998344</v>
      </c>
    </row>
    <row r="10" customFormat="false" ht="14.25" hidden="false" customHeight="false" outlineLevel="0" collapsed="false">
      <c r="A10" s="0" t="s">
        <v>21</v>
      </c>
      <c r="B10" s="0" t="n">
        <v>14</v>
      </c>
      <c r="C10" s="0" t="n">
        <v>14</v>
      </c>
      <c r="D10" s="0" t="n">
        <v>14</v>
      </c>
      <c r="E10" s="0" t="n">
        <v>14</v>
      </c>
      <c r="F10" s="0" t="n">
        <v>14</v>
      </c>
      <c r="G10" s="0" t="n">
        <v>14</v>
      </c>
      <c r="H10" s="0" t="n">
        <v>14</v>
      </c>
      <c r="I10" s="0" t="n">
        <f aca="false">AVERAGE(B10:H10)</f>
        <v>14</v>
      </c>
      <c r="L10" s="0" t="s">
        <v>19</v>
      </c>
      <c r="M10" s="0" t="n">
        <f aca="false">AVERAGE(M9:Q9)</f>
        <v>6.41564518386099</v>
      </c>
    </row>
    <row r="11" customFormat="false" ht="14.25" hidden="false" customHeight="false" outlineLevel="0" collapsed="false">
      <c r="A11" s="0" t="s">
        <v>22</v>
      </c>
      <c r="B11" s="0" t="n">
        <v>6</v>
      </c>
      <c r="C11" s="0" t="n">
        <v>6</v>
      </c>
      <c r="D11" s="0" t="n">
        <v>6</v>
      </c>
      <c r="E11" s="0" t="n">
        <v>6</v>
      </c>
      <c r="F11" s="0" t="n">
        <v>6</v>
      </c>
      <c r="G11" s="0" t="n">
        <v>6</v>
      </c>
      <c r="H11" s="0" t="n">
        <v>6</v>
      </c>
      <c r="I11" s="0" t="n">
        <f aca="false">AVERAGE(B11:H11)</f>
        <v>6</v>
      </c>
    </row>
    <row r="12" customFormat="false" ht="14.25" hidden="false" customHeight="false" outlineLevel="0" collapsed="false">
      <c r="A12" s="0" t="s">
        <v>23</v>
      </c>
      <c r="B12" s="0" t="n">
        <v>1.26</v>
      </c>
      <c r="C12" s="0" t="n">
        <v>1.41</v>
      </c>
      <c r="D12" s="0" t="n">
        <v>2.25</v>
      </c>
      <c r="E12" s="0" t="n">
        <v>2.17</v>
      </c>
      <c r="F12" s="0" t="n">
        <v>1.79</v>
      </c>
      <c r="G12" s="0" t="n">
        <v>4.21</v>
      </c>
      <c r="H12" s="0" t="n">
        <v>4.32</v>
      </c>
      <c r="I12" s="8" t="n">
        <f aca="false">AVERAGE(B12:H12)</f>
        <v>2.48714285714286</v>
      </c>
      <c r="L12" s="2" t="s">
        <v>24</v>
      </c>
    </row>
    <row r="13" customFormat="false" ht="14.25" hidden="false" customHeight="false" outlineLevel="0" collapsed="false">
      <c r="A13" s="0" t="s">
        <v>25</v>
      </c>
      <c r="B13" s="3" t="n">
        <f aca="false">(B10+B11*(B9/(1024*1024)/$L$13))*(B6/1000)*B12*$N$2</f>
        <v>3.36532342013568E-007</v>
      </c>
      <c r="C13" s="3" t="n">
        <f aca="false">(C10+C11*(C9/(1024*1024)/$L$13))*(C6/1000)*C12*$N$2</f>
        <v>1.46071422836592E-006</v>
      </c>
      <c r="D13" s="3" t="n">
        <f aca="false">(D10+D11*(D9/(1024*1024)/$L$13))*(D6/1000)*D12*$N$2</f>
        <v>3.48642162344681E-006</v>
      </c>
      <c r="E13" s="3" t="n">
        <f aca="false">(E10+E11*(E9/(1024*1024)/$L$13))*(E6/1000)*E12*$N$2</f>
        <v>3.35283266555759E-006</v>
      </c>
      <c r="F13" s="3" t="n">
        <f aca="false">(F10+F11*(F9/(1024*1024)/$L$13))*(F6/1000)*F12*$N$2</f>
        <v>9.64110253690201E-006</v>
      </c>
      <c r="G13" s="3" t="n">
        <f aca="false">(G10+G11*(G9/(1024*1024)/$L$13))*(G6/1000)*G12*$N$2</f>
        <v>7.36379598969456E-005</v>
      </c>
      <c r="H13" s="3" t="n">
        <f aca="false">(H10+H11*(H9/(1024*1024)/$L$13))*(H6/1000)*H12*$N$2</f>
        <v>7.71366170255897E-005</v>
      </c>
      <c r="I13" s="3" t="n">
        <f aca="false">SUM(B13:H13)</f>
        <v>0.000169052180318821</v>
      </c>
      <c r="L13" s="0" t="n">
        <v>16</v>
      </c>
    </row>
    <row r="14" customFormat="false" ht="14.25" hidden="false" customHeight="false" outlineLevel="0" collapsed="false">
      <c r="A14" s="0" t="s">
        <v>26</v>
      </c>
      <c r="B14" s="9" t="n">
        <f aca="false">(B10+B11*(B9/(1024*1024)/$L$13) -$L$2)*B2*$L$16*$N$2</f>
        <v>0.000122408468605797</v>
      </c>
      <c r="C14" s="9" t="n">
        <f aca="false">(C10+C11*(C9/(1024*1024)/$L$13) -$L$2)*C2*$L$16*$N$2</f>
        <v>0.000611041096605923</v>
      </c>
      <c r="D14" s="3" t="n">
        <f aca="false">(D10+D11*(D9/(1024*1024)/$L$13) -$L$2)*D2*$L$16*$N$2</f>
        <v>0.000652017603494911</v>
      </c>
      <c r="E14" s="3" t="n">
        <f aca="false">(E10+E11*(E9/(1024*1024)/$L$13) -$L$2)*E2*$L$16*$N$2</f>
        <v>0.000556780779487075</v>
      </c>
      <c r="F14" s="3" t="n">
        <f aca="false">(F10+F11*(F9/(1024*1024)/$L$13) -$L$2)*F2*$L$16*$N$2</f>
        <v>0.000686766803888915</v>
      </c>
      <c r="G14" s="3" t="n">
        <f aca="false">(G10+G11*(G9/(1024*1024)/$L$13) -$L$2)*G2*$L$16*$N$2</f>
        <v>0.000701705254049102</v>
      </c>
      <c r="H14" s="3" t="n">
        <f aca="false">(H10+H11*(H9/(1024*1024)/$L$13) -$L$2)*H2*$L$16*$N$2</f>
        <v>0.001008327857859</v>
      </c>
      <c r="I14" s="3" t="n">
        <f aca="false">SUM(B14:H14)</f>
        <v>0.00433904786399072</v>
      </c>
    </row>
    <row r="15" customFormat="false" ht="14.25" hidden="false" customHeight="false" outlineLevel="0" collapsed="false">
      <c r="A15" s="0" t="s">
        <v>27</v>
      </c>
      <c r="B15" s="5" t="n">
        <f aca="false">SUM(B3,B13,B14)</f>
        <v>0.000625328736347811</v>
      </c>
      <c r="C15" s="6" t="n">
        <f aca="false">SUM(C3,C13,C14)</f>
        <v>0.00312089270643429</v>
      </c>
      <c r="D15" s="6" t="n">
        <f aca="false">SUM(D3,D13,D14)</f>
        <v>0.00332802699646836</v>
      </c>
      <c r="E15" s="6" t="n">
        <f aca="false">SUM(E3,E13,E14)</f>
        <v>0.00284439932845263</v>
      </c>
      <c r="F15" s="6" t="n">
        <f aca="false">SUM(F3,F13,F14)</f>
        <v>0.00351155599187582</v>
      </c>
      <c r="G15" s="6" t="n">
        <f aca="false">SUM(G3,G13,G14)</f>
        <v>0.00361992187849605</v>
      </c>
      <c r="H15" s="6" t="n">
        <f aca="false">SUM(H3,H13,H14)</f>
        <v>0.00504614125453459</v>
      </c>
      <c r="I15" s="5" t="n">
        <f aca="false">SUM(B15:H15)</f>
        <v>0.0220962668926095</v>
      </c>
      <c r="L15" s="2" t="s">
        <v>28</v>
      </c>
    </row>
    <row r="16" customFormat="false" ht="14.25" hidden="false" customHeight="false" outlineLevel="0" collapsed="false">
      <c r="A16" s="0" t="s">
        <v>29</v>
      </c>
      <c r="B16" s="0" t="n">
        <f aca="false">$L$25*B15</f>
        <v>0.135696335787475</v>
      </c>
      <c r="C16" s="0" t="n">
        <f aca="false">$L$25*C15</f>
        <v>0.677233717296241</v>
      </c>
      <c r="D16" s="0" t="n">
        <f aca="false">$L$25*D15</f>
        <v>0.722181858233634</v>
      </c>
      <c r="E16" s="0" t="n">
        <f aca="false">$L$25*E15</f>
        <v>0.617234654274221</v>
      </c>
      <c r="F16" s="0" t="n">
        <f aca="false">$L$25*F15</f>
        <v>0.762007650237052</v>
      </c>
      <c r="G16" s="0" t="n">
        <f aca="false">$L$25*G15</f>
        <v>0.785523047633642</v>
      </c>
      <c r="H16" s="0" t="n">
        <f aca="false">$L$25*H15</f>
        <v>1.09501265223401</v>
      </c>
      <c r="I16" s="0" t="n">
        <f aca="false">SUM(B16:H16)</f>
        <v>4.79488991569627</v>
      </c>
      <c r="L16" s="10" t="n">
        <v>0.1</v>
      </c>
    </row>
    <row r="18" customFormat="false" ht="14.25" hidden="false" customHeight="false" outlineLevel="0" collapsed="false">
      <c r="A18" s="0" t="s">
        <v>0</v>
      </c>
      <c r="B18" s="0" t="s">
        <v>1</v>
      </c>
      <c r="C18" s="0" t="s">
        <v>2</v>
      </c>
      <c r="D18" s="0" t="s">
        <v>3</v>
      </c>
      <c r="E18" s="0" t="s">
        <v>4</v>
      </c>
      <c r="F18" s="0" t="s">
        <v>5</v>
      </c>
      <c r="G18" s="0" t="s">
        <v>6</v>
      </c>
      <c r="H18" s="0" t="s">
        <v>7</v>
      </c>
      <c r="I18" s="0" t="s">
        <v>8</v>
      </c>
      <c r="L18" s="0" t="s">
        <v>30</v>
      </c>
    </row>
    <row r="19" customFormat="false" ht="14.25" hidden="false" customHeight="false" outlineLevel="0" collapsed="false">
      <c r="A19" s="0" t="s">
        <v>31</v>
      </c>
      <c r="B19" s="0" t="n">
        <v>1</v>
      </c>
      <c r="C19" s="0" t="n">
        <v>5</v>
      </c>
      <c r="D19" s="0" t="n">
        <v>5</v>
      </c>
      <c r="E19" s="0" t="n">
        <v>5</v>
      </c>
      <c r="L19" s="0" t="s">
        <v>32</v>
      </c>
    </row>
    <row r="20" customFormat="false" ht="14.25" hidden="false" customHeight="false" outlineLevel="0" collapsed="false">
      <c r="A20" s="0" t="s">
        <v>33</v>
      </c>
      <c r="B20" s="11" t="n">
        <v>1</v>
      </c>
      <c r="C20" s="11" t="n">
        <v>0</v>
      </c>
      <c r="D20" s="11" t="n">
        <v>0.1</v>
      </c>
      <c r="E20" s="11" t="n">
        <v>0.22</v>
      </c>
      <c r="J20" s="3"/>
      <c r="L20" s="0" t="n">
        <v>0.0022</v>
      </c>
    </row>
    <row r="21" customFormat="false" ht="14.25" hidden="false" customHeight="false" outlineLevel="0" collapsed="false">
      <c r="A21" s="0" t="s">
        <v>34</v>
      </c>
      <c r="B21" s="0" t="n">
        <v>0</v>
      </c>
      <c r="C21" s="0" t="n">
        <v>2</v>
      </c>
      <c r="D21" s="0" t="n">
        <v>3</v>
      </c>
      <c r="E21" s="0" t="n">
        <v>3</v>
      </c>
      <c r="L21" s="0" t="s">
        <v>35</v>
      </c>
    </row>
    <row r="22" customFormat="false" ht="14.25" hidden="false" customHeight="false" outlineLevel="0" collapsed="false">
      <c r="A22" s="0" t="s">
        <v>36</v>
      </c>
      <c r="B22" s="0" t="s">
        <v>14</v>
      </c>
      <c r="C22" s="11" t="n">
        <v>1</v>
      </c>
      <c r="D22" s="11" t="n">
        <v>0.7</v>
      </c>
      <c r="E22" s="11" t="n">
        <v>0.66</v>
      </c>
      <c r="L22" s="0" t="n">
        <v>50</v>
      </c>
    </row>
    <row r="23" customFormat="false" ht="14.25" hidden="false" customHeight="false" outlineLevel="0" collapsed="false">
      <c r="A23" s="0" t="s">
        <v>37</v>
      </c>
      <c r="B23" s="0" t="n">
        <f aca="false">(B19+B21)*$L$20</f>
        <v>0.0022</v>
      </c>
      <c r="C23" s="0" t="n">
        <f aca="false">(C19+C21)*$L$20</f>
        <v>0.0154</v>
      </c>
      <c r="D23" s="0" t="n">
        <f aca="false">(D19+D21)*$L$20</f>
        <v>0.0176</v>
      </c>
      <c r="E23" s="0" t="n">
        <f aca="false">(E19+E21)*$L$20</f>
        <v>0.0176</v>
      </c>
    </row>
    <row r="24" customFormat="false" ht="14.25" hidden="false" customHeight="false" outlineLevel="0" collapsed="false">
      <c r="L24" s="0" t="s">
        <v>38</v>
      </c>
    </row>
    <row r="25" customFormat="false" ht="14.25" hidden="false" customHeight="false" outlineLevel="0" collapsed="false">
      <c r="C25" s="11"/>
      <c r="L25" s="0" t="n">
        <v>217</v>
      </c>
    </row>
    <row r="27" customFormat="false" ht="14.25" hidden="false" customHeight="false" outlineLevel="0" collapsed="false">
      <c r="A27" s="0" t="s">
        <v>29</v>
      </c>
      <c r="L27" s="0" t="s">
        <v>39</v>
      </c>
    </row>
    <row r="28" customFormat="false" ht="14.25" hidden="false" customHeight="false" outlineLevel="0" collapsed="false">
      <c r="L28" s="0" t="n">
        <v>0.42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Paul Cheung</dc:creator>
  <dc:description/>
  <dc:language>en-US</dc:language>
  <cp:lastModifiedBy/>
  <dcterms:modified xsi:type="dcterms:W3CDTF">2024-07-30T11:41:28Z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