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43" documentId="11_AD4DA82427541F7ACA7EB8BAF849363E6BE8DE10" xr6:coauthVersionLast="47" xr6:coauthVersionMax="47" xr10:uidLastSave="{6CD70451-DA9E-4BA1-AD03-A02B369D7E0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9" i="1" s="1"/>
  <c r="E5" i="1"/>
  <c r="E9" i="1" s="1"/>
  <c r="D5" i="1"/>
  <c r="C5" i="1"/>
  <c r="B5" i="1"/>
  <c r="G5" i="1" s="1"/>
  <c r="F3" i="1"/>
  <c r="C24" i="1"/>
  <c r="B24" i="1"/>
  <c r="B25" i="1" s="1"/>
  <c r="B26" i="1" s="1"/>
  <c r="F23" i="1"/>
  <c r="E23" i="1"/>
  <c r="D23" i="1"/>
  <c r="F22" i="1"/>
  <c r="E22" i="1"/>
  <c r="D22" i="1"/>
  <c r="D24" i="1" s="1"/>
  <c r="C22" i="1"/>
  <c r="F21" i="1"/>
  <c r="E21" i="1"/>
  <c r="D21" i="1"/>
  <c r="C21" i="1"/>
  <c r="B21" i="1"/>
  <c r="G20" i="1"/>
  <c r="G19" i="1"/>
  <c r="G18" i="1"/>
  <c r="G17" i="1"/>
  <c r="G8" i="1"/>
  <c r="G7" i="1"/>
  <c r="G6" i="1"/>
  <c r="D9" i="1"/>
  <c r="C9" i="1"/>
  <c r="G4" i="1"/>
  <c r="E3" i="1"/>
  <c r="D3" i="1"/>
  <c r="C3" i="1"/>
  <c r="B3" i="1"/>
  <c r="G2" i="1"/>
  <c r="E24" i="1" l="1"/>
  <c r="G24" i="1" s="1"/>
  <c r="G22" i="1"/>
  <c r="G21" i="1"/>
  <c r="F10" i="1"/>
  <c r="F11" i="1" s="1"/>
  <c r="F12" i="1" s="1"/>
  <c r="F24" i="1"/>
  <c r="F25" i="1"/>
  <c r="F26" i="1" s="1"/>
  <c r="G23" i="1"/>
  <c r="C25" i="1"/>
  <c r="C26" i="1" s="1"/>
  <c r="G3" i="1"/>
  <c r="D25" i="1"/>
  <c r="D26" i="1" s="1"/>
  <c r="B10" i="1"/>
  <c r="C10" i="1"/>
  <c r="D10" i="1"/>
  <c r="D11" i="1" s="1"/>
  <c r="D12" i="1" s="1"/>
  <c r="E10" i="1"/>
  <c r="E11" i="1" s="1"/>
  <c r="E12" i="1" s="1"/>
  <c r="B9" i="1"/>
  <c r="G9" i="1" s="1"/>
  <c r="C11" i="1"/>
  <c r="C12" i="1" s="1"/>
  <c r="E25" i="1" l="1"/>
  <c r="E26" i="1" s="1"/>
  <c r="G26" i="1"/>
  <c r="G25" i="1"/>
  <c r="B11" i="1"/>
  <c r="G10" i="1"/>
  <c r="B12" i="1" l="1"/>
  <c r="G12" i="1" s="1"/>
  <c r="G11" i="1"/>
</calcChain>
</file>

<file path=xl/sharedStrings.xml><?xml version="1.0" encoding="utf-8"?>
<sst xmlns="http://schemas.openxmlformats.org/spreadsheetml/2006/main" count="47" uniqueCount="38">
  <si>
    <t>Tasks</t>
  </si>
  <si>
    <t>A</t>
  </si>
  <si>
    <t>B</t>
  </si>
  <si>
    <t>C</t>
  </si>
  <si>
    <t>D</t>
  </si>
  <si>
    <t>E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</si>
  <si>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</si>
  <si>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</si>
  <si>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</si>
  <si>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</si>
  <si>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</si>
  <si>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Runtime( millisec)</t>
  </si>
  <si>
    <t>Mean Python Memory Usage(kilobyte)</t>
  </si>
  <si>
    <t xml:space="preserve">Runtime CPU power (watt) </t>
  </si>
  <si>
    <t>Runtime RAM power (watt)</t>
  </si>
  <si>
    <t>Estimated testing times</t>
  </si>
  <si>
    <t>Testing Energy Consumption(kwh)</t>
  </si>
  <si>
    <t>Debuging Energy Consumption(kwh)</t>
  </si>
  <si>
    <t>Total Energy Consumption(kwh)</t>
  </si>
  <si>
    <t>Carbon Footprint(g)</t>
  </si>
  <si>
    <t>Memory of machine (Gigabyte)</t>
  </si>
  <si>
    <t>Debugging run code ratio</t>
  </si>
  <si>
    <t>Number of Queries before human insight</t>
  </si>
  <si>
    <t>Test passed percentage before human insight</t>
  </si>
  <si>
    <t>Energy per query(Kwh)</t>
  </si>
  <si>
    <t>Human insight query</t>
  </si>
  <si>
    <t>0.0017-0.0026</t>
  </si>
  <si>
    <t>Test passed percentage after human insight</t>
  </si>
  <si>
    <t>Query Energy Consumption(Kwh)</t>
  </si>
  <si>
    <t>Training Energy(Gwh)</t>
  </si>
  <si>
    <t>Estimated time spent on producing the insight</t>
  </si>
  <si>
    <t>Estimated time spent on reading and refactoring(Sec)</t>
  </si>
  <si>
    <t>Estimated time spent on adding the missing functionalities(Sec)</t>
  </si>
  <si>
    <t>1kwh to Co2e(g)</t>
  </si>
  <si>
    <t>Debugging time ratio</t>
  </si>
  <si>
    <t>Debugging Reading ratio</t>
  </si>
  <si>
    <t>Debugging Editing ratio</t>
  </si>
  <si>
    <t>Basic intra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</si>
</sst>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0" borderId="0" xfId="1"/>
    <xf numFmtId="9" fontId="0" fillId="0" borderId="0" xfId="0" applyNumberFormat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E21" sqref="E21"/>
    </sheetView>
  </sheetViews>
  <sheetFormatPr defaultRowHeight="15" x14ac:dyDescent="0.25"/>
  <cols>
    <col min="1" max="1" width="53.85546875" customWidth="1"/>
    <col min="12" max="12" width="28.85546875" customWidth="1"/>
    <col min="13" max="13" width="12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7</v>
      </c>
      <c r="N1" t="s">
        <v>8</v>
      </c>
    </row>
    <row r="2" spans="1:14" x14ac:dyDescent="0.25">
      <c r="A2" s="1" t="s">
        <v>9</v>
      </c>
      <c r="B2">
        <v>748</v>
      </c>
      <c r="C2">
        <v>1300</v>
      </c>
      <c r="D2">
        <v>1783</v>
      </c>
      <c r="E2">
        <v>1783</v>
      </c>
      <c r="F2">
        <v>1570</v>
      </c>
      <c r="G2">
        <f>SUM(C2:F2)</f>
        <v>6436</v>
      </c>
      <c r="L2">
        <v>4.0750000000000002</v>
      </c>
      <c r="N2" s="2">
        <v>2.7777799999999999E-7</v>
      </c>
    </row>
    <row r="3" spans="1:14" ht="15.75" x14ac:dyDescent="0.25">
      <c r="A3" s="3" t="s">
        <v>10</v>
      </c>
      <c r="B3" s="2">
        <f t="shared" ref="B3:F3" si="0">$L$2*B2*$N$2</f>
        <v>8.4669512179999995E-4</v>
      </c>
      <c r="C3" s="2">
        <f t="shared" si="0"/>
        <v>1.471528955E-3</v>
      </c>
      <c r="D3" s="2">
        <f t="shared" si="0"/>
        <v>2.0182585590500001E-3</v>
      </c>
      <c r="E3" s="2">
        <f t="shared" si="0"/>
        <v>2.0182585590500001E-3</v>
      </c>
      <c r="F3" s="2">
        <f t="shared" si="0"/>
        <v>1.7771541994999998E-3</v>
      </c>
      <c r="G3" s="4">
        <f>SUM(B3:F3)</f>
        <v>8.1318953944000006E-3</v>
      </c>
      <c r="H3" s="2"/>
    </row>
    <row r="4" spans="1:14" x14ac:dyDescent="0.25">
      <c r="A4" t="s">
        <v>11</v>
      </c>
      <c r="B4">
        <v>171.61</v>
      </c>
      <c r="C4">
        <v>187.17</v>
      </c>
      <c r="D4">
        <v>257.76</v>
      </c>
      <c r="E4">
        <v>303.95</v>
      </c>
      <c r="F4">
        <v>838.12</v>
      </c>
      <c r="G4">
        <f>AVERAGE(B4:F4)</f>
        <v>351.72200000000004</v>
      </c>
    </row>
    <row r="5" spans="1:14" x14ac:dyDescent="0.25">
      <c r="A5" t="s">
        <v>12</v>
      </c>
      <c r="B5" s="5">
        <f>5253120/1000</f>
        <v>5253.12</v>
      </c>
      <c r="C5" s="5">
        <f>6945085/1000</f>
        <v>6945.085</v>
      </c>
      <c r="D5" s="5">
        <f>28464918/1000</f>
        <v>28464.918000000001</v>
      </c>
      <c r="E5" s="5">
        <f>4276353/1000</f>
        <v>4276.3530000000001</v>
      </c>
      <c r="F5" s="5">
        <f>764070956/1000</f>
        <v>764070.95600000001</v>
      </c>
      <c r="G5" s="5">
        <f>AVERAGE(B5:F5)</f>
        <v>161802.0864</v>
      </c>
    </row>
    <row r="6" spans="1:14" x14ac:dyDescent="0.25">
      <c r="A6" t="s">
        <v>13</v>
      </c>
      <c r="B6">
        <v>14</v>
      </c>
      <c r="C6">
        <v>14</v>
      </c>
      <c r="D6">
        <v>14</v>
      </c>
      <c r="E6">
        <v>14</v>
      </c>
      <c r="F6">
        <v>14</v>
      </c>
      <c r="G6">
        <f>AVERAGE(B6:F6)</f>
        <v>14</v>
      </c>
    </row>
    <row r="7" spans="1:14" x14ac:dyDescent="0.25">
      <c r="A7" t="s">
        <v>14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</row>
    <row r="8" spans="1:14" x14ac:dyDescent="0.25">
      <c r="A8" t="s">
        <v>15</v>
      </c>
      <c r="B8">
        <v>1.26</v>
      </c>
      <c r="C8">
        <v>1.41</v>
      </c>
      <c r="D8">
        <v>2.25</v>
      </c>
      <c r="E8">
        <v>2.17</v>
      </c>
      <c r="F8">
        <v>1.79</v>
      </c>
      <c r="G8" s="6">
        <f>AVERAGE(B8:F8)</f>
        <v>1.7759999999999998</v>
      </c>
      <c r="H8" s="5"/>
    </row>
    <row r="9" spans="1:14" x14ac:dyDescent="0.25">
      <c r="A9" t="s">
        <v>16</v>
      </c>
      <c r="B9" s="2">
        <f>(B6+B7*(B5/(1024*1024)/$L$13))*(B4/1000)*B8*$N$2</f>
        <v>8.4100251182307767E-7</v>
      </c>
      <c r="C9" s="2">
        <f>(C6+C7*(C5/(1024*1024)/$L$13))*(C4/1000)*C8*$N$2</f>
        <v>1.0264984009999035E-6</v>
      </c>
      <c r="D9" s="2">
        <f>(D6+D7*(D5/(1024*1024)/$L$13))*(D4/1000)*D8*$N$2</f>
        <v>2.2570417791376426E-6</v>
      </c>
      <c r="E9" s="2">
        <f>(E6+E7*(E5/(1024*1024)/$L$13))*(E4/1000)*E8*$N$2</f>
        <v>2.565282527519507E-6</v>
      </c>
      <c r="F9" s="2">
        <f>(F6+F7*(F5/(1024*1024)/$L$13))*(F4/1000)*F8*$N$2</f>
        <v>5.9481244699014374E-6</v>
      </c>
      <c r="G9" s="2">
        <f>SUM(B9:F9)</f>
        <v>1.263794968938157E-5</v>
      </c>
    </row>
    <row r="10" spans="1:14" x14ac:dyDescent="0.25">
      <c r="A10" t="s">
        <v>17</v>
      </c>
      <c r="B10" s="2">
        <f>(B6+B7*(B5/(1024*1024)/$L$13) -$L$2)*B2*$L$28*$L$16*$N$2</f>
        <v>8.6628630427523361E-5</v>
      </c>
      <c r="C10" s="2">
        <f>(C6+C7*(C5/(1024*1024)/$L$13) -$L$2)*C2*$L$28*$L$16*$N$2</f>
        <v>1.5056695741865299E-4</v>
      </c>
      <c r="D10" s="2">
        <f>(D6+D7*(D5/(1024*1024)/$L$13) -$L$2)*D2*$L$28*$L$16*$N$2</f>
        <v>2.0666846480519812E-4</v>
      </c>
      <c r="E10" s="2">
        <f>(E6+E7*(E5/(1024*1024)/$L$13) -$L$2)*E2*$L$28*$L$16*$N$2</f>
        <v>2.0648851974084236E-4</v>
      </c>
      <c r="F10" s="2">
        <f>(F6+F7*(F5/(1024*1024)/$L$13) -$L$2)*F2*$L$28*$L$16*$N$2</f>
        <v>1.867981514579898E-4</v>
      </c>
      <c r="G10" s="2">
        <f>SUM(B10:F10)</f>
        <v>8.371507238502066E-4</v>
      </c>
    </row>
    <row r="11" spans="1:14" x14ac:dyDescent="0.25">
      <c r="A11" t="s">
        <v>18</v>
      </c>
      <c r="B11" s="7">
        <f>SUM(B3,B9,B10)</f>
        <v>9.3416475473934646E-4</v>
      </c>
      <c r="C11" s="7">
        <f>SUM(C3,C9,C10)</f>
        <v>1.6231224108196529E-3</v>
      </c>
      <c r="D11" s="7">
        <f>SUM(D3,D9,D10)</f>
        <v>2.2271840656343357E-3</v>
      </c>
      <c r="E11" s="7">
        <f>SUM(E3,E9,E10)</f>
        <v>2.2273123613183619E-3</v>
      </c>
      <c r="F11" s="7">
        <f>SUM(F3,F9,F10)</f>
        <v>1.9699004754278912E-3</v>
      </c>
      <c r="G11" s="7">
        <f>SUM(B11:F11)</f>
        <v>8.9816840679395882E-3</v>
      </c>
    </row>
    <row r="12" spans="1:14" x14ac:dyDescent="0.25">
      <c r="A12" t="s">
        <v>19</v>
      </c>
      <c r="B12">
        <f>$L$25*B11</f>
        <v>0.20271375177843817</v>
      </c>
      <c r="C12" s="4">
        <f>$L$25*C11</f>
        <v>0.35221756314786468</v>
      </c>
      <c r="D12" s="4">
        <f>$L$25*D11</f>
        <v>0.48329894224265085</v>
      </c>
      <c r="E12" s="4">
        <f>$L$25*E11</f>
        <v>0.48332678240608451</v>
      </c>
      <c r="F12" s="4">
        <f>$L$25*F11</f>
        <v>0.4274684031678524</v>
      </c>
      <c r="G12" s="8">
        <f>SUM(B12:F12)</f>
        <v>1.9490254427428906</v>
      </c>
      <c r="L12" t="s">
        <v>20</v>
      </c>
    </row>
    <row r="13" spans="1:14" x14ac:dyDescent="0.25">
      <c r="H13" s="2"/>
      <c r="L13">
        <v>16</v>
      </c>
    </row>
    <row r="14" spans="1:14" x14ac:dyDescent="0.25">
      <c r="H14" s="2"/>
    </row>
    <row r="15" spans="1:14" x14ac:dyDescent="0.25">
      <c r="H15" s="7"/>
      <c r="L15" t="s">
        <v>21</v>
      </c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8"/>
      <c r="L16" s="9">
        <v>0.1</v>
      </c>
    </row>
    <row r="17" spans="1:12" x14ac:dyDescent="0.25">
      <c r="A17" t="s">
        <v>22</v>
      </c>
      <c r="B17">
        <v>1.67</v>
      </c>
      <c r="C17">
        <v>5</v>
      </c>
      <c r="D17">
        <v>5</v>
      </c>
      <c r="E17">
        <v>5</v>
      </c>
      <c r="G17">
        <f>SUM(B17:F17)</f>
        <v>16.670000000000002</v>
      </c>
    </row>
    <row r="18" spans="1:12" x14ac:dyDescent="0.25">
      <c r="A18" t="s">
        <v>23</v>
      </c>
      <c r="B18" s="10">
        <v>1</v>
      </c>
      <c r="C18" s="10">
        <v>0</v>
      </c>
      <c r="D18" s="10">
        <v>0</v>
      </c>
      <c r="E18" s="10">
        <v>0</v>
      </c>
      <c r="F18" s="10"/>
      <c r="G18" s="10">
        <f>AVERAGE(B18:F18)</f>
        <v>0.25</v>
      </c>
      <c r="L18" t="s">
        <v>24</v>
      </c>
    </row>
    <row r="19" spans="1:12" x14ac:dyDescent="0.25">
      <c r="A19" t="s">
        <v>25</v>
      </c>
      <c r="B19">
        <v>0</v>
      </c>
      <c r="C19" s="11">
        <v>1</v>
      </c>
      <c r="D19">
        <v>2.33</v>
      </c>
      <c r="E19" s="11">
        <v>3</v>
      </c>
      <c r="G19">
        <f>SUM(B19:F19)</f>
        <v>6.33</v>
      </c>
      <c r="L19" t="s">
        <v>26</v>
      </c>
    </row>
    <row r="20" spans="1:12" x14ac:dyDescent="0.25">
      <c r="A20" t="s">
        <v>27</v>
      </c>
      <c r="B20" s="10">
        <v>1</v>
      </c>
      <c r="C20" s="10">
        <v>1</v>
      </c>
      <c r="D20" s="10">
        <v>0.33</v>
      </c>
      <c r="E20" s="10">
        <v>0</v>
      </c>
      <c r="F20" s="10"/>
      <c r="G20" s="10">
        <f>AVERAGE(B20:F20)</f>
        <v>0.58250000000000002</v>
      </c>
      <c r="H20" s="10"/>
      <c r="J20" s="2"/>
      <c r="L20">
        <v>1.0999999999999999E-2</v>
      </c>
    </row>
    <row r="21" spans="1:12" x14ac:dyDescent="0.25">
      <c r="A21" t="s">
        <v>28</v>
      </c>
      <c r="B21">
        <f>(B17+B19)*$L$20</f>
        <v>1.8369999999999997E-2</v>
      </c>
      <c r="C21" s="8">
        <f>(C17+C19)*$L$20</f>
        <v>6.6000000000000003E-2</v>
      </c>
      <c r="D21">
        <f>(D17+D19)*$L$20</f>
        <v>8.0629999999999993E-2</v>
      </c>
      <c r="E21" s="8">
        <f>(E17+E19)*$L$20</f>
        <v>8.7999999999999995E-2</v>
      </c>
      <c r="F21">
        <f t="shared" ref="F21" si="1">(F17+F19)*$L$20</f>
        <v>0</v>
      </c>
      <c r="G21" s="8">
        <f t="shared" ref="G21:G26" si="2">SUM(B21:F21)</f>
        <v>0.253</v>
      </c>
      <c r="L21" t="s">
        <v>29</v>
      </c>
    </row>
    <row r="22" spans="1:12" x14ac:dyDescent="0.25">
      <c r="A22" t="s">
        <v>30</v>
      </c>
      <c r="B22">
        <v>0</v>
      </c>
      <c r="C22" s="5">
        <f>C2*$L$36*(1-C18)</f>
        <v>494</v>
      </c>
      <c r="D22" s="5">
        <f>D2*$L$36*(1-D18)</f>
        <v>677.54</v>
      </c>
      <c r="E22" s="5">
        <f>E2*$L$36*(1-E18)</f>
        <v>677.54</v>
      </c>
      <c r="F22" s="5">
        <f>F2*$L$36*(1-F18)</f>
        <v>596.6</v>
      </c>
      <c r="G22" s="5">
        <f t="shared" si="2"/>
        <v>2445.6799999999998</v>
      </c>
      <c r="H22" s="10"/>
      <c r="L22">
        <v>50</v>
      </c>
    </row>
    <row r="23" spans="1:12" x14ac:dyDescent="0.25">
      <c r="A23" t="s">
        <v>31</v>
      </c>
      <c r="B23">
        <v>0</v>
      </c>
      <c r="C23">
        <v>0</v>
      </c>
      <c r="D23" s="5">
        <f>($L$32+$L$34)*(D2*$L$28)</f>
        <v>299.54400000000004</v>
      </c>
      <c r="E23" s="5">
        <f>($L$32+$L$34)*(E2*$L$28)</f>
        <v>299.54400000000004</v>
      </c>
      <c r="F23" s="5">
        <f>($L$32+$L$34)*(F2*$L$28)</f>
        <v>263.76</v>
      </c>
      <c r="G23" s="5">
        <f t="shared" si="2"/>
        <v>862.84800000000007</v>
      </c>
    </row>
    <row r="24" spans="1:12" x14ac:dyDescent="0.25">
      <c r="A24" t="s">
        <v>32</v>
      </c>
      <c r="B24">
        <f>(1-B20)*B2+B23</f>
        <v>0</v>
      </c>
      <c r="C24">
        <f>(1-C20)*C2+C23</f>
        <v>0</v>
      </c>
      <c r="D24" s="5">
        <f>(1-D20)*D2+D23 - D22</f>
        <v>816.61400000000003</v>
      </c>
      <c r="E24" s="5">
        <f>(1-E20)*E2+E23 - E22</f>
        <v>1405.0039999999999</v>
      </c>
      <c r="F24" s="5">
        <f>(1-F20)*F2+F23 - F22</f>
        <v>1237.1599999999999</v>
      </c>
      <c r="G24" s="5">
        <f t="shared" si="2"/>
        <v>3458.7779999999998</v>
      </c>
      <c r="H24" s="5"/>
      <c r="L24" t="s">
        <v>33</v>
      </c>
    </row>
    <row r="25" spans="1:12" x14ac:dyDescent="0.25">
      <c r="A25" t="s">
        <v>18</v>
      </c>
      <c r="B25">
        <f>B21+(B22+B24)*$L$2*$N$2</f>
        <v>1.8369999999999997E-2</v>
      </c>
      <c r="C25" s="4">
        <f>C21+(C22+C24)*$L$2*$N$2</f>
        <v>6.6559181002900009E-2</v>
      </c>
      <c r="D25" s="4">
        <f>D21+(D22+D24)*$L$2*$N$2</f>
        <v>8.2321300672483888E-2</v>
      </c>
      <c r="E25" s="4">
        <f t="shared" ref="E25:F25" si="3">E21+(E22+E24)*$L$2*$N$2</f>
        <v>9.0357325996970397E-2</v>
      </c>
      <c r="F25" s="4">
        <f t="shared" si="3"/>
        <v>2.0757161050159998E-3</v>
      </c>
      <c r="G25" s="4">
        <f t="shared" si="2"/>
        <v>0.25968352377737031</v>
      </c>
      <c r="H25" s="5"/>
      <c r="L25">
        <v>217</v>
      </c>
    </row>
    <row r="26" spans="1:12" x14ac:dyDescent="0.25">
      <c r="A26" t="s">
        <v>19</v>
      </c>
      <c r="B26">
        <f>B25*$L$25</f>
        <v>3.9862899999999994</v>
      </c>
      <c r="C26" s="8">
        <f t="shared" ref="C26:F26" si="4">C25*$L$25</f>
        <v>14.443342277629302</v>
      </c>
      <c r="D26" s="8">
        <f t="shared" si="4"/>
        <v>17.863722245929004</v>
      </c>
      <c r="E26" s="8">
        <f t="shared" si="4"/>
        <v>19.607539741342578</v>
      </c>
      <c r="F26" s="8">
        <f t="shared" si="4"/>
        <v>0.45043039478847197</v>
      </c>
      <c r="G26" s="11">
        <f t="shared" si="2"/>
        <v>56.351324659689354</v>
      </c>
      <c r="H26" s="5"/>
    </row>
    <row r="27" spans="1:12" x14ac:dyDescent="0.25">
      <c r="H27" s="4"/>
      <c r="L27" t="s">
        <v>34</v>
      </c>
    </row>
    <row r="28" spans="1:12" x14ac:dyDescent="0.25">
      <c r="H28" s="8"/>
      <c r="L28" s="9">
        <v>0.42</v>
      </c>
    </row>
    <row r="31" spans="1:12" x14ac:dyDescent="0.25">
      <c r="L31" t="s">
        <v>35</v>
      </c>
    </row>
    <row r="32" spans="1:12" x14ac:dyDescent="0.25">
      <c r="L32" s="10">
        <v>0.2</v>
      </c>
    </row>
    <row r="33" spans="12:12" x14ac:dyDescent="0.25">
      <c r="L33" t="s">
        <v>36</v>
      </c>
    </row>
    <row r="34" spans="12:12" x14ac:dyDescent="0.25">
      <c r="L34" s="10">
        <v>0.2</v>
      </c>
    </row>
    <row r="35" spans="12:12" x14ac:dyDescent="0.25">
      <c r="L35" t="s">
        <v>37</v>
      </c>
    </row>
    <row r="36" spans="12:12" x14ac:dyDescent="0.25">
      <c r="L36" s="10">
        <v>0.38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Cheung</dc:creator>
  <cp:lastModifiedBy>Paul Cheung</cp:lastModifiedBy>
  <dcterms:created xsi:type="dcterms:W3CDTF">2015-06-05T18:19:34Z</dcterms:created>
  <dcterms:modified xsi:type="dcterms:W3CDTF">2024-09-16T09:35:48Z</dcterms:modified>
</cp:coreProperties>
</file>