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heun\Desktop\Green LLM\New folder\Green-LLM\"/>
    </mc:Choice>
  </mc:AlternateContent>
  <xr:revisionPtr revIDLastSave="0" documentId="13_ncr:1_{19AF32E9-44E0-4370-9AB3-BB7EE54B26A1}" xr6:coauthVersionLast="47" xr6:coauthVersionMax="47" xr10:uidLastSave="{00000000-0000-0000-0000-000000000000}"/>
  <bookViews>
    <workbookView xWindow="11640" yWindow="321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14" i="1"/>
  <c r="C14" i="1"/>
  <c r="B14" i="1"/>
  <c r="D13" i="1"/>
  <c r="C13" i="1"/>
  <c r="B13" i="1"/>
  <c r="D12" i="1"/>
  <c r="C12" i="1"/>
  <c r="B12" i="1"/>
  <c r="D5" i="1"/>
  <c r="C5" i="1"/>
  <c r="B5" i="1"/>
  <c r="C27" i="1"/>
  <c r="B27" i="1"/>
  <c r="D26" i="1"/>
  <c r="D25" i="1"/>
  <c r="D27" i="1" s="1"/>
  <c r="C25" i="1"/>
  <c r="D24" i="1"/>
  <c r="C24" i="1"/>
  <c r="B24" i="1"/>
  <c r="D9" i="1"/>
  <c r="C9" i="1"/>
  <c r="D3" i="1"/>
  <c r="C3" i="1"/>
  <c r="B3" i="1"/>
  <c r="B33" i="1" l="1"/>
  <c r="B34" i="1" s="1"/>
  <c r="C33" i="1"/>
  <c r="C34" i="1" s="1"/>
  <c r="D33" i="1"/>
  <c r="D34" i="1" s="1"/>
  <c r="B10" i="1"/>
  <c r="C10" i="1"/>
  <c r="D10" i="1"/>
  <c r="D11" i="1" s="1"/>
  <c r="D15" i="1" s="1"/>
  <c r="B9" i="1"/>
  <c r="C11" i="1"/>
  <c r="C15" i="1" s="1"/>
  <c r="B11" i="1" l="1"/>
  <c r="B15" i="1" l="1"/>
</calcChain>
</file>

<file path=xl/sharedStrings.xml><?xml version="1.0" encoding="utf-8"?>
<sst xmlns="http://schemas.openxmlformats.org/spreadsheetml/2006/main" count="49" uniqueCount="43">
  <si>
    <t>Tasks</t>
  </si>
  <si>
    <t>A</t>
  </si>
  <si>
    <t>B</t>
  </si>
  <si>
    <t>C</t>
  </si>
  <si>
    <t>Power of laptop(watt)</t>
  </si>
  <si>
    <t>1 joule to kwh</t>
  </si>
  <si>
    <t>Mean Time Spent(Seconds)</t>
  </si>
  <si>
    <t>Background energy consumption(kwh)</t>
  </si>
  <si>
    <t>Mean Python Runtime( millisec)</t>
  </si>
  <si>
    <t>Mean Python Memory Usage(kilobyte)</t>
  </si>
  <si>
    <t xml:space="preserve">Runtime CPU power (watt) </t>
  </si>
  <si>
    <t>Runtime RAM power (watt)</t>
  </si>
  <si>
    <t>Estimated testing times</t>
  </si>
  <si>
    <t>Testing Energy Consumption(kwh)</t>
  </si>
  <si>
    <t>Debuging Energy Consumption(kwh)</t>
  </si>
  <si>
    <t>Total Energy Consumption(kwh)</t>
  </si>
  <si>
    <t>Carbon Footprint(g)</t>
  </si>
  <si>
    <t>Memory of machine (Gigabyte)</t>
  </si>
  <si>
    <t>Debugging run code ratio</t>
  </si>
  <si>
    <t>Number of Queries before human insight</t>
  </si>
  <si>
    <t>Test passed percentage before human insight</t>
  </si>
  <si>
    <t>Energy per query(Kwh)</t>
  </si>
  <si>
    <t>Human insight query</t>
  </si>
  <si>
    <t>0.0017-0.0026</t>
  </si>
  <si>
    <t>Test passed percentage after human insight</t>
  </si>
  <si>
    <t>Query Energy Consumption(Kwh)</t>
  </si>
  <si>
    <t>Training Energy(Gwh)</t>
  </si>
  <si>
    <t>Estimated time spent on producing the insight</t>
  </si>
  <si>
    <t>Estimated time spent on reading and refactoring(Sec)</t>
  </si>
  <si>
    <t>Estimated time spent on adding the missing functionalities(Sec)</t>
  </si>
  <si>
    <t>1kwh to Co2e(g)</t>
  </si>
  <si>
    <t>Debugging time ratio</t>
  </si>
  <si>
    <t>Debugging Reading ratio</t>
  </si>
  <si>
    <t>Debugging Editing ratio</t>
  </si>
  <si>
    <t>Basic intra understanding</t>
  </si>
  <si>
    <t>CEC-TTEC ratio</t>
  </si>
  <si>
    <t>DEC-TTEC ratio</t>
  </si>
  <si>
    <t>TEC-TTEC ratio</t>
  </si>
  <si>
    <t>QEC - TTEC ratio</t>
  </si>
  <si>
    <t>ESPI - TTEC ratio</t>
  </si>
  <si>
    <t>ESAF - TTEC ratio</t>
  </si>
  <si>
    <t>Energy Spent on producing the insight(kwh)</t>
  </si>
  <si>
    <t>Energy Spent on adding the missing functionalities(kwh)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</si>
</sst>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1" fillId="0" borderId="0" xfId="1"/>
    <xf numFmtId="9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topLeftCell="A15" workbookViewId="0">
      <selection activeCell="E32" sqref="E32"/>
    </sheetView>
  </sheetViews>
  <sheetFormatPr defaultRowHeight="15" x14ac:dyDescent="0.25"/>
  <cols>
    <col min="1" max="1" width="53.85546875" customWidth="1"/>
    <col min="4" max="4" width="11.140625" bestFit="1" customWidth="1"/>
    <col min="12" max="12" width="28.85546875" customWidth="1"/>
    <col min="13" max="13" width="12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L1" t="s">
        <v>4</v>
      </c>
      <c r="N1" t="s">
        <v>5</v>
      </c>
    </row>
    <row r="2" spans="1:14" x14ac:dyDescent="0.25">
      <c r="A2" s="1" t="s">
        <v>6</v>
      </c>
      <c r="B2">
        <v>748</v>
      </c>
      <c r="C2">
        <v>1300</v>
      </c>
      <c r="D2">
        <v>1783</v>
      </c>
      <c r="L2">
        <v>4.0750000000000002</v>
      </c>
      <c r="N2" s="2">
        <v>2.7777799999999999E-7</v>
      </c>
    </row>
    <row r="3" spans="1:14" ht="15.75" x14ac:dyDescent="0.25">
      <c r="A3" s="3" t="s">
        <v>7</v>
      </c>
      <c r="B3" s="2">
        <f t="shared" ref="B3:F3" si="0">$L$2*B2*$N$2</f>
        <v>8.4669512179999995E-4</v>
      </c>
      <c r="C3" s="2">
        <f t="shared" si="0"/>
        <v>1.471528955E-3</v>
      </c>
      <c r="D3" s="2">
        <f t="shared" si="0"/>
        <v>2.0182585590500001E-3</v>
      </c>
      <c r="E3" s="2"/>
      <c r="F3" s="2"/>
      <c r="G3" s="4"/>
      <c r="H3" s="2"/>
    </row>
    <row r="4" spans="1:14" x14ac:dyDescent="0.25">
      <c r="A4" t="s">
        <v>8</v>
      </c>
      <c r="B4">
        <v>171.61</v>
      </c>
      <c r="C4">
        <v>187.17</v>
      </c>
      <c r="D4">
        <v>257.76</v>
      </c>
    </row>
    <row r="5" spans="1:14" x14ac:dyDescent="0.25">
      <c r="A5" t="s">
        <v>9</v>
      </c>
      <c r="B5" s="5">
        <f>5253120/1000</f>
        <v>5253.12</v>
      </c>
      <c r="C5" s="5">
        <f>6945085/1000</f>
        <v>6945.085</v>
      </c>
      <c r="D5" s="5">
        <f>28464918/1000</f>
        <v>28464.918000000001</v>
      </c>
      <c r="E5" s="5"/>
      <c r="F5" s="5"/>
      <c r="G5" s="5"/>
    </row>
    <row r="6" spans="1:14" x14ac:dyDescent="0.25">
      <c r="A6" t="s">
        <v>10</v>
      </c>
      <c r="B6">
        <v>14</v>
      </c>
      <c r="C6">
        <v>14</v>
      </c>
      <c r="D6">
        <v>14</v>
      </c>
    </row>
    <row r="7" spans="1:14" x14ac:dyDescent="0.25">
      <c r="A7" t="s">
        <v>11</v>
      </c>
      <c r="B7">
        <v>6</v>
      </c>
      <c r="C7">
        <v>6</v>
      </c>
      <c r="D7">
        <v>6</v>
      </c>
    </row>
    <row r="8" spans="1:14" x14ac:dyDescent="0.25">
      <c r="A8" t="s">
        <v>12</v>
      </c>
      <c r="B8">
        <v>1.26</v>
      </c>
      <c r="C8">
        <v>1.41</v>
      </c>
      <c r="D8">
        <v>2.25</v>
      </c>
      <c r="G8" s="6"/>
      <c r="H8" s="5"/>
    </row>
    <row r="9" spans="1:14" x14ac:dyDescent="0.25">
      <c r="A9" t="s">
        <v>13</v>
      </c>
      <c r="B9" s="2">
        <f>(B6+B7*(B5/(1024*1024)/$L$13))*(B4/1000)*B8*$N$2</f>
        <v>8.4100251182307767E-7</v>
      </c>
      <c r="C9" s="2">
        <f>(C6+C7*(C5/(1024*1024)/$L$13))*(C4/1000)*C8*$N$2</f>
        <v>1.0264984009999035E-6</v>
      </c>
      <c r="D9" s="2">
        <f>(D6+D7*(D5/(1024*1024)/$L$13))*(D4/1000)*D8*$N$2</f>
        <v>2.2570417791376426E-6</v>
      </c>
      <c r="E9" s="2"/>
      <c r="F9" s="2"/>
      <c r="G9" s="2"/>
    </row>
    <row r="10" spans="1:14" x14ac:dyDescent="0.25">
      <c r="A10" t="s">
        <v>14</v>
      </c>
      <c r="B10" s="2">
        <f>(B6+B7*(B5/(1024*1024)/$L$13) -$L$2)*B2*$L$28*$L$16*$N$2</f>
        <v>8.6628630427523361E-5</v>
      </c>
      <c r="C10" s="2">
        <f>(C6+C7*(C5/(1024*1024)/$L$13) -$L$2)*C2*$L$28*$L$16*$N$2</f>
        <v>1.5056695741865299E-4</v>
      </c>
      <c r="D10" s="2">
        <f>(D6+D7*(D5/(1024*1024)/$L$13) -$L$2)*D2*$L$28*$L$16*$N$2</f>
        <v>2.0666846480519812E-4</v>
      </c>
      <c r="E10" s="2"/>
      <c r="F10" s="2"/>
      <c r="G10" s="2"/>
    </row>
    <row r="11" spans="1:14" x14ac:dyDescent="0.25">
      <c r="A11" t="s">
        <v>15</v>
      </c>
      <c r="B11" s="7">
        <f>SUM(B3,B9,B10)</f>
        <v>9.3416475473934646E-4</v>
      </c>
      <c r="C11" s="7">
        <f>SUM(C3,C9,C10)</f>
        <v>1.6231224108196529E-3</v>
      </c>
      <c r="D11" s="7">
        <f>SUM(D3,D9,D10)</f>
        <v>2.2271840656343357E-3</v>
      </c>
      <c r="E11" s="7"/>
      <c r="F11" s="7"/>
      <c r="G11" s="7"/>
    </row>
    <row r="12" spans="1:14" x14ac:dyDescent="0.25">
      <c r="A12" t="s">
        <v>35</v>
      </c>
      <c r="B12" s="12">
        <f>B3/B11</f>
        <v>0.90636594616144284</v>
      </c>
      <c r="C12" s="12">
        <f t="shared" ref="C12:E12" si="1">C3/C11</f>
        <v>0.90660380584413203</v>
      </c>
      <c r="D12" s="12">
        <f t="shared" si="1"/>
        <v>0.90619297712834945</v>
      </c>
      <c r="E12" s="12"/>
      <c r="F12" s="4"/>
      <c r="G12" s="8"/>
      <c r="L12" t="s">
        <v>17</v>
      </c>
    </row>
    <row r="13" spans="1:14" x14ac:dyDescent="0.25">
      <c r="A13" t="s">
        <v>36</v>
      </c>
      <c r="B13" s="12">
        <f>B10/B11</f>
        <v>9.273378168896422E-2</v>
      </c>
      <c r="C13" s="12">
        <f t="shared" ref="C13:E13" si="2">C10/C11</f>
        <v>9.2763772106762357E-2</v>
      </c>
      <c r="D13" s="12">
        <f t="shared" si="2"/>
        <v>9.2793616833970929E-2</v>
      </c>
      <c r="E13" s="12"/>
      <c r="H13" s="2"/>
      <c r="L13">
        <v>16</v>
      </c>
    </row>
    <row r="14" spans="1:14" x14ac:dyDescent="0.25">
      <c r="A14" t="s">
        <v>37</v>
      </c>
      <c r="B14" s="12">
        <f>B9/B11</f>
        <v>9.0027214959285929E-4</v>
      </c>
      <c r="C14" s="12">
        <f t="shared" ref="C14:E14" si="3">C9/C11</f>
        <v>6.3242204910567222E-4</v>
      </c>
      <c r="D14" s="12">
        <f t="shared" si="3"/>
        <v>1.0134060376796037E-3</v>
      </c>
      <c r="E14" s="12"/>
      <c r="H14" s="2"/>
    </row>
    <row r="15" spans="1:14" x14ac:dyDescent="0.25">
      <c r="A15" t="s">
        <v>16</v>
      </c>
      <c r="B15">
        <f>$L$25*B11</f>
        <v>0.20271375177843817</v>
      </c>
      <c r="C15" s="4">
        <f>$L$25*C11</f>
        <v>0.35221756314786468</v>
      </c>
      <c r="D15" s="4">
        <f>$L$25*D11</f>
        <v>0.48329894224265085</v>
      </c>
      <c r="H15" s="7"/>
      <c r="L15" t="s">
        <v>18</v>
      </c>
    </row>
    <row r="16" spans="1:14" x14ac:dyDescent="0.25">
      <c r="H16" s="8"/>
      <c r="L16" s="9">
        <v>0.1</v>
      </c>
    </row>
    <row r="18" spans="1:12" x14ac:dyDescent="0.25">
      <c r="E18" s="10"/>
      <c r="F18" s="10"/>
      <c r="G18" s="10"/>
      <c r="L18" t="s">
        <v>21</v>
      </c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s="11"/>
      <c r="L19" t="s">
        <v>23</v>
      </c>
    </row>
    <row r="20" spans="1:12" x14ac:dyDescent="0.25">
      <c r="A20" t="s">
        <v>19</v>
      </c>
      <c r="B20">
        <v>1.67</v>
      </c>
      <c r="C20">
        <v>5</v>
      </c>
      <c r="D20">
        <v>5</v>
      </c>
      <c r="E20" s="10"/>
      <c r="F20" s="10"/>
      <c r="G20" s="10"/>
      <c r="H20" s="10"/>
      <c r="J20" s="2"/>
      <c r="L20">
        <v>1.0999999999999999E-2</v>
      </c>
    </row>
    <row r="21" spans="1:12" x14ac:dyDescent="0.25">
      <c r="A21" t="s">
        <v>20</v>
      </c>
      <c r="B21" s="10">
        <v>1</v>
      </c>
      <c r="C21" s="10">
        <v>0</v>
      </c>
      <c r="D21" s="10">
        <v>0</v>
      </c>
      <c r="E21" s="8"/>
      <c r="G21" s="8"/>
      <c r="L21" t="s">
        <v>26</v>
      </c>
    </row>
    <row r="22" spans="1:12" x14ac:dyDescent="0.25">
      <c r="A22" t="s">
        <v>22</v>
      </c>
      <c r="B22">
        <v>0</v>
      </c>
      <c r="C22" s="11">
        <v>1</v>
      </c>
      <c r="D22">
        <v>2.33</v>
      </c>
      <c r="E22" s="5"/>
      <c r="F22" s="5"/>
      <c r="G22" s="5"/>
      <c r="H22" s="10"/>
      <c r="L22">
        <v>50</v>
      </c>
    </row>
    <row r="23" spans="1:12" x14ac:dyDescent="0.25">
      <c r="A23" t="s">
        <v>24</v>
      </c>
      <c r="B23" s="10">
        <v>1</v>
      </c>
      <c r="C23" s="10">
        <v>1</v>
      </c>
      <c r="D23" s="10">
        <v>0.33</v>
      </c>
      <c r="E23" s="5"/>
      <c r="F23" s="5"/>
      <c r="G23" s="5"/>
    </row>
    <row r="24" spans="1:12" x14ac:dyDescent="0.25">
      <c r="A24" t="s">
        <v>25</v>
      </c>
      <c r="B24">
        <f>(B20+B22)*$L$20</f>
        <v>1.8369999999999997E-2</v>
      </c>
      <c r="C24" s="8">
        <f>(C20+C22)*$L$20</f>
        <v>6.6000000000000003E-2</v>
      </c>
      <c r="D24">
        <f>(D20+D22)*$L$20</f>
        <v>8.0629999999999993E-2</v>
      </c>
      <c r="E24" s="5"/>
      <c r="F24" s="5"/>
      <c r="G24" s="5"/>
      <c r="H24" s="5"/>
      <c r="L24" t="s">
        <v>30</v>
      </c>
    </row>
    <row r="25" spans="1:12" x14ac:dyDescent="0.25">
      <c r="A25" t="s">
        <v>27</v>
      </c>
      <c r="B25">
        <v>0</v>
      </c>
      <c r="C25" s="5">
        <f>C2*$L$36*(1-C21)</f>
        <v>494</v>
      </c>
      <c r="D25" s="5">
        <f>D2*$L$36*(1-D21)</f>
        <v>677.54</v>
      </c>
      <c r="E25" s="4"/>
      <c r="F25" s="4"/>
      <c r="G25" s="4"/>
      <c r="H25" s="5"/>
      <c r="L25">
        <v>217</v>
      </c>
    </row>
    <row r="26" spans="1:12" x14ac:dyDescent="0.25">
      <c r="A26" t="s">
        <v>28</v>
      </c>
      <c r="B26">
        <v>0</v>
      </c>
      <c r="C26">
        <v>0</v>
      </c>
      <c r="D26" s="5">
        <f>($L$32+$L$34)*(D2*$L$28)</f>
        <v>299.54400000000004</v>
      </c>
      <c r="E26" s="8"/>
      <c r="F26" s="8"/>
      <c r="G26" s="11"/>
      <c r="H26" s="5"/>
    </row>
    <row r="27" spans="1:12" x14ac:dyDescent="0.25">
      <c r="A27" t="s">
        <v>29</v>
      </c>
      <c r="B27">
        <f>(1-B23)*B2+B26</f>
        <v>0</v>
      </c>
      <c r="C27">
        <f>(1-C23)*C2+C26</f>
        <v>0</v>
      </c>
      <c r="D27" s="5">
        <f>(1-D23)*D2+D26 - D25</f>
        <v>816.61400000000003</v>
      </c>
      <c r="H27" s="4"/>
      <c r="L27" t="s">
        <v>31</v>
      </c>
    </row>
    <row r="28" spans="1:12" x14ac:dyDescent="0.25">
      <c r="A28" t="s">
        <v>41</v>
      </c>
      <c r="B28" s="2">
        <f>B25*$L$2*$N$2</f>
        <v>0</v>
      </c>
      <c r="C28" s="2">
        <f t="shared" ref="C28:E28" si="4">C25*$L$2*$N$2</f>
        <v>5.5918100290000008E-4</v>
      </c>
      <c r="D28" s="2">
        <f>D25*$L$2*$N$2</f>
        <v>7.6693825243899993E-4</v>
      </c>
      <c r="E28" s="2"/>
      <c r="H28" s="8"/>
      <c r="L28" s="9">
        <v>0.42</v>
      </c>
    </row>
    <row r="29" spans="1:12" x14ac:dyDescent="0.25">
      <c r="A29" t="s">
        <v>42</v>
      </c>
      <c r="B29" s="2">
        <f>B27*$L$2*$N$2</f>
        <v>0</v>
      </c>
      <c r="C29" s="2">
        <f t="shared" ref="C29:E29" si="5">C27*$L$2*$N$2</f>
        <v>0</v>
      </c>
      <c r="D29" s="2">
        <f t="shared" si="5"/>
        <v>9.2436242004490009E-4</v>
      </c>
      <c r="E29" s="2"/>
    </row>
    <row r="30" spans="1:12" x14ac:dyDescent="0.25">
      <c r="A30" t="s">
        <v>38</v>
      </c>
      <c r="B30" s="12">
        <f>B24/B33</f>
        <v>1</v>
      </c>
      <c r="C30" s="12">
        <f t="shared" ref="C30:D30" si="6">C24/C33</f>
        <v>0.99159873973095247</v>
      </c>
      <c r="D30" s="12">
        <f t="shared" si="6"/>
        <v>0.97945488398910563</v>
      </c>
    </row>
    <row r="31" spans="1:12" x14ac:dyDescent="0.25">
      <c r="A31" t="s">
        <v>39</v>
      </c>
      <c r="B31" s="12">
        <f>B28/B33</f>
        <v>0</v>
      </c>
      <c r="C31" s="12">
        <f>C28/C33</f>
        <v>8.4012602690474256E-3</v>
      </c>
      <c r="D31" s="12">
        <f>D28/D33</f>
        <v>9.3164010550595092E-3</v>
      </c>
      <c r="L31" t="s">
        <v>32</v>
      </c>
    </row>
    <row r="32" spans="1:12" x14ac:dyDescent="0.25">
      <c r="A32" t="s">
        <v>40</v>
      </c>
      <c r="B32" s="12">
        <f>B29/B33</f>
        <v>0</v>
      </c>
      <c r="C32" s="12">
        <f t="shared" ref="C32:D32" si="7">C29/C33</f>
        <v>0</v>
      </c>
      <c r="D32" s="12">
        <f t="shared" si="7"/>
        <v>1.1228714955834884E-2</v>
      </c>
      <c r="L32" s="10">
        <v>0.2</v>
      </c>
    </row>
    <row r="33" spans="1:12" x14ac:dyDescent="0.25">
      <c r="A33" t="s">
        <v>15</v>
      </c>
      <c r="B33">
        <f>B24+(B25+B27)*$L$2*$N$2</f>
        <v>1.8369999999999997E-2</v>
      </c>
      <c r="C33" s="4">
        <f>C24+(C25+C27)*$L$2*$N$2</f>
        <v>6.6559181002900009E-2</v>
      </c>
      <c r="D33" s="4">
        <f>D24+(D25+D27)*$L$2*$N$2</f>
        <v>8.2321300672483888E-2</v>
      </c>
      <c r="L33" t="s">
        <v>33</v>
      </c>
    </row>
    <row r="34" spans="1:12" x14ac:dyDescent="0.25">
      <c r="A34" t="s">
        <v>16</v>
      </c>
      <c r="B34">
        <f>B33*$L$25</f>
        <v>3.9862899999999994</v>
      </c>
      <c r="C34" s="8">
        <f>C33*$L$25</f>
        <v>14.443342277629302</v>
      </c>
      <c r="D34" s="8">
        <f>D33*$L$25</f>
        <v>17.863722245929004</v>
      </c>
      <c r="L34" s="10">
        <v>0.2</v>
      </c>
    </row>
    <row r="35" spans="1:12" x14ac:dyDescent="0.25">
      <c r="L35" t="s">
        <v>34</v>
      </c>
    </row>
    <row r="36" spans="1:12" x14ac:dyDescent="0.25">
      <c r="L36" s="10">
        <v>0.38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Cheung</dc:creator>
  <cp:lastModifiedBy>Paul Cheung</cp:lastModifiedBy>
  <dcterms:created xsi:type="dcterms:W3CDTF">2015-06-05T18:19:34Z</dcterms:created>
  <dcterms:modified xsi:type="dcterms:W3CDTF">2024-10-10T17:26:15Z</dcterms:modified>
</cp:coreProperties>
</file>