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a743313bbd8653/School/"/>
    </mc:Choice>
  </mc:AlternateContent>
  <xr:revisionPtr revIDLastSave="0" documentId="8_{D2985FA3-1872-450A-95A8-B0A63868101A}" xr6:coauthVersionLast="47" xr6:coauthVersionMax="47" xr10:uidLastSave="{00000000-0000-0000-0000-000000000000}"/>
  <bookViews>
    <workbookView xWindow="24525" yWindow="8985" windowWidth="21600" windowHeight="11280" activeTab="6" xr2:uid="{CE65177E-DFDD-423C-A53A-600E68DD8ED5}"/>
  </bookViews>
  <sheets>
    <sheet name="1A" sheetId="1" r:id="rId1"/>
    <sheet name="1B" sheetId="2" r:id="rId2"/>
    <sheet name="1C" sheetId="3" r:id="rId3"/>
    <sheet name="1D" sheetId="5" r:id="rId4"/>
    <sheet name="2A" sheetId="6" r:id="rId5"/>
    <sheet name="2B" sheetId="7" r:id="rId6"/>
    <sheet name="2C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7" l="1"/>
  <c r="D6" i="7"/>
  <c r="B6" i="7"/>
  <c r="B5" i="7"/>
  <c r="E5" i="7"/>
  <c r="F4" i="7"/>
  <c r="C4" i="7"/>
  <c r="E6" i="7"/>
  <c r="C6" i="7"/>
  <c r="F5" i="7"/>
  <c r="D5" i="7"/>
  <c r="C5" i="7"/>
  <c r="E4" i="7"/>
  <c r="D4" i="7"/>
  <c r="B4" i="7"/>
  <c r="F3" i="7"/>
  <c r="E3" i="7"/>
  <c r="D3" i="7"/>
  <c r="C3" i="7"/>
  <c r="B3" i="7"/>
  <c r="F2" i="7"/>
  <c r="E2" i="7"/>
  <c r="D2" i="7"/>
  <c r="C2" i="7"/>
  <c r="B2" i="7"/>
  <c r="F6" i="8"/>
  <c r="E6" i="8"/>
  <c r="C6" i="8"/>
  <c r="D6" i="8"/>
  <c r="B6" i="8"/>
  <c r="F5" i="8"/>
  <c r="D5" i="8"/>
  <c r="C5" i="8"/>
  <c r="E5" i="8"/>
  <c r="B5" i="8"/>
  <c r="F4" i="8"/>
  <c r="C4" i="8"/>
  <c r="E4" i="8"/>
  <c r="D4" i="8"/>
  <c r="B4" i="8"/>
  <c r="F3" i="8"/>
  <c r="E3" i="8"/>
  <c r="D3" i="8"/>
  <c r="C3" i="8"/>
  <c r="B3" i="8"/>
  <c r="E2" i="8"/>
  <c r="F2" i="8"/>
  <c r="D2" i="8"/>
  <c r="C2" i="8"/>
  <c r="B2" i="8"/>
  <c r="F5" i="6"/>
  <c r="F4" i="6"/>
  <c r="E6" i="6"/>
  <c r="E4" i="6"/>
  <c r="E3" i="6"/>
  <c r="E2" i="6"/>
  <c r="D6" i="6"/>
  <c r="D5" i="6"/>
  <c r="D4" i="6"/>
  <c r="D3" i="6"/>
  <c r="D2" i="6"/>
  <c r="C6" i="6"/>
  <c r="C5" i="6"/>
  <c r="C4" i="6"/>
  <c r="C3" i="6"/>
  <c r="C2" i="6"/>
  <c r="F2" i="6"/>
  <c r="F3" i="6"/>
  <c r="E5" i="6"/>
  <c r="F6" i="6"/>
  <c r="B6" i="6"/>
  <c r="B5" i="6"/>
  <c r="B4" i="6"/>
  <c r="B3" i="6"/>
  <c r="B2" i="6"/>
  <c r="G17" i="5"/>
  <c r="E17" i="5"/>
  <c r="F17" i="5"/>
  <c r="C17" i="5"/>
  <c r="D17" i="5"/>
  <c r="B17" i="5"/>
  <c r="F15" i="5"/>
  <c r="D15" i="5"/>
  <c r="C15" i="5"/>
  <c r="H15" i="5"/>
  <c r="G15" i="5"/>
  <c r="E15" i="5"/>
  <c r="B15" i="5"/>
  <c r="E13" i="5"/>
  <c r="C13" i="5"/>
  <c r="G13" i="5"/>
  <c r="F13" i="5"/>
  <c r="D13" i="5"/>
  <c r="B13" i="5"/>
  <c r="G13" i="3"/>
  <c r="F13" i="3"/>
  <c r="H13" i="3" s="1"/>
  <c r="G12" i="3"/>
  <c r="F12" i="3"/>
  <c r="H12" i="3" s="1"/>
  <c r="H11" i="3"/>
  <c r="G11" i="3"/>
  <c r="F11" i="3"/>
  <c r="G9" i="3"/>
  <c r="H9" i="3" s="1"/>
  <c r="F9" i="3"/>
  <c r="G8" i="3"/>
  <c r="F8" i="3"/>
  <c r="H8" i="3" s="1"/>
  <c r="G7" i="3"/>
  <c r="F7" i="3"/>
  <c r="H7" i="3" s="1"/>
  <c r="H5" i="3"/>
  <c r="G5" i="3"/>
  <c r="F5" i="3"/>
  <c r="G4" i="3"/>
  <c r="F4" i="3"/>
  <c r="H4" i="3" s="1"/>
  <c r="G3" i="3"/>
  <c r="F3" i="3"/>
  <c r="H3" i="3" s="1"/>
  <c r="G7" i="5"/>
  <c r="E7" i="5"/>
  <c r="F7" i="5"/>
  <c r="C7" i="5"/>
  <c r="D7" i="5"/>
  <c r="B7" i="5"/>
  <c r="F5" i="5"/>
  <c r="D5" i="5"/>
  <c r="C5" i="5"/>
  <c r="H5" i="5"/>
  <c r="G5" i="5"/>
  <c r="E5" i="5"/>
  <c r="B5" i="5"/>
  <c r="I5" i="5" s="1"/>
  <c r="E3" i="5"/>
  <c r="G3" i="5"/>
  <c r="F3" i="5"/>
  <c r="D3" i="5"/>
  <c r="C3" i="5"/>
  <c r="B3" i="5"/>
  <c r="B24" i="3"/>
  <c r="B23" i="3"/>
  <c r="B20" i="3"/>
  <c r="B19" i="3"/>
  <c r="B16" i="3"/>
  <c r="B15" i="3"/>
  <c r="B11" i="3"/>
  <c r="B10" i="3"/>
  <c r="B9" i="3"/>
  <c r="B6" i="3"/>
  <c r="B5" i="3"/>
  <c r="B4" i="3"/>
  <c r="C24" i="2"/>
  <c r="C22" i="2"/>
  <c r="B24" i="2"/>
  <c r="B22" i="2"/>
  <c r="C21" i="2"/>
  <c r="C19" i="2"/>
  <c r="B21" i="2"/>
  <c r="B19" i="2"/>
  <c r="C23" i="2"/>
  <c r="C20" i="2"/>
  <c r="B23" i="2"/>
  <c r="B20" i="2"/>
  <c r="C11" i="2"/>
  <c r="B11" i="2"/>
  <c r="B2" i="2"/>
  <c r="C2" i="2"/>
  <c r="B3" i="2"/>
  <c r="C3" i="2"/>
  <c r="B4" i="2"/>
  <c r="C4" i="2"/>
  <c r="B5" i="2"/>
  <c r="C5" i="2"/>
  <c r="B6" i="2"/>
  <c r="C6" i="2"/>
  <c r="B7" i="2"/>
  <c r="C7" i="2"/>
  <c r="B10" i="2"/>
  <c r="C10" i="2"/>
  <c r="B12" i="2"/>
  <c r="C12" i="2"/>
  <c r="B13" i="2"/>
  <c r="C13" i="2"/>
  <c r="B14" i="2"/>
  <c r="C14" i="2"/>
  <c r="B15" i="2"/>
  <c r="C15" i="2"/>
  <c r="B16" i="2"/>
  <c r="C16" i="2"/>
  <c r="H13" i="1"/>
  <c r="H12" i="1"/>
  <c r="H11" i="1"/>
  <c r="H9" i="1"/>
  <c r="H8" i="1"/>
  <c r="H7" i="1"/>
  <c r="H4" i="1"/>
  <c r="H5" i="1"/>
  <c r="H3" i="1"/>
  <c r="G12" i="1"/>
  <c r="G13" i="1"/>
  <c r="G11" i="1"/>
  <c r="F12" i="1"/>
  <c r="F13" i="1"/>
  <c r="F11" i="1"/>
  <c r="G9" i="1"/>
  <c r="G8" i="1"/>
  <c r="G7" i="1"/>
  <c r="F8" i="1"/>
  <c r="F9" i="1"/>
  <c r="F7" i="1"/>
  <c r="G5" i="1"/>
  <c r="G4" i="1"/>
  <c r="G3" i="1"/>
  <c r="F5" i="1"/>
  <c r="F4" i="1"/>
  <c r="F3" i="1"/>
  <c r="B23" i="1"/>
  <c r="B24" i="1"/>
  <c r="B22" i="1"/>
  <c r="B19" i="1"/>
  <c r="B20" i="1"/>
  <c r="B18" i="1"/>
  <c r="B15" i="1"/>
  <c r="B16" i="1"/>
  <c r="B14" i="1"/>
  <c r="B9" i="1"/>
  <c r="B10" i="1"/>
  <c r="B11" i="1"/>
  <c r="B8" i="1"/>
  <c r="B6" i="1"/>
  <c r="B5" i="1"/>
  <c r="B4" i="1"/>
  <c r="B3" i="1"/>
  <c r="I7" i="5" l="1"/>
  <c r="I3" i="5"/>
  <c r="I9" i="5"/>
  <c r="I15" i="5"/>
  <c r="I17" i="5"/>
  <c r="I13" i="5"/>
  <c r="I19" i="5" l="1"/>
</calcChain>
</file>

<file path=xl/sharedStrings.xml><?xml version="1.0" encoding="utf-8"?>
<sst xmlns="http://schemas.openxmlformats.org/spreadsheetml/2006/main" count="179" uniqueCount="21">
  <si>
    <t>A</t>
  </si>
  <si>
    <t>B</t>
  </si>
  <si>
    <t>C</t>
  </si>
  <si>
    <t>D1</t>
  </si>
  <si>
    <t>T1</t>
  </si>
  <si>
    <t>T2</t>
  </si>
  <si>
    <t>Total</t>
  </si>
  <si>
    <t>Prob</t>
  </si>
  <si>
    <t>D3</t>
  </si>
  <si>
    <t>TOPIC WORD VECTORS</t>
  </si>
  <si>
    <t>DOCUMENT TOPIC VECTORS</t>
  </si>
  <si>
    <t>probs</t>
  </si>
  <si>
    <t>D2</t>
  </si>
  <si>
    <t>T1+T2</t>
  </si>
  <si>
    <t>P</t>
  </si>
  <si>
    <t>D</t>
  </si>
  <si>
    <t>old vectors</t>
  </si>
  <si>
    <t>new vectors</t>
  </si>
  <si>
    <t>E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</si>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</sst>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/>
    <xf numFmtId="2" fontId="0" fillId="2" borderId="0" xfId="0" applyNumberFormat="1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08EA-07E8-45C5-8260-FF8E671AD7B5}">
  <dimension ref="A1:H24"/>
  <sheetViews>
    <sheetView workbookViewId="0">
      <selection activeCell="I22" sqref="I22"/>
    </sheetView>
  </sheetViews>
  <sheetFormatPr defaultRowHeight="15" x14ac:dyDescent="0.25"/>
  <cols>
    <col min="1" max="2" width="15.140625" customWidth="1"/>
  </cols>
  <sheetData>
    <row r="1" spans="1:8" x14ac:dyDescent="0.25">
      <c r="A1" s="3" t="s">
        <v>9</v>
      </c>
      <c r="B1" s="3"/>
      <c r="E1" s="8" t="s">
        <v>11</v>
      </c>
      <c r="F1" t="s">
        <v>4</v>
      </c>
      <c r="G1" t="s">
        <v>5</v>
      </c>
      <c r="H1" t="s">
        <v>13</v>
      </c>
    </row>
    <row r="2" spans="1:8" x14ac:dyDescent="0.25">
      <c r="A2" s="2"/>
      <c r="B2" s="2" t="s">
        <v>7</v>
      </c>
      <c r="C2" t="s">
        <v>6</v>
      </c>
      <c r="E2" s="3" t="s">
        <v>3</v>
      </c>
      <c r="F2" s="3"/>
      <c r="G2" s="3"/>
      <c r="H2" s="3"/>
    </row>
    <row r="3" spans="1:8" x14ac:dyDescent="0.25">
      <c r="A3" s="1" t="s">
        <v>4</v>
      </c>
      <c r="B3" s="5">
        <f>C3/$C$3</f>
        <v>1</v>
      </c>
      <c r="C3">
        <v>10</v>
      </c>
      <c r="E3" t="s">
        <v>0</v>
      </c>
      <c r="F3">
        <f>B4*B15</f>
        <v>0.2</v>
      </c>
      <c r="G3">
        <f>B9*B16</f>
        <v>0.22222222222222221</v>
      </c>
      <c r="H3">
        <f>SUM(F3:G3)</f>
        <v>0.42222222222222222</v>
      </c>
    </row>
    <row r="4" spans="1:8" x14ac:dyDescent="0.25">
      <c r="A4" s="1" t="s">
        <v>0</v>
      </c>
      <c r="B4" s="6">
        <f>C4/$C$3</f>
        <v>0.4</v>
      </c>
      <c r="C4">
        <v>4</v>
      </c>
      <c r="E4" t="s">
        <v>1</v>
      </c>
      <c r="F4">
        <f>B5*B15</f>
        <v>0.25</v>
      </c>
      <c r="G4">
        <f>B10*B16</f>
        <v>0.1111111111111111</v>
      </c>
      <c r="H4">
        <f t="shared" ref="H4:H5" si="0">SUM(F4:G4)</f>
        <v>0.3611111111111111</v>
      </c>
    </row>
    <row r="5" spans="1:8" x14ac:dyDescent="0.25">
      <c r="A5" s="1" t="s">
        <v>1</v>
      </c>
      <c r="B5" s="6">
        <f>C5/$C$3</f>
        <v>0.5</v>
      </c>
      <c r="C5">
        <v>5</v>
      </c>
      <c r="E5" t="s">
        <v>2</v>
      </c>
      <c r="F5">
        <f>B6*B15</f>
        <v>0.05</v>
      </c>
      <c r="G5">
        <f>B11*B16</f>
        <v>0.16666666666666666</v>
      </c>
      <c r="H5">
        <f t="shared" si="0"/>
        <v>0.21666666666666667</v>
      </c>
    </row>
    <row r="6" spans="1:8" x14ac:dyDescent="0.25">
      <c r="A6" s="1" t="s">
        <v>2</v>
      </c>
      <c r="B6" s="6">
        <f>C6/$C$3</f>
        <v>0.1</v>
      </c>
      <c r="C6">
        <v>1</v>
      </c>
      <c r="E6" s="3" t="s">
        <v>12</v>
      </c>
      <c r="F6" s="3"/>
      <c r="G6" s="3"/>
      <c r="H6" s="3"/>
    </row>
    <row r="7" spans="1:8" x14ac:dyDescent="0.25">
      <c r="A7" s="2"/>
      <c r="B7" s="2"/>
      <c r="E7" t="s">
        <v>0</v>
      </c>
      <c r="F7">
        <f>B4*$B$19</f>
        <v>0.28571428571428575</v>
      </c>
      <c r="G7">
        <f>B9*$B$20</f>
        <v>0.12698412698412698</v>
      </c>
      <c r="H7">
        <f>SUM(F7:G7)</f>
        <v>0.41269841269841273</v>
      </c>
    </row>
    <row r="8" spans="1:8" x14ac:dyDescent="0.25">
      <c r="A8" s="1" t="s">
        <v>5</v>
      </c>
      <c r="B8" s="5">
        <f>C8/$C$8</f>
        <v>1</v>
      </c>
      <c r="C8">
        <v>9</v>
      </c>
      <c r="E8" t="s">
        <v>1</v>
      </c>
      <c r="F8">
        <f>B5*$B$19</f>
        <v>0.35714285714285715</v>
      </c>
      <c r="G8">
        <f>B10*$B$20</f>
        <v>6.3492063492063489E-2</v>
      </c>
      <c r="H8">
        <f t="shared" ref="H8:H9" si="1">SUM(F8:G8)</f>
        <v>0.42063492063492064</v>
      </c>
    </row>
    <row r="9" spans="1:8" x14ac:dyDescent="0.25">
      <c r="A9" s="1" t="s">
        <v>0</v>
      </c>
      <c r="B9" s="6">
        <f>C9/$C$8</f>
        <v>0.44444444444444442</v>
      </c>
      <c r="C9">
        <v>4</v>
      </c>
      <c r="E9" t="s">
        <v>2</v>
      </c>
      <c r="F9">
        <f>B6*$B$19</f>
        <v>7.1428571428571438E-2</v>
      </c>
      <c r="G9">
        <f>B11*$B$20</f>
        <v>9.5238095238095233E-2</v>
      </c>
      <c r="H9">
        <f t="shared" si="1"/>
        <v>0.16666666666666669</v>
      </c>
    </row>
    <row r="10" spans="1:8" x14ac:dyDescent="0.25">
      <c r="A10" s="1" t="s">
        <v>1</v>
      </c>
      <c r="B10" s="6">
        <f>C10/$C$8</f>
        <v>0.22222222222222221</v>
      </c>
      <c r="C10">
        <v>2</v>
      </c>
      <c r="E10" s="3" t="s">
        <v>8</v>
      </c>
      <c r="F10" s="3"/>
      <c r="G10" s="3"/>
      <c r="H10" s="3"/>
    </row>
    <row r="11" spans="1:8" x14ac:dyDescent="0.25">
      <c r="A11" s="1" t="s">
        <v>2</v>
      </c>
      <c r="B11" s="6">
        <f>C11/$C$8</f>
        <v>0.33333333333333331</v>
      </c>
      <c r="C11">
        <v>3</v>
      </c>
      <c r="E11" t="s">
        <v>0</v>
      </c>
      <c r="F11">
        <f>B4*$B$23</f>
        <v>0.13333333333333333</v>
      </c>
      <c r="G11">
        <f>B9*$B$24</f>
        <v>0.29629629629629628</v>
      </c>
      <c r="H11">
        <f>SUM(F11:G11)</f>
        <v>0.42962962962962958</v>
      </c>
    </row>
    <row r="12" spans="1:8" x14ac:dyDescent="0.25">
      <c r="A12" s="2"/>
      <c r="B12" s="2"/>
      <c r="E12" t="s">
        <v>1</v>
      </c>
      <c r="F12">
        <f>B5*$B$23</f>
        <v>0.16666666666666666</v>
      </c>
      <c r="G12">
        <f t="shared" ref="G12:G13" si="2">B10*$B$24</f>
        <v>0.14814814814814814</v>
      </c>
      <c r="H12">
        <f t="shared" ref="H12:H13" si="3">SUM(F12:G12)</f>
        <v>0.31481481481481477</v>
      </c>
    </row>
    <row r="13" spans="1:8" x14ac:dyDescent="0.25">
      <c r="A13" s="4" t="s">
        <v>10</v>
      </c>
      <c r="B13" s="4"/>
      <c r="E13" t="s">
        <v>2</v>
      </c>
      <c r="F13">
        <f t="shared" ref="F12:F13" si="4">B6*$B$23</f>
        <v>3.3333333333333333E-2</v>
      </c>
      <c r="G13">
        <f t="shared" si="2"/>
        <v>0.22222222222222221</v>
      </c>
      <c r="H13">
        <f t="shared" si="3"/>
        <v>0.25555555555555554</v>
      </c>
    </row>
    <row r="14" spans="1:8" x14ac:dyDescent="0.25">
      <c r="A14" s="1" t="s">
        <v>3</v>
      </c>
      <c r="B14" s="5">
        <f>C14/$C$14</f>
        <v>1</v>
      </c>
      <c r="C14">
        <v>6</v>
      </c>
    </row>
    <row r="15" spans="1:8" x14ac:dyDescent="0.25">
      <c r="A15" s="1" t="s">
        <v>4</v>
      </c>
      <c r="B15" s="6">
        <f>C15/$C$14</f>
        <v>0.5</v>
      </c>
      <c r="C15">
        <v>3</v>
      </c>
    </row>
    <row r="16" spans="1:8" x14ac:dyDescent="0.25">
      <c r="A16" s="1" t="s">
        <v>5</v>
      </c>
      <c r="B16" s="6">
        <f>C16/$C$14</f>
        <v>0.5</v>
      </c>
      <c r="C16">
        <v>3</v>
      </c>
    </row>
    <row r="17" spans="1:3" x14ac:dyDescent="0.25">
      <c r="A17" s="2"/>
      <c r="B17" s="2"/>
    </row>
    <row r="18" spans="1:3" x14ac:dyDescent="0.25">
      <c r="A18" s="1" t="s">
        <v>12</v>
      </c>
      <c r="B18" s="5">
        <f>C18/$C$18</f>
        <v>1</v>
      </c>
      <c r="C18">
        <v>7</v>
      </c>
    </row>
    <row r="19" spans="1:3" x14ac:dyDescent="0.25">
      <c r="A19" s="1" t="s">
        <v>4</v>
      </c>
      <c r="B19" s="6">
        <f>C19/$C$18</f>
        <v>0.7142857142857143</v>
      </c>
      <c r="C19">
        <v>5</v>
      </c>
    </row>
    <row r="20" spans="1:3" x14ac:dyDescent="0.25">
      <c r="A20" s="1" t="s">
        <v>5</v>
      </c>
      <c r="B20" s="6">
        <f>C20/$C$18</f>
        <v>0.2857142857142857</v>
      </c>
      <c r="C20">
        <v>2</v>
      </c>
    </row>
    <row r="21" spans="1:3" x14ac:dyDescent="0.25">
      <c r="A21" s="2"/>
      <c r="B21" s="2"/>
    </row>
    <row r="22" spans="1:3" x14ac:dyDescent="0.25">
      <c r="A22" s="1" t="s">
        <v>8</v>
      </c>
      <c r="B22" s="5">
        <f>C22/$C$22</f>
        <v>1</v>
      </c>
      <c r="C22">
        <v>6</v>
      </c>
    </row>
    <row r="23" spans="1:3" x14ac:dyDescent="0.25">
      <c r="A23" s="1" t="s">
        <v>4</v>
      </c>
      <c r="B23" s="6">
        <f>C23/$C$22</f>
        <v>0.33333333333333331</v>
      </c>
      <c r="C23">
        <v>2</v>
      </c>
    </row>
    <row r="24" spans="1:3" x14ac:dyDescent="0.25">
      <c r="A24" s="1" t="s">
        <v>5</v>
      </c>
      <c r="B24" s="6">
        <f>C24/$C$22</f>
        <v>0.66666666666666663</v>
      </c>
      <c r="C24">
        <v>4</v>
      </c>
    </row>
  </sheetData>
  <mergeCells count="5">
    <mergeCell ref="A1:B1"/>
    <mergeCell ref="A13:B13"/>
    <mergeCell ref="E2:H2"/>
    <mergeCell ref="E6:H6"/>
    <mergeCell ref="E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16A-35AC-47D5-A40E-417903B76F44}">
  <dimension ref="A1:C24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7" t="s">
        <v>3</v>
      </c>
      <c r="B1" t="s">
        <v>4</v>
      </c>
      <c r="C1" t="s">
        <v>5</v>
      </c>
    </row>
    <row r="2" spans="1:3" x14ac:dyDescent="0.25">
      <c r="A2" t="s">
        <v>0</v>
      </c>
      <c r="B2">
        <f>'1A'!F3/'1A'!$H3</f>
        <v>0.47368421052631582</v>
      </c>
      <c r="C2">
        <f>'1A'!G3/'1A'!$H3</f>
        <v>0.52631578947368418</v>
      </c>
    </row>
    <row r="3" spans="1:3" x14ac:dyDescent="0.25">
      <c r="A3" t="s">
        <v>1</v>
      </c>
      <c r="B3">
        <f>'1A'!F4/'1A'!$H4</f>
        <v>0.69230769230769229</v>
      </c>
      <c r="C3">
        <f>'1A'!G4/'1A'!$H4</f>
        <v>0.30769230769230765</v>
      </c>
    </row>
    <row r="4" spans="1:3" x14ac:dyDescent="0.25">
      <c r="A4" t="s">
        <v>0</v>
      </c>
      <c r="B4">
        <f>'1A'!F3/'1A'!$H3</f>
        <v>0.47368421052631582</v>
      </c>
      <c r="C4">
        <f>'1A'!G3/'1A'!$H3</f>
        <v>0.52631578947368418</v>
      </c>
    </row>
    <row r="5" spans="1:3" x14ac:dyDescent="0.25">
      <c r="A5" t="s">
        <v>2</v>
      </c>
      <c r="B5">
        <f>'1A'!F5/'1A'!$H5</f>
        <v>0.23076923076923078</v>
      </c>
      <c r="C5">
        <f>'1A'!G5/'1A'!$H5</f>
        <v>0.76923076923076916</v>
      </c>
    </row>
    <row r="6" spans="1:3" x14ac:dyDescent="0.25">
      <c r="A6" t="s">
        <v>0</v>
      </c>
      <c r="B6">
        <f>'1A'!F3/'1A'!$H3</f>
        <v>0.47368421052631582</v>
      </c>
      <c r="C6">
        <f>'1A'!G3/'1A'!$H3</f>
        <v>0.52631578947368418</v>
      </c>
    </row>
    <row r="7" spans="1:3" x14ac:dyDescent="0.25">
      <c r="A7" t="s">
        <v>0</v>
      </c>
      <c r="B7">
        <f>'1A'!F3/'1A'!$H3</f>
        <v>0.47368421052631582</v>
      </c>
      <c r="C7">
        <f>'1A'!G3/'1A'!$H3</f>
        <v>0.52631578947368418</v>
      </c>
    </row>
    <row r="9" spans="1:3" x14ac:dyDescent="0.25">
      <c r="A9" s="7" t="s">
        <v>12</v>
      </c>
      <c r="B9" t="s">
        <v>4</v>
      </c>
      <c r="C9" t="s">
        <v>5</v>
      </c>
    </row>
    <row r="10" spans="1:3" x14ac:dyDescent="0.25">
      <c r="A10" t="s">
        <v>1</v>
      </c>
      <c r="B10">
        <f>'1A'!F8/'1A'!$H8</f>
        <v>0.84905660377358494</v>
      </c>
      <c r="C10">
        <f>'1A'!G8/'1A'!$H8</f>
        <v>0.15094339622641509</v>
      </c>
    </row>
    <row r="11" spans="1:3" x14ac:dyDescent="0.25">
      <c r="A11" t="s">
        <v>2</v>
      </c>
      <c r="B11">
        <f>'1A'!F9/'1A'!$H9</f>
        <v>0.4285714285714286</v>
      </c>
      <c r="C11">
        <f>'1A'!G9/'1A'!$H9</f>
        <v>0.57142857142857129</v>
      </c>
    </row>
    <row r="12" spans="1:3" x14ac:dyDescent="0.25">
      <c r="A12" t="s">
        <v>0</v>
      </c>
      <c r="B12">
        <f>'1A'!F7/'1A'!$H7</f>
        <v>0.6923076923076924</v>
      </c>
      <c r="C12">
        <f>'1A'!G7/'1A'!$H7</f>
        <v>0.30769230769230765</v>
      </c>
    </row>
    <row r="13" spans="1:3" x14ac:dyDescent="0.25">
      <c r="A13" t="s">
        <v>1</v>
      </c>
      <c r="B13">
        <f>'1A'!F8/'1A'!$H8</f>
        <v>0.84905660377358494</v>
      </c>
      <c r="C13">
        <f>'1A'!G8/'1A'!$H8</f>
        <v>0.15094339622641509</v>
      </c>
    </row>
    <row r="14" spans="1:3" x14ac:dyDescent="0.25">
      <c r="A14" t="s">
        <v>0</v>
      </c>
      <c r="B14">
        <f>'1A'!F7/'1A'!$H7</f>
        <v>0.6923076923076924</v>
      </c>
      <c r="C14">
        <f>'1A'!G7/'1A'!$H7</f>
        <v>0.30769230769230765</v>
      </c>
    </row>
    <row r="15" spans="1:3" x14ac:dyDescent="0.25">
      <c r="A15" t="s">
        <v>1</v>
      </c>
      <c r="B15">
        <f>'1A'!F8/'1A'!$H8</f>
        <v>0.84905660377358494</v>
      </c>
      <c r="C15">
        <f>'1A'!G8/'1A'!$H8</f>
        <v>0.15094339622641509</v>
      </c>
    </row>
    <row r="16" spans="1:3" x14ac:dyDescent="0.25">
      <c r="A16" t="s">
        <v>1</v>
      </c>
      <c r="B16">
        <f>'1A'!F8/'1A'!$H8</f>
        <v>0.84905660377358494</v>
      </c>
      <c r="C16">
        <f>'1A'!G8/'1A'!$H8</f>
        <v>0.15094339622641509</v>
      </c>
    </row>
    <row r="18" spans="1:3" x14ac:dyDescent="0.25">
      <c r="A18" s="7" t="s">
        <v>8</v>
      </c>
      <c r="B18" t="s">
        <v>4</v>
      </c>
      <c r="C18" t="s">
        <v>5</v>
      </c>
    </row>
    <row r="19" spans="1:3" x14ac:dyDescent="0.25">
      <c r="A19" t="s">
        <v>2</v>
      </c>
      <c r="B19">
        <f>'1A'!F13/'1A'!$H13</f>
        <v>0.13043478260869565</v>
      </c>
      <c r="C19">
        <f>'1A'!G13/'1A'!$H13</f>
        <v>0.86956521739130432</v>
      </c>
    </row>
    <row r="20" spans="1:3" x14ac:dyDescent="0.25">
      <c r="A20" t="s">
        <v>0</v>
      </c>
      <c r="B20">
        <f>'1A'!F11/'1A'!$H11</f>
        <v>0.31034482758620691</v>
      </c>
      <c r="C20">
        <f>'1A'!G11/'1A'!$H11</f>
        <v>0.68965517241379315</v>
      </c>
    </row>
    <row r="21" spans="1:3" x14ac:dyDescent="0.25">
      <c r="A21" t="s">
        <v>2</v>
      </c>
      <c r="B21">
        <f>'1A'!F13/'1A'!$H13</f>
        <v>0.13043478260869565</v>
      </c>
      <c r="C21">
        <f>'1A'!G13/'1A'!$H13</f>
        <v>0.86956521739130432</v>
      </c>
    </row>
    <row r="22" spans="1:3" x14ac:dyDescent="0.25">
      <c r="A22" t="s">
        <v>1</v>
      </c>
      <c r="B22">
        <f>'1A'!F12/'1A'!$H12</f>
        <v>0.52941176470588236</v>
      </c>
      <c r="C22">
        <f>'1A'!G12/'1A'!$H12</f>
        <v>0.4705882352941177</v>
      </c>
    </row>
    <row r="23" spans="1:3" x14ac:dyDescent="0.25">
      <c r="A23" t="s">
        <v>0</v>
      </c>
      <c r="B23">
        <f>'1A'!F11/'1A'!$H11</f>
        <v>0.31034482758620691</v>
      </c>
      <c r="C23">
        <f>'1A'!G11/'1A'!$H11</f>
        <v>0.68965517241379315</v>
      </c>
    </row>
    <row r="24" spans="1:3" x14ac:dyDescent="0.25">
      <c r="A24" t="s">
        <v>1</v>
      </c>
      <c r="B24">
        <f>'1A'!F12/'1A'!$H12</f>
        <v>0.52941176470588236</v>
      </c>
      <c r="C24">
        <f>'1A'!G12/'1A'!$H12</f>
        <v>0.4705882352941177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2745-E5BA-45FA-9862-2A9A5D8BDAE5}">
  <dimension ref="A1:H24"/>
  <sheetViews>
    <sheetView workbookViewId="0">
      <selection activeCell="E19" sqref="E19"/>
    </sheetView>
  </sheetViews>
  <sheetFormatPr defaultRowHeight="15" x14ac:dyDescent="0.25"/>
  <cols>
    <col min="1" max="2" width="15" customWidth="1"/>
  </cols>
  <sheetData>
    <row r="1" spans="1:8" x14ac:dyDescent="0.25">
      <c r="A1" s="3" t="s">
        <v>9</v>
      </c>
      <c r="B1" s="3"/>
      <c r="E1" s="8" t="s">
        <v>11</v>
      </c>
      <c r="F1" t="s">
        <v>4</v>
      </c>
      <c r="G1" t="s">
        <v>5</v>
      </c>
      <c r="H1" t="s">
        <v>13</v>
      </c>
    </row>
    <row r="2" spans="1:8" x14ac:dyDescent="0.25">
      <c r="A2" s="2"/>
      <c r="B2" s="2" t="s">
        <v>7</v>
      </c>
      <c r="E2" s="3" t="s">
        <v>3</v>
      </c>
      <c r="F2" s="3"/>
      <c r="G2" s="3"/>
      <c r="H2" s="3"/>
    </row>
    <row r="3" spans="1:8" x14ac:dyDescent="0.25">
      <c r="A3" s="1" t="s">
        <v>4</v>
      </c>
      <c r="B3" s="5"/>
      <c r="E3" t="s">
        <v>0</v>
      </c>
      <c r="F3">
        <f>B4*B15</f>
        <v>0.1837550489810417</v>
      </c>
      <c r="G3">
        <f>B9*B16</f>
        <v>0.24074155928328692</v>
      </c>
      <c r="H3">
        <f>SUM(F3:G3)</f>
        <v>0.42449660826432861</v>
      </c>
    </row>
    <row r="4" spans="1:8" x14ac:dyDescent="0.25">
      <c r="A4" s="1" t="s">
        <v>0</v>
      </c>
      <c r="B4" s="6">
        <f>SUM('1B'!B2,'1B'!B4,'1B'!B6,'1B'!B7,'1B'!B12,'1B'!B14,'1B'!B20,'1B'!B23)/SUM('1B'!B2:B7,'1B'!B10:B16,'1B'!B19:B24)</f>
        <v>0.39127152670963183</v>
      </c>
      <c r="E4" t="s">
        <v>1</v>
      </c>
      <c r="F4">
        <f>B5*B15</f>
        <v>0.24252379418462697</v>
      </c>
      <c r="G4">
        <f>B10*B16</f>
        <v>0.10878355301679378</v>
      </c>
      <c r="H4">
        <f t="shared" ref="H4:H5" si="0">SUM(F4:G4)</f>
        <v>0.35130734720142076</v>
      </c>
    </row>
    <row r="5" spans="1:8" x14ac:dyDescent="0.25">
      <c r="A5" s="1" t="s">
        <v>1</v>
      </c>
      <c r="B5" s="6">
        <f>SUM('1B'!B3,'1B'!B10,'1B'!B13,'1B'!B15,'1B'!B16,'1B'!B22,'1B'!B24)/SUM('1B'!B2:B7,'1B'!B10:B16,'1B'!B19:B24)</f>
        <v>0.51640842382416252</v>
      </c>
      <c r="E5" t="s">
        <v>2</v>
      </c>
      <c r="F5">
        <f>B6*B15</f>
        <v>4.3356784364695825E-2</v>
      </c>
      <c r="G5">
        <f>B11*B16</f>
        <v>0.18083926016955476</v>
      </c>
      <c r="H5">
        <f t="shared" si="0"/>
        <v>0.22419604453425057</v>
      </c>
    </row>
    <row r="6" spans="1:8" x14ac:dyDescent="0.25">
      <c r="A6" s="1" t="s">
        <v>2</v>
      </c>
      <c r="B6" s="6">
        <f>SUM('1B'!B5,'1B'!B11,'1B'!B19,'1B'!B21)/SUM('1B'!B2:B7,'1B'!B10:B16,'1B'!B19:B24)</f>
        <v>9.2320049466205756E-2</v>
      </c>
      <c r="E6" s="3" t="s">
        <v>12</v>
      </c>
      <c r="F6" s="3"/>
      <c r="G6" s="3"/>
      <c r="H6" s="3"/>
    </row>
    <row r="7" spans="1:8" x14ac:dyDescent="0.25">
      <c r="A7" s="2"/>
      <c r="B7" s="2"/>
      <c r="E7" t="s">
        <v>0</v>
      </c>
      <c r="F7">
        <f>B4*$B$19</f>
        <v>0.29118500958441701</v>
      </c>
      <c r="G7">
        <f>B9*$B$20</f>
        <v>0.11611118528848274</v>
      </c>
      <c r="H7">
        <f>SUM(F7:G7)</f>
        <v>0.40729619487289975</v>
      </c>
    </row>
    <row r="8" spans="1:8" x14ac:dyDescent="0.25">
      <c r="A8" s="1" t="s">
        <v>5</v>
      </c>
      <c r="B8" s="5"/>
      <c r="E8" t="s">
        <v>1</v>
      </c>
      <c r="F8">
        <f>B5*$B$19</f>
        <v>0.384312124895059</v>
      </c>
      <c r="G8">
        <f>B10*$B$20</f>
        <v>5.246699954206583E-2</v>
      </c>
      <c r="H8">
        <f t="shared" ref="H8:H9" si="1">SUM(F8:G8)</f>
        <v>0.43677912443712485</v>
      </c>
    </row>
    <row r="9" spans="1:8" x14ac:dyDescent="0.25">
      <c r="A9" s="1" t="s">
        <v>0</v>
      </c>
      <c r="B9" s="6">
        <f>SUM('1B'!C2,'1B'!C4,'1B'!C6,'1B'!C7,'1B'!C12,'1B'!C14,'1B'!C20,'1B'!C23)/SUM('1B'!C2:C7,'1B'!C10:C16,'1B'!C19:C24)</f>
        <v>0.45391729116772428</v>
      </c>
      <c r="E9" t="s">
        <v>2</v>
      </c>
      <c r="F9">
        <f>B6*$B$19</f>
        <v>6.8704755274974674E-2</v>
      </c>
      <c r="G9">
        <f>B11*$B$20</f>
        <v>8.721992541500094E-2</v>
      </c>
      <c r="H9">
        <f t="shared" si="1"/>
        <v>0.15592468068997561</v>
      </c>
    </row>
    <row r="10" spans="1:8" x14ac:dyDescent="0.25">
      <c r="A10" s="1" t="s">
        <v>1</v>
      </c>
      <c r="B10" s="6">
        <f>SUM('1B'!C3,'1B'!C10,'1B'!C13,'1B'!C15,'1B'!C16,'1B'!C22,'1B'!C24)/SUM('1B'!C2:C7,'1B'!C10:C16,'1B'!C19:C24)</f>
        <v>0.20511097400876388</v>
      </c>
      <c r="E10" s="3" t="s">
        <v>8</v>
      </c>
      <c r="F10" s="3"/>
      <c r="G10" s="3"/>
      <c r="H10" s="3"/>
    </row>
    <row r="11" spans="1:8" x14ac:dyDescent="0.25">
      <c r="A11" s="1" t="s">
        <v>2</v>
      </c>
      <c r="B11" s="6">
        <f>SUM('1B'!C5,'1B'!C11,'1B'!C19,'1B'!C21)/SUM('1B'!C2:C7,'1B'!C10:C16,'1B'!C19:C24)</f>
        <v>0.34097173482351173</v>
      </c>
      <c r="E11" t="s">
        <v>0</v>
      </c>
      <c r="F11">
        <f>B4*$B$23</f>
        <v>0.12653608681931564</v>
      </c>
      <c r="G11">
        <f>B9*$B$24</f>
        <v>0.30712174423130617</v>
      </c>
      <c r="H11">
        <f>SUM(F11:G11)</f>
        <v>0.43365783105062183</v>
      </c>
    </row>
    <row r="12" spans="1:8" x14ac:dyDescent="0.25">
      <c r="A12" s="2"/>
      <c r="B12" s="2"/>
      <c r="E12" t="s">
        <v>1</v>
      </c>
      <c r="F12">
        <f>B5*$B$23</f>
        <v>0.16700499957343715</v>
      </c>
      <c r="G12">
        <f t="shared" ref="G12:G13" si="2">B10*$B$24</f>
        <v>0.13877867471516328</v>
      </c>
      <c r="H12">
        <f t="shared" ref="H12:H13" si="3">SUM(F12:G12)</f>
        <v>0.30578367428860043</v>
      </c>
    </row>
    <row r="13" spans="1:8" x14ac:dyDescent="0.25">
      <c r="A13" s="4" t="s">
        <v>10</v>
      </c>
      <c r="B13" s="4"/>
      <c r="E13" t="s">
        <v>2</v>
      </c>
      <c r="F13">
        <f t="shared" ref="F13" si="4">B6*$B$23</f>
        <v>2.9856038574175545E-2</v>
      </c>
      <c r="G13">
        <f t="shared" si="2"/>
        <v>0.23070245608660217</v>
      </c>
      <c r="H13">
        <f t="shared" si="3"/>
        <v>0.26055849466077774</v>
      </c>
    </row>
    <row r="14" spans="1:8" x14ac:dyDescent="0.25">
      <c r="A14" s="1" t="s">
        <v>3</v>
      </c>
      <c r="B14" s="5"/>
    </row>
    <row r="15" spans="1:8" x14ac:dyDescent="0.25">
      <c r="A15" s="1" t="s">
        <v>4</v>
      </c>
      <c r="B15" s="6">
        <f>AVERAGE('1B'!B2:B7)</f>
        <v>0.46963562753036442</v>
      </c>
    </row>
    <row r="16" spans="1:8" x14ac:dyDescent="0.25">
      <c r="A16" s="1" t="s">
        <v>5</v>
      </c>
      <c r="B16" s="6">
        <f>AVERAGE('1B'!C2:C7)</f>
        <v>0.53036437246963553</v>
      </c>
    </row>
    <row r="17" spans="1:2" x14ac:dyDescent="0.25">
      <c r="A17" s="2"/>
      <c r="B17" s="2"/>
    </row>
    <row r="18" spans="1:2" x14ac:dyDescent="0.25">
      <c r="A18" s="1" t="s">
        <v>12</v>
      </c>
      <c r="B18" s="5"/>
    </row>
    <row r="19" spans="1:2" x14ac:dyDescent="0.25">
      <c r="A19" s="1" t="s">
        <v>4</v>
      </c>
      <c r="B19" s="6">
        <f>AVERAGE('1B'!B10:B16)</f>
        <v>0.74420188975445056</v>
      </c>
    </row>
    <row r="20" spans="1:2" x14ac:dyDescent="0.25">
      <c r="A20" s="1" t="s">
        <v>5</v>
      </c>
      <c r="B20" s="6">
        <f>AVERAGE('1B'!C10:C16)</f>
        <v>0.25579811024554955</v>
      </c>
    </row>
    <row r="21" spans="1:2" x14ac:dyDescent="0.25">
      <c r="A21" s="2"/>
      <c r="B21" s="2"/>
    </row>
    <row r="22" spans="1:2" x14ac:dyDescent="0.25">
      <c r="A22" s="1" t="s">
        <v>8</v>
      </c>
      <c r="B22" s="5"/>
    </row>
    <row r="23" spans="1:2" x14ac:dyDescent="0.25">
      <c r="A23" s="1" t="s">
        <v>4</v>
      </c>
      <c r="B23" s="6">
        <f>AVERAGE('1B'!B19:B24)</f>
        <v>0.3233971249669283</v>
      </c>
    </row>
    <row r="24" spans="1:2" x14ac:dyDescent="0.25">
      <c r="A24" s="1" t="s">
        <v>5</v>
      </c>
      <c r="B24" s="6">
        <f>AVERAGE('1B'!C19:C24)</f>
        <v>0.6766028750330717</v>
      </c>
    </row>
  </sheetData>
  <mergeCells count="5">
    <mergeCell ref="A1:B1"/>
    <mergeCell ref="A13:B13"/>
    <mergeCell ref="E2:H2"/>
    <mergeCell ref="E6:H6"/>
    <mergeCell ref="E10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F947-D895-41FB-B7E6-14884DF222A6}">
  <dimension ref="A1:I19"/>
  <sheetViews>
    <sheetView workbookViewId="0">
      <selection activeCell="H26" sqref="H26"/>
    </sheetView>
  </sheetViews>
  <sheetFormatPr defaultRowHeight="15" x14ac:dyDescent="0.25"/>
  <cols>
    <col min="9" max="9" width="12" bestFit="1" customWidth="1"/>
  </cols>
  <sheetData>
    <row r="1" spans="1:9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7" t="s">
        <v>3</v>
      </c>
      <c r="B2" t="s">
        <v>0</v>
      </c>
      <c r="C2" t="s">
        <v>1</v>
      </c>
      <c r="D2" t="s">
        <v>0</v>
      </c>
      <c r="E2" t="s">
        <v>2</v>
      </c>
      <c r="F2" t="s">
        <v>0</v>
      </c>
      <c r="G2" t="s">
        <v>0</v>
      </c>
      <c r="I2" s="7" t="s">
        <v>14</v>
      </c>
    </row>
    <row r="3" spans="1:9" x14ac:dyDescent="0.25">
      <c r="B3">
        <f>'1A'!H3</f>
        <v>0.42222222222222222</v>
      </c>
      <c r="C3">
        <f>'1A'!H4</f>
        <v>0.3611111111111111</v>
      </c>
      <c r="D3">
        <f>'1A'!H3</f>
        <v>0.42222222222222222</v>
      </c>
      <c r="E3">
        <f>'1A'!H5</f>
        <v>0.21666666666666667</v>
      </c>
      <c r="F3">
        <f>'1A'!H3</f>
        <v>0.42222222222222222</v>
      </c>
      <c r="G3">
        <f>'1A'!H3</f>
        <v>0.42222222222222222</v>
      </c>
      <c r="I3">
        <f>PRODUCT(B3:H3)</f>
        <v>2.4865506048648862E-3</v>
      </c>
    </row>
    <row r="4" spans="1:9" x14ac:dyDescent="0.25">
      <c r="A4" s="7" t="s">
        <v>12</v>
      </c>
      <c r="B4" t="s">
        <v>1</v>
      </c>
      <c r="C4" t="s">
        <v>2</v>
      </c>
      <c r="D4" t="s">
        <v>0</v>
      </c>
      <c r="E4" t="s">
        <v>1</v>
      </c>
      <c r="F4" t="s">
        <v>0</v>
      </c>
      <c r="G4" t="s">
        <v>1</v>
      </c>
      <c r="H4" t="s">
        <v>1</v>
      </c>
    </row>
    <row r="5" spans="1:9" x14ac:dyDescent="0.25">
      <c r="B5">
        <f>'1A'!H8</f>
        <v>0.42063492063492064</v>
      </c>
      <c r="C5">
        <f>'1A'!H9</f>
        <v>0.16666666666666669</v>
      </c>
      <c r="D5">
        <f>'1A'!H7</f>
        <v>0.41269841269841273</v>
      </c>
      <c r="E5">
        <f>'1A'!H8</f>
        <v>0.42063492063492064</v>
      </c>
      <c r="F5">
        <f>'1A'!H7</f>
        <v>0.41269841269841273</v>
      </c>
      <c r="G5">
        <f>'1A'!H8</f>
        <v>0.42063492063492064</v>
      </c>
      <c r="H5">
        <f>'1A'!H8</f>
        <v>0.42063492063492064</v>
      </c>
      <c r="I5">
        <f>PRODUCT(B5:H5)</f>
        <v>8.8866002508843382E-4</v>
      </c>
    </row>
    <row r="6" spans="1:9" x14ac:dyDescent="0.25">
      <c r="A6" s="7" t="s">
        <v>8</v>
      </c>
      <c r="B6" t="s">
        <v>2</v>
      </c>
      <c r="C6" t="s">
        <v>0</v>
      </c>
      <c r="D6" t="s">
        <v>2</v>
      </c>
      <c r="E6" t="s">
        <v>1</v>
      </c>
      <c r="F6" t="s">
        <v>0</v>
      </c>
      <c r="G6" t="s">
        <v>1</v>
      </c>
    </row>
    <row r="7" spans="1:9" x14ac:dyDescent="0.25">
      <c r="B7">
        <f>'1A'!H13</f>
        <v>0.25555555555555554</v>
      </c>
      <c r="C7">
        <f>'1A'!H11</f>
        <v>0.42962962962962958</v>
      </c>
      <c r="D7">
        <f>'1A'!H13</f>
        <v>0.25555555555555554</v>
      </c>
      <c r="E7">
        <f>'1A'!H12</f>
        <v>0.31481481481481477</v>
      </c>
      <c r="F7">
        <f>'1A'!H11</f>
        <v>0.42962962962962958</v>
      </c>
      <c r="G7">
        <f>'1A'!H12</f>
        <v>0.31481481481481477</v>
      </c>
      <c r="I7">
        <f>PRODUCT(B7:H7)</f>
        <v>1.1947290572956759E-3</v>
      </c>
    </row>
    <row r="9" spans="1:9" x14ac:dyDescent="0.25">
      <c r="I9">
        <f>PRODUCT(I3,I5,I7)</f>
        <v>2.6399905552837943E-9</v>
      </c>
    </row>
    <row r="11" spans="1:9" x14ac:dyDescent="0.25">
      <c r="A11" s="3" t="s">
        <v>17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7" t="s">
        <v>3</v>
      </c>
      <c r="B12" t="s">
        <v>0</v>
      </c>
      <c r="C12" t="s">
        <v>1</v>
      </c>
      <c r="D12" t="s">
        <v>0</v>
      </c>
      <c r="E12" t="s">
        <v>2</v>
      </c>
      <c r="F12" t="s">
        <v>0</v>
      </c>
      <c r="G12" t="s">
        <v>0</v>
      </c>
      <c r="I12" s="7" t="s">
        <v>14</v>
      </c>
    </row>
    <row r="13" spans="1:9" x14ac:dyDescent="0.25">
      <c r="B13">
        <f>'1C'!H3</f>
        <v>0.42449660826432861</v>
      </c>
      <c r="C13">
        <f>'1C'!H4</f>
        <v>0.35130734720142076</v>
      </c>
      <c r="D13">
        <f>'1C'!H3</f>
        <v>0.42449660826432861</v>
      </c>
      <c r="E13">
        <f>'1C'!H5</f>
        <v>0.22419604453425057</v>
      </c>
      <c r="F13">
        <f>'1C'!H3</f>
        <v>0.42449660826432861</v>
      </c>
      <c r="G13">
        <f>'1C'!H3</f>
        <v>0.42449660826432861</v>
      </c>
      <c r="I13">
        <f>PRODUCT(B13:H13)</f>
        <v>2.5574790045113844E-3</v>
      </c>
    </row>
    <row r="14" spans="1:9" x14ac:dyDescent="0.25">
      <c r="A14" s="7" t="s">
        <v>12</v>
      </c>
      <c r="B14" t="s">
        <v>1</v>
      </c>
      <c r="C14" t="s">
        <v>2</v>
      </c>
      <c r="D14" t="s">
        <v>0</v>
      </c>
      <c r="E14" t="s">
        <v>1</v>
      </c>
      <c r="F14" t="s">
        <v>0</v>
      </c>
      <c r="G14" t="s">
        <v>1</v>
      </c>
      <c r="H14" t="s">
        <v>1</v>
      </c>
    </row>
    <row r="15" spans="1:9" x14ac:dyDescent="0.25">
      <c r="B15">
        <f>'1C'!H8</f>
        <v>0.43677912443712485</v>
      </c>
      <c r="C15">
        <f>'1C'!H9</f>
        <v>0.15592468068997561</v>
      </c>
      <c r="D15">
        <f>'1C'!H7</f>
        <v>0.40729619487289975</v>
      </c>
      <c r="E15">
        <f>'1C'!H8</f>
        <v>0.43677912443712485</v>
      </c>
      <c r="F15">
        <f>'1C'!H7</f>
        <v>0.40729619487289975</v>
      </c>
      <c r="G15">
        <f>'1C'!H8</f>
        <v>0.43677912443712485</v>
      </c>
      <c r="H15">
        <f>'1C'!H8</f>
        <v>0.43677912443712485</v>
      </c>
      <c r="I15">
        <f>PRODUCT(B15:H15)</f>
        <v>9.4141922383433126E-4</v>
      </c>
    </row>
    <row r="16" spans="1:9" x14ac:dyDescent="0.25">
      <c r="A16" s="7" t="s">
        <v>8</v>
      </c>
      <c r="B16" t="s">
        <v>2</v>
      </c>
      <c r="C16" t="s">
        <v>0</v>
      </c>
      <c r="D16" t="s">
        <v>2</v>
      </c>
      <c r="E16" t="s">
        <v>1</v>
      </c>
      <c r="F16" t="s">
        <v>0</v>
      </c>
      <c r="G16" t="s">
        <v>1</v>
      </c>
    </row>
    <row r="17" spans="2:9" x14ac:dyDescent="0.25">
      <c r="B17">
        <f>'1C'!H13</f>
        <v>0.26055849466077774</v>
      </c>
      <c r="C17">
        <f>'1C'!H11</f>
        <v>0.43365783105062183</v>
      </c>
      <c r="D17">
        <f>'1C'!H13</f>
        <v>0.26055849466077774</v>
      </c>
      <c r="E17">
        <f>'1C'!H12</f>
        <v>0.30578367428860043</v>
      </c>
      <c r="F17">
        <f>'1C'!H11</f>
        <v>0.43365783105062183</v>
      </c>
      <c r="G17">
        <f>'1C'!H12</f>
        <v>0.30578367428860043</v>
      </c>
      <c r="I17">
        <f>PRODUCT(B17:H17)</f>
        <v>1.1938051534105291E-3</v>
      </c>
    </row>
    <row r="19" spans="2:9" x14ac:dyDescent="0.25">
      <c r="I19">
        <f>PRODUCT(I13,I15,I17)</f>
        <v>2.8742767955632447E-9</v>
      </c>
    </row>
  </sheetData>
  <mergeCells count="2">
    <mergeCell ref="A1:I1"/>
    <mergeCell ref="A11:I11"/>
  </mergeCells>
  <conditionalFormatting sqref="I9:I10 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9789-D9CE-4EDF-A7CB-D4943C7302DF}">
  <dimension ref="A1:F6"/>
  <sheetViews>
    <sheetView workbookViewId="0">
      <selection activeCell="G11" sqref="G11"/>
    </sheetView>
  </sheetViews>
  <sheetFormatPr defaultRowHeight="15" x14ac:dyDescent="0.25"/>
  <sheetData>
    <row r="1" spans="1:6" x14ac:dyDescent="0.25">
      <c r="B1" t="s">
        <v>3</v>
      </c>
      <c r="C1" t="s">
        <v>12</v>
      </c>
      <c r="D1" t="s">
        <v>8</v>
      </c>
      <c r="E1" t="s">
        <v>19</v>
      </c>
      <c r="F1" t="s">
        <v>20</v>
      </c>
    </row>
    <row r="2" spans="1:6" x14ac:dyDescent="0.25">
      <c r="A2" t="s">
        <v>0</v>
      </c>
      <c r="B2">
        <f>1*LOG(5/4,2)</f>
        <v>0.32192809488736235</v>
      </c>
      <c r="C2">
        <f>1*LOG(5/4,2)</f>
        <v>0.32192809488736235</v>
      </c>
      <c r="D2">
        <f>1*LOG(5/4,2)</f>
        <v>0.32192809488736235</v>
      </c>
      <c r="E2">
        <f>0*LOG(5/4,2)</f>
        <v>0</v>
      </c>
      <c r="F2">
        <f t="shared" ref="C2:F2" si="0">1*LOG(5/4,2)</f>
        <v>0.32192809488736235</v>
      </c>
    </row>
    <row r="3" spans="1:6" x14ac:dyDescent="0.25">
      <c r="A3" t="s">
        <v>1</v>
      </c>
      <c r="B3">
        <f t="shared" ref="B3:F6" si="1">1*LOG(5/4,2)</f>
        <v>0.32192809488736235</v>
      </c>
      <c r="C3">
        <f>1*LOG(5/4,2)</f>
        <v>0.32192809488736235</v>
      </c>
      <c r="D3">
        <f>0*LOG(5/4,2)</f>
        <v>0</v>
      </c>
      <c r="E3">
        <f>2*LOG(5/4,2)</f>
        <v>0.6438561897747247</v>
      </c>
      <c r="F3">
        <f t="shared" si="1"/>
        <v>0.32192809488736235</v>
      </c>
    </row>
    <row r="4" spans="1:6" x14ac:dyDescent="0.25">
      <c r="A4" t="s">
        <v>2</v>
      </c>
      <c r="B4">
        <f>3*LOG(5/3,2)</f>
        <v>2.2108967824986188</v>
      </c>
      <c r="C4">
        <f>0*LOG(5/3,2)</f>
        <v>0</v>
      </c>
      <c r="D4">
        <f>1*LOG(5/3,2)</f>
        <v>0.73696559416620622</v>
      </c>
      <c r="E4">
        <f>1*LOG(5/3,2)</f>
        <v>0.73696559416620622</v>
      </c>
      <c r="F4">
        <f>0*LOG(5/3,2)</f>
        <v>0</v>
      </c>
    </row>
    <row r="5" spans="1:6" x14ac:dyDescent="0.25">
      <c r="A5" t="s">
        <v>15</v>
      </c>
      <c r="B5">
        <f>0*LOG(5/3,2)</f>
        <v>0</v>
      </c>
      <c r="C5">
        <f>1*LOG(5/3,2)</f>
        <v>0.73696559416620622</v>
      </c>
      <c r="D5">
        <f>4*LOG(5/3,2)</f>
        <v>2.9478623766648249</v>
      </c>
      <c r="E5">
        <f t="shared" ref="C5:F5" si="2">0*LOG(5/3,2)</f>
        <v>0</v>
      </c>
      <c r="F5">
        <f>2*LOG(5/3,2)</f>
        <v>1.4739311883324124</v>
      </c>
    </row>
    <row r="6" spans="1:6" x14ac:dyDescent="0.25">
      <c r="A6" t="s">
        <v>18</v>
      </c>
      <c r="B6">
        <f>0*LOG(5/2,2)</f>
        <v>0</v>
      </c>
      <c r="C6">
        <f>1*LOG(5/2,2)</f>
        <v>1.3219280948873624</v>
      </c>
      <c r="D6">
        <f>0*LOG(5/2,2)</f>
        <v>0</v>
      </c>
      <c r="E6">
        <f>2*LOG(5/2,2)</f>
        <v>2.6438561897747248</v>
      </c>
      <c r="F6">
        <f t="shared" ref="C6:F6" si="3">0*LOG(5/2,2)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505D-8A7D-41A1-A02D-8612CA7E9391}">
  <dimension ref="A1:F6"/>
  <sheetViews>
    <sheetView workbookViewId="0">
      <selection activeCell="G13" sqref="G13"/>
    </sheetView>
  </sheetViews>
  <sheetFormatPr defaultRowHeight="15" x14ac:dyDescent="0.25"/>
  <sheetData>
    <row r="1" spans="1:6" x14ac:dyDescent="0.25">
      <c r="B1" t="s">
        <v>3</v>
      </c>
      <c r="C1" t="s">
        <v>12</v>
      </c>
      <c r="D1" t="s">
        <v>8</v>
      </c>
      <c r="E1" t="s">
        <v>19</v>
      </c>
      <c r="F1" t="s">
        <v>20</v>
      </c>
    </row>
    <row r="2" spans="1:6" x14ac:dyDescent="0.25">
      <c r="A2" t="s">
        <v>0</v>
      </c>
      <c r="B2">
        <f>(1+LOG(1,2))*LOG(1+5/4,2)</f>
        <v>1.1699250014423124</v>
      </c>
      <c r="C2">
        <f>(1+LOG(1,2))*LOG(1+5/4,2)</f>
        <v>1.1699250014423124</v>
      </c>
      <c r="D2">
        <f>(1+LOG(1,2))*LOG(1+5/4,2)</f>
        <v>1.1699250014423124</v>
      </c>
      <c r="E2">
        <f>IFERROR(1+LOG(0,2)*LOG(1+5/4,2),0)</f>
        <v>0</v>
      </c>
      <c r="F2">
        <f>(1+LOG(1,2))*LOG(1+5/4,2)</f>
        <v>1.1699250014423124</v>
      </c>
    </row>
    <row r="3" spans="1:6" x14ac:dyDescent="0.25">
      <c r="A3" t="s">
        <v>1</v>
      </c>
      <c r="B3">
        <f>(1+LOG(1,2))*LOG(1+5/4,2)</f>
        <v>1.1699250014423124</v>
      </c>
      <c r="C3">
        <f>(1+LOG(1,2))*LOG(1+5/4,2)</f>
        <v>1.1699250014423124</v>
      </c>
      <c r="D3">
        <f>IFERROR(1+LOG(0,2)*LOG(1+5/4,2),0)</f>
        <v>0</v>
      </c>
      <c r="E3">
        <f>(1+LOG(2,2))*LOG(1+5/4,2)</f>
        <v>2.3398500028846247</v>
      </c>
      <c r="F3">
        <f>(1+LOG(1,2))*LOG(1+5/4,2)</f>
        <v>1.1699250014423124</v>
      </c>
    </row>
    <row r="4" spans="1:6" x14ac:dyDescent="0.25">
      <c r="A4" t="s">
        <v>2</v>
      </c>
      <c r="B4">
        <f>(1+LOG(3,2))*LOG(1+5/3,2)</f>
        <v>3.6578188727500516</v>
      </c>
      <c r="C4">
        <f>IFERROR(1+LOG(0,2)*LOG(1+5/3,2),0)</f>
        <v>0</v>
      </c>
      <c r="D4">
        <f>(1+LOG(1,2))*LOG(1+5/3,2)</f>
        <v>1.4150374992788439</v>
      </c>
      <c r="E4">
        <f>(1+LOG(1,2))*LOG(1+5/3,2)</f>
        <v>1.4150374992788439</v>
      </c>
      <c r="F4">
        <f>IFERROR(1+LOG(0,2)*LOG(1+5/3,2),0)</f>
        <v>0</v>
      </c>
    </row>
    <row r="5" spans="1:6" x14ac:dyDescent="0.25">
      <c r="A5" t="s">
        <v>15</v>
      </c>
      <c r="B5">
        <f>IFERROR(1+LOG(0,2)*LOG(1+5/3,2),0)</f>
        <v>0</v>
      </c>
      <c r="C5">
        <f>(1+LOG(1,2))*LOG(1+5/3,2)</f>
        <v>1.4150374992788439</v>
      </c>
      <c r="D5">
        <f>(1+LOG(4,2))*LOG(1+5/3,2)</f>
        <v>4.2451124978365318</v>
      </c>
      <c r="E5">
        <f>IFERROR(1+LOG(0,2)*LOG(1+5/3,2),0)</f>
        <v>0</v>
      </c>
      <c r="F5">
        <f>(1+LOG(2,2))*LOG(1+5/3,2)</f>
        <v>2.8300749985576878</v>
      </c>
    </row>
    <row r="6" spans="1:6" x14ac:dyDescent="0.25">
      <c r="A6" t="s">
        <v>18</v>
      </c>
      <c r="B6">
        <f>IFERROR(1+LOG(0,2)*LOG(1+5/2,2),0)</f>
        <v>0</v>
      </c>
      <c r="C6">
        <f>(1+LOG(1,2))*LOG(1+5/2,2)</f>
        <v>1.8073549220576042</v>
      </c>
      <c r="D6">
        <f>IFERROR(1+LOG(0,2)*LOG(1+5/2,2),0)</f>
        <v>0</v>
      </c>
      <c r="E6">
        <f>(1+LOG(2,2))*LOG(1+5/2,2)</f>
        <v>3.6147098441152083</v>
      </c>
      <c r="F6">
        <f>IFERROR(1+LOG(0,2)*LOG(1+5/2,2),0)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A1B2-9C76-4F48-A52C-60E2C93C6638}">
  <dimension ref="A1:F6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B1" t="s">
        <v>3</v>
      </c>
      <c r="C1" t="s">
        <v>12</v>
      </c>
      <c r="D1" t="s">
        <v>8</v>
      </c>
      <c r="E1" t="s">
        <v>19</v>
      </c>
      <c r="F1" t="s">
        <v>20</v>
      </c>
    </row>
    <row r="2" spans="1:6" x14ac:dyDescent="0.25">
      <c r="A2" t="s">
        <v>0</v>
      </c>
      <c r="B2">
        <f>(1+LOG(1,2))*LOG(5/4,2)</f>
        <v>0.32192809488736235</v>
      </c>
      <c r="C2">
        <f t="shared" ref="C2:F2" si="0">(1+LOG(1,2))*LOG(5/4,2)</f>
        <v>0.32192809488736235</v>
      </c>
      <c r="D2">
        <f t="shared" si="0"/>
        <v>0.32192809488736235</v>
      </c>
      <c r="E2">
        <f>IFERROR(1+LOG(0,2)*LOG(5/4,2),0)</f>
        <v>0</v>
      </c>
      <c r="F2">
        <f t="shared" si="0"/>
        <v>0.32192809488736235</v>
      </c>
    </row>
    <row r="3" spans="1:6" x14ac:dyDescent="0.25">
      <c r="A3" t="s">
        <v>1</v>
      </c>
      <c r="B3">
        <f>(1+LOG(1,2))*LOG(5/4,2)</f>
        <v>0.32192809488736235</v>
      </c>
      <c r="C3">
        <f>(1+LOG(1,2))*LOG(5/4,2)</f>
        <v>0.32192809488736235</v>
      </c>
      <c r="D3">
        <f>IFERROR(1+LOG(0,2)*LOG(5/4,2),0)</f>
        <v>0</v>
      </c>
      <c r="E3">
        <f>(1+LOG(2,2))*LOG(5/4,2)</f>
        <v>0.6438561897747247</v>
      </c>
      <c r="F3">
        <f>(1+LOG(1,2))*LOG(5/4,2)</f>
        <v>0.32192809488736235</v>
      </c>
    </row>
    <row r="4" spans="1:6" x14ac:dyDescent="0.25">
      <c r="A4" t="s">
        <v>2</v>
      </c>
      <c r="B4">
        <f>(1+LOG(3,2))*LOG(5/3,2)</f>
        <v>1.905028425241329</v>
      </c>
      <c r="C4">
        <f>IFERROR(1+LOG(0,2)*LOG(5/3,2),0)</f>
        <v>0</v>
      </c>
      <c r="D4">
        <f>(1+LOG(1,2))*LOG(5/3,2)</f>
        <v>0.73696559416620622</v>
      </c>
      <c r="E4">
        <f>(1+LOG(1,2))*LOG(5/3,2)</f>
        <v>0.73696559416620622</v>
      </c>
      <c r="F4">
        <f>IFERROR(1+LOG(0,2)*LOG(5/3,2),0)</f>
        <v>0</v>
      </c>
    </row>
    <row r="5" spans="1:6" x14ac:dyDescent="0.25">
      <c r="A5" t="s">
        <v>15</v>
      </c>
      <c r="B5">
        <f>IFERROR(1+LOG(0,2)*LOG(5/3,2),0)</f>
        <v>0</v>
      </c>
      <c r="C5">
        <f>(1+LOG(1,2))*LOG(5/3,2)</f>
        <v>0.73696559416620622</v>
      </c>
      <c r="D5">
        <f>(1+LOG(4,2))*LOG(5/3,2)</f>
        <v>2.2108967824986188</v>
      </c>
      <c r="E5">
        <f>IFERROR(1+LOG(0,2)*LOG(5/3,2),0)</f>
        <v>0</v>
      </c>
      <c r="F5">
        <f>(1+LOG(2,2))*LOG(5/3,2)</f>
        <v>1.4739311883324124</v>
      </c>
    </row>
    <row r="6" spans="1:6" x14ac:dyDescent="0.25">
      <c r="A6" t="s">
        <v>18</v>
      </c>
      <c r="B6">
        <f>IFERROR(1+LOG(0,2)*LOG(5/2,2),0)</f>
        <v>0</v>
      </c>
      <c r="C6">
        <f>(1+LOG(1,2))*LOG(5/2,2)</f>
        <v>1.3219280948873624</v>
      </c>
      <c r="D6">
        <f>IFERROR(1+LOG(0,2)*LOG(5/2,2),0)</f>
        <v>0</v>
      </c>
      <c r="E6">
        <f>(1+LOG(2,2))*LOG(5/2,2)</f>
        <v>2.6438561897747248</v>
      </c>
      <c r="F6">
        <f>IFERROR(1+LOG(0,2)*LOG(5/2,2),0)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1A</vt:lpstr>
      <vt:lpstr>1B</vt:lpstr>
      <vt:lpstr>1C</vt:lpstr>
      <vt:lpstr>1D</vt:lpstr>
      <vt:lpstr>2A</vt:lpstr>
      <vt:lpstr>2B</vt:lpstr>
      <vt:lpstr>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</dc:creator>
  <cp:lastModifiedBy>Hayden</cp:lastModifiedBy>
  <dcterms:created xsi:type="dcterms:W3CDTF">2022-02-25T16:29:53Z</dcterms:created>
  <dcterms:modified xsi:type="dcterms:W3CDTF">2022-02-26T03:31:19Z</dcterms:modified>
</cp:coreProperties>
</file>