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TS USB\Honours\Gut Analysis\"/>
    </mc:Choice>
  </mc:AlternateContent>
  <xr:revisionPtr revIDLastSave="0" documentId="13_ncr:1_{E305535F-FE3C-4DFE-A2E5-8FBB858DF010}" xr6:coauthVersionLast="47" xr6:coauthVersionMax="47" xr10:uidLastSave="{00000000-0000-0000-0000-000000000000}"/>
  <bookViews>
    <workbookView xWindow="390" yWindow="390" windowWidth="21600" windowHeight="11325" activeTab="1" xr2:uid="{00000000-000D-0000-FFFF-FFFF00000000}"/>
  </bookViews>
  <sheets>
    <sheet name="Info" sheetId="1" r:id="rId1"/>
    <sheet name="Gut Contents" sheetId="2" r:id="rId2"/>
    <sheet name="Mado size data" sheetId="4" r:id="rId3"/>
    <sheet name="Sweep Size Data" sheetId="5" r:id="rId4"/>
    <sheet name="Yakka Size Data" sheetId="6" r:id="rId5"/>
    <sheet name="Full gut weight" sheetId="7" r:id="rId6"/>
    <sheet name="Target species gut contents" sheetId="8" r:id="rId7"/>
    <sheet name="% Contents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4" i="9" l="1"/>
  <c r="AH24" i="9"/>
  <c r="AC28" i="9"/>
  <c r="W36" i="9"/>
  <c r="AE36" i="9"/>
  <c r="AE40" i="9"/>
  <c r="V45" i="9"/>
  <c r="W45" i="9"/>
  <c r="AE49" i="9"/>
  <c r="AF50" i="9"/>
  <c r="V53" i="9"/>
  <c r="AH53" i="9"/>
  <c r="W57" i="9"/>
  <c r="AC57" i="9"/>
  <c r="AG58" i="9"/>
  <c r="V61" i="9"/>
  <c r="AA61" i="9"/>
  <c r="AC61" i="9"/>
  <c r="X65" i="9"/>
  <c r="Y65" i="9"/>
  <c r="AC65" i="9"/>
  <c r="AC66" i="9"/>
  <c r="AD66" i="9"/>
  <c r="AH66" i="9"/>
  <c r="AI66" i="9"/>
  <c r="AA3" i="9"/>
  <c r="AE3" i="9"/>
  <c r="AG3" i="9"/>
  <c r="U8" i="9"/>
  <c r="U16" i="9"/>
  <c r="U20" i="9"/>
  <c r="U25" i="9"/>
  <c r="U36" i="9"/>
  <c r="U41" i="9"/>
  <c r="U45" i="9"/>
  <c r="U49" i="9"/>
  <c r="Q64" i="9"/>
  <c r="Y66" i="9" s="1"/>
  <c r="Q63" i="9"/>
  <c r="V65" i="9" s="1"/>
  <c r="Q62" i="9"/>
  <c r="Q61" i="9"/>
  <c r="Q60" i="9"/>
  <c r="Y62" i="9" s="1"/>
  <c r="Q59" i="9"/>
  <c r="W61" i="9" s="1"/>
  <c r="Q58" i="9"/>
  <c r="AA60" i="9" s="1"/>
  <c r="Q57" i="9"/>
  <c r="Y59" i="9" s="1"/>
  <c r="Q56" i="9"/>
  <c r="AA58" i="9" s="1"/>
  <c r="Q55" i="9"/>
  <c r="Y57" i="9" s="1"/>
  <c r="Q54" i="9"/>
  <c r="Q53" i="9"/>
  <c r="AA55" i="9" s="1"/>
  <c r="Q52" i="9"/>
  <c r="Y54" i="9" s="1"/>
  <c r="Q51" i="9"/>
  <c r="W53" i="9" s="1"/>
  <c r="Q50" i="9"/>
  <c r="Q49" i="9"/>
  <c r="Q48" i="9"/>
  <c r="U50" i="9" s="1"/>
  <c r="Q47" i="9"/>
  <c r="Z49" i="9" s="1"/>
  <c r="Q46" i="9"/>
  <c r="Q45" i="9"/>
  <c r="U47" i="9" s="1"/>
  <c r="Q44" i="9"/>
  <c r="Q43" i="9"/>
  <c r="Z45" i="9" s="1"/>
  <c r="Q42" i="9"/>
  <c r="Q41" i="9"/>
  <c r="Q40" i="9"/>
  <c r="Q39" i="9"/>
  <c r="W40" i="9" s="1"/>
  <c r="Q38" i="9"/>
  <c r="Q37" i="9"/>
  <c r="U38" i="9" s="1"/>
  <c r="Q36" i="9"/>
  <c r="U37" i="9" s="1"/>
  <c r="Q35" i="9"/>
  <c r="V36" i="9" s="1"/>
  <c r="Q34" i="9"/>
  <c r="Q33" i="9"/>
  <c r="Q32" i="9"/>
  <c r="U33" i="9" s="1"/>
  <c r="Q31" i="9"/>
  <c r="W32" i="9" s="1"/>
  <c r="Q30" i="9"/>
  <c r="Q29" i="9"/>
  <c r="U30" i="9" s="1"/>
  <c r="Q28" i="9"/>
  <c r="Q27" i="9"/>
  <c r="AB28" i="9" s="1"/>
  <c r="Q26" i="9"/>
  <c r="Q25" i="9"/>
  <c r="Q24" i="9"/>
  <c r="Q23" i="9"/>
  <c r="AF24" i="9" s="1"/>
  <c r="Q22" i="9"/>
  <c r="Q21" i="9"/>
  <c r="Q20" i="9"/>
  <c r="U21" i="9" s="1"/>
  <c r="Q19" i="9"/>
  <c r="AG20" i="9" s="1"/>
  <c r="Q18" i="9"/>
  <c r="B17" i="9"/>
  <c r="Q17" i="9" s="1"/>
  <c r="Q16" i="9"/>
  <c r="Q15" i="9"/>
  <c r="U15" i="9" s="1"/>
  <c r="Q14" i="9"/>
  <c r="Q13" i="9"/>
  <c r="U13" i="9" s="1"/>
  <c r="Q12" i="9"/>
  <c r="Q11" i="9"/>
  <c r="U11" i="9" s="1"/>
  <c r="Q10" i="9"/>
  <c r="Q9" i="9"/>
  <c r="B8" i="9"/>
  <c r="Q8" i="9" s="1"/>
  <c r="B7" i="9"/>
  <c r="Q7" i="9" s="1"/>
  <c r="Q6" i="9"/>
  <c r="Q5" i="9"/>
  <c r="Q4" i="9"/>
  <c r="AA4" i="9" s="1"/>
  <c r="Q3" i="9"/>
  <c r="X3" i="9" s="1"/>
  <c r="Q2" i="9"/>
  <c r="AC54" i="9" l="1"/>
  <c r="U54" i="9"/>
  <c r="Y40" i="9"/>
  <c r="Z66" i="9"/>
  <c r="X54" i="9"/>
  <c r="W66" i="9"/>
  <c r="W49" i="9"/>
  <c r="AI54" i="9"/>
  <c r="AG62" i="9"/>
  <c r="AB58" i="9"/>
  <c r="U4" i="9"/>
  <c r="AB62" i="9"/>
  <c r="U65" i="9"/>
  <c r="AF4" i="9"/>
  <c r="Z3" i="9"/>
  <c r="AI65" i="9"/>
  <c r="X62" i="9"/>
  <c r="AI57" i="9"/>
  <c r="AC53" i="9"/>
  <c r="AE45" i="9"/>
  <c r="AE32" i="9"/>
  <c r="AC4" i="9"/>
  <c r="Y4" i="9"/>
  <c r="X4" i="9"/>
  <c r="AD49" i="9"/>
  <c r="U7" i="9"/>
  <c r="AE62" i="9"/>
  <c r="Y49" i="9"/>
  <c r="U66" i="9"/>
  <c r="W58" i="9"/>
  <c r="U57" i="9"/>
  <c r="U28" i="9"/>
  <c r="AE4" i="9"/>
  <c r="V3" i="9"/>
  <c r="AE65" i="9"/>
  <c r="AH61" i="9"/>
  <c r="AD57" i="9"/>
  <c r="AA53" i="9"/>
  <c r="AC45" i="9"/>
  <c r="Y32" i="9"/>
  <c r="U61" i="9"/>
  <c r="U53" i="9"/>
  <c r="U24" i="9"/>
  <c r="AI3" i="9"/>
  <c r="AD3" i="9"/>
  <c r="Y3" i="9"/>
  <c r="AG65" i="9"/>
  <c r="AB65" i="9"/>
  <c r="W65" i="9"/>
  <c r="AG61" i="9"/>
  <c r="Z61" i="9"/>
  <c r="AH57" i="9"/>
  <c r="Z57" i="9"/>
  <c r="AG53" i="9"/>
  <c r="Z53" i="9"/>
  <c r="AI49" i="9"/>
  <c r="AC49" i="9"/>
  <c r="AH45" i="9"/>
  <c r="AA45" i="9"/>
  <c r="AI40" i="9"/>
  <c r="AC40" i="9"/>
  <c r="AH36" i="9"/>
  <c r="AA36" i="9"/>
  <c r="AI32" i="9"/>
  <c r="AC32" i="9"/>
  <c r="AH28" i="9"/>
  <c r="Z28" i="9"/>
  <c r="AC24" i="9"/>
  <c r="AF20" i="9"/>
  <c r="U58" i="9"/>
  <c r="U40" i="9"/>
  <c r="U32" i="9"/>
  <c r="AI4" i="9"/>
  <c r="AH3" i="9"/>
  <c r="AC3" i="9"/>
  <c r="W3" i="9"/>
  <c r="AE66" i="9"/>
  <c r="AF65" i="9"/>
  <c r="AA65" i="9"/>
  <c r="AH62" i="9"/>
  <c r="AE61" i="9"/>
  <c r="AE57" i="9"/>
  <c r="AE53" i="9"/>
  <c r="AH49" i="9"/>
  <c r="AG45" i="9"/>
  <c r="AH40" i="9"/>
  <c r="Z40" i="9"/>
  <c r="AG36" i="9"/>
  <c r="Z36" i="9"/>
  <c r="AH32" i="9"/>
  <c r="Z32" i="9"/>
  <c r="AG28" i="9"/>
  <c r="V28" i="9"/>
  <c r="Z24" i="9"/>
  <c r="Z20" i="9"/>
  <c r="AD40" i="9"/>
  <c r="AC36" i="9"/>
  <c r="AD32" i="9"/>
  <c r="AI5" i="9"/>
  <c r="AE5" i="9"/>
  <c r="AA5" i="9"/>
  <c r="W5" i="9"/>
  <c r="W9" i="9"/>
  <c r="AA9" i="9"/>
  <c r="AE9" i="9"/>
  <c r="AI9" i="9"/>
  <c r="Z9" i="9"/>
  <c r="AF9" i="9"/>
  <c r="V9" i="9"/>
  <c r="AC9" i="9"/>
  <c r="X9" i="9"/>
  <c r="AD9" i="9"/>
  <c r="Y9" i="9"/>
  <c r="AG9" i="9"/>
  <c r="AB9" i="9"/>
  <c r="AH9" i="9"/>
  <c r="W22" i="9"/>
  <c r="AA22" i="9"/>
  <c r="AE22" i="9"/>
  <c r="AI22" i="9"/>
  <c r="X22" i="9"/>
  <c r="AC22" i="9"/>
  <c r="AH22" i="9"/>
  <c r="Y22" i="9"/>
  <c r="AF22" i="9"/>
  <c r="Z22" i="9"/>
  <c r="AG22" i="9"/>
  <c r="AB22" i="9"/>
  <c r="V22" i="9"/>
  <c r="AD22" i="9"/>
  <c r="X34" i="9"/>
  <c r="AB34" i="9"/>
  <c r="AF34" i="9"/>
  <c r="V34" i="9"/>
  <c r="AA34" i="9"/>
  <c r="W34" i="9"/>
  <c r="AC34" i="9"/>
  <c r="AH34" i="9"/>
  <c r="Y34" i="9"/>
  <c r="AD34" i="9"/>
  <c r="AI34" i="9"/>
  <c r="Z34" i="9"/>
  <c r="AE34" i="9"/>
  <c r="AG34" i="9"/>
  <c r="X43" i="9"/>
  <c r="AB43" i="9"/>
  <c r="AF43" i="9"/>
  <c r="V43" i="9"/>
  <c r="AG43" i="9"/>
  <c r="W43" i="9"/>
  <c r="AC43" i="9"/>
  <c r="AH43" i="9"/>
  <c r="Y43" i="9"/>
  <c r="AD43" i="9"/>
  <c r="AI43" i="9"/>
  <c r="Z43" i="9"/>
  <c r="AE43" i="9"/>
  <c r="AA43" i="9"/>
  <c r="X51" i="9"/>
  <c r="AB51" i="9"/>
  <c r="AF51" i="9"/>
  <c r="V51" i="9"/>
  <c r="Y51" i="9"/>
  <c r="AD51" i="9"/>
  <c r="AI51" i="9"/>
  <c r="Z51" i="9"/>
  <c r="AE51" i="9"/>
  <c r="AA51" i="9"/>
  <c r="AG51" i="9"/>
  <c r="V63" i="9"/>
  <c r="Z63" i="9"/>
  <c r="AD63" i="9"/>
  <c r="AH63" i="9"/>
  <c r="Y2" i="9"/>
  <c r="AC2" i="9"/>
  <c r="AG2" i="9"/>
  <c r="Y10" i="9"/>
  <c r="AC10" i="9"/>
  <c r="AG10" i="9"/>
  <c r="W10" i="9"/>
  <c r="AB10" i="9"/>
  <c r="AH10" i="9"/>
  <c r="V10" i="9"/>
  <c r="AD10" i="9"/>
  <c r="X10" i="9"/>
  <c r="AE10" i="9"/>
  <c r="Z10" i="9"/>
  <c r="AF10" i="9"/>
  <c r="AA10" i="9"/>
  <c r="AI10" i="9"/>
  <c r="U10" i="9"/>
  <c r="Y14" i="9"/>
  <c r="AC14" i="9"/>
  <c r="AG14" i="9"/>
  <c r="Z14" i="9"/>
  <c r="AE14" i="9"/>
  <c r="W14" i="9"/>
  <c r="AD14" i="9"/>
  <c r="X14" i="9"/>
  <c r="AF14" i="9"/>
  <c r="AA14" i="9"/>
  <c r="AH14" i="9"/>
  <c r="V14" i="9"/>
  <c r="AB14" i="9"/>
  <c r="AI14" i="9"/>
  <c r="U14" i="9"/>
  <c r="Y23" i="9"/>
  <c r="AC23" i="9"/>
  <c r="AG23" i="9"/>
  <c r="Z23" i="9"/>
  <c r="AE23" i="9"/>
  <c r="X23" i="9"/>
  <c r="AF23" i="9"/>
  <c r="AA23" i="9"/>
  <c r="AH23" i="9"/>
  <c r="V23" i="9"/>
  <c r="AB23" i="9"/>
  <c r="AI23" i="9"/>
  <c r="W23" i="9"/>
  <c r="AD23" i="9"/>
  <c r="U23" i="9"/>
  <c r="Y31" i="9"/>
  <c r="Z31" i="9"/>
  <c r="AD31" i="9"/>
  <c r="AH31" i="9"/>
  <c r="AA31" i="9"/>
  <c r="AF31" i="9"/>
  <c r="V31" i="9"/>
  <c r="AB31" i="9"/>
  <c r="AG31" i="9"/>
  <c r="W31" i="9"/>
  <c r="AC31" i="9"/>
  <c r="AI31" i="9"/>
  <c r="X31" i="9"/>
  <c r="AE31" i="9"/>
  <c r="U31" i="9"/>
  <c r="V39" i="9"/>
  <c r="Z39" i="9"/>
  <c r="AD39" i="9"/>
  <c r="AH39" i="9"/>
  <c r="AF39" i="9"/>
  <c r="W39" i="9"/>
  <c r="AB39" i="9"/>
  <c r="AG39" i="9"/>
  <c r="X39" i="9"/>
  <c r="AC39" i="9"/>
  <c r="AI39" i="9"/>
  <c r="Y39" i="9"/>
  <c r="AE39" i="9"/>
  <c r="U39" i="9"/>
  <c r="AA39" i="9"/>
  <c r="V48" i="9"/>
  <c r="Z48" i="9"/>
  <c r="AD48" i="9"/>
  <c r="AH48" i="9"/>
  <c r="AA48" i="9"/>
  <c r="W48" i="9"/>
  <c r="AB48" i="9"/>
  <c r="AG48" i="9"/>
  <c r="X48" i="9"/>
  <c r="AC48" i="9"/>
  <c r="AI48" i="9"/>
  <c r="Y48" i="9"/>
  <c r="AE48" i="9"/>
  <c r="U48" i="9"/>
  <c r="AF48" i="9"/>
  <c r="V52" i="9"/>
  <c r="Z52" i="9"/>
  <c r="AD52" i="9"/>
  <c r="AH52" i="9"/>
  <c r="X52" i="9"/>
  <c r="AI52" i="9"/>
  <c r="W52" i="9"/>
  <c r="AB52" i="9"/>
  <c r="AG52" i="9"/>
  <c r="U52" i="9"/>
  <c r="AC52" i="9"/>
  <c r="V56" i="9"/>
  <c r="Z56" i="9"/>
  <c r="AD56" i="9"/>
  <c r="AH56" i="9"/>
  <c r="AF56" i="9"/>
  <c r="Y56" i="9"/>
  <c r="AE56" i="9"/>
  <c r="U56" i="9"/>
  <c r="AA56" i="9"/>
  <c r="X64" i="9"/>
  <c r="AB64" i="9"/>
  <c r="AF64" i="9"/>
  <c r="U64" i="9"/>
  <c r="AI2" i="9"/>
  <c r="AD2" i="9"/>
  <c r="X2" i="9"/>
  <c r="U5" i="9"/>
  <c r="Y5" i="9"/>
  <c r="AE64" i="9"/>
  <c r="AI63" i="9"/>
  <c r="AC63" i="9"/>
  <c r="AF60" i="9"/>
  <c r="AG59" i="9"/>
  <c r="W59" i="9"/>
  <c r="AC56" i="9"/>
  <c r="AG55" i="9"/>
  <c r="V55" i="9"/>
  <c r="U63" i="9"/>
  <c r="AH2" i="9"/>
  <c r="AB2" i="9"/>
  <c r="W2" i="9"/>
  <c r="Z5" i="9"/>
  <c r="AF5" i="9"/>
  <c r="AI64" i="9"/>
  <c r="AD64" i="9"/>
  <c r="Y64" i="9"/>
  <c r="AG63" i="9"/>
  <c r="AB63" i="9"/>
  <c r="W63" i="9"/>
  <c r="AE60" i="9"/>
  <c r="X60" i="9"/>
  <c r="AD59" i="9"/>
  <c r="AB56" i="9"/>
  <c r="AE55" i="9"/>
  <c r="Y52" i="9"/>
  <c r="V4" i="9"/>
  <c r="Z4" i="9"/>
  <c r="AD4" i="9"/>
  <c r="AH4" i="9"/>
  <c r="Y8" i="9"/>
  <c r="AC8" i="9"/>
  <c r="AG8" i="9"/>
  <c r="X8" i="9"/>
  <c r="AD8" i="9"/>
  <c r="AI8" i="9"/>
  <c r="V8" i="9"/>
  <c r="AB8" i="9"/>
  <c r="W8" i="9"/>
  <c r="AE8" i="9"/>
  <c r="Z8" i="9"/>
  <c r="AF8" i="9"/>
  <c r="AA8" i="9"/>
  <c r="AH8" i="9"/>
  <c r="Y12" i="9"/>
  <c r="AC12" i="9"/>
  <c r="AG12" i="9"/>
  <c r="V12" i="9"/>
  <c r="AA12" i="9"/>
  <c r="AF12" i="9"/>
  <c r="W12" i="9"/>
  <c r="AD12" i="9"/>
  <c r="X12" i="9"/>
  <c r="AE12" i="9"/>
  <c r="Z12" i="9"/>
  <c r="AH12" i="9"/>
  <c r="AB12" i="9"/>
  <c r="AI12" i="9"/>
  <c r="Y16" i="9"/>
  <c r="AC16" i="9"/>
  <c r="AG16" i="9"/>
  <c r="X16" i="9"/>
  <c r="AD16" i="9"/>
  <c r="AI16" i="9"/>
  <c r="W16" i="9"/>
  <c r="AE16" i="9"/>
  <c r="Z16" i="9"/>
  <c r="AF16" i="9"/>
  <c r="AA16" i="9"/>
  <c r="AH16" i="9"/>
  <c r="V16" i="9"/>
  <c r="AB16" i="9"/>
  <c r="Y21" i="9"/>
  <c r="AC21" i="9"/>
  <c r="AG21" i="9"/>
  <c r="AG42" i="9" s="1"/>
  <c r="V21" i="9"/>
  <c r="AA21" i="9"/>
  <c r="AF21" i="9"/>
  <c r="X21" i="9"/>
  <c r="AE21" i="9"/>
  <c r="Z21" i="9"/>
  <c r="AH21" i="9"/>
  <c r="AB21" i="9"/>
  <c r="AI21" i="9"/>
  <c r="W21" i="9"/>
  <c r="AD21" i="9"/>
  <c r="Y25" i="9"/>
  <c r="AC25" i="9"/>
  <c r="AG25" i="9"/>
  <c r="X25" i="9"/>
  <c r="AD25" i="9"/>
  <c r="AI25" i="9"/>
  <c r="Z25" i="9"/>
  <c r="AF25" i="9"/>
  <c r="AA25" i="9"/>
  <c r="AH25" i="9"/>
  <c r="V25" i="9"/>
  <c r="AB25" i="9"/>
  <c r="W25" i="9"/>
  <c r="AE25" i="9"/>
  <c r="Y29" i="9"/>
  <c r="AC29" i="9"/>
  <c r="AG29" i="9"/>
  <c r="V29" i="9"/>
  <c r="AA29" i="9"/>
  <c r="AF29" i="9"/>
  <c r="Z29" i="9"/>
  <c r="AH29" i="9"/>
  <c r="AB29" i="9"/>
  <c r="AI29" i="9"/>
  <c r="W29" i="9"/>
  <c r="AD29" i="9"/>
  <c r="X29" i="9"/>
  <c r="AE29" i="9"/>
  <c r="V33" i="9"/>
  <c r="Z33" i="9"/>
  <c r="AD33" i="9"/>
  <c r="AH33" i="9"/>
  <c r="Y33" i="9"/>
  <c r="AA33" i="9"/>
  <c r="AF33" i="9"/>
  <c r="W33" i="9"/>
  <c r="AB33" i="9"/>
  <c r="AG33" i="9"/>
  <c r="X33" i="9"/>
  <c r="AC33" i="9"/>
  <c r="AI33" i="9"/>
  <c r="AE33" i="9"/>
  <c r="V37" i="9"/>
  <c r="Z37" i="9"/>
  <c r="AD37" i="9"/>
  <c r="AH37" i="9"/>
  <c r="AB37" i="9"/>
  <c r="X37" i="9"/>
  <c r="AC37" i="9"/>
  <c r="AI37" i="9"/>
  <c r="Y37" i="9"/>
  <c r="AE37" i="9"/>
  <c r="AA37" i="9"/>
  <c r="AF37" i="9"/>
  <c r="W37" i="9"/>
  <c r="AG37" i="9"/>
  <c r="V41" i="9"/>
  <c r="Z41" i="9"/>
  <c r="AD41" i="9"/>
  <c r="AH41" i="9"/>
  <c r="Y41" i="9"/>
  <c r="AA41" i="9"/>
  <c r="AF41" i="9"/>
  <c r="W41" i="9"/>
  <c r="AB41" i="9"/>
  <c r="AG41" i="9"/>
  <c r="X41" i="9"/>
  <c r="AC41" i="9"/>
  <c r="AI41" i="9"/>
  <c r="AE41" i="9"/>
  <c r="V46" i="9"/>
  <c r="Z46" i="9"/>
  <c r="AD46" i="9"/>
  <c r="AH46" i="9"/>
  <c r="AB46" i="9"/>
  <c r="X46" i="9"/>
  <c r="AC46" i="9"/>
  <c r="AI46" i="9"/>
  <c r="Y46" i="9"/>
  <c r="AE46" i="9"/>
  <c r="AA46" i="9"/>
  <c r="AF46" i="9"/>
  <c r="W46" i="9"/>
  <c r="AG46" i="9"/>
  <c r="V50" i="9"/>
  <c r="Z50" i="9"/>
  <c r="AD50" i="9"/>
  <c r="AH50" i="9"/>
  <c r="W50" i="9"/>
  <c r="AB50" i="9"/>
  <c r="AG50" i="9"/>
  <c r="X50" i="9"/>
  <c r="AC50" i="9"/>
  <c r="AI50" i="9"/>
  <c r="Y50" i="9"/>
  <c r="AE50" i="9"/>
  <c r="V54" i="9"/>
  <c r="Z54" i="9"/>
  <c r="AD54" i="9"/>
  <c r="AH54" i="9"/>
  <c r="AB54" i="9"/>
  <c r="AA54" i="9"/>
  <c r="AF54" i="9"/>
  <c r="W54" i="9"/>
  <c r="AG54" i="9"/>
  <c r="V58" i="9"/>
  <c r="Z58" i="9"/>
  <c r="AD58" i="9"/>
  <c r="AH58" i="9"/>
  <c r="Y58" i="9"/>
  <c r="X58" i="9"/>
  <c r="AC58" i="9"/>
  <c r="AI58" i="9"/>
  <c r="AE58" i="9"/>
  <c r="V62" i="9"/>
  <c r="Z62" i="9"/>
  <c r="AD62" i="9"/>
  <c r="AA62" i="9"/>
  <c r="AF62" i="9"/>
  <c r="X66" i="9"/>
  <c r="AB66" i="9"/>
  <c r="AF66" i="9"/>
  <c r="U62" i="9"/>
  <c r="U51" i="9"/>
  <c r="U46" i="9"/>
  <c r="U34" i="9"/>
  <c r="U29" i="9"/>
  <c r="U17" i="9"/>
  <c r="U12" i="9"/>
  <c r="AF2" i="9"/>
  <c r="AA2" i="9"/>
  <c r="V2" i="9"/>
  <c r="AG4" i="9"/>
  <c r="AB4" i="9"/>
  <c r="W4" i="9"/>
  <c r="V5" i="9"/>
  <c r="AB5" i="9"/>
  <c r="AG5" i="9"/>
  <c r="AG66" i="9"/>
  <c r="AA66" i="9"/>
  <c r="V66" i="9"/>
  <c r="AH64" i="9"/>
  <c r="AC64" i="9"/>
  <c r="W64" i="9"/>
  <c r="AF63" i="9"/>
  <c r="AA63" i="9"/>
  <c r="AI62" i="9"/>
  <c r="AC62" i="9"/>
  <c r="W62" i="9"/>
  <c r="AC60" i="9"/>
  <c r="AI59" i="9"/>
  <c r="AC59" i="9"/>
  <c r="AF58" i="9"/>
  <c r="AI56" i="9"/>
  <c r="X56" i="9"/>
  <c r="AE54" i="9"/>
  <c r="AF52" i="9"/>
  <c r="AH51" i="9"/>
  <c r="AA50" i="9"/>
  <c r="W17" i="9"/>
  <c r="AA17" i="9"/>
  <c r="AE17" i="9"/>
  <c r="AI17" i="9"/>
  <c r="Z17" i="9"/>
  <c r="AF17" i="9"/>
  <c r="X17" i="9"/>
  <c r="AD17" i="9"/>
  <c r="Y17" i="9"/>
  <c r="AG17" i="9"/>
  <c r="AB17" i="9"/>
  <c r="AH17" i="9"/>
  <c r="V17" i="9"/>
  <c r="AC17" i="9"/>
  <c r="W30" i="9"/>
  <c r="AA30" i="9"/>
  <c r="AE30" i="9"/>
  <c r="AI30" i="9"/>
  <c r="X30" i="9"/>
  <c r="AC30" i="9"/>
  <c r="AH30" i="9"/>
  <c r="Z30" i="9"/>
  <c r="AG30" i="9"/>
  <c r="AB30" i="9"/>
  <c r="V30" i="9"/>
  <c r="AD30" i="9"/>
  <c r="Y30" i="9"/>
  <c r="AF30" i="9"/>
  <c r="X55" i="9"/>
  <c r="AB55" i="9"/>
  <c r="AF55" i="9"/>
  <c r="AD55" i="9"/>
  <c r="W55" i="9"/>
  <c r="AC55" i="9"/>
  <c r="AH55" i="9"/>
  <c r="Y55" i="9"/>
  <c r="AI55" i="9"/>
  <c r="U55" i="9"/>
  <c r="U22" i="9"/>
  <c r="U42" i="9" s="1"/>
  <c r="U2" i="9"/>
  <c r="AE2" i="9"/>
  <c r="Z2" i="9"/>
  <c r="X5" i="9"/>
  <c r="AC5" i="9"/>
  <c r="AH5" i="9"/>
  <c r="AG64" i="9"/>
  <c r="AA64" i="9"/>
  <c r="V64" i="9"/>
  <c r="AE63" i="9"/>
  <c r="Y63" i="9"/>
  <c r="AI60" i="9"/>
  <c r="AH59" i="9"/>
  <c r="AG56" i="9"/>
  <c r="W56" i="9"/>
  <c r="Z55" i="9"/>
  <c r="AE52" i="9"/>
  <c r="AC51" i="9"/>
  <c r="W13" i="9"/>
  <c r="AA13" i="9"/>
  <c r="AE13" i="9"/>
  <c r="AI13" i="9"/>
  <c r="X13" i="9"/>
  <c r="AC13" i="9"/>
  <c r="AH13" i="9"/>
  <c r="V13" i="9"/>
  <c r="AD13" i="9"/>
  <c r="Y13" i="9"/>
  <c r="AF13" i="9"/>
  <c r="Z13" i="9"/>
  <c r="AG13" i="9"/>
  <c r="AB13" i="9"/>
  <c r="W26" i="9"/>
  <c r="AA26" i="9"/>
  <c r="AE26" i="9"/>
  <c r="AI26" i="9"/>
  <c r="Z26" i="9"/>
  <c r="AF26" i="9"/>
  <c r="Y26" i="9"/>
  <c r="AG26" i="9"/>
  <c r="AB26" i="9"/>
  <c r="AH26" i="9"/>
  <c r="V26" i="9"/>
  <c r="AC26" i="9"/>
  <c r="X26" i="9"/>
  <c r="AD26" i="9"/>
  <c r="X38" i="9"/>
  <c r="AB38" i="9"/>
  <c r="AF38" i="9"/>
  <c r="Y38" i="9"/>
  <c r="AI38" i="9"/>
  <c r="Z38" i="9"/>
  <c r="AE38" i="9"/>
  <c r="V38" i="9"/>
  <c r="AA38" i="9"/>
  <c r="AG38" i="9"/>
  <c r="W38" i="9"/>
  <c r="AC38" i="9"/>
  <c r="AH38" i="9"/>
  <c r="AD38" i="9"/>
  <c r="X47" i="9"/>
  <c r="AB47" i="9"/>
  <c r="AF47" i="9"/>
  <c r="Y47" i="9"/>
  <c r="Z47" i="9"/>
  <c r="AE47" i="9"/>
  <c r="V47" i="9"/>
  <c r="AA47" i="9"/>
  <c r="AG47" i="9"/>
  <c r="W47" i="9"/>
  <c r="AC47" i="9"/>
  <c r="AH47" i="9"/>
  <c r="AD47" i="9"/>
  <c r="AI47" i="9"/>
  <c r="X59" i="9"/>
  <c r="AB59" i="9"/>
  <c r="AF59" i="9"/>
  <c r="V59" i="9"/>
  <c r="Z59" i="9"/>
  <c r="AE59" i="9"/>
  <c r="AA59" i="9"/>
  <c r="Y6" i="9"/>
  <c r="AC6" i="9"/>
  <c r="AG6" i="9"/>
  <c r="Z6" i="9"/>
  <c r="AE6" i="9"/>
  <c r="V6" i="9"/>
  <c r="AB6" i="9"/>
  <c r="AI6" i="9"/>
  <c r="W6" i="9"/>
  <c r="AD6" i="9"/>
  <c r="X6" i="9"/>
  <c r="AF6" i="9"/>
  <c r="AA6" i="9"/>
  <c r="AH6" i="9"/>
  <c r="U6" i="9"/>
  <c r="Y18" i="9"/>
  <c r="AC18" i="9"/>
  <c r="AG18" i="9"/>
  <c r="W18" i="9"/>
  <c r="AB18" i="9"/>
  <c r="AH18" i="9"/>
  <c r="X18" i="9"/>
  <c r="AE18" i="9"/>
  <c r="Z18" i="9"/>
  <c r="AF18" i="9"/>
  <c r="AA18" i="9"/>
  <c r="AI18" i="9"/>
  <c r="V18" i="9"/>
  <c r="AD18" i="9"/>
  <c r="U18" i="9"/>
  <c r="Y27" i="9"/>
  <c r="AC27" i="9"/>
  <c r="AG27" i="9"/>
  <c r="W27" i="9"/>
  <c r="AB27" i="9"/>
  <c r="AH27" i="9"/>
  <c r="Z27" i="9"/>
  <c r="AF27" i="9"/>
  <c r="AA27" i="9"/>
  <c r="AI27" i="9"/>
  <c r="V27" i="9"/>
  <c r="AD27" i="9"/>
  <c r="X27" i="9"/>
  <c r="AE27" i="9"/>
  <c r="U27" i="9"/>
  <c r="V35" i="9"/>
  <c r="Z35" i="9"/>
  <c r="AD35" i="9"/>
  <c r="AH35" i="9"/>
  <c r="X35" i="9"/>
  <c r="AI35" i="9"/>
  <c r="Y35" i="9"/>
  <c r="AE35" i="9"/>
  <c r="AA35" i="9"/>
  <c r="AF35" i="9"/>
  <c r="W35" i="9"/>
  <c r="AB35" i="9"/>
  <c r="AG35" i="9"/>
  <c r="U35" i="9"/>
  <c r="AC35" i="9"/>
  <c r="V44" i="9"/>
  <c r="Z44" i="9"/>
  <c r="AD44" i="9"/>
  <c r="AH44" i="9"/>
  <c r="AC44" i="9"/>
  <c r="Y44" i="9"/>
  <c r="AE44" i="9"/>
  <c r="AA44" i="9"/>
  <c r="AF44" i="9"/>
  <c r="W44" i="9"/>
  <c r="AB44" i="9"/>
  <c r="AG44" i="9"/>
  <c r="U44" i="9"/>
  <c r="X44" i="9"/>
  <c r="AI44" i="9"/>
  <c r="V60" i="9"/>
  <c r="Z60" i="9"/>
  <c r="AD60" i="9"/>
  <c r="AH60" i="9"/>
  <c r="W60" i="9"/>
  <c r="AB60" i="9"/>
  <c r="AG60" i="9"/>
  <c r="U60" i="9"/>
  <c r="U59" i="9"/>
  <c r="U43" i="9"/>
  <c r="U26" i="9"/>
  <c r="U9" i="9"/>
  <c r="AD5" i="9"/>
  <c r="Z64" i="9"/>
  <c r="X63" i="9"/>
  <c r="Y60" i="9"/>
  <c r="AA52" i="9"/>
  <c r="W51" i="9"/>
  <c r="W7" i="9"/>
  <c r="AA7" i="9"/>
  <c r="AE7" i="9"/>
  <c r="AI7" i="9"/>
  <c r="V7" i="9"/>
  <c r="AB7" i="9"/>
  <c r="AG7" i="9"/>
  <c r="W11" i="9"/>
  <c r="AA11" i="9"/>
  <c r="AE11" i="9"/>
  <c r="AI11" i="9"/>
  <c r="Y11" i="9"/>
  <c r="AD11" i="9"/>
  <c r="W15" i="9"/>
  <c r="AA15" i="9"/>
  <c r="AE15" i="9"/>
  <c r="AI15" i="9"/>
  <c r="V15" i="9"/>
  <c r="AB15" i="9"/>
  <c r="AG15" i="9"/>
  <c r="W20" i="9"/>
  <c r="AA20" i="9"/>
  <c r="AE20" i="9"/>
  <c r="AI20" i="9"/>
  <c r="Y20" i="9"/>
  <c r="AD20" i="9"/>
  <c r="W24" i="9"/>
  <c r="AA24" i="9"/>
  <c r="AE24" i="9"/>
  <c r="AI24" i="9"/>
  <c r="V24" i="9"/>
  <c r="AB24" i="9"/>
  <c r="AG24" i="9"/>
  <c r="W28" i="9"/>
  <c r="AA28" i="9"/>
  <c r="AE28" i="9"/>
  <c r="AI28" i="9"/>
  <c r="Y28" i="9"/>
  <c r="AD28" i="9"/>
  <c r="X32" i="9"/>
  <c r="AB32" i="9"/>
  <c r="AF32" i="9"/>
  <c r="X36" i="9"/>
  <c r="AB36" i="9"/>
  <c r="AF36" i="9"/>
  <c r="X40" i="9"/>
  <c r="AB40" i="9"/>
  <c r="AF40" i="9"/>
  <c r="X45" i="9"/>
  <c r="AB45" i="9"/>
  <c r="AF45" i="9"/>
  <c r="X49" i="9"/>
  <c r="AB49" i="9"/>
  <c r="AF49" i="9"/>
  <c r="X53" i="9"/>
  <c r="AB53" i="9"/>
  <c r="AF53" i="9"/>
  <c r="X57" i="9"/>
  <c r="AB57" i="9"/>
  <c r="AF57" i="9"/>
  <c r="X61" i="9"/>
  <c r="AB61" i="9"/>
  <c r="AF61" i="9"/>
  <c r="U3" i="9"/>
  <c r="AF3" i="9"/>
  <c r="AB3" i="9"/>
  <c r="AH65" i="9"/>
  <c r="AD65" i="9"/>
  <c r="Z65" i="9"/>
  <c r="AI61" i="9"/>
  <c r="AD61" i="9"/>
  <c r="Y61" i="9"/>
  <c r="AG57" i="9"/>
  <c r="AA57" i="9"/>
  <c r="V57" i="9"/>
  <c r="AI53" i="9"/>
  <c r="AD53" i="9"/>
  <c r="Y53" i="9"/>
  <c r="AG49" i="9"/>
  <c r="AA49" i="9"/>
  <c r="V49" i="9"/>
  <c r="AI45" i="9"/>
  <c r="AD45" i="9"/>
  <c r="Y45" i="9"/>
  <c r="AG40" i="9"/>
  <c r="AA40" i="9"/>
  <c r="V40" i="9"/>
  <c r="AI36" i="9"/>
  <c r="AD36" i="9"/>
  <c r="Y36" i="9"/>
  <c r="AG32" i="9"/>
  <c r="AA32" i="9"/>
  <c r="V32" i="9"/>
  <c r="AF28" i="9"/>
  <c r="X28" i="9"/>
  <c r="AD24" i="9"/>
  <c r="X24" i="9"/>
  <c r="AC20" i="9"/>
  <c r="V20" i="9"/>
  <c r="AC15" i="9"/>
  <c r="AH11" i="9"/>
  <c r="AB11" i="9"/>
  <c r="AH7" i="9"/>
  <c r="Z7" i="9"/>
  <c r="AH20" i="9"/>
  <c r="AB20" i="9"/>
  <c r="AH15" i="9"/>
  <c r="Z15" i="9"/>
  <c r="AG11" i="9"/>
  <c r="Z11" i="9"/>
  <c r="AF7" i="9"/>
  <c r="Y7" i="9"/>
  <c r="AF15" i="9"/>
  <c r="Y15" i="9"/>
  <c r="AF11" i="9"/>
  <c r="X11" i="9"/>
  <c r="AD7" i="9"/>
  <c r="X7" i="9"/>
  <c r="X20" i="9"/>
  <c r="AD15" i="9"/>
  <c r="X15" i="9"/>
  <c r="AC11" i="9"/>
  <c r="V11" i="9"/>
  <c r="AC7" i="9"/>
  <c r="E89" i="2"/>
  <c r="E84" i="2"/>
  <c r="AC18" i="8"/>
  <c r="F89" i="2"/>
  <c r="F84" i="2"/>
  <c r="AA6" i="8"/>
  <c r="AE18" i="8" s="1"/>
  <c r="E81" i="2"/>
  <c r="AD16" i="8"/>
  <c r="AD17" i="8"/>
  <c r="AD15" i="8"/>
  <c r="E88" i="2"/>
  <c r="E83" i="2"/>
  <c r="E87" i="2"/>
  <c r="E82" i="2"/>
  <c r="E86" i="2"/>
  <c r="AC16" i="8"/>
  <c r="AC17" i="8"/>
  <c r="AC15" i="8"/>
  <c r="F88" i="2"/>
  <c r="F83" i="2"/>
  <c r="F87" i="2"/>
  <c r="F82" i="2"/>
  <c r="F86" i="2"/>
  <c r="F81" i="2"/>
  <c r="AB16" i="8"/>
  <c r="AB17" i="8"/>
  <c r="AB15" i="8"/>
  <c r="AA67" i="9" l="1"/>
  <c r="W67" i="9"/>
  <c r="AE67" i="9"/>
  <c r="V67" i="9"/>
  <c r="AH42" i="9"/>
  <c r="V42" i="9"/>
  <c r="AG67" i="9"/>
  <c r="AF42" i="9"/>
  <c r="AC42" i="9"/>
  <c r="AD42" i="9"/>
  <c r="AI67" i="9"/>
  <c r="AD18" i="8"/>
  <c r="AI42" i="9"/>
  <c r="U67" i="9"/>
  <c r="AD67" i="9"/>
  <c r="AB67" i="9"/>
  <c r="AB42" i="9"/>
  <c r="Z67" i="9"/>
  <c r="Y42" i="9"/>
  <c r="AF67" i="9"/>
  <c r="X42" i="9"/>
  <c r="AE42" i="9"/>
  <c r="Y67" i="9"/>
  <c r="X67" i="9"/>
  <c r="AB18" i="8"/>
  <c r="AA42" i="9"/>
  <c r="AH67" i="9"/>
  <c r="W42" i="9"/>
  <c r="AC67" i="9"/>
  <c r="Z42" i="9"/>
  <c r="U19" i="9"/>
  <c r="AA19" i="9"/>
  <c r="X19" i="9"/>
  <c r="AF19" i="9"/>
  <c r="W19" i="9"/>
  <c r="AD19" i="9"/>
  <c r="AG19" i="9"/>
  <c r="Z19" i="9"/>
  <c r="AB19" i="9"/>
  <c r="AI19" i="9"/>
  <c r="AC19" i="9"/>
  <c r="AE19" i="9"/>
  <c r="V19" i="9"/>
  <c r="AH19" i="9"/>
  <c r="Y19" i="9"/>
  <c r="Q3" i="8"/>
  <c r="Q4" i="8"/>
  <c r="Q5" i="8"/>
  <c r="Q6" i="8"/>
  <c r="Q9" i="8"/>
  <c r="Q10" i="8"/>
  <c r="Q11" i="8"/>
  <c r="Q12" i="8"/>
  <c r="Q13" i="8"/>
  <c r="Q14" i="8"/>
  <c r="Q15" i="8"/>
  <c r="Q16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2" i="8"/>
  <c r="V5" i="8" l="1"/>
  <c r="V6" i="8"/>
  <c r="W6" i="8"/>
  <c r="X6" i="8" s="1"/>
  <c r="W5" i="8"/>
  <c r="X5" i="8" s="1"/>
  <c r="B17" i="8"/>
  <c r="Q17" i="8" s="1"/>
  <c r="B8" i="8"/>
  <c r="Q8" i="8" s="1"/>
  <c r="W8" i="8" s="1"/>
  <c r="B7" i="8"/>
  <c r="Q7" i="8" s="1"/>
  <c r="V8" i="8" l="1"/>
  <c r="V4" i="8"/>
  <c r="W4" i="8"/>
  <c r="X4" i="8" s="1"/>
  <c r="B66" i="7"/>
  <c r="E68" i="7" s="1"/>
  <c r="E4" i="2" l="1"/>
  <c r="G4" i="2" s="1"/>
  <c r="M50" i="6" l="1"/>
  <c r="M46" i="6"/>
  <c r="M43" i="6"/>
  <c r="M40" i="6"/>
  <c r="M37" i="6"/>
  <c r="M27" i="6" l="1"/>
  <c r="M22" i="6"/>
  <c r="M17" i="6"/>
  <c r="M13" i="6"/>
  <c r="M6" i="6"/>
  <c r="M3" i="6"/>
  <c r="M78" i="6"/>
  <c r="M75" i="6" l="1"/>
  <c r="M73" i="6"/>
  <c r="M68" i="6"/>
  <c r="M63" i="6"/>
  <c r="M60" i="6" l="1"/>
  <c r="M56" i="6" l="1"/>
  <c r="M32" i="6" l="1"/>
  <c r="L71" i="5" l="1"/>
  <c r="L67" i="5"/>
  <c r="L59" i="5"/>
  <c r="L50" i="5"/>
  <c r="L46" i="5"/>
  <c r="L43" i="5"/>
  <c r="L38" i="5"/>
  <c r="L32" i="5"/>
  <c r="L27" i="5"/>
  <c r="L22" i="5"/>
  <c r="L17" i="5" l="1"/>
  <c r="L12" i="5"/>
  <c r="L8" i="5" l="1"/>
  <c r="L102" i="5"/>
  <c r="L97" i="5"/>
  <c r="L91" i="5"/>
  <c r="L85" i="5"/>
  <c r="L80" i="5"/>
  <c r="L75" i="5"/>
  <c r="L55" i="5"/>
  <c r="E67" i="2" l="1"/>
  <c r="G67" i="2" s="1"/>
  <c r="E72" i="2" l="1"/>
  <c r="G72" i="2" s="1"/>
  <c r="E28" i="2" l="1"/>
  <c r="G28" i="2" s="1"/>
  <c r="E33" i="2"/>
  <c r="G33" i="2" s="1"/>
  <c r="P56" i="4" l="1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M71" i="4"/>
  <c r="P59" i="4" l="1"/>
  <c r="P57" i="4"/>
  <c r="O59" i="4"/>
  <c r="O71" i="4" s="1"/>
  <c r="O72" i="4" s="1"/>
  <c r="N59" i="4"/>
  <c r="O65" i="4" s="1"/>
  <c r="O66" i="4" s="1"/>
  <c r="O58" i="4"/>
  <c r="N58" i="4"/>
  <c r="O57" i="4"/>
  <c r="N57" i="4"/>
  <c r="O21" i="4" l="1"/>
  <c r="O33" i="4" s="1"/>
  <c r="O34" i="4" s="1"/>
  <c r="N21" i="4"/>
  <c r="O27" i="4" s="1"/>
  <c r="O28" i="4" s="1"/>
  <c r="P18" i="4" l="1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O20" i="4" l="1"/>
  <c r="N20" i="4"/>
  <c r="P2" i="4"/>
  <c r="O19" i="4"/>
  <c r="N19" i="4"/>
  <c r="P21" i="4" l="1"/>
  <c r="P19" i="4"/>
  <c r="I11" i="2"/>
  <c r="I10" i="2" l="1"/>
  <c r="I21" i="2" l="1"/>
  <c r="E71" i="2" l="1"/>
  <c r="G71" i="2" s="1"/>
  <c r="E73" i="2"/>
  <c r="G73" i="2" s="1"/>
  <c r="E76" i="2" l="1"/>
  <c r="G76" i="2" s="1"/>
  <c r="E77" i="2"/>
  <c r="G77" i="2" s="1"/>
  <c r="E44" i="2"/>
  <c r="G44" i="2" s="1"/>
  <c r="E45" i="2"/>
  <c r="G45" i="2" s="1"/>
  <c r="E46" i="2"/>
  <c r="G46" i="2" s="1"/>
  <c r="E47" i="2"/>
  <c r="G47" i="2" s="1"/>
  <c r="E48" i="2"/>
  <c r="G48" i="2" s="1"/>
  <c r="E49" i="2"/>
  <c r="G49" i="2" s="1"/>
  <c r="E50" i="2"/>
  <c r="G50" i="2" s="1"/>
  <c r="E51" i="2"/>
  <c r="G51" i="2" s="1"/>
  <c r="E52" i="2"/>
  <c r="G52" i="2" s="1"/>
  <c r="E53" i="2"/>
  <c r="G53" i="2" s="1"/>
  <c r="E35" i="2" l="1"/>
  <c r="G35" i="2" s="1"/>
  <c r="E36" i="2"/>
  <c r="G36" i="2" s="1"/>
  <c r="E37" i="2"/>
  <c r="G37" i="2" s="1"/>
  <c r="E38" i="2"/>
  <c r="G38" i="2" s="1"/>
  <c r="E39" i="2"/>
  <c r="G39" i="2" s="1"/>
  <c r="E40" i="2"/>
  <c r="G40" i="2" s="1"/>
  <c r="E41" i="2"/>
  <c r="G41" i="2" s="1"/>
  <c r="E42" i="2"/>
  <c r="G42" i="2" s="1"/>
  <c r="E43" i="2"/>
  <c r="G43" i="2" s="1"/>
  <c r="E54" i="2"/>
  <c r="E55" i="2"/>
  <c r="G55" i="2" s="1"/>
  <c r="G54" i="2" l="1"/>
  <c r="E17" i="2"/>
  <c r="G17" i="2" s="1"/>
  <c r="E18" i="2"/>
  <c r="G18" i="2" s="1"/>
  <c r="E19" i="2"/>
  <c r="G19" i="2" s="1"/>
  <c r="E20" i="2"/>
  <c r="G20" i="2" s="1"/>
  <c r="E21" i="2"/>
  <c r="G21" i="2" s="1"/>
  <c r="E22" i="2"/>
  <c r="G22" i="2" s="1"/>
  <c r="E3" i="2" l="1"/>
  <c r="G3" i="2" s="1"/>
  <c r="E5" i="2"/>
  <c r="E6" i="2"/>
  <c r="G6" i="2" s="1"/>
  <c r="E7" i="2"/>
  <c r="G7" i="2" s="1"/>
  <c r="E8" i="2"/>
  <c r="G8" i="2" s="1"/>
  <c r="E9" i="2"/>
  <c r="G9" i="2" s="1"/>
  <c r="E10" i="2"/>
  <c r="G10" i="2" s="1"/>
  <c r="E11" i="2"/>
  <c r="G11" i="2" s="1"/>
  <c r="E12" i="2"/>
  <c r="G12" i="2" s="1"/>
  <c r="E13" i="2"/>
  <c r="G13" i="2" s="1"/>
  <c r="E14" i="2"/>
  <c r="G14" i="2" s="1"/>
  <c r="E15" i="2"/>
  <c r="G15" i="2" s="1"/>
  <c r="E16" i="2"/>
  <c r="G16" i="2" s="1"/>
  <c r="E23" i="2"/>
  <c r="G23" i="2" s="1"/>
  <c r="E24" i="2"/>
  <c r="G24" i="2" s="1"/>
  <c r="E25" i="2"/>
  <c r="G25" i="2" s="1"/>
  <c r="E26" i="2"/>
  <c r="G26" i="2" s="1"/>
  <c r="E27" i="2"/>
  <c r="G27" i="2" s="1"/>
  <c r="E29" i="2"/>
  <c r="G29" i="2" s="1"/>
  <c r="E30" i="2"/>
  <c r="G30" i="2" s="1"/>
  <c r="E31" i="2"/>
  <c r="G31" i="2" s="1"/>
  <c r="E32" i="2"/>
  <c r="E34" i="2"/>
  <c r="G34" i="2" s="1"/>
  <c r="E56" i="2"/>
  <c r="E57" i="2"/>
  <c r="G57" i="2" s="1"/>
  <c r="E58" i="2"/>
  <c r="G58" i="2" s="1"/>
  <c r="E59" i="2"/>
  <c r="G59" i="2" s="1"/>
  <c r="E60" i="2"/>
  <c r="G60" i="2" s="1"/>
  <c r="E61" i="2"/>
  <c r="G61" i="2" s="1"/>
  <c r="E62" i="2"/>
  <c r="G62" i="2" s="1"/>
  <c r="E63" i="2"/>
  <c r="G63" i="2" s="1"/>
  <c r="E64" i="2"/>
  <c r="G64" i="2" s="1"/>
  <c r="E65" i="2"/>
  <c r="G65" i="2" s="1"/>
  <c r="E66" i="2"/>
  <c r="G66" i="2" s="1"/>
  <c r="E68" i="2"/>
  <c r="G68" i="2" s="1"/>
  <c r="E69" i="2"/>
  <c r="G69" i="2" s="1"/>
  <c r="E70" i="2"/>
  <c r="G70" i="2" s="1"/>
  <c r="E74" i="2"/>
  <c r="G74" i="2" s="1"/>
  <c r="E75" i="2"/>
  <c r="G75" i="2" s="1"/>
  <c r="E2" i="2"/>
  <c r="G2" i="2" s="1"/>
  <c r="G56" i="2" l="1"/>
  <c r="D88" i="2"/>
  <c r="D83" i="2"/>
  <c r="D89" i="2"/>
  <c r="D84" i="2"/>
  <c r="D87" i="2"/>
  <c r="D82" i="2"/>
  <c r="G32" i="2"/>
  <c r="D86" i="2"/>
  <c r="D81" i="2"/>
  <c r="G5" i="2"/>
</calcChain>
</file>

<file path=xl/sharedStrings.xml><?xml version="1.0" encoding="utf-8"?>
<sst xmlns="http://schemas.openxmlformats.org/spreadsheetml/2006/main" count="1299" uniqueCount="516">
  <si>
    <t>Species</t>
  </si>
  <si>
    <t>ID #</t>
  </si>
  <si>
    <t>Total Length (cm)</t>
  </si>
  <si>
    <t>Fork Length (cm)</t>
  </si>
  <si>
    <t>Location</t>
  </si>
  <si>
    <t>Date Caught</t>
  </si>
  <si>
    <t>Yakka</t>
  </si>
  <si>
    <t>Sow + Pigs</t>
  </si>
  <si>
    <t>Stomach Extracted</t>
  </si>
  <si>
    <t>Weight (g)</t>
  </si>
  <si>
    <t>Notes</t>
  </si>
  <si>
    <t>White mass</t>
  </si>
  <si>
    <t>Orange mass</t>
  </si>
  <si>
    <t>Cardinal</t>
  </si>
  <si>
    <t>Site 3</t>
  </si>
  <si>
    <t>Site 2</t>
  </si>
  <si>
    <t>Mado</t>
  </si>
  <si>
    <t>No Gut - Spearfishing accident...</t>
  </si>
  <si>
    <t>Sweep</t>
  </si>
  <si>
    <t>Zoea</t>
  </si>
  <si>
    <t>Isopoda</t>
  </si>
  <si>
    <t>Copepoda</t>
  </si>
  <si>
    <t>Ostracoda</t>
  </si>
  <si>
    <t>Content wet weight (g)</t>
  </si>
  <si>
    <t>Empty Gut Weight (g)</t>
  </si>
  <si>
    <t>Full Gut Weight (g)</t>
  </si>
  <si>
    <t>Gut Analysed</t>
  </si>
  <si>
    <t>Sawtail</t>
  </si>
  <si>
    <t>N/A</t>
  </si>
  <si>
    <t>Herbivore?</t>
  </si>
  <si>
    <t>Big eye</t>
  </si>
  <si>
    <t>Blacktip bullseye</t>
  </si>
  <si>
    <t>Palmer</t>
  </si>
  <si>
    <t>White ear palmer</t>
  </si>
  <si>
    <t>Pike</t>
  </si>
  <si>
    <t>Pomfret</t>
  </si>
  <si>
    <t>Amphipoda</t>
  </si>
  <si>
    <t>Nematoda</t>
  </si>
  <si>
    <t>Eggs</t>
  </si>
  <si>
    <t>Fullness</t>
  </si>
  <si>
    <t>Identifiable</t>
  </si>
  <si>
    <t>Fish Scales</t>
  </si>
  <si>
    <t>Prawn/Shrimp</t>
  </si>
  <si>
    <t>Nauplius</t>
  </si>
  <si>
    <t>Insect</t>
  </si>
  <si>
    <t>Cladoceran</t>
  </si>
  <si>
    <t>Gastropod</t>
  </si>
  <si>
    <t>Photos Taken</t>
  </si>
  <si>
    <t>Photos Measured</t>
  </si>
  <si>
    <t>Purple Algae stained gut purple</t>
  </si>
  <si>
    <t>Some Algae, lots of very digested crustacean</t>
  </si>
  <si>
    <t>Barnacle Cilli</t>
  </si>
  <si>
    <t>Bivalve</t>
  </si>
  <si>
    <t>Some shell, some algae</t>
  </si>
  <si>
    <t>files</t>
  </si>
  <si>
    <t>M1-Nauplii.csv</t>
  </si>
  <si>
    <t>M1-Ostracod.csv</t>
  </si>
  <si>
    <t>M1-Zoea.csv</t>
  </si>
  <si>
    <t>M10-Amphipod.csv</t>
  </si>
  <si>
    <t>M10-Copepod.csv</t>
  </si>
  <si>
    <t>M10-Egg.csv</t>
  </si>
  <si>
    <t>M10-Ostracod.csv</t>
  </si>
  <si>
    <t>M10-Zoea.csv</t>
  </si>
  <si>
    <t>M11-Amphipod.csv</t>
  </si>
  <si>
    <t>M11-Copepod.csv</t>
  </si>
  <si>
    <t>M11-Eggs.csv</t>
  </si>
  <si>
    <t>M11-Ostracod.csv</t>
  </si>
  <si>
    <t>M11-Zoea.csv</t>
  </si>
  <si>
    <t>M12-Copepod.csv</t>
  </si>
  <si>
    <t>M12-Egg.csv</t>
  </si>
  <si>
    <t>M12-Nauplii.csv</t>
  </si>
  <si>
    <t>M12-Ostracod.csv</t>
  </si>
  <si>
    <t>M12-Shrimp.csv</t>
  </si>
  <si>
    <t>M12-Zoea.csv</t>
  </si>
  <si>
    <t>M13-Cladocera.csv</t>
  </si>
  <si>
    <t>M13-Copepod.csv</t>
  </si>
  <si>
    <t>M13-Egg.csv</t>
  </si>
  <si>
    <t>M13-Nauplii.csv</t>
  </si>
  <si>
    <t>M13-Ostracod.csv</t>
  </si>
  <si>
    <t>M13-Shrimp.csv</t>
  </si>
  <si>
    <t>M13-Zoea.csv</t>
  </si>
  <si>
    <t>M14-Cladocera.csv</t>
  </si>
  <si>
    <t>M14-Copepod.csv</t>
  </si>
  <si>
    <t>M14-Isopod.csv</t>
  </si>
  <si>
    <t>M14-Nauplii.csv</t>
  </si>
  <si>
    <t>M14-Shrimp.csv</t>
  </si>
  <si>
    <t>M14-Zoea.csv</t>
  </si>
  <si>
    <t>M15-Copepod.csv</t>
  </si>
  <si>
    <t>M15-Egg.csv</t>
  </si>
  <si>
    <t>M15-Ostracod.csv</t>
  </si>
  <si>
    <t>M15-Zoea.csv</t>
  </si>
  <si>
    <t>M16-Bivalve.csv</t>
  </si>
  <si>
    <t>M16-Copepod.csv</t>
  </si>
  <si>
    <t>M16-Egg.csv</t>
  </si>
  <si>
    <t>M16-Zoea.csv</t>
  </si>
  <si>
    <t>M17-Amphipod.csv</t>
  </si>
  <si>
    <t>M17-Cladocera.csv</t>
  </si>
  <si>
    <t>M17-Copepod.csv</t>
  </si>
  <si>
    <t>M17-Egg.csv</t>
  </si>
  <si>
    <t>M17-Nauplii.csv</t>
  </si>
  <si>
    <t>M17-Shrimp.csv</t>
  </si>
  <si>
    <t>M18-Cladocera.csv</t>
  </si>
  <si>
    <t>M18-Copepod.csv</t>
  </si>
  <si>
    <t>M18-Egg.csv</t>
  </si>
  <si>
    <t>M18-Nauplii.csv</t>
  </si>
  <si>
    <t>M18-Shrimp.csv</t>
  </si>
  <si>
    <t>M2-Copepod.csv</t>
  </si>
  <si>
    <t>M2-Isopod.csv</t>
  </si>
  <si>
    <t>M2-Zoea.csv</t>
  </si>
  <si>
    <t>M3-Amphipod.csv</t>
  </si>
  <si>
    <t>M3-Cladocera.csv</t>
  </si>
  <si>
    <t>M3-Copepod.csv</t>
  </si>
  <si>
    <t>M3-Egg.csv</t>
  </si>
  <si>
    <t>M3-Gastropod.csv</t>
  </si>
  <si>
    <t>M3-Nauplii.csv</t>
  </si>
  <si>
    <t>M3-Ostracod.csv</t>
  </si>
  <si>
    <t>M3-Zoea.csv</t>
  </si>
  <si>
    <t>M4-Amphipod.csv</t>
  </si>
  <si>
    <t>M4-Cladocera.csv</t>
  </si>
  <si>
    <t>M4-Copepod.csv</t>
  </si>
  <si>
    <t>M4-Gastropod.csv</t>
  </si>
  <si>
    <t>M4-Nauplii.csv</t>
  </si>
  <si>
    <t>M4-Ostracod.csv</t>
  </si>
  <si>
    <t>M4-Zoea.csv</t>
  </si>
  <si>
    <t>M5-Amphipod.csv</t>
  </si>
  <si>
    <t>M5-Copepod.csv</t>
  </si>
  <si>
    <t>M5-Egg.csv</t>
  </si>
  <si>
    <t>M5-Nauplii.csv</t>
  </si>
  <si>
    <t>M5-Ostracod.csv</t>
  </si>
  <si>
    <t>M5-Zoea.csv</t>
  </si>
  <si>
    <t>M6-Cladocera.csv</t>
  </si>
  <si>
    <t>M6-Copepod.csv</t>
  </si>
  <si>
    <t>M6-Egg.csv</t>
  </si>
  <si>
    <t>M6-Nauplii.csv</t>
  </si>
  <si>
    <t>M6-Ostracod.csv</t>
  </si>
  <si>
    <t>M6-Zoea.csv</t>
  </si>
  <si>
    <t>M7-Amphipod.csv</t>
  </si>
  <si>
    <t>M7-Cladocera.csv</t>
  </si>
  <si>
    <t>M7-Copepod.csv</t>
  </si>
  <si>
    <t>M7-Egg.csv</t>
  </si>
  <si>
    <t>M7-Nauplii.csv</t>
  </si>
  <si>
    <t>M7-Ostracod.csv</t>
  </si>
  <si>
    <t>M7-Shrimp.csv</t>
  </si>
  <si>
    <t>M7-Zoea.csv</t>
  </si>
  <si>
    <t>M8-Amphipod.csv</t>
  </si>
  <si>
    <t>M8-Copepod.csv</t>
  </si>
  <si>
    <t>M8-Egg.csv</t>
  </si>
  <si>
    <t>M8-Nauplii.csv</t>
  </si>
  <si>
    <t>M8-Zoea.csv</t>
  </si>
  <si>
    <t>Spider</t>
  </si>
  <si>
    <t>Fish</t>
  </si>
  <si>
    <t>M1</t>
  </si>
  <si>
    <t>M2</t>
  </si>
  <si>
    <t>M3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</si>
  <si>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</si>
  <si>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</si>
  <si>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</si>
  <si>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</si>
  <si>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</si>
  <si>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</si>
  <si>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</si>
  <si>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</si>
  <si>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</si>
  <si>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M4</t>
  </si>
  <si>
    <t>M5</t>
  </si>
  <si>
    <t>M6</t>
  </si>
  <si>
    <t>M7</t>
  </si>
  <si>
    <t>M8</t>
  </si>
  <si>
    <t>Average</t>
  </si>
  <si>
    <t>n(in gut)</t>
  </si>
  <si>
    <t>M1-Copepod.csv</t>
  </si>
  <si>
    <t>M18-Ostracod.csv</t>
  </si>
  <si>
    <t>Extremes</t>
  </si>
  <si>
    <t>Min Prey Length (mm)</t>
  </si>
  <si>
    <t>Max Prey Length (mm)</t>
  </si>
  <si>
    <t>Average Prey Length (mm)</t>
  </si>
  <si>
    <t>Minimum Size</t>
  </si>
  <si>
    <t>SD</t>
  </si>
  <si>
    <t>±</t>
  </si>
  <si>
    <t>Maximum Size</t>
  </si>
  <si>
    <t>95% confidence interval</t>
  </si>
  <si>
    <t>95% CI Minimum (um)</t>
  </si>
  <si>
    <t>Gastropod = bivalve???</t>
  </si>
  <si>
    <t>Min Prey Width (mm)</t>
  </si>
  <si>
    <t>Max Prey Width (mm)</t>
  </si>
  <si>
    <t>Mean Prey Width (mm)</t>
  </si>
  <si>
    <t>95% CI Maximum (um)</t>
  </si>
  <si>
    <t>Lmean</t>
  </si>
  <si>
    <t>Lmin</t>
  </si>
  <si>
    <t>Lmax</t>
  </si>
  <si>
    <t>Wmean</t>
  </si>
  <si>
    <t>Wmin</t>
  </si>
  <si>
    <t>Wmax</t>
  </si>
  <si>
    <t>n(W)</t>
  </si>
  <si>
    <t>n(Lmeasurements)</t>
  </si>
  <si>
    <t>Barnacle Cilli, stones, plant</t>
  </si>
  <si>
    <t>85% Plant material, 1 mystery bug</t>
  </si>
  <si>
    <t>barnacle cilli (lots), small stones</t>
  </si>
  <si>
    <t>Plant, small stones</t>
  </si>
  <si>
    <t>small stones, red algae, plastic</t>
  </si>
  <si>
    <t>small stone, fibrous plant</t>
  </si>
  <si>
    <t>barnacle cilli, some plant</t>
  </si>
  <si>
    <t>plant, barnacle cilli</t>
  </si>
  <si>
    <t>plastic, small stones, plant</t>
  </si>
  <si>
    <t>&gt;99% plant</t>
  </si>
  <si>
    <t>plant, small stones, barnacle cilli</t>
  </si>
  <si>
    <t>plant, barnacle cilli, plastic</t>
  </si>
  <si>
    <t>plant, barnacle cilli, small stones</t>
  </si>
  <si>
    <t>plant</t>
  </si>
  <si>
    <t>Plant, barnacle cilli</t>
  </si>
  <si>
    <t>plant, small stone, barnacle cilli</t>
  </si>
  <si>
    <t>barnacle cilli</t>
  </si>
  <si>
    <t>n (measurements)</t>
  </si>
  <si>
    <t>n(gut)</t>
  </si>
  <si>
    <t>S1-Amphipod.csv</t>
  </si>
  <si>
    <t>S1-Cladocera.csv</t>
  </si>
  <si>
    <t>S1-Copepod.csv</t>
  </si>
  <si>
    <t>S1-Egg.csv</t>
  </si>
  <si>
    <t>S1-Ostracod.csv</t>
  </si>
  <si>
    <t>S1-Zoea.csv</t>
  </si>
  <si>
    <t>S10-Copepod.csv</t>
  </si>
  <si>
    <t>S10-Egg.csv</t>
  </si>
  <si>
    <t>S10-Ostracod.csv</t>
  </si>
  <si>
    <t>S10-Zoea.csv</t>
  </si>
  <si>
    <t>S11-Cladocera.csv</t>
  </si>
  <si>
    <t>S11-Copepod.csv</t>
  </si>
  <si>
    <t>S11-Egg.csv</t>
  </si>
  <si>
    <t>S11-Ostracod.csv</t>
  </si>
  <si>
    <t>S11-Zoea.csv</t>
  </si>
  <si>
    <t>S12-Cladocera.csv</t>
  </si>
  <si>
    <t>S12-Copepod.csv</t>
  </si>
  <si>
    <t>S12-Egg.csv</t>
  </si>
  <si>
    <t>S12-Ostracod.csv</t>
  </si>
  <si>
    <t>S12-Shrimp.csv</t>
  </si>
  <si>
    <t>S13-Copepod.csv</t>
  </si>
  <si>
    <t>S13-Egg.csv</t>
  </si>
  <si>
    <t>S13-Ostracod.csv</t>
  </si>
  <si>
    <t>S13-Shrimp.csv</t>
  </si>
  <si>
    <t>S13-Zoea.csv</t>
  </si>
  <si>
    <t>S14-Copepod.csv</t>
  </si>
  <si>
    <t>S14-Egg.csv</t>
  </si>
  <si>
    <t>S14-Nauplii.csv</t>
  </si>
  <si>
    <t>S14-Ostracod.csv</t>
  </si>
  <si>
    <t>S14-Zoea.csv</t>
  </si>
  <si>
    <t>S15-Amphipod.csv</t>
  </si>
  <si>
    <t>S15-Copepod.csv</t>
  </si>
  <si>
    <t>S15-Egg.csv</t>
  </si>
  <si>
    <t>S15-Nauplii.csv</t>
  </si>
  <si>
    <t>S15-Shrimp.csv</t>
  </si>
  <si>
    <t>S15-Zoea.csv</t>
  </si>
  <si>
    <t>S16-Cladoceran.csv</t>
  </si>
  <si>
    <t>S16-Copepod.csv</t>
  </si>
  <si>
    <t>S16-Egg.csv</t>
  </si>
  <si>
    <t>S16-Ostracod.csv</t>
  </si>
  <si>
    <t>S16-Zoea.csv</t>
  </si>
  <si>
    <t>S17-Copepod.csv</t>
  </si>
  <si>
    <t>S17-Ostracod.csv</t>
  </si>
  <si>
    <t>S17-Zoea.csv</t>
  </si>
  <si>
    <t>S18-Copepod.csv</t>
  </si>
  <si>
    <t>S18-Egg.csv</t>
  </si>
  <si>
    <t>S18-Ostracod.csv</t>
  </si>
  <si>
    <t>S18-Zoea.csv</t>
  </si>
  <si>
    <t>S19-Cladocera.csv</t>
  </si>
  <si>
    <t>S19-Copepod.csv</t>
  </si>
  <si>
    <t>S19-Egg.csv</t>
  </si>
  <si>
    <t>S19-Ostracod.csv</t>
  </si>
  <si>
    <t>S19-Zoea.csv</t>
  </si>
  <si>
    <t>S2-Copepod.csv</t>
  </si>
  <si>
    <t>S2-Egg.csv</t>
  </si>
  <si>
    <t>S2-MysteryBug.csv</t>
  </si>
  <si>
    <t>S2-Ostracod.csv</t>
  </si>
  <si>
    <t>S20-Cladocera.csv</t>
  </si>
  <si>
    <t>S20-Copepod.csv</t>
  </si>
  <si>
    <t>S20-Egg.csv</t>
  </si>
  <si>
    <t>S20-Gastropod.csv</t>
  </si>
  <si>
    <t>S20-Nauplii.csv</t>
  </si>
  <si>
    <t>S20-Ostracod.csv</t>
  </si>
  <si>
    <t>S20-Shrimp.csv</t>
  </si>
  <si>
    <t>S20-Zoea.csv</t>
  </si>
  <si>
    <t>S21-Copepod.csv</t>
  </si>
  <si>
    <t>S21-Ostracod.csv</t>
  </si>
  <si>
    <t>S21-Zoea.csv</t>
  </si>
  <si>
    <t>S22-Cladocera.csv</t>
  </si>
  <si>
    <t>S22-Copepod.csv</t>
  </si>
  <si>
    <t>S22-Egg.csv</t>
  </si>
  <si>
    <t>S22-Zoea.csv</t>
  </si>
  <si>
    <t>S3-Ostracod.csv</t>
  </si>
  <si>
    <t>S4-Cladocera.csv</t>
  </si>
  <si>
    <t>S4-Copepod.csv</t>
  </si>
  <si>
    <t>S4-Egg.csv</t>
  </si>
  <si>
    <t>S4-Ostracod.csv</t>
  </si>
  <si>
    <t>S4-Zoea.csv</t>
  </si>
  <si>
    <t>S5-Cladocera.csv</t>
  </si>
  <si>
    <t>S5-Copepod.csv</t>
  </si>
  <si>
    <t>S5-Egg.csv</t>
  </si>
  <si>
    <t>S5-Shrimp.csv</t>
  </si>
  <si>
    <t>S5-Zoea.csv</t>
  </si>
  <si>
    <t>S6-Cladocera.csv</t>
  </si>
  <si>
    <t>S6-Copepod.csv</t>
  </si>
  <si>
    <t>S6-Egg.csv</t>
  </si>
  <si>
    <t>S6-Nauplii.csv</t>
  </si>
  <si>
    <t>S6-Ostracod.csv</t>
  </si>
  <si>
    <t>S6-Zoea.csv</t>
  </si>
  <si>
    <t>S7-Cladocera.csv</t>
  </si>
  <si>
    <t>S7-Copepod.csv</t>
  </si>
  <si>
    <t>S7-Egg.csv</t>
  </si>
  <si>
    <t>S7-Nauplii.csv</t>
  </si>
  <si>
    <t>S7-Ostracod.csv</t>
  </si>
  <si>
    <t>S7-Zoea.csv</t>
  </si>
  <si>
    <t>S8-Amphipod.csv</t>
  </si>
  <si>
    <t>S8-Copepod.csv</t>
  </si>
  <si>
    <t>S8-Egg.csv</t>
  </si>
  <si>
    <t>S8-Ostracod.csv</t>
  </si>
  <si>
    <t>S8-Zoea.csv</t>
  </si>
  <si>
    <t>S9-Cladocera.csv</t>
  </si>
  <si>
    <t>S9-Copepod.csv</t>
  </si>
  <si>
    <t>S9-Egg.csv</t>
  </si>
  <si>
    <t>S9-Nauplii.csv</t>
  </si>
  <si>
    <t>S9-Ostracod.csv</t>
  </si>
  <si>
    <t>S9-Zoea.csv</t>
  </si>
  <si>
    <t>n(measurements)</t>
  </si>
  <si>
    <t>Y1-Copepod.csv</t>
  </si>
  <si>
    <t>Y10-Copepod.csv</t>
  </si>
  <si>
    <t>Y10-Nauplii.csv</t>
  </si>
  <si>
    <t>Y10-Ostracod.csv</t>
  </si>
  <si>
    <t>Y11-Cladocera.csv</t>
  </si>
  <si>
    <t>Y11-Copepod.csv</t>
  </si>
  <si>
    <t>Y11-Egg.csv</t>
  </si>
  <si>
    <t>Y11-Nauplii.csv</t>
  </si>
  <si>
    <t>Y12-Copepod.csv</t>
  </si>
  <si>
    <t>Y12-Zoea.csv</t>
  </si>
  <si>
    <t>Y13-Copepod.csv</t>
  </si>
  <si>
    <t>Y15-Cladocera.csv</t>
  </si>
  <si>
    <t>Y15-Copepod.csv</t>
  </si>
  <si>
    <t>Y15-Ostracod.csv</t>
  </si>
  <si>
    <t>Y15-Zoea.csv</t>
  </si>
  <si>
    <t>Y16-Cladocera.csv</t>
  </si>
  <si>
    <t>Y16-Copepod.csv</t>
  </si>
  <si>
    <t>Y16-Ostracod.csv</t>
  </si>
  <si>
    <t>Y16-Zoea.csv</t>
  </si>
  <si>
    <t>Y17-Copepod.csv</t>
  </si>
  <si>
    <t>Y18-Cladocera.csv</t>
  </si>
  <si>
    <t>Y18-Copepod.csv</t>
  </si>
  <si>
    <t>Y18-Egg.csv</t>
  </si>
  <si>
    <t>Y18-Ostracod.csv</t>
  </si>
  <si>
    <t>Y18-Zoea.csv</t>
  </si>
  <si>
    <t>Y19-Copepod.csv</t>
  </si>
  <si>
    <t>Y19-Egg.csv</t>
  </si>
  <si>
    <t>Y19-Gastropod.csv</t>
  </si>
  <si>
    <t>Y19-Ostracod.csv</t>
  </si>
  <si>
    <t>Y19-Zoea.csv</t>
  </si>
  <si>
    <t>Y2-Cladocera.csv</t>
  </si>
  <si>
    <t>Y2-Copepod.csv</t>
  </si>
  <si>
    <t>Y2-Nauplii.csv</t>
  </si>
  <si>
    <t>Y2-Shrimp.csv</t>
  </si>
  <si>
    <t>Y2-Zoea.csv</t>
  </si>
  <si>
    <t>Y20-Copepod.csv</t>
  </si>
  <si>
    <t>Y20-Ostracod.csv</t>
  </si>
  <si>
    <t>Y20-Zoea.csv</t>
  </si>
  <si>
    <t>Y21-Copepod.csv</t>
  </si>
  <si>
    <t>Y21-Nauplii.csv</t>
  </si>
  <si>
    <t>Y21-Zoea.csv</t>
  </si>
  <si>
    <t>Y22-Copepod.csv</t>
  </si>
  <si>
    <t>Y22-Ostracod.csv</t>
  </si>
  <si>
    <t>Y22-Zoea.csv</t>
  </si>
  <si>
    <t>Y23-Cladocera.csv</t>
  </si>
  <si>
    <t>Y23-Copepod.csv</t>
  </si>
  <si>
    <t>Y23-Egg.csv</t>
  </si>
  <si>
    <t>Y23-Zoea.csv</t>
  </si>
  <si>
    <t>Y24-Cladocera.csv</t>
  </si>
  <si>
    <t>Y24-Copepod.csv</t>
  </si>
  <si>
    <t>Y24-Egg.csv</t>
  </si>
  <si>
    <t>Y24-Gastropod.csv</t>
  </si>
  <si>
    <t>Y24-Ostracod.csv</t>
  </si>
  <si>
    <t>Y24-Zoea.csv</t>
  </si>
  <si>
    <t>Y3-Copepod.csv</t>
  </si>
  <si>
    <t>Y3-Nauplii.csv</t>
  </si>
  <si>
    <t>Y3-Ostracod.csv</t>
  </si>
  <si>
    <t>Y3-Zoea.csv</t>
  </si>
  <si>
    <t>Y4-Copepod.csv</t>
  </si>
  <si>
    <t>Y4-Nauplii.csv</t>
  </si>
  <si>
    <t>Y4-Zoea.csv</t>
  </si>
  <si>
    <t>Y5-Cladocera.csv</t>
  </si>
  <si>
    <t>Y5-Copepod.csv</t>
  </si>
  <si>
    <t>Y5-Egg.csv</t>
  </si>
  <si>
    <t>Y5-Nauplii.csv</t>
  </si>
  <si>
    <t>Y5-Ostracod.csv</t>
  </si>
  <si>
    <t>Y6-Cladocera.csv</t>
  </si>
  <si>
    <t>Y6-Copepod.csv</t>
  </si>
  <si>
    <t>Y6-Nauplii.csv</t>
  </si>
  <si>
    <t>Y6-Ostracod.csv</t>
  </si>
  <si>
    <t>Y6-Zoea.csv</t>
  </si>
  <si>
    <t>Y7-Nauplii.csv</t>
  </si>
  <si>
    <t>Y7-Zoea.csv</t>
  </si>
  <si>
    <t>Y8-Copepod.csv</t>
  </si>
  <si>
    <t>Y8-Nauplii.csv</t>
  </si>
  <si>
    <t>Y8-Ostracod.csv</t>
  </si>
  <si>
    <t>Y9-Cladocera.csv</t>
  </si>
  <si>
    <t>Y9-Copepod.csv</t>
  </si>
  <si>
    <t>Y9-Nauplii.csv</t>
  </si>
  <si>
    <t>Y9-Ostracod.csv</t>
  </si>
  <si>
    <t>Y9-Shrimp.csv</t>
  </si>
  <si>
    <t>Y9-Zoea.csv</t>
  </si>
  <si>
    <t>n (gut)</t>
  </si>
  <si>
    <t>wY1-Copepod.csv</t>
  </si>
  <si>
    <t>wY10-Copepod.csv</t>
  </si>
  <si>
    <t>wY10-Nauplii.csv</t>
  </si>
  <si>
    <t>wY10-Ostracod.csv</t>
  </si>
  <si>
    <t>wY11-Cladocera.csv</t>
  </si>
  <si>
    <t>wY11-Copepod.csv</t>
  </si>
  <si>
    <t>wY11-Egg.csv</t>
  </si>
  <si>
    <t>wY11-Nauplii.csv</t>
  </si>
  <si>
    <t>wY12-Copepod.csv</t>
  </si>
  <si>
    <t>wY12-Zoea.csv</t>
  </si>
  <si>
    <t>wY13-Copepod.csv</t>
  </si>
  <si>
    <t>wY15-Cladocera.csv</t>
  </si>
  <si>
    <t>wY15-Copepod.csv</t>
  </si>
  <si>
    <t>wY15-Ostracod.csv</t>
  </si>
  <si>
    <t>wY15-Zoea.csv</t>
  </si>
  <si>
    <t>wY16-Cladocera.csv</t>
  </si>
  <si>
    <t>wY16-Copepod.csv</t>
  </si>
  <si>
    <t>wY16-Ostracod.csv</t>
  </si>
  <si>
    <t>wY16-Zoea.csv</t>
  </si>
  <si>
    <t>wY17-Copepod.csv</t>
  </si>
  <si>
    <t>wY18-Cladocera.csv</t>
  </si>
  <si>
    <t>wY18-Copepod.csv</t>
  </si>
  <si>
    <t>wY18-Egg.csv</t>
  </si>
  <si>
    <t>wY18-Ostracod.csv</t>
  </si>
  <si>
    <t>wY18-Zoea.csv</t>
  </si>
  <si>
    <t>wY19-Copepod.csv</t>
  </si>
  <si>
    <t>wY19-Egg.csv</t>
  </si>
  <si>
    <t>wY19-Gastropod.csv</t>
  </si>
  <si>
    <t>wY19-Ostracod.csv</t>
  </si>
  <si>
    <t>wY19-Zoea.csv</t>
  </si>
  <si>
    <t>wY2-Cladocera.csv</t>
  </si>
  <si>
    <t>wY2-Copepod.csv</t>
  </si>
  <si>
    <t>wY2-Nauplii.csv</t>
  </si>
  <si>
    <t>wY2-Shrimp.csv</t>
  </si>
  <si>
    <t>wY2-Zoea.csv</t>
  </si>
  <si>
    <t>wY20-Copepod.csv</t>
  </si>
  <si>
    <t>wY20-Ostracod.csv</t>
  </si>
  <si>
    <t>wY20-Zoea.csv</t>
  </si>
  <si>
    <t>wY21-Copepod.csv</t>
  </si>
  <si>
    <t>wY21-Nauplii.csv</t>
  </si>
  <si>
    <t>wY21-Zoea.csv</t>
  </si>
  <si>
    <t>wY22-Copepod.csv</t>
  </si>
  <si>
    <t>wY22-Ostracod.csv</t>
  </si>
  <si>
    <t>wY22-Zoea.csv</t>
  </si>
  <si>
    <t>wY23-Cladocera.csv</t>
  </si>
  <si>
    <t>wY23-Copepod.csv</t>
  </si>
  <si>
    <t>wY23-Egg.csv</t>
  </si>
  <si>
    <t>wY23-Zoea.csv</t>
  </si>
  <si>
    <t>wY24-Cladocera.csv</t>
  </si>
  <si>
    <t>wY24-Copepod.csv</t>
  </si>
  <si>
    <t>wY24-Egg.csv</t>
  </si>
  <si>
    <t>wY24-Gastropod.csv</t>
  </si>
  <si>
    <t>wY24-Ostracod.csv</t>
  </si>
  <si>
    <t>wY24-Zoea.csv</t>
  </si>
  <si>
    <t>wY3-Copepod.csv</t>
  </si>
  <si>
    <t>wY3-Nauplii.csv</t>
  </si>
  <si>
    <t>wY3-Ostracod.csv</t>
  </si>
  <si>
    <t>wY3-Zoea.csv</t>
  </si>
  <si>
    <t>wY4-Copepod.csv</t>
  </si>
  <si>
    <t>wY4-Nauplii.csv</t>
  </si>
  <si>
    <t>wY4-Zoea.csv</t>
  </si>
  <si>
    <t>wY5-Cladocera.csv</t>
  </si>
  <si>
    <t>wY5-Copepod.csv</t>
  </si>
  <si>
    <t>wY5-Egg.csv</t>
  </si>
  <si>
    <t>wY5-Nauplii.csv</t>
  </si>
  <si>
    <t>wY5-Ostracod.csv</t>
  </si>
  <si>
    <t>wY6-Cladocera.csv</t>
  </si>
  <si>
    <t>wY6-Copepod.csv</t>
  </si>
  <si>
    <t>wY6-Nauplii.csv</t>
  </si>
  <si>
    <t>wY6-Ostracod.csv</t>
  </si>
  <si>
    <t>wY6-Zoea.csv</t>
  </si>
  <si>
    <t>wY7-Nauplii.csv</t>
  </si>
  <si>
    <t>wY7-Zoea.csv</t>
  </si>
  <si>
    <t>wY8-Copepod.csv</t>
  </si>
  <si>
    <t>wY8-Nauplii.csv</t>
  </si>
  <si>
    <t>wY8-Ostracod.csv</t>
  </si>
  <si>
    <t>wY9-Cladocera.csv</t>
  </si>
  <si>
    <t>wY9-Copepod.csv</t>
  </si>
  <si>
    <t>wY9-Nauplii.csv</t>
  </si>
  <si>
    <t>wY9-Ostracod.csv</t>
  </si>
  <si>
    <t>wY9-Shrimp.csv</t>
  </si>
  <si>
    <t>wY9-Zoea.csv</t>
  </si>
  <si>
    <t>100% Plant</t>
  </si>
  <si>
    <t>100% Zooplankton</t>
  </si>
  <si>
    <t>90% plant, 1 % Egg, 8 % Unidentified Tissue</t>
  </si>
  <si>
    <t>100% Crustecean</t>
  </si>
  <si>
    <t>Only well digested mush</t>
  </si>
  <si>
    <t>60% Crustecean, 40% Zooplankton</t>
  </si>
  <si>
    <t>1 small Unidentified fish</t>
  </si>
  <si>
    <t>95% Crustecean, 5% bivalve</t>
  </si>
  <si>
    <t>Estimated Full Gut Weight</t>
  </si>
  <si>
    <t>AVERAGE</t>
  </si>
  <si>
    <t>SUM</t>
  </si>
  <si>
    <t>SE</t>
  </si>
  <si>
    <t>n</t>
  </si>
  <si>
    <t>Atypichtys strigatus</t>
  </si>
  <si>
    <t>Scorpis lineolata</t>
  </si>
  <si>
    <t>Trachurus novaezelandiae</t>
  </si>
  <si>
    <t>Content weight</t>
  </si>
  <si>
    <t>Stomach Fullness (%)</t>
  </si>
  <si>
    <t>Stomach Contents Weight (g)</t>
  </si>
  <si>
    <t>Identifable (%)</t>
  </si>
  <si>
    <t>Identifiable Prey (#)</t>
  </si>
  <si>
    <t>Combined</t>
  </si>
  <si>
    <t>Mado Average</t>
  </si>
  <si>
    <t>Sweep Average</t>
  </si>
  <si>
    <t>Yakka Average</t>
  </si>
  <si>
    <t>Averages</t>
  </si>
  <si>
    <t>Arachnid</t>
  </si>
  <si>
    <t>Nauplii</t>
  </si>
  <si>
    <t>*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</si>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</sst>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0" xfId="0" applyNumberFormat="1" applyFont="1"/>
    <xf numFmtId="0" fontId="0" fillId="0" borderId="0" xfId="0" applyNumberFormat="1"/>
    <xf numFmtId="164" fontId="0" fillId="0" borderId="0" xfId="0" applyNumberFormat="1"/>
    <xf numFmtId="1" fontId="0" fillId="0" borderId="0" xfId="0" applyNumberFormat="1"/>
    <xf numFmtId="1" fontId="0" fillId="2" borderId="0" xfId="0" applyNumberFormat="1" applyFill="1"/>
    <xf numFmtId="164" fontId="0" fillId="2" borderId="0" xfId="0" applyNumberFormat="1" applyFill="1"/>
    <xf numFmtId="0" fontId="0" fillId="2" borderId="0" xfId="0" applyNumberFormat="1" applyFill="1"/>
    <xf numFmtId="0" fontId="0" fillId="3" borderId="0" xfId="0" applyFill="1"/>
    <xf numFmtId="0" fontId="0" fillId="0" borderId="0" xfId="0" applyFill="1"/>
    <xf numFmtId="14" fontId="2" fillId="0" borderId="0" xfId="0" applyNumberFormat="1" applyFont="1" applyFill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0" fillId="0" borderId="0" xfId="0" applyAlignment="1">
      <alignment horizontal="left"/>
    </xf>
    <xf numFmtId="0" fontId="1" fillId="0" borderId="0" xfId="0" applyFont="1" applyBorder="1"/>
    <xf numFmtId="0" fontId="0" fillId="0" borderId="0" xfId="0" applyFont="1" applyBorder="1"/>
    <xf numFmtId="0" fontId="0" fillId="0" borderId="0" xfId="0" applyFill="1" applyBorder="1"/>
    <xf numFmtId="0" fontId="1" fillId="0" borderId="3" xfId="0" applyFont="1" applyFill="1" applyBorder="1"/>
    <xf numFmtId="0" fontId="0" fillId="0" borderId="3" xfId="0" applyFill="1" applyBorder="1"/>
    <xf numFmtId="0" fontId="1" fillId="0" borderId="3" xfId="0" applyFont="1" applyFill="1" applyBorder="1" applyAlignment="1">
      <alignment horizontal="left"/>
    </xf>
    <xf numFmtId="0" fontId="0" fillId="0" borderId="3" xfId="0" applyBorder="1"/>
    <xf numFmtId="0" fontId="3" fillId="0" borderId="0" xfId="0" applyFont="1" applyAlignment="1">
      <alignment horizontal="center"/>
    </xf>
    <xf numFmtId="0" fontId="1" fillId="0" borderId="4" xfId="0" applyFont="1" applyFill="1" applyBorder="1" applyAlignment="1">
      <alignment horizontal="left"/>
    </xf>
    <xf numFmtId="0" fontId="0" fillId="0" borderId="4" xfId="0" applyFill="1" applyBorder="1"/>
    <xf numFmtId="0" fontId="0" fillId="4" borderId="4" xfId="0" applyFill="1" applyBorder="1"/>
    <xf numFmtId="0" fontId="1" fillId="4" borderId="0" xfId="0" applyFont="1" applyFill="1"/>
    <xf numFmtId="0" fontId="1" fillId="0" borderId="0" xfId="0" applyFont="1" applyFill="1" applyBorder="1"/>
    <xf numFmtId="0" fontId="0" fillId="4" borderId="0" xfId="0" applyNumberFormat="1" applyFill="1"/>
    <xf numFmtId="0" fontId="0" fillId="4" borderId="0" xfId="0" applyFill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31109520400859"/>
          <c:y val="4.6401138598869768E-2"/>
          <c:w val="0.7956350274397519"/>
          <c:h val="0.92136328475958418"/>
        </c:manualLayout>
      </c:layout>
      <c:barChart>
        <c:barDir val="col"/>
        <c:grouping val="clustered"/>
        <c:varyColors val="0"/>
        <c:ser>
          <c:idx val="0"/>
          <c:order val="0"/>
          <c:tx>
            <c:v>Atypichthys strigatus</c:v>
          </c:tx>
          <c:spPr>
            <a:solidFill>
              <a:schemeClr val="bg1">
                <a:lumMod val="8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'Target species gut contents'!$X$4</c:f>
                <c:numCache>
                  <c:formatCode>General</c:formatCode>
                  <c:ptCount val="1"/>
                  <c:pt idx="0">
                    <c:v>21.358784243487772</c:v>
                  </c:pt>
                </c:numCache>
              </c:numRef>
            </c:plus>
            <c:minus>
              <c:numRef>
                <c:f>'Target species gut contents'!$X$4</c:f>
                <c:numCache>
                  <c:formatCode>General</c:formatCode>
                  <c:ptCount val="1"/>
                  <c:pt idx="0">
                    <c:v>21.358784243487772</c:v>
                  </c:pt>
                </c:numCache>
              </c:numRef>
            </c:minus>
          </c:errBars>
          <c:val>
            <c:numRef>
              <c:f>'Target species gut contents'!$V$4</c:f>
              <c:numCache>
                <c:formatCode>General</c:formatCode>
                <c:ptCount val="1"/>
                <c:pt idx="0">
                  <c:v>145.11764705882354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19-4D45-913C-B51BEF25085A}"/>
            </c:ext>
          </c:extLst>
        </c:ser>
        <c:ser>
          <c:idx val="1"/>
          <c:order val="1"/>
          <c:tx>
            <c:v>Scorpis Lineolata</c:v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'Target species gut contents'!$X$5</c:f>
                <c:numCache>
                  <c:formatCode>General</c:formatCode>
                  <c:ptCount val="1"/>
                  <c:pt idx="0">
                    <c:v>6.7610084849793681</c:v>
                  </c:pt>
                </c:numCache>
              </c:numRef>
            </c:plus>
            <c:minus>
              <c:numRef>
                <c:f>'Target species gut contents'!$X$5</c:f>
                <c:numCache>
                  <c:formatCode>General</c:formatCode>
                  <c:ptCount val="1"/>
                  <c:pt idx="0">
                    <c:v>6.7610084849793681</c:v>
                  </c:pt>
                </c:numCache>
              </c:numRef>
            </c:minus>
          </c:errBars>
          <c:val>
            <c:numRef>
              <c:f>'Target species gut contents'!$V$5</c:f>
              <c:numCache>
                <c:formatCode>General</c:formatCode>
                <c:ptCount val="1"/>
                <c:pt idx="0">
                  <c:v>46.863636363636367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19-4D45-913C-B51BEF25085A}"/>
            </c:ext>
          </c:extLst>
        </c:ser>
        <c:ser>
          <c:idx val="2"/>
          <c:order val="2"/>
          <c:tx>
            <c:v>Trachurus novaezelandiae</c:v>
          </c:tx>
          <c:spPr>
            <a:noFill/>
            <a:ln w="19050"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'Target species gut contents'!$X$6</c:f>
                <c:numCache>
                  <c:formatCode>General</c:formatCode>
                  <c:ptCount val="1"/>
                  <c:pt idx="0">
                    <c:v>4.4384886120638285</c:v>
                  </c:pt>
                </c:numCache>
              </c:numRef>
            </c:plus>
            <c:minus>
              <c:numRef>
                <c:f>'Target species gut contents'!$X$6</c:f>
                <c:numCache>
                  <c:formatCode>General</c:formatCode>
                  <c:ptCount val="1"/>
                  <c:pt idx="0">
                    <c:v>4.4384886120638285</c:v>
                  </c:pt>
                </c:numCache>
              </c:numRef>
            </c:minus>
          </c:errBars>
          <c:val>
            <c:numRef>
              <c:f>'Target species gut contents'!$V$6</c:f>
              <c:numCache>
                <c:formatCode>General</c:formatCode>
                <c:ptCount val="1"/>
                <c:pt idx="0">
                  <c:v>26.75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19-4D45-913C-B51BEF250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79272576"/>
        <c:axId val="79278464"/>
      </c:barChart>
      <c:catAx>
        <c:axId val="79272576"/>
        <c:scaling>
          <c:orientation val="minMax"/>
        </c:scaling>
        <c:delete val="0"/>
        <c:axPos val="b"/>
        <c:majorTickMark val="none"/>
        <c:minorTickMark val="none"/>
        <c:tickLblPos val="none"/>
        <c:crossAx val="79278464"/>
        <c:crosses val="autoZero"/>
        <c:auto val="1"/>
        <c:lblAlgn val="ctr"/>
        <c:lblOffset val="100"/>
        <c:noMultiLvlLbl val="0"/>
      </c:catAx>
      <c:valAx>
        <c:axId val="792784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AU" sz="1100"/>
                  <a:t>#</a:t>
                </a:r>
                <a:r>
                  <a:rPr lang="en-AU" sz="1100" baseline="0"/>
                  <a:t> of identifiable prey items</a:t>
                </a:r>
                <a:endParaRPr lang="en-AU" sz="11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272576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62452188021951804"/>
          <c:y val="0.35082101700927065"/>
          <c:w val="0.24938553913637507"/>
          <c:h val="0.19211597245188589"/>
        </c:manualLayout>
      </c:layout>
      <c:overlay val="1"/>
      <c:txPr>
        <a:bodyPr/>
        <a:lstStyle/>
        <a:p>
          <a:pPr>
            <a:defRPr i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571500</xdr:colOff>
      <xdr:row>13</xdr:row>
      <xdr:rowOff>66674</xdr:rowOff>
    </xdr:from>
    <xdr:to>
      <xdr:col>25</xdr:col>
      <xdr:colOff>1209675</xdr:colOff>
      <xdr:row>30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5"/>
  <sheetViews>
    <sheetView workbookViewId="0">
      <pane ySplit="1" topLeftCell="A44" activePane="bottomLeft" state="frozen"/>
      <selection pane="bottomLeft" activeCell="J5" sqref="J5:J22"/>
    </sheetView>
  </sheetViews>
  <sheetFormatPr defaultRowHeight="15" x14ac:dyDescent="0.25"/>
  <cols>
    <col min="3" max="3" width="11.7109375" bestFit="1" customWidth="1"/>
    <col min="4" max="4" width="10.140625" customWidth="1"/>
    <col min="5" max="5" width="17.5703125" bestFit="1" customWidth="1"/>
    <col min="6" max="8" width="17.5703125" customWidth="1"/>
    <col min="9" max="9" width="10.7109375" bestFit="1" customWidth="1"/>
    <col min="10" max="10" width="16.42578125" style="4" bestFit="1" customWidth="1"/>
    <col min="11" max="11" width="15.85546875" style="4" bestFit="1" customWidth="1"/>
    <col min="12" max="12" width="11.28515625" bestFit="1" customWidth="1"/>
  </cols>
  <sheetData>
    <row r="1" spans="1:12" s="1" customFormat="1" x14ac:dyDescent="0.25">
      <c r="A1" s="1" t="s">
        <v>0</v>
      </c>
      <c r="B1" s="1" t="s">
        <v>1</v>
      </c>
      <c r="C1" s="1" t="s">
        <v>5</v>
      </c>
      <c r="D1" s="1" t="s">
        <v>4</v>
      </c>
      <c r="E1" s="1" t="s">
        <v>8</v>
      </c>
      <c r="F1" s="1" t="s">
        <v>26</v>
      </c>
      <c r="G1" s="1" t="s">
        <v>47</v>
      </c>
      <c r="H1" s="1" t="s">
        <v>48</v>
      </c>
      <c r="I1" s="1" t="s">
        <v>9</v>
      </c>
      <c r="J1" s="3" t="s">
        <v>2</v>
      </c>
      <c r="K1" s="3" t="s">
        <v>3</v>
      </c>
      <c r="L1" s="1" t="s">
        <v>10</v>
      </c>
    </row>
    <row r="2" spans="1:12" x14ac:dyDescent="0.25">
      <c r="A2" t="s">
        <v>30</v>
      </c>
      <c r="B2">
        <v>1</v>
      </c>
      <c r="C2" s="2">
        <v>41624</v>
      </c>
      <c r="D2" t="s">
        <v>7</v>
      </c>
      <c r="E2" s="2">
        <v>41717</v>
      </c>
      <c r="I2" s="7"/>
      <c r="J2" s="8"/>
      <c r="K2" s="9"/>
      <c r="L2" t="s">
        <v>31</v>
      </c>
    </row>
    <row r="3" spans="1:12" x14ac:dyDescent="0.25">
      <c r="A3" t="s">
        <v>13</v>
      </c>
      <c r="B3">
        <v>1</v>
      </c>
      <c r="C3" s="2">
        <v>41600</v>
      </c>
      <c r="D3" t="s">
        <v>14</v>
      </c>
      <c r="E3" s="2">
        <v>41687</v>
      </c>
      <c r="F3" s="2"/>
      <c r="G3" s="2"/>
      <c r="H3" s="2"/>
      <c r="I3">
        <v>25</v>
      </c>
      <c r="J3" s="5">
        <v>11.2</v>
      </c>
      <c r="K3" s="4">
        <v>10.3</v>
      </c>
    </row>
    <row r="4" spans="1:12" x14ac:dyDescent="0.25">
      <c r="A4" t="s">
        <v>13</v>
      </c>
      <c r="B4">
        <v>2</v>
      </c>
      <c r="C4" s="2">
        <v>41631</v>
      </c>
      <c r="D4" t="s">
        <v>15</v>
      </c>
      <c r="E4" s="2">
        <v>41687</v>
      </c>
      <c r="F4" s="2"/>
      <c r="G4" s="2"/>
      <c r="H4" s="2"/>
      <c r="I4">
        <v>21</v>
      </c>
      <c r="J4" s="5">
        <v>10.6</v>
      </c>
      <c r="K4" s="4">
        <v>9.1</v>
      </c>
    </row>
    <row r="5" spans="1:12" x14ac:dyDescent="0.25">
      <c r="A5" t="s">
        <v>16</v>
      </c>
      <c r="B5">
        <v>1</v>
      </c>
      <c r="C5" s="2">
        <v>41697</v>
      </c>
      <c r="D5" t="s">
        <v>7</v>
      </c>
      <c r="E5" s="2">
        <v>41708</v>
      </c>
      <c r="F5" s="2">
        <v>41721</v>
      </c>
      <c r="G5" s="2">
        <v>41722</v>
      </c>
      <c r="H5" s="2">
        <v>41786</v>
      </c>
      <c r="I5">
        <v>9</v>
      </c>
      <c r="J5" s="5">
        <v>8.1999999999999993</v>
      </c>
      <c r="K5" s="4">
        <v>7.3</v>
      </c>
    </row>
    <row r="6" spans="1:12" x14ac:dyDescent="0.25">
      <c r="A6" t="s">
        <v>16</v>
      </c>
      <c r="B6">
        <v>2</v>
      </c>
      <c r="C6" s="2">
        <v>41697</v>
      </c>
      <c r="D6" t="s">
        <v>7</v>
      </c>
      <c r="E6" s="2">
        <v>41708</v>
      </c>
      <c r="F6" s="2">
        <v>41716</v>
      </c>
      <c r="G6" s="2">
        <v>41716</v>
      </c>
      <c r="H6" s="2">
        <v>41786</v>
      </c>
      <c r="I6">
        <v>11</v>
      </c>
      <c r="J6" s="5">
        <v>8.6999999999999993</v>
      </c>
      <c r="K6" s="4">
        <v>7.7</v>
      </c>
    </row>
    <row r="7" spans="1:12" x14ac:dyDescent="0.25">
      <c r="A7" t="s">
        <v>16</v>
      </c>
      <c r="B7">
        <v>3</v>
      </c>
      <c r="C7" s="2">
        <v>41697</v>
      </c>
      <c r="D7" t="s">
        <v>7</v>
      </c>
      <c r="E7" s="2">
        <v>41708</v>
      </c>
      <c r="F7" s="2">
        <v>41793</v>
      </c>
      <c r="G7" s="2">
        <v>41793</v>
      </c>
      <c r="H7" s="2">
        <v>41793</v>
      </c>
      <c r="I7">
        <v>10</v>
      </c>
      <c r="J7" s="5">
        <v>8.8000000000000007</v>
      </c>
      <c r="K7" s="4">
        <v>7.6</v>
      </c>
    </row>
    <row r="8" spans="1:12" x14ac:dyDescent="0.25">
      <c r="A8" t="s">
        <v>16</v>
      </c>
      <c r="B8">
        <v>4</v>
      </c>
      <c r="C8" s="2">
        <v>41697</v>
      </c>
      <c r="D8" t="s">
        <v>7</v>
      </c>
      <c r="E8" s="2">
        <v>41708</v>
      </c>
      <c r="F8" s="2">
        <v>41738</v>
      </c>
      <c r="G8" s="2">
        <v>41785</v>
      </c>
      <c r="H8" s="2">
        <v>41807</v>
      </c>
      <c r="I8">
        <v>18</v>
      </c>
      <c r="J8" s="5">
        <v>9.6999999999999993</v>
      </c>
      <c r="K8" s="4">
        <v>8.6999999999999993</v>
      </c>
    </row>
    <row r="9" spans="1:12" x14ac:dyDescent="0.25">
      <c r="A9" t="s">
        <v>16</v>
      </c>
      <c r="B9">
        <v>5</v>
      </c>
      <c r="C9" s="2">
        <v>41697</v>
      </c>
      <c r="D9" t="s">
        <v>7</v>
      </c>
      <c r="E9" s="2">
        <v>41708</v>
      </c>
      <c r="F9" s="2">
        <v>41782</v>
      </c>
      <c r="G9" s="2">
        <v>41785</v>
      </c>
      <c r="H9" s="2">
        <v>41786</v>
      </c>
      <c r="I9">
        <v>17</v>
      </c>
      <c r="J9" s="5">
        <v>9.6</v>
      </c>
      <c r="K9" s="4">
        <v>8.8000000000000007</v>
      </c>
    </row>
    <row r="10" spans="1:12" x14ac:dyDescent="0.25">
      <c r="A10" t="s">
        <v>16</v>
      </c>
      <c r="B10">
        <v>6</v>
      </c>
      <c r="C10" s="2">
        <v>41697</v>
      </c>
      <c r="D10" t="s">
        <v>7</v>
      </c>
      <c r="E10" s="2">
        <v>41708</v>
      </c>
      <c r="F10" s="2">
        <v>41807</v>
      </c>
      <c r="G10" s="2">
        <v>41807</v>
      </c>
      <c r="H10" s="2">
        <v>41807</v>
      </c>
      <c r="I10">
        <v>14</v>
      </c>
      <c r="J10" s="5">
        <v>9.5</v>
      </c>
      <c r="K10" s="4">
        <v>7.9</v>
      </c>
    </row>
    <row r="11" spans="1:12" x14ac:dyDescent="0.25">
      <c r="A11" t="s">
        <v>16</v>
      </c>
      <c r="B11">
        <v>7</v>
      </c>
      <c r="C11" s="2">
        <v>41697</v>
      </c>
      <c r="D11" t="s">
        <v>7</v>
      </c>
      <c r="E11" s="2">
        <v>41708</v>
      </c>
      <c r="F11" s="2">
        <v>41808</v>
      </c>
      <c r="G11" s="2">
        <v>41808</v>
      </c>
      <c r="H11" s="2">
        <v>41808</v>
      </c>
      <c r="I11">
        <v>18</v>
      </c>
      <c r="J11" s="5">
        <v>9.9</v>
      </c>
      <c r="K11" s="4">
        <v>8.9</v>
      </c>
    </row>
    <row r="12" spans="1:12" x14ac:dyDescent="0.25">
      <c r="A12" t="s">
        <v>16</v>
      </c>
      <c r="B12">
        <v>8</v>
      </c>
      <c r="C12" s="2">
        <v>41697</v>
      </c>
      <c r="D12" t="s">
        <v>7</v>
      </c>
      <c r="E12" s="2">
        <v>41708</v>
      </c>
      <c r="F12" s="2">
        <v>41736</v>
      </c>
      <c r="G12" s="2">
        <v>41785</v>
      </c>
      <c r="H12" s="2">
        <v>41786</v>
      </c>
      <c r="I12">
        <v>10</v>
      </c>
      <c r="J12" s="5">
        <v>8.5</v>
      </c>
      <c r="K12" s="4">
        <v>7.3</v>
      </c>
    </row>
    <row r="13" spans="1:12" x14ac:dyDescent="0.25">
      <c r="A13" t="s">
        <v>16</v>
      </c>
      <c r="B13">
        <v>9</v>
      </c>
      <c r="C13" s="2">
        <v>41697</v>
      </c>
      <c r="D13" t="s">
        <v>7</v>
      </c>
      <c r="E13" s="2">
        <v>41708</v>
      </c>
      <c r="F13" s="2" t="s">
        <v>28</v>
      </c>
      <c r="G13" s="2" t="s">
        <v>28</v>
      </c>
      <c r="H13" s="2" t="s">
        <v>28</v>
      </c>
      <c r="I13">
        <v>11</v>
      </c>
      <c r="J13" s="5">
        <v>8</v>
      </c>
      <c r="K13" s="4">
        <v>7</v>
      </c>
      <c r="L13" t="s">
        <v>17</v>
      </c>
    </row>
    <row r="14" spans="1:12" x14ac:dyDescent="0.25">
      <c r="A14" t="s">
        <v>16</v>
      </c>
      <c r="B14">
        <v>10</v>
      </c>
      <c r="C14" s="2">
        <v>41624</v>
      </c>
      <c r="D14" t="s">
        <v>7</v>
      </c>
      <c r="E14" s="2">
        <v>41717</v>
      </c>
      <c r="F14" s="2">
        <v>41722</v>
      </c>
      <c r="G14" s="2">
        <v>41722</v>
      </c>
      <c r="H14" s="2">
        <v>41786</v>
      </c>
      <c r="I14" s="6">
        <v>17</v>
      </c>
      <c r="J14" s="5">
        <v>10</v>
      </c>
      <c r="K14" s="4">
        <v>8.6999999999999993</v>
      </c>
    </row>
    <row r="15" spans="1:12" x14ac:dyDescent="0.25">
      <c r="A15" t="s">
        <v>16</v>
      </c>
      <c r="B15">
        <v>11</v>
      </c>
      <c r="C15" s="2">
        <v>41624</v>
      </c>
      <c r="D15" t="s">
        <v>7</v>
      </c>
      <c r="E15" s="2">
        <v>41717</v>
      </c>
      <c r="F15" s="2">
        <v>41724</v>
      </c>
      <c r="G15" s="2">
        <v>41725</v>
      </c>
      <c r="H15" s="2">
        <v>41786</v>
      </c>
      <c r="I15" s="6">
        <v>30</v>
      </c>
      <c r="J15" s="5">
        <v>11.7</v>
      </c>
      <c r="K15" s="4">
        <v>10.3</v>
      </c>
      <c r="L15" t="s">
        <v>12</v>
      </c>
    </row>
    <row r="16" spans="1:12" x14ac:dyDescent="0.25">
      <c r="A16" t="s">
        <v>16</v>
      </c>
      <c r="B16">
        <v>12</v>
      </c>
      <c r="C16" s="2">
        <v>41624</v>
      </c>
      <c r="D16" t="s">
        <v>7</v>
      </c>
      <c r="E16" s="2">
        <v>41717</v>
      </c>
      <c r="F16" s="2">
        <v>41725</v>
      </c>
      <c r="G16" s="2">
        <v>41725</v>
      </c>
      <c r="H16" s="2">
        <v>41786</v>
      </c>
      <c r="I16" s="6">
        <v>41</v>
      </c>
      <c r="J16" s="5">
        <v>13.5</v>
      </c>
      <c r="K16" s="4">
        <v>11.6</v>
      </c>
    </row>
    <row r="17" spans="1:12" x14ac:dyDescent="0.25">
      <c r="A17" t="s">
        <v>16</v>
      </c>
      <c r="B17">
        <v>13</v>
      </c>
      <c r="C17" s="2">
        <v>41710</v>
      </c>
      <c r="D17" s="6" t="s">
        <v>15</v>
      </c>
      <c r="E17" s="2">
        <v>41764</v>
      </c>
      <c r="F17" s="2">
        <v>41809</v>
      </c>
      <c r="G17" s="2">
        <v>41809</v>
      </c>
      <c r="H17" s="2">
        <v>41809</v>
      </c>
      <c r="I17">
        <v>14.11</v>
      </c>
      <c r="J17" s="5">
        <v>9.5</v>
      </c>
      <c r="K17" s="4">
        <v>8</v>
      </c>
    </row>
    <row r="18" spans="1:12" x14ac:dyDescent="0.25">
      <c r="A18" t="s">
        <v>16</v>
      </c>
      <c r="B18">
        <v>14</v>
      </c>
      <c r="C18" s="2">
        <v>41713</v>
      </c>
      <c r="D18" s="6" t="s">
        <v>15</v>
      </c>
      <c r="E18" s="2">
        <v>41764</v>
      </c>
      <c r="F18" s="2">
        <v>41792</v>
      </c>
      <c r="G18" s="2">
        <v>41792</v>
      </c>
      <c r="H18" s="2">
        <v>41793</v>
      </c>
      <c r="I18">
        <v>9.27</v>
      </c>
      <c r="J18" s="5">
        <v>8</v>
      </c>
      <c r="K18" s="4">
        <v>6.4</v>
      </c>
    </row>
    <row r="19" spans="1:12" x14ac:dyDescent="0.25">
      <c r="A19" t="s">
        <v>16</v>
      </c>
      <c r="B19">
        <v>15</v>
      </c>
      <c r="C19" s="2">
        <v>41717</v>
      </c>
      <c r="D19" t="s">
        <v>15</v>
      </c>
      <c r="E19" s="2">
        <v>41764</v>
      </c>
      <c r="F19" s="2">
        <v>41807</v>
      </c>
      <c r="G19" s="2">
        <v>41807</v>
      </c>
      <c r="H19" s="2">
        <v>41807</v>
      </c>
      <c r="I19" s="4">
        <v>11.6</v>
      </c>
      <c r="J19" s="5">
        <v>8.6999999999999993</v>
      </c>
      <c r="K19" s="4">
        <v>7.3</v>
      </c>
    </row>
    <row r="20" spans="1:12" x14ac:dyDescent="0.25">
      <c r="A20" t="s">
        <v>16</v>
      </c>
      <c r="B20">
        <v>16</v>
      </c>
      <c r="C20" s="2">
        <v>41717</v>
      </c>
      <c r="D20" t="s">
        <v>15</v>
      </c>
      <c r="E20" s="2">
        <v>41764</v>
      </c>
      <c r="F20" s="2">
        <v>41809</v>
      </c>
      <c r="G20" s="2">
        <v>41809</v>
      </c>
      <c r="H20" s="2">
        <v>41809</v>
      </c>
      <c r="I20" s="5">
        <v>16.600000000000001</v>
      </c>
      <c r="J20" s="5">
        <v>9.8000000000000007</v>
      </c>
      <c r="K20" s="4">
        <v>8</v>
      </c>
    </row>
    <row r="21" spans="1:12" x14ac:dyDescent="0.25">
      <c r="A21" t="s">
        <v>16</v>
      </c>
      <c r="B21">
        <v>17</v>
      </c>
      <c r="C21" s="2">
        <v>41711</v>
      </c>
      <c r="D21" t="s">
        <v>7</v>
      </c>
      <c r="E21" s="2">
        <v>41764</v>
      </c>
      <c r="F21" s="2">
        <v>41803</v>
      </c>
      <c r="G21" s="2">
        <v>41803</v>
      </c>
      <c r="H21" s="2">
        <v>41803</v>
      </c>
      <c r="I21" s="5">
        <v>9.8000000000000007</v>
      </c>
      <c r="J21" s="5">
        <v>7.8</v>
      </c>
      <c r="K21" s="4">
        <v>7</v>
      </c>
    </row>
    <row r="22" spans="1:12" x14ac:dyDescent="0.25">
      <c r="A22" t="s">
        <v>16</v>
      </c>
      <c r="B22">
        <v>18</v>
      </c>
      <c r="C22" s="2">
        <v>41711</v>
      </c>
      <c r="D22" t="s">
        <v>7</v>
      </c>
      <c r="E22" s="2">
        <v>41764</v>
      </c>
      <c r="F22" s="2">
        <v>41787</v>
      </c>
      <c r="G22" s="2">
        <v>41792</v>
      </c>
      <c r="H22" s="2">
        <v>41793</v>
      </c>
      <c r="I22" s="5">
        <v>11.9</v>
      </c>
      <c r="J22" s="5">
        <v>8.6</v>
      </c>
      <c r="K22" s="4">
        <v>7.4</v>
      </c>
    </row>
    <row r="23" spans="1:12" x14ac:dyDescent="0.25">
      <c r="A23" t="s">
        <v>32</v>
      </c>
      <c r="B23">
        <v>1</v>
      </c>
      <c r="C23" s="2">
        <v>41624</v>
      </c>
      <c r="D23" t="s">
        <v>7</v>
      </c>
      <c r="E23" s="2">
        <v>41717</v>
      </c>
      <c r="I23" s="6">
        <v>93</v>
      </c>
      <c r="J23" s="5">
        <v>24.5</v>
      </c>
      <c r="K23" s="4">
        <v>22.5</v>
      </c>
      <c r="L23" t="s">
        <v>33</v>
      </c>
    </row>
    <row r="24" spans="1:12" x14ac:dyDescent="0.25">
      <c r="A24" t="s">
        <v>32</v>
      </c>
      <c r="B24">
        <v>2</v>
      </c>
      <c r="C24" s="2">
        <v>41624</v>
      </c>
      <c r="D24" t="s">
        <v>7</v>
      </c>
      <c r="E24" s="2">
        <v>41717</v>
      </c>
      <c r="F24" s="2">
        <v>41849</v>
      </c>
      <c r="G24" t="s">
        <v>28</v>
      </c>
      <c r="H24" t="s">
        <v>28</v>
      </c>
      <c r="I24" s="6">
        <v>41</v>
      </c>
      <c r="J24" s="5">
        <v>11.6</v>
      </c>
      <c r="K24" s="4">
        <v>9.8000000000000007</v>
      </c>
    </row>
    <row r="25" spans="1:12" x14ac:dyDescent="0.25">
      <c r="A25" t="s">
        <v>32</v>
      </c>
      <c r="B25">
        <v>3</v>
      </c>
      <c r="C25" s="2">
        <v>41624</v>
      </c>
      <c r="D25" t="s">
        <v>7</v>
      </c>
      <c r="E25" s="2">
        <v>41717</v>
      </c>
      <c r="I25" s="6">
        <v>145</v>
      </c>
      <c r="J25" s="5">
        <v>17.5</v>
      </c>
      <c r="K25" s="4">
        <v>15</v>
      </c>
    </row>
    <row r="26" spans="1:12" x14ac:dyDescent="0.25">
      <c r="A26" t="s">
        <v>34</v>
      </c>
      <c r="B26">
        <v>1</v>
      </c>
      <c r="C26" s="2">
        <v>41624</v>
      </c>
      <c r="D26" t="s">
        <v>7</v>
      </c>
      <c r="E26" s="2">
        <v>41717</v>
      </c>
      <c r="I26" s="6">
        <v>244</v>
      </c>
      <c r="J26" s="5">
        <v>33.700000000000003</v>
      </c>
      <c r="K26" s="4">
        <v>30.5</v>
      </c>
    </row>
    <row r="27" spans="1:12" x14ac:dyDescent="0.25">
      <c r="A27" t="s">
        <v>35</v>
      </c>
      <c r="B27">
        <v>1</v>
      </c>
      <c r="C27" s="2">
        <v>41624</v>
      </c>
      <c r="D27" t="s">
        <v>7</v>
      </c>
      <c r="E27" s="2">
        <v>41717</v>
      </c>
      <c r="I27" s="6">
        <v>3</v>
      </c>
      <c r="J27" s="5">
        <v>6</v>
      </c>
      <c r="K27" s="4">
        <v>5</v>
      </c>
    </row>
    <row r="28" spans="1:12" x14ac:dyDescent="0.25">
      <c r="A28" t="s">
        <v>35</v>
      </c>
      <c r="B28">
        <v>2</v>
      </c>
      <c r="C28" s="2">
        <v>41624</v>
      </c>
      <c r="D28" t="s">
        <v>7</v>
      </c>
      <c r="E28" s="2">
        <v>41717</v>
      </c>
      <c r="I28" s="6">
        <v>7</v>
      </c>
      <c r="J28" s="5">
        <v>8.4</v>
      </c>
      <c r="K28" s="4">
        <v>7</v>
      </c>
    </row>
    <row r="29" spans="1:12" x14ac:dyDescent="0.25">
      <c r="A29" t="s">
        <v>35</v>
      </c>
      <c r="B29">
        <v>3</v>
      </c>
      <c r="C29" s="2">
        <v>41624</v>
      </c>
      <c r="D29" t="s">
        <v>7</v>
      </c>
      <c r="E29" s="2">
        <v>41717</v>
      </c>
      <c r="I29" s="6">
        <v>137</v>
      </c>
      <c r="J29" s="5">
        <v>20.5</v>
      </c>
      <c r="K29" s="4">
        <v>16.399999999999999</v>
      </c>
    </row>
    <row r="30" spans="1:12" x14ac:dyDescent="0.25">
      <c r="A30" t="s">
        <v>35</v>
      </c>
      <c r="B30">
        <v>4</v>
      </c>
      <c r="C30" s="2">
        <v>41624</v>
      </c>
      <c r="D30" t="s">
        <v>7</v>
      </c>
      <c r="E30" s="2">
        <v>41717</v>
      </c>
      <c r="F30" s="2">
        <v>41849</v>
      </c>
      <c r="G30" t="s">
        <v>28</v>
      </c>
      <c r="H30" t="s">
        <v>28</v>
      </c>
      <c r="I30" s="6">
        <v>16</v>
      </c>
      <c r="J30" s="5">
        <v>10.199999999999999</v>
      </c>
      <c r="K30" s="4">
        <v>8.3000000000000007</v>
      </c>
    </row>
    <row r="31" spans="1:12" x14ac:dyDescent="0.25">
      <c r="A31" t="s">
        <v>27</v>
      </c>
      <c r="B31">
        <v>1</v>
      </c>
      <c r="C31" s="2">
        <v>41624</v>
      </c>
      <c r="D31" t="s">
        <v>7</v>
      </c>
      <c r="E31" s="2">
        <v>41717</v>
      </c>
      <c r="I31" s="7"/>
      <c r="J31" s="5">
        <v>13</v>
      </c>
      <c r="K31" s="4" t="s">
        <v>28</v>
      </c>
      <c r="L31" t="s">
        <v>29</v>
      </c>
    </row>
    <row r="32" spans="1:12" x14ac:dyDescent="0.25">
      <c r="A32" t="s">
        <v>18</v>
      </c>
      <c r="B32">
        <v>1</v>
      </c>
      <c r="C32" s="2">
        <v>41617</v>
      </c>
      <c r="D32" t="s">
        <v>14</v>
      </c>
      <c r="E32" s="2">
        <v>41687</v>
      </c>
      <c r="F32" s="2">
        <v>41831</v>
      </c>
      <c r="G32" s="2">
        <v>41832</v>
      </c>
      <c r="H32" s="2">
        <v>41841</v>
      </c>
      <c r="I32">
        <v>10</v>
      </c>
      <c r="J32" s="5">
        <v>8.5</v>
      </c>
      <c r="K32" s="4">
        <v>7.2</v>
      </c>
    </row>
    <row r="33" spans="1:11" x14ac:dyDescent="0.25">
      <c r="A33" t="s">
        <v>18</v>
      </c>
      <c r="B33">
        <v>2</v>
      </c>
      <c r="C33" s="2">
        <v>41617</v>
      </c>
      <c r="D33" t="s">
        <v>14</v>
      </c>
      <c r="E33" s="2">
        <v>41687</v>
      </c>
      <c r="F33" s="2">
        <v>41810</v>
      </c>
      <c r="G33" s="2">
        <v>41810</v>
      </c>
      <c r="H33" s="2">
        <v>41810</v>
      </c>
      <c r="I33">
        <v>14</v>
      </c>
      <c r="J33" s="5">
        <v>10</v>
      </c>
      <c r="K33" s="4">
        <v>8.5</v>
      </c>
    </row>
    <row r="34" spans="1:11" x14ac:dyDescent="0.25">
      <c r="A34" t="s">
        <v>18</v>
      </c>
      <c r="B34">
        <v>3</v>
      </c>
      <c r="C34" s="2">
        <v>41603</v>
      </c>
      <c r="D34" t="s">
        <v>14</v>
      </c>
      <c r="E34" s="2">
        <v>41687</v>
      </c>
      <c r="F34" s="2">
        <v>41829</v>
      </c>
      <c r="G34" s="2">
        <v>41829</v>
      </c>
      <c r="H34" s="2">
        <v>41841</v>
      </c>
      <c r="I34">
        <v>19</v>
      </c>
      <c r="J34" s="5">
        <v>10.6</v>
      </c>
      <c r="K34" s="4">
        <v>9.1999999999999993</v>
      </c>
    </row>
    <row r="35" spans="1:11" x14ac:dyDescent="0.25">
      <c r="A35" t="s">
        <v>18</v>
      </c>
      <c r="B35">
        <v>4</v>
      </c>
      <c r="C35" s="2">
        <v>41624</v>
      </c>
      <c r="D35" t="s">
        <v>7</v>
      </c>
      <c r="E35" s="2">
        <v>41717</v>
      </c>
      <c r="F35" s="2">
        <v>41831</v>
      </c>
      <c r="G35" s="2">
        <v>41832</v>
      </c>
      <c r="H35" s="2">
        <v>41841</v>
      </c>
      <c r="I35" s="6">
        <v>106</v>
      </c>
      <c r="J35" s="5">
        <v>17.8</v>
      </c>
      <c r="K35" s="4">
        <v>16</v>
      </c>
    </row>
    <row r="36" spans="1:11" x14ac:dyDescent="0.25">
      <c r="A36" t="s">
        <v>18</v>
      </c>
      <c r="B36">
        <v>5</v>
      </c>
      <c r="C36" s="2">
        <v>41675</v>
      </c>
      <c r="D36" t="s">
        <v>7</v>
      </c>
      <c r="E36" s="2">
        <v>41778</v>
      </c>
      <c r="F36" s="2">
        <v>41830</v>
      </c>
      <c r="G36" s="2">
        <v>41832</v>
      </c>
      <c r="H36" s="2">
        <v>41842</v>
      </c>
      <c r="I36" s="4">
        <v>150</v>
      </c>
      <c r="J36" s="5">
        <v>21.4</v>
      </c>
      <c r="K36" s="4">
        <v>16.600000000000001</v>
      </c>
    </row>
    <row r="37" spans="1:11" x14ac:dyDescent="0.25">
      <c r="A37" t="s">
        <v>18</v>
      </c>
      <c r="B37">
        <v>6</v>
      </c>
      <c r="C37" s="2">
        <v>41675</v>
      </c>
      <c r="D37" t="s">
        <v>7</v>
      </c>
      <c r="E37" s="2">
        <v>41778</v>
      </c>
      <c r="F37" s="2">
        <v>41835</v>
      </c>
      <c r="G37" s="2">
        <v>41835</v>
      </c>
      <c r="H37" s="2">
        <v>41842</v>
      </c>
      <c r="I37" s="4">
        <v>177</v>
      </c>
      <c r="J37" s="5">
        <v>21.9</v>
      </c>
      <c r="K37" s="4">
        <v>18</v>
      </c>
    </row>
    <row r="38" spans="1:11" x14ac:dyDescent="0.25">
      <c r="A38" t="s">
        <v>18</v>
      </c>
      <c r="B38">
        <v>7</v>
      </c>
      <c r="C38" s="2">
        <v>41675</v>
      </c>
      <c r="D38" t="s">
        <v>7</v>
      </c>
      <c r="E38" s="2">
        <v>41778</v>
      </c>
      <c r="F38" s="2">
        <v>41829</v>
      </c>
      <c r="G38" s="2">
        <v>41829</v>
      </c>
      <c r="H38" s="2">
        <v>41842</v>
      </c>
      <c r="I38" s="4">
        <v>179</v>
      </c>
      <c r="J38" s="5">
        <v>22.1</v>
      </c>
      <c r="K38" s="4">
        <v>18</v>
      </c>
    </row>
    <row r="39" spans="1:11" x14ac:dyDescent="0.25">
      <c r="A39" t="s">
        <v>18</v>
      </c>
      <c r="B39">
        <v>8</v>
      </c>
      <c r="C39" s="2">
        <v>41675</v>
      </c>
      <c r="D39" t="s">
        <v>7</v>
      </c>
      <c r="E39" s="2">
        <v>41778</v>
      </c>
      <c r="F39" s="2">
        <v>41831</v>
      </c>
      <c r="G39" s="2">
        <v>41832</v>
      </c>
      <c r="H39" s="2">
        <v>41842</v>
      </c>
      <c r="I39" s="4">
        <v>166</v>
      </c>
      <c r="J39" s="5">
        <v>20.8</v>
      </c>
      <c r="K39" s="4">
        <v>18</v>
      </c>
    </row>
    <row r="40" spans="1:11" x14ac:dyDescent="0.25">
      <c r="A40" t="s">
        <v>18</v>
      </c>
      <c r="B40">
        <v>9</v>
      </c>
      <c r="C40" s="2">
        <v>41675</v>
      </c>
      <c r="D40" t="s">
        <v>7</v>
      </c>
      <c r="E40" s="2">
        <v>41778</v>
      </c>
      <c r="F40" s="2">
        <v>41838</v>
      </c>
      <c r="G40" s="2">
        <v>41838</v>
      </c>
      <c r="H40" s="2">
        <v>41842</v>
      </c>
      <c r="I40" s="4">
        <v>159</v>
      </c>
      <c r="J40" s="5">
        <v>21.5</v>
      </c>
      <c r="K40" s="4">
        <v>17.5</v>
      </c>
    </row>
    <row r="41" spans="1:11" x14ac:dyDescent="0.25">
      <c r="A41" t="s">
        <v>18</v>
      </c>
      <c r="B41">
        <v>10</v>
      </c>
      <c r="C41" s="2">
        <v>41675</v>
      </c>
      <c r="D41" t="s">
        <v>7</v>
      </c>
      <c r="E41" s="2">
        <v>41778</v>
      </c>
      <c r="F41" s="2">
        <v>41838</v>
      </c>
      <c r="G41" s="2">
        <v>41838</v>
      </c>
      <c r="H41" s="2">
        <v>41841</v>
      </c>
      <c r="I41" s="4">
        <v>270</v>
      </c>
      <c r="J41" s="5">
        <v>25.2</v>
      </c>
      <c r="K41" s="4">
        <v>21</v>
      </c>
    </row>
    <row r="42" spans="1:11" x14ac:dyDescent="0.25">
      <c r="A42" t="s">
        <v>18</v>
      </c>
      <c r="B42">
        <v>11</v>
      </c>
      <c r="C42" s="2">
        <v>41675</v>
      </c>
      <c r="D42" t="s">
        <v>7</v>
      </c>
      <c r="E42" s="2">
        <v>41778</v>
      </c>
      <c r="F42" s="2">
        <v>41814</v>
      </c>
      <c r="G42" s="2">
        <v>41814</v>
      </c>
      <c r="H42" s="2">
        <v>41814</v>
      </c>
      <c r="I42" s="4">
        <v>245</v>
      </c>
      <c r="J42" s="5">
        <v>23.3</v>
      </c>
      <c r="K42" s="4">
        <v>20.5</v>
      </c>
    </row>
    <row r="43" spans="1:11" x14ac:dyDescent="0.25">
      <c r="A43" t="s">
        <v>18</v>
      </c>
      <c r="B43">
        <v>12</v>
      </c>
      <c r="C43" s="2">
        <v>41675</v>
      </c>
      <c r="D43" t="s">
        <v>7</v>
      </c>
      <c r="E43" s="2">
        <v>41778</v>
      </c>
      <c r="F43" s="2">
        <v>41838</v>
      </c>
      <c r="G43" s="2">
        <v>41838</v>
      </c>
      <c r="H43" s="2">
        <v>41841</v>
      </c>
      <c r="I43" s="4">
        <v>309</v>
      </c>
      <c r="J43" s="5">
        <v>25.9</v>
      </c>
      <c r="K43" s="4">
        <v>22.5</v>
      </c>
    </row>
    <row r="44" spans="1:11" x14ac:dyDescent="0.25">
      <c r="A44" t="s">
        <v>18</v>
      </c>
      <c r="B44">
        <v>13</v>
      </c>
      <c r="C44" s="2">
        <v>41690</v>
      </c>
      <c r="D44" t="s">
        <v>7</v>
      </c>
      <c r="E44" s="2">
        <v>41786</v>
      </c>
      <c r="F44" s="2">
        <v>41831</v>
      </c>
      <c r="G44" s="2">
        <v>41832</v>
      </c>
      <c r="H44" s="2">
        <v>41836</v>
      </c>
      <c r="I44" s="4">
        <v>37</v>
      </c>
      <c r="J44" s="5">
        <v>13</v>
      </c>
      <c r="K44" s="4">
        <v>11.5</v>
      </c>
    </row>
    <row r="45" spans="1:11" x14ac:dyDescent="0.25">
      <c r="A45" t="s">
        <v>18</v>
      </c>
      <c r="B45">
        <v>14</v>
      </c>
      <c r="C45" s="2">
        <v>41690</v>
      </c>
      <c r="D45" t="s">
        <v>7</v>
      </c>
      <c r="E45" s="2">
        <v>41786</v>
      </c>
      <c r="F45" s="2">
        <v>41815</v>
      </c>
      <c r="G45" s="2">
        <v>41815</v>
      </c>
      <c r="H45" s="2">
        <v>41815</v>
      </c>
      <c r="I45" s="4">
        <v>162</v>
      </c>
      <c r="J45" s="5">
        <v>21</v>
      </c>
      <c r="K45" s="4">
        <v>17.8</v>
      </c>
    </row>
    <row r="46" spans="1:11" x14ac:dyDescent="0.25">
      <c r="A46" t="s">
        <v>18</v>
      </c>
      <c r="B46">
        <v>15</v>
      </c>
      <c r="C46" s="2">
        <v>41690</v>
      </c>
      <c r="D46" t="s">
        <v>7</v>
      </c>
      <c r="E46" s="2">
        <v>41786</v>
      </c>
      <c r="F46" s="2">
        <v>41830</v>
      </c>
      <c r="G46" s="2">
        <v>41832</v>
      </c>
      <c r="H46" s="2">
        <v>41836</v>
      </c>
      <c r="I46" s="6">
        <v>43</v>
      </c>
      <c r="J46" s="5">
        <v>13.4</v>
      </c>
      <c r="K46" s="4">
        <v>11.8</v>
      </c>
    </row>
    <row r="47" spans="1:11" x14ac:dyDescent="0.25">
      <c r="A47" t="s">
        <v>18</v>
      </c>
      <c r="B47">
        <v>16</v>
      </c>
      <c r="C47" s="2">
        <v>41690</v>
      </c>
      <c r="D47" t="s">
        <v>7</v>
      </c>
      <c r="E47" s="2">
        <v>41786</v>
      </c>
      <c r="F47" s="2">
        <v>41829</v>
      </c>
      <c r="G47" s="2">
        <v>41829</v>
      </c>
      <c r="H47" s="2">
        <v>41836</v>
      </c>
      <c r="I47" s="6">
        <v>41</v>
      </c>
      <c r="J47" s="5">
        <v>13.7</v>
      </c>
      <c r="K47" s="4">
        <v>11.7</v>
      </c>
    </row>
    <row r="48" spans="1:11" x14ac:dyDescent="0.25">
      <c r="A48" t="s">
        <v>18</v>
      </c>
      <c r="B48">
        <v>17</v>
      </c>
      <c r="C48" s="2">
        <v>41690</v>
      </c>
      <c r="D48" t="s">
        <v>7</v>
      </c>
      <c r="E48" s="2">
        <v>41786</v>
      </c>
      <c r="F48" s="2">
        <v>41828</v>
      </c>
      <c r="G48" s="2">
        <v>41829</v>
      </c>
      <c r="H48" s="2">
        <v>41836</v>
      </c>
      <c r="I48" s="6">
        <v>25</v>
      </c>
      <c r="J48" s="5">
        <v>11.4</v>
      </c>
      <c r="K48" s="4">
        <v>10.3</v>
      </c>
    </row>
    <row r="49" spans="1:12" x14ac:dyDescent="0.25">
      <c r="A49" t="s">
        <v>18</v>
      </c>
      <c r="B49">
        <v>18</v>
      </c>
      <c r="C49" s="2">
        <v>41690</v>
      </c>
      <c r="D49" t="s">
        <v>7</v>
      </c>
      <c r="E49" s="2">
        <v>41786</v>
      </c>
      <c r="F49" s="2">
        <v>41830</v>
      </c>
      <c r="G49" s="2">
        <v>41832</v>
      </c>
      <c r="H49" s="2">
        <v>41837</v>
      </c>
      <c r="I49" s="6">
        <v>140</v>
      </c>
      <c r="J49" s="5">
        <v>19.8</v>
      </c>
      <c r="K49" s="4">
        <v>17.5</v>
      </c>
    </row>
    <row r="50" spans="1:12" x14ac:dyDescent="0.25">
      <c r="A50" t="s">
        <v>18</v>
      </c>
      <c r="B50">
        <v>19</v>
      </c>
      <c r="C50" s="2">
        <v>41690</v>
      </c>
      <c r="D50" t="s">
        <v>7</v>
      </c>
      <c r="E50" s="2">
        <v>41786</v>
      </c>
      <c r="F50" s="2">
        <v>41828</v>
      </c>
      <c r="G50" s="2">
        <v>41829</v>
      </c>
      <c r="H50" s="2">
        <v>41837</v>
      </c>
      <c r="I50" s="6">
        <v>51</v>
      </c>
      <c r="J50" s="5">
        <v>14</v>
      </c>
      <c r="K50" s="4">
        <v>12.3</v>
      </c>
    </row>
    <row r="51" spans="1:12" x14ac:dyDescent="0.25">
      <c r="A51" t="s">
        <v>18</v>
      </c>
      <c r="B51">
        <v>20</v>
      </c>
      <c r="C51" s="2">
        <v>41690</v>
      </c>
      <c r="D51" t="s">
        <v>7</v>
      </c>
      <c r="E51" s="2">
        <v>41786</v>
      </c>
      <c r="F51" s="2">
        <v>41813</v>
      </c>
      <c r="G51" s="2">
        <v>41813</v>
      </c>
      <c r="H51" s="2">
        <v>41814</v>
      </c>
      <c r="I51" s="6">
        <v>171</v>
      </c>
      <c r="J51" s="5">
        <v>21.2</v>
      </c>
      <c r="K51" s="4">
        <v>18.5</v>
      </c>
    </row>
    <row r="52" spans="1:12" x14ac:dyDescent="0.25">
      <c r="A52" t="s">
        <v>18</v>
      </c>
      <c r="B52">
        <v>21</v>
      </c>
      <c r="C52" s="2">
        <v>41690</v>
      </c>
      <c r="D52" t="s">
        <v>7</v>
      </c>
      <c r="E52" s="2">
        <v>41786</v>
      </c>
      <c r="F52" s="2">
        <v>41828</v>
      </c>
      <c r="G52" s="2">
        <v>41829</v>
      </c>
      <c r="H52" s="2">
        <v>41841</v>
      </c>
      <c r="I52" s="6">
        <v>58</v>
      </c>
      <c r="J52" s="5">
        <v>15.9</v>
      </c>
      <c r="K52" s="4">
        <v>13.8</v>
      </c>
    </row>
    <row r="53" spans="1:12" x14ac:dyDescent="0.25">
      <c r="A53" t="s">
        <v>18</v>
      </c>
      <c r="B53">
        <v>22</v>
      </c>
      <c r="C53" s="2">
        <v>41690</v>
      </c>
      <c r="D53" t="s">
        <v>7</v>
      </c>
      <c r="E53" s="2">
        <v>41786</v>
      </c>
      <c r="F53" s="2">
        <v>41827</v>
      </c>
      <c r="G53" s="2">
        <v>41827</v>
      </c>
      <c r="H53" s="2">
        <v>41827</v>
      </c>
      <c r="I53" s="6">
        <v>136</v>
      </c>
      <c r="J53" s="5">
        <v>21.6</v>
      </c>
      <c r="K53" s="4">
        <v>17.8</v>
      </c>
    </row>
    <row r="54" spans="1:12" x14ac:dyDescent="0.25">
      <c r="A54" t="s">
        <v>6</v>
      </c>
      <c r="B54">
        <v>1</v>
      </c>
      <c r="C54" s="2">
        <v>41675</v>
      </c>
      <c r="D54" t="s">
        <v>7</v>
      </c>
      <c r="E54" s="2">
        <v>41683</v>
      </c>
      <c r="F54" s="2">
        <v>41845</v>
      </c>
      <c r="G54" s="2">
        <v>41845</v>
      </c>
      <c r="H54" s="2">
        <v>41845</v>
      </c>
      <c r="I54" s="4">
        <v>85</v>
      </c>
      <c r="J54" s="4">
        <v>20.8</v>
      </c>
      <c r="K54" s="4">
        <v>18.2</v>
      </c>
      <c r="L54" s="4"/>
    </row>
    <row r="55" spans="1:12" x14ac:dyDescent="0.25">
      <c r="A55" t="s">
        <v>6</v>
      </c>
      <c r="B55">
        <v>2</v>
      </c>
      <c r="C55" s="2">
        <v>41675</v>
      </c>
      <c r="D55" t="s">
        <v>7</v>
      </c>
      <c r="E55" s="2">
        <v>41683</v>
      </c>
      <c r="F55" s="2">
        <v>41843</v>
      </c>
      <c r="G55" s="2">
        <v>41845</v>
      </c>
      <c r="H55" s="2">
        <v>41848</v>
      </c>
      <c r="I55" s="4">
        <v>102</v>
      </c>
      <c r="J55" s="4">
        <v>22</v>
      </c>
      <c r="K55" s="4">
        <v>19</v>
      </c>
      <c r="L55" s="4"/>
    </row>
    <row r="56" spans="1:12" x14ac:dyDescent="0.25">
      <c r="A56" t="s">
        <v>6</v>
      </c>
      <c r="B56">
        <v>3</v>
      </c>
      <c r="C56" s="2">
        <v>41675</v>
      </c>
      <c r="D56" t="s">
        <v>7</v>
      </c>
      <c r="E56" s="2">
        <v>41683</v>
      </c>
      <c r="F56" s="2">
        <v>41845</v>
      </c>
      <c r="G56" s="2">
        <v>41845</v>
      </c>
      <c r="H56" s="2">
        <v>41848</v>
      </c>
      <c r="I56">
        <v>105</v>
      </c>
      <c r="J56" s="4">
        <v>21.9</v>
      </c>
      <c r="K56" s="4">
        <v>19.2</v>
      </c>
      <c r="L56" s="4"/>
    </row>
    <row r="57" spans="1:12" x14ac:dyDescent="0.25">
      <c r="A57" t="s">
        <v>6</v>
      </c>
      <c r="B57">
        <v>4</v>
      </c>
      <c r="C57" s="2">
        <v>41675</v>
      </c>
      <c r="D57" t="s">
        <v>7</v>
      </c>
      <c r="E57" s="2">
        <v>41683</v>
      </c>
      <c r="F57" s="2">
        <v>41841</v>
      </c>
      <c r="G57" s="2">
        <v>41841</v>
      </c>
      <c r="H57" s="2">
        <v>41848</v>
      </c>
      <c r="I57">
        <v>117</v>
      </c>
      <c r="J57" s="5">
        <v>22.6</v>
      </c>
      <c r="K57" s="4">
        <v>20.5</v>
      </c>
      <c r="L57" t="s">
        <v>11</v>
      </c>
    </row>
    <row r="58" spans="1:12" x14ac:dyDescent="0.25">
      <c r="A58" t="s">
        <v>6</v>
      </c>
      <c r="B58">
        <v>5</v>
      </c>
      <c r="C58" s="2">
        <v>41675</v>
      </c>
      <c r="D58" t="s">
        <v>7</v>
      </c>
      <c r="E58" s="2">
        <v>41683</v>
      </c>
      <c r="F58" s="2">
        <v>41845</v>
      </c>
      <c r="G58" s="2">
        <v>41845</v>
      </c>
      <c r="H58" s="2">
        <v>41848</v>
      </c>
      <c r="I58">
        <v>121</v>
      </c>
      <c r="J58" s="5">
        <v>24.1</v>
      </c>
      <c r="K58" s="4">
        <v>21.2</v>
      </c>
    </row>
    <row r="59" spans="1:12" x14ac:dyDescent="0.25">
      <c r="A59" t="s">
        <v>6</v>
      </c>
      <c r="B59">
        <v>6</v>
      </c>
      <c r="C59" s="2">
        <v>41675</v>
      </c>
      <c r="D59" t="s">
        <v>7</v>
      </c>
      <c r="E59" s="2">
        <v>41683</v>
      </c>
      <c r="F59" s="2">
        <v>41843</v>
      </c>
      <c r="G59" s="2">
        <v>41845</v>
      </c>
      <c r="H59" s="2">
        <v>41848</v>
      </c>
      <c r="I59">
        <v>93</v>
      </c>
      <c r="J59" s="5">
        <v>20.5</v>
      </c>
      <c r="K59" s="4">
        <v>18.5</v>
      </c>
      <c r="L59" t="s">
        <v>11</v>
      </c>
    </row>
    <row r="60" spans="1:12" x14ac:dyDescent="0.25">
      <c r="A60" t="s">
        <v>6</v>
      </c>
      <c r="B60">
        <v>7</v>
      </c>
      <c r="C60" s="2">
        <v>41675</v>
      </c>
      <c r="D60" t="s">
        <v>7</v>
      </c>
      <c r="E60" s="2">
        <v>41683</v>
      </c>
      <c r="F60" s="2">
        <v>41842</v>
      </c>
      <c r="G60" s="2">
        <v>41842</v>
      </c>
      <c r="H60" s="2">
        <v>41848</v>
      </c>
      <c r="I60">
        <v>153</v>
      </c>
      <c r="J60" s="5">
        <v>24</v>
      </c>
      <c r="K60" s="4">
        <v>21.7</v>
      </c>
      <c r="L60" t="s">
        <v>11</v>
      </c>
    </row>
    <row r="61" spans="1:12" x14ac:dyDescent="0.25">
      <c r="A61" t="s">
        <v>6</v>
      </c>
      <c r="B61">
        <v>8</v>
      </c>
      <c r="C61" s="2">
        <v>41675</v>
      </c>
      <c r="D61" t="s">
        <v>7</v>
      </c>
      <c r="E61" s="2">
        <v>41683</v>
      </c>
      <c r="F61" s="2">
        <v>41710</v>
      </c>
      <c r="G61" s="2">
        <v>41715</v>
      </c>
      <c r="H61" s="2">
        <v>41786</v>
      </c>
      <c r="I61">
        <v>122</v>
      </c>
      <c r="J61" s="5">
        <v>22.4</v>
      </c>
      <c r="K61" s="4">
        <v>19.899999999999999</v>
      </c>
    </row>
    <row r="62" spans="1:12" x14ac:dyDescent="0.25">
      <c r="A62" t="s">
        <v>6</v>
      </c>
      <c r="B62">
        <v>9</v>
      </c>
      <c r="C62" s="2">
        <v>41675</v>
      </c>
      <c r="D62" t="s">
        <v>7</v>
      </c>
      <c r="E62" s="2">
        <v>41683</v>
      </c>
      <c r="F62" s="2">
        <v>41845</v>
      </c>
      <c r="G62" s="2">
        <v>41845</v>
      </c>
      <c r="H62" s="2">
        <v>41848</v>
      </c>
      <c r="I62">
        <v>99</v>
      </c>
      <c r="J62" s="5">
        <v>21.9</v>
      </c>
      <c r="K62" s="4">
        <v>19.2</v>
      </c>
    </row>
    <row r="63" spans="1:12" x14ac:dyDescent="0.25">
      <c r="A63" t="s">
        <v>6</v>
      </c>
      <c r="B63">
        <v>10</v>
      </c>
      <c r="C63" s="2">
        <v>41675</v>
      </c>
      <c r="D63" t="s">
        <v>7</v>
      </c>
      <c r="E63" s="2">
        <v>41683</v>
      </c>
      <c r="F63" s="2">
        <v>41723</v>
      </c>
      <c r="G63" s="2">
        <v>41792</v>
      </c>
      <c r="H63" s="12">
        <v>41793</v>
      </c>
      <c r="I63">
        <v>87</v>
      </c>
      <c r="J63" s="5">
        <v>20.9</v>
      </c>
      <c r="K63" s="4">
        <v>18.3</v>
      </c>
    </row>
    <row r="64" spans="1:12" x14ac:dyDescent="0.25">
      <c r="A64" t="s">
        <v>6</v>
      </c>
      <c r="B64">
        <v>11</v>
      </c>
      <c r="C64" s="2">
        <v>41675</v>
      </c>
      <c r="D64" t="s">
        <v>7</v>
      </c>
      <c r="E64" s="2">
        <v>41683</v>
      </c>
      <c r="F64" s="2">
        <v>41726</v>
      </c>
      <c r="G64" s="2">
        <v>41726</v>
      </c>
      <c r="H64" s="2">
        <v>41786</v>
      </c>
      <c r="I64">
        <v>84</v>
      </c>
      <c r="J64" s="5">
        <v>20.7</v>
      </c>
      <c r="K64" s="4">
        <v>18</v>
      </c>
    </row>
    <row r="65" spans="1:12" x14ac:dyDescent="0.25">
      <c r="A65" t="s">
        <v>6</v>
      </c>
      <c r="B65">
        <v>12</v>
      </c>
      <c r="C65" s="2">
        <v>41675</v>
      </c>
      <c r="D65" t="s">
        <v>7</v>
      </c>
      <c r="E65" s="2">
        <v>41683</v>
      </c>
      <c r="F65" s="2">
        <v>41842</v>
      </c>
      <c r="G65" s="2">
        <v>41842</v>
      </c>
      <c r="H65" s="2">
        <v>41845</v>
      </c>
      <c r="I65">
        <v>98</v>
      </c>
      <c r="J65" s="5">
        <v>21.8</v>
      </c>
      <c r="K65" s="4">
        <v>19.399999999999999</v>
      </c>
    </row>
    <row r="66" spans="1:12" x14ac:dyDescent="0.25">
      <c r="A66" t="s">
        <v>6</v>
      </c>
      <c r="B66">
        <v>13</v>
      </c>
      <c r="C66" s="2">
        <v>41675</v>
      </c>
      <c r="D66" t="s">
        <v>7</v>
      </c>
      <c r="E66" s="2">
        <v>41683</v>
      </c>
      <c r="F66" s="2">
        <v>41842</v>
      </c>
      <c r="G66" s="2">
        <v>41842</v>
      </c>
      <c r="H66" s="2">
        <v>41845</v>
      </c>
      <c r="I66">
        <v>95</v>
      </c>
      <c r="J66" s="5">
        <v>21.3</v>
      </c>
      <c r="K66" s="4">
        <v>18.600000000000001</v>
      </c>
    </row>
    <row r="67" spans="1:12" x14ac:dyDescent="0.25">
      <c r="A67" t="s">
        <v>6</v>
      </c>
      <c r="B67">
        <v>14</v>
      </c>
      <c r="C67" s="2">
        <v>41684</v>
      </c>
      <c r="D67" t="s">
        <v>7</v>
      </c>
      <c r="E67" s="2">
        <v>41687</v>
      </c>
      <c r="F67" s="2">
        <v>41717</v>
      </c>
      <c r="G67" s="2" t="s">
        <v>28</v>
      </c>
      <c r="H67" s="2" t="s">
        <v>28</v>
      </c>
      <c r="I67">
        <v>125</v>
      </c>
      <c r="J67" s="5">
        <v>24.2</v>
      </c>
      <c r="K67" s="4">
        <v>21.3</v>
      </c>
    </row>
    <row r="68" spans="1:12" x14ac:dyDescent="0.25">
      <c r="A68" t="s">
        <v>6</v>
      </c>
      <c r="B68">
        <v>15</v>
      </c>
      <c r="C68" s="2">
        <v>41684</v>
      </c>
      <c r="D68" t="s">
        <v>7</v>
      </c>
      <c r="E68" s="2">
        <v>41687</v>
      </c>
      <c r="F68" s="2">
        <v>41841</v>
      </c>
      <c r="G68" s="2">
        <v>41841</v>
      </c>
      <c r="H68" s="2">
        <v>41845</v>
      </c>
      <c r="I68">
        <v>85</v>
      </c>
      <c r="J68" s="5">
        <v>21.4</v>
      </c>
      <c r="K68" s="4">
        <v>19.3</v>
      </c>
      <c r="L68" t="s">
        <v>12</v>
      </c>
    </row>
    <row r="69" spans="1:12" x14ac:dyDescent="0.25">
      <c r="A69" t="s">
        <v>6</v>
      </c>
      <c r="B69">
        <v>16</v>
      </c>
      <c r="C69" s="2">
        <v>41684</v>
      </c>
      <c r="D69" t="s">
        <v>7</v>
      </c>
      <c r="E69" s="2">
        <v>41687</v>
      </c>
      <c r="F69" s="2">
        <v>41845</v>
      </c>
      <c r="G69" s="2">
        <v>41845</v>
      </c>
      <c r="H69" s="2">
        <v>41845</v>
      </c>
      <c r="I69">
        <v>101</v>
      </c>
      <c r="J69" s="5">
        <v>21.8</v>
      </c>
      <c r="K69" s="4">
        <v>19.600000000000001</v>
      </c>
      <c r="L69" t="s">
        <v>11</v>
      </c>
    </row>
    <row r="70" spans="1:12" ht="15.75" customHeight="1" x14ac:dyDescent="0.25">
      <c r="A70" t="s">
        <v>6</v>
      </c>
      <c r="B70">
        <v>17</v>
      </c>
      <c r="C70" s="2">
        <v>41684</v>
      </c>
      <c r="D70" t="s">
        <v>7</v>
      </c>
      <c r="E70" s="2">
        <v>41687</v>
      </c>
      <c r="F70" s="2">
        <v>41841</v>
      </c>
      <c r="G70" s="2">
        <v>41841</v>
      </c>
      <c r="H70" s="2">
        <v>41848</v>
      </c>
      <c r="I70">
        <v>94</v>
      </c>
      <c r="J70" s="5">
        <v>20.7</v>
      </c>
      <c r="K70" s="4">
        <v>18.5</v>
      </c>
    </row>
    <row r="71" spans="1:12" x14ac:dyDescent="0.25">
      <c r="A71" t="s">
        <v>6</v>
      </c>
      <c r="B71">
        <v>18</v>
      </c>
      <c r="C71" s="2">
        <v>41684</v>
      </c>
      <c r="D71" t="s">
        <v>7</v>
      </c>
      <c r="E71" s="2">
        <v>41687</v>
      </c>
      <c r="F71" s="2">
        <v>41843</v>
      </c>
      <c r="G71" s="2">
        <v>41845</v>
      </c>
      <c r="H71" s="2">
        <v>41848</v>
      </c>
      <c r="I71">
        <v>125</v>
      </c>
      <c r="J71" s="5">
        <v>21.6</v>
      </c>
      <c r="K71" s="4">
        <v>19.100000000000001</v>
      </c>
      <c r="L71" t="s">
        <v>11</v>
      </c>
    </row>
    <row r="72" spans="1:12" x14ac:dyDescent="0.25">
      <c r="A72" t="s">
        <v>6</v>
      </c>
      <c r="B72">
        <v>19</v>
      </c>
      <c r="C72" s="2">
        <v>41684</v>
      </c>
      <c r="D72" t="s">
        <v>7</v>
      </c>
      <c r="E72" s="2">
        <v>41687</v>
      </c>
      <c r="F72" s="2">
        <v>41841</v>
      </c>
      <c r="G72" s="2">
        <v>41841</v>
      </c>
      <c r="H72" s="2">
        <v>41848</v>
      </c>
      <c r="I72">
        <v>118</v>
      </c>
      <c r="J72" s="5">
        <v>23</v>
      </c>
      <c r="K72" s="4">
        <v>20</v>
      </c>
    </row>
    <row r="73" spans="1:12" x14ac:dyDescent="0.25">
      <c r="A73" t="s">
        <v>6</v>
      </c>
      <c r="B73">
        <v>20</v>
      </c>
      <c r="C73" s="2">
        <v>41684</v>
      </c>
      <c r="D73" t="s">
        <v>7</v>
      </c>
      <c r="E73" s="2">
        <v>41687</v>
      </c>
      <c r="F73" s="2">
        <v>41842</v>
      </c>
      <c r="G73" s="2">
        <v>41842</v>
      </c>
      <c r="H73" s="2">
        <v>41848</v>
      </c>
      <c r="I73">
        <v>85</v>
      </c>
      <c r="J73" s="5">
        <v>21</v>
      </c>
      <c r="K73" s="4">
        <v>19.5</v>
      </c>
    </row>
    <row r="74" spans="1:12" x14ac:dyDescent="0.25">
      <c r="A74" t="s">
        <v>6</v>
      </c>
      <c r="B74">
        <v>21</v>
      </c>
      <c r="C74" s="2">
        <v>41697</v>
      </c>
      <c r="D74" t="s">
        <v>7</v>
      </c>
      <c r="E74" s="2">
        <v>41708</v>
      </c>
      <c r="F74" s="2">
        <v>41715</v>
      </c>
      <c r="G74" s="2">
        <v>41716</v>
      </c>
      <c r="H74" s="2">
        <v>41786</v>
      </c>
      <c r="I74">
        <v>81</v>
      </c>
      <c r="J74" s="5">
        <v>19.600000000000001</v>
      </c>
      <c r="K74" s="4">
        <v>17.399999999999999</v>
      </c>
      <c r="L74" t="s">
        <v>12</v>
      </c>
    </row>
    <row r="75" spans="1:12" x14ac:dyDescent="0.25">
      <c r="A75" t="s">
        <v>6</v>
      </c>
      <c r="B75">
        <v>22</v>
      </c>
      <c r="C75" s="2">
        <v>41624</v>
      </c>
      <c r="D75" t="s">
        <v>7</v>
      </c>
      <c r="E75" s="2">
        <v>41717</v>
      </c>
      <c r="F75" s="2">
        <v>41733</v>
      </c>
      <c r="G75" s="2">
        <v>41785</v>
      </c>
      <c r="H75" s="2">
        <v>41786</v>
      </c>
      <c r="I75" s="6">
        <v>81</v>
      </c>
      <c r="J75" s="5">
        <v>21.2</v>
      </c>
      <c r="K75" s="4">
        <v>18.600000000000001</v>
      </c>
    </row>
    <row r="76" spans="1:12" x14ac:dyDescent="0.25">
      <c r="A76" t="s">
        <v>6</v>
      </c>
      <c r="B76">
        <v>23</v>
      </c>
      <c r="C76" s="2">
        <v>41690</v>
      </c>
      <c r="D76" t="s">
        <v>7</v>
      </c>
      <c r="E76" s="2">
        <v>41764</v>
      </c>
      <c r="F76" s="2">
        <v>41842</v>
      </c>
      <c r="G76" s="2">
        <v>41842</v>
      </c>
      <c r="H76" s="2">
        <v>41848</v>
      </c>
      <c r="I76" s="5">
        <v>94.9</v>
      </c>
      <c r="J76" s="5">
        <v>21.3</v>
      </c>
      <c r="K76" s="4">
        <v>19</v>
      </c>
    </row>
    <row r="77" spans="1:12" x14ac:dyDescent="0.25">
      <c r="A77" t="s">
        <v>6</v>
      </c>
      <c r="B77">
        <v>24</v>
      </c>
      <c r="C77" s="2">
        <v>41690</v>
      </c>
      <c r="D77" t="s">
        <v>7</v>
      </c>
      <c r="E77" s="2">
        <v>41764</v>
      </c>
      <c r="F77" s="2">
        <v>41842</v>
      </c>
      <c r="G77" s="2">
        <v>41842</v>
      </c>
      <c r="H77" s="2">
        <v>41848</v>
      </c>
      <c r="I77" s="5">
        <v>76.400000000000006</v>
      </c>
      <c r="J77" s="5">
        <v>19.3</v>
      </c>
      <c r="K77" s="4">
        <v>17.2</v>
      </c>
    </row>
    <row r="78" spans="1:12" x14ac:dyDescent="0.25">
      <c r="C78" s="2"/>
      <c r="E78" s="2"/>
      <c r="I78" s="6"/>
      <c r="J78" s="5"/>
    </row>
    <row r="79" spans="1:12" x14ac:dyDescent="0.25">
      <c r="E79" s="2"/>
      <c r="I79" s="6"/>
      <c r="J79" s="5"/>
    </row>
    <row r="80" spans="1:12" x14ac:dyDescent="0.25">
      <c r="E80" s="2"/>
      <c r="I80" s="6"/>
      <c r="J80" s="5"/>
    </row>
    <row r="81" spans="5:10" x14ac:dyDescent="0.25">
      <c r="E81" s="2"/>
      <c r="I81" s="6"/>
      <c r="J81" s="5"/>
    </row>
    <row r="82" spans="5:10" x14ac:dyDescent="0.25">
      <c r="E82" s="2"/>
      <c r="I82" s="6"/>
      <c r="J82" s="5"/>
    </row>
    <row r="83" spans="5:10" x14ac:dyDescent="0.25">
      <c r="E83" s="2"/>
      <c r="I83" s="6"/>
      <c r="J83" s="5"/>
    </row>
    <row r="84" spans="5:10" x14ac:dyDescent="0.25">
      <c r="E84" s="2"/>
      <c r="I84" s="6"/>
      <c r="J84" s="5"/>
    </row>
    <row r="85" spans="5:10" x14ac:dyDescent="0.25">
      <c r="E85" s="2"/>
      <c r="I85" s="6"/>
      <c r="J85" s="5"/>
    </row>
    <row r="86" spans="5:10" x14ac:dyDescent="0.25">
      <c r="E86" s="2"/>
      <c r="I86" s="6"/>
      <c r="J86" s="5"/>
    </row>
    <row r="87" spans="5:10" x14ac:dyDescent="0.25">
      <c r="E87" s="2"/>
      <c r="I87" s="6"/>
      <c r="J87" s="5"/>
    </row>
    <row r="88" spans="5:10" x14ac:dyDescent="0.25">
      <c r="E88" s="2"/>
      <c r="I88" s="6"/>
      <c r="J88" s="5"/>
    </row>
    <row r="89" spans="5:10" x14ac:dyDescent="0.25">
      <c r="E89" s="2"/>
      <c r="I89" s="6"/>
      <c r="J89" s="5"/>
    </row>
    <row r="90" spans="5:10" x14ac:dyDescent="0.25">
      <c r="E90" s="2"/>
      <c r="I90" s="6"/>
      <c r="J90" s="5"/>
    </row>
    <row r="91" spans="5:10" x14ac:dyDescent="0.25">
      <c r="E91" s="2"/>
      <c r="I91" s="6"/>
      <c r="J91" s="5"/>
    </row>
    <row r="92" spans="5:10" x14ac:dyDescent="0.25">
      <c r="E92" s="2"/>
      <c r="I92" s="6"/>
      <c r="J92" s="5"/>
    </row>
    <row r="93" spans="5:10" x14ac:dyDescent="0.25">
      <c r="E93" s="2"/>
      <c r="I93" s="6"/>
      <c r="J93" s="5"/>
    </row>
    <row r="94" spans="5:10" x14ac:dyDescent="0.25">
      <c r="E94" s="2"/>
      <c r="I94" s="6"/>
      <c r="J94" s="5"/>
    </row>
    <row r="95" spans="5:10" x14ac:dyDescent="0.25">
      <c r="E95" s="2"/>
      <c r="I95" s="6"/>
      <c r="J95" s="5"/>
    </row>
    <row r="96" spans="5:10" x14ac:dyDescent="0.25">
      <c r="E96" s="2"/>
      <c r="I96" s="6"/>
      <c r="J96" s="5"/>
    </row>
    <row r="97" spans="5:10" x14ac:dyDescent="0.25">
      <c r="E97" s="2"/>
      <c r="I97" s="6"/>
      <c r="J97" s="5"/>
    </row>
    <row r="98" spans="5:10" x14ac:dyDescent="0.25">
      <c r="E98" s="2"/>
      <c r="I98" s="6"/>
      <c r="J98" s="5"/>
    </row>
    <row r="99" spans="5:10" x14ac:dyDescent="0.25">
      <c r="E99" s="2"/>
      <c r="I99" s="6"/>
      <c r="J99" s="5"/>
    </row>
    <row r="100" spans="5:10" x14ac:dyDescent="0.25">
      <c r="E100" s="2"/>
      <c r="I100" s="6"/>
      <c r="J100" s="5"/>
    </row>
    <row r="101" spans="5:10" x14ac:dyDescent="0.25">
      <c r="E101" s="2"/>
      <c r="I101" s="6"/>
      <c r="J101" s="5"/>
    </row>
    <row r="102" spans="5:10" x14ac:dyDescent="0.25">
      <c r="E102" s="2"/>
      <c r="I102" s="6"/>
      <c r="J102" s="5"/>
    </row>
    <row r="103" spans="5:10" x14ac:dyDescent="0.25">
      <c r="E103" s="2"/>
      <c r="I103" s="6"/>
      <c r="J103" s="5"/>
    </row>
    <row r="104" spans="5:10" x14ac:dyDescent="0.25">
      <c r="E104" s="2"/>
      <c r="I104" s="6"/>
      <c r="J104" s="5"/>
    </row>
    <row r="105" spans="5:10" x14ac:dyDescent="0.25">
      <c r="E105" s="2"/>
      <c r="I105" s="6"/>
      <c r="J105" s="5"/>
    </row>
    <row r="106" spans="5:10" x14ac:dyDescent="0.25">
      <c r="E106" s="2"/>
      <c r="I106" s="6"/>
      <c r="J106" s="5"/>
    </row>
    <row r="107" spans="5:10" x14ac:dyDescent="0.25">
      <c r="E107" s="2"/>
      <c r="I107" s="6"/>
      <c r="J107" s="5"/>
    </row>
    <row r="108" spans="5:10" x14ac:dyDescent="0.25">
      <c r="E108" s="2"/>
      <c r="I108" s="6"/>
      <c r="J108" s="5"/>
    </row>
    <row r="109" spans="5:10" x14ac:dyDescent="0.25">
      <c r="E109" s="2"/>
      <c r="I109" s="6"/>
      <c r="J109" s="5"/>
    </row>
    <row r="110" spans="5:10" x14ac:dyDescent="0.25">
      <c r="E110" s="2"/>
      <c r="I110" s="6"/>
      <c r="J110" s="5"/>
    </row>
    <row r="111" spans="5:10" x14ac:dyDescent="0.25">
      <c r="E111" s="2"/>
      <c r="I111" s="6"/>
      <c r="J111" s="5"/>
    </row>
    <row r="112" spans="5:10" x14ac:dyDescent="0.25">
      <c r="E112" s="2"/>
      <c r="I112" s="6"/>
      <c r="J112" s="5"/>
    </row>
    <row r="113" spans="5:10" x14ac:dyDescent="0.25">
      <c r="E113" s="2"/>
      <c r="I113" s="6"/>
      <c r="J113" s="5"/>
    </row>
    <row r="114" spans="5:10" x14ac:dyDescent="0.25">
      <c r="E114" s="2"/>
      <c r="I114" s="6"/>
      <c r="J114" s="5"/>
    </row>
    <row r="115" spans="5:10" x14ac:dyDescent="0.25">
      <c r="E115" s="2"/>
      <c r="I115" s="6"/>
      <c r="J115" s="5"/>
    </row>
    <row r="116" spans="5:10" x14ac:dyDescent="0.25">
      <c r="E116" s="2"/>
      <c r="I116" s="6"/>
      <c r="J116" s="5"/>
    </row>
    <row r="117" spans="5:10" x14ac:dyDescent="0.25">
      <c r="E117" s="2"/>
      <c r="I117" s="6"/>
      <c r="J117" s="5"/>
    </row>
    <row r="118" spans="5:10" x14ac:dyDescent="0.25">
      <c r="E118" s="2"/>
      <c r="I118" s="6"/>
      <c r="J118" s="5"/>
    </row>
    <row r="119" spans="5:10" x14ac:dyDescent="0.25">
      <c r="E119" s="2"/>
      <c r="I119" s="6"/>
      <c r="J119" s="5"/>
    </row>
    <row r="120" spans="5:10" x14ac:dyDescent="0.25">
      <c r="E120" s="2"/>
      <c r="I120" s="6"/>
      <c r="J120" s="5"/>
    </row>
    <row r="121" spans="5:10" x14ac:dyDescent="0.25">
      <c r="E121" s="2"/>
      <c r="I121" s="6"/>
      <c r="J121" s="5"/>
    </row>
    <row r="122" spans="5:10" x14ac:dyDescent="0.25">
      <c r="E122" s="2"/>
      <c r="I122" s="6"/>
      <c r="J122" s="5"/>
    </row>
    <row r="123" spans="5:10" x14ac:dyDescent="0.25">
      <c r="E123" s="2"/>
      <c r="I123" s="6"/>
      <c r="J123" s="5"/>
    </row>
    <row r="124" spans="5:10" x14ac:dyDescent="0.25">
      <c r="E124" s="2"/>
      <c r="I124" s="6"/>
      <c r="J124" s="5"/>
    </row>
    <row r="125" spans="5:10" x14ac:dyDescent="0.25">
      <c r="E125" s="2"/>
      <c r="I125" s="6"/>
      <c r="J125" s="5"/>
    </row>
    <row r="126" spans="5:10" x14ac:dyDescent="0.25">
      <c r="E126" s="2"/>
      <c r="I126" s="6"/>
      <c r="J126" s="5"/>
    </row>
    <row r="127" spans="5:10" x14ac:dyDescent="0.25">
      <c r="E127" s="2"/>
      <c r="I127" s="6"/>
      <c r="J127" s="5"/>
    </row>
    <row r="128" spans="5:10" x14ac:dyDescent="0.25">
      <c r="E128" s="2"/>
      <c r="I128" s="6"/>
      <c r="J128" s="5"/>
    </row>
    <row r="129" spans="5:10" x14ac:dyDescent="0.25">
      <c r="E129" s="2"/>
      <c r="I129" s="6"/>
      <c r="J129" s="5"/>
    </row>
    <row r="130" spans="5:10" x14ac:dyDescent="0.25">
      <c r="E130" s="2"/>
      <c r="I130" s="6"/>
      <c r="J130" s="5"/>
    </row>
    <row r="131" spans="5:10" x14ac:dyDescent="0.25">
      <c r="E131" s="2"/>
      <c r="I131" s="6"/>
      <c r="J131" s="5"/>
    </row>
    <row r="132" spans="5:10" x14ac:dyDescent="0.25">
      <c r="E132" s="2"/>
      <c r="I132" s="6"/>
      <c r="J132" s="5"/>
    </row>
    <row r="133" spans="5:10" x14ac:dyDescent="0.25">
      <c r="E133" s="2"/>
      <c r="I133" s="6"/>
      <c r="J133" s="5"/>
    </row>
    <row r="134" spans="5:10" x14ac:dyDescent="0.25">
      <c r="E134" s="2"/>
      <c r="I134" s="6"/>
      <c r="J134" s="5"/>
    </row>
    <row r="135" spans="5:10" x14ac:dyDescent="0.25">
      <c r="E135" s="2"/>
      <c r="I135" s="6"/>
      <c r="J135" s="5"/>
    </row>
    <row r="136" spans="5:10" x14ac:dyDescent="0.25">
      <c r="E136" s="2"/>
      <c r="I136" s="6"/>
      <c r="J136" s="5"/>
    </row>
    <row r="137" spans="5:10" x14ac:dyDescent="0.25">
      <c r="E137" s="2"/>
      <c r="I137" s="6"/>
      <c r="J137" s="5"/>
    </row>
    <row r="138" spans="5:10" x14ac:dyDescent="0.25">
      <c r="E138" s="2"/>
      <c r="I138" s="6"/>
      <c r="J138" s="5"/>
    </row>
    <row r="139" spans="5:10" x14ac:dyDescent="0.25">
      <c r="E139" s="2"/>
      <c r="I139" s="6"/>
      <c r="J139" s="5"/>
    </row>
    <row r="140" spans="5:10" x14ac:dyDescent="0.25">
      <c r="E140" s="2"/>
      <c r="I140" s="6"/>
      <c r="J140" s="5"/>
    </row>
    <row r="141" spans="5:10" x14ac:dyDescent="0.25">
      <c r="E141" s="2"/>
      <c r="I141" s="6"/>
      <c r="J141" s="5"/>
    </row>
    <row r="142" spans="5:10" x14ac:dyDescent="0.25">
      <c r="E142" s="2"/>
      <c r="I142" s="6"/>
      <c r="J142" s="5"/>
    </row>
    <row r="143" spans="5:10" x14ac:dyDescent="0.25">
      <c r="E143" s="2"/>
      <c r="I143" s="6"/>
      <c r="J143" s="5"/>
    </row>
    <row r="144" spans="5:10" x14ac:dyDescent="0.25">
      <c r="E144" s="2"/>
      <c r="I144" s="6"/>
      <c r="J144" s="5"/>
    </row>
    <row r="145" spans="5:10" x14ac:dyDescent="0.25">
      <c r="E145" s="2"/>
      <c r="I145" s="6"/>
      <c r="J145" s="5"/>
    </row>
    <row r="146" spans="5:10" x14ac:dyDescent="0.25">
      <c r="I146" s="6"/>
      <c r="J146" s="5"/>
    </row>
    <row r="147" spans="5:10" x14ac:dyDescent="0.25">
      <c r="I147" s="6"/>
      <c r="J147" s="5"/>
    </row>
    <row r="148" spans="5:10" x14ac:dyDescent="0.25">
      <c r="I148" s="6"/>
      <c r="J148" s="5"/>
    </row>
    <row r="149" spans="5:10" x14ac:dyDescent="0.25">
      <c r="I149" s="6"/>
      <c r="J149" s="5"/>
    </row>
    <row r="150" spans="5:10" x14ac:dyDescent="0.25">
      <c r="I150" s="6"/>
      <c r="J150" s="5"/>
    </row>
    <row r="151" spans="5:10" x14ac:dyDescent="0.25">
      <c r="I151" s="6"/>
      <c r="J151" s="5"/>
    </row>
    <row r="152" spans="5:10" x14ac:dyDescent="0.25">
      <c r="I152" s="6"/>
      <c r="J152" s="5"/>
    </row>
    <row r="153" spans="5:10" x14ac:dyDescent="0.25">
      <c r="J153" s="5"/>
    </row>
    <row r="154" spans="5:10" x14ac:dyDescent="0.25">
      <c r="J154" s="5"/>
    </row>
    <row r="155" spans="5:10" x14ac:dyDescent="0.25">
      <c r="J155" s="5"/>
    </row>
    <row r="156" spans="5:10" x14ac:dyDescent="0.25">
      <c r="J156" s="5"/>
    </row>
    <row r="157" spans="5:10" x14ac:dyDescent="0.25">
      <c r="J157" s="5"/>
    </row>
    <row r="158" spans="5:10" x14ac:dyDescent="0.25">
      <c r="J158" s="5"/>
    </row>
    <row r="159" spans="5:10" x14ac:dyDescent="0.25">
      <c r="J159" s="5"/>
    </row>
    <row r="160" spans="5:10" x14ac:dyDescent="0.25">
      <c r="J160" s="5"/>
    </row>
    <row r="161" spans="10:10" x14ac:dyDescent="0.25">
      <c r="J161" s="5"/>
    </row>
    <row r="162" spans="10:10" x14ac:dyDescent="0.25">
      <c r="J162" s="5"/>
    </row>
    <row r="163" spans="10:10" x14ac:dyDescent="0.25">
      <c r="J163" s="5"/>
    </row>
    <row r="164" spans="10:10" x14ac:dyDescent="0.25">
      <c r="J164" s="5"/>
    </row>
    <row r="165" spans="10:10" x14ac:dyDescent="0.25">
      <c r="J165" s="5"/>
    </row>
    <row r="166" spans="10:10" x14ac:dyDescent="0.25">
      <c r="J166" s="5"/>
    </row>
    <row r="167" spans="10:10" x14ac:dyDescent="0.25">
      <c r="J167" s="5"/>
    </row>
    <row r="168" spans="10:10" x14ac:dyDescent="0.25">
      <c r="J168" s="5"/>
    </row>
    <row r="169" spans="10:10" x14ac:dyDescent="0.25">
      <c r="J169" s="5"/>
    </row>
    <row r="170" spans="10:10" x14ac:dyDescent="0.25">
      <c r="J170" s="5"/>
    </row>
    <row r="171" spans="10:10" x14ac:dyDescent="0.25">
      <c r="J171" s="5"/>
    </row>
    <row r="172" spans="10:10" x14ac:dyDescent="0.25">
      <c r="J172" s="5"/>
    </row>
    <row r="173" spans="10:10" x14ac:dyDescent="0.25">
      <c r="J173" s="5"/>
    </row>
    <row r="174" spans="10:10" x14ac:dyDescent="0.25">
      <c r="J174" s="5"/>
    </row>
    <row r="175" spans="10:10" x14ac:dyDescent="0.25">
      <c r="J175" s="5"/>
    </row>
    <row r="176" spans="10:10" x14ac:dyDescent="0.25">
      <c r="J176" s="5"/>
    </row>
    <row r="177" spans="10:10" x14ac:dyDescent="0.25">
      <c r="J177" s="5"/>
    </row>
    <row r="178" spans="10:10" x14ac:dyDescent="0.25">
      <c r="J178" s="5"/>
    </row>
    <row r="179" spans="10:10" x14ac:dyDescent="0.25">
      <c r="J179" s="5"/>
    </row>
    <row r="180" spans="10:10" x14ac:dyDescent="0.25">
      <c r="J180" s="5"/>
    </row>
    <row r="181" spans="10:10" x14ac:dyDescent="0.25">
      <c r="J181" s="5"/>
    </row>
    <row r="182" spans="10:10" x14ac:dyDescent="0.25">
      <c r="J182" s="5"/>
    </row>
    <row r="183" spans="10:10" x14ac:dyDescent="0.25">
      <c r="J183" s="5"/>
    </row>
    <row r="184" spans="10:10" x14ac:dyDescent="0.25">
      <c r="J184" s="5"/>
    </row>
    <row r="185" spans="10:10" x14ac:dyDescent="0.25">
      <c r="J185" s="5"/>
    </row>
    <row r="186" spans="10:10" x14ac:dyDescent="0.25">
      <c r="J186" s="5"/>
    </row>
    <row r="187" spans="10:10" x14ac:dyDescent="0.25">
      <c r="J187" s="5"/>
    </row>
    <row r="188" spans="10:10" x14ac:dyDescent="0.25">
      <c r="J188" s="5"/>
    </row>
    <row r="189" spans="10:10" x14ac:dyDescent="0.25">
      <c r="J189" s="5"/>
    </row>
    <row r="190" spans="10:10" x14ac:dyDescent="0.25">
      <c r="J190" s="5"/>
    </row>
    <row r="191" spans="10:10" x14ac:dyDescent="0.25">
      <c r="J191" s="5"/>
    </row>
    <row r="192" spans="10:10" x14ac:dyDescent="0.25">
      <c r="J192" s="5"/>
    </row>
    <row r="193" spans="10:10" x14ac:dyDescent="0.25">
      <c r="J193" s="5"/>
    </row>
    <row r="194" spans="10:10" x14ac:dyDescent="0.25">
      <c r="J194" s="5"/>
    </row>
    <row r="195" spans="10:10" x14ac:dyDescent="0.25">
      <c r="J195" s="5"/>
    </row>
    <row r="196" spans="10:10" x14ac:dyDescent="0.25">
      <c r="J196" s="5"/>
    </row>
    <row r="197" spans="10:10" x14ac:dyDescent="0.25">
      <c r="J197" s="5"/>
    </row>
    <row r="198" spans="10:10" x14ac:dyDescent="0.25">
      <c r="J198" s="5"/>
    </row>
    <row r="199" spans="10:10" x14ac:dyDescent="0.25">
      <c r="J199" s="5"/>
    </row>
    <row r="200" spans="10:10" x14ac:dyDescent="0.25">
      <c r="J200" s="5"/>
    </row>
    <row r="201" spans="10:10" x14ac:dyDescent="0.25">
      <c r="J201" s="5"/>
    </row>
    <row r="202" spans="10:10" x14ac:dyDescent="0.25">
      <c r="J202" s="5"/>
    </row>
    <row r="203" spans="10:10" x14ac:dyDescent="0.25">
      <c r="J203" s="5"/>
    </row>
    <row r="204" spans="10:10" x14ac:dyDescent="0.25">
      <c r="J204" s="5"/>
    </row>
    <row r="205" spans="10:10" x14ac:dyDescent="0.25">
      <c r="J205" s="5"/>
    </row>
    <row r="206" spans="10:10" x14ac:dyDescent="0.25">
      <c r="J206" s="5"/>
    </row>
    <row r="207" spans="10:10" x14ac:dyDescent="0.25">
      <c r="J207" s="5"/>
    </row>
    <row r="208" spans="10:10" x14ac:dyDescent="0.25">
      <c r="J208" s="5"/>
    </row>
    <row r="209" spans="10:10" x14ac:dyDescent="0.25">
      <c r="J209" s="5"/>
    </row>
    <row r="210" spans="10:10" x14ac:dyDescent="0.25">
      <c r="J210" s="5"/>
    </row>
    <row r="211" spans="10:10" x14ac:dyDescent="0.25">
      <c r="J211" s="5"/>
    </row>
    <row r="212" spans="10:10" x14ac:dyDescent="0.25">
      <c r="J212" s="5"/>
    </row>
    <row r="213" spans="10:10" x14ac:dyDescent="0.25">
      <c r="J213" s="5"/>
    </row>
    <row r="214" spans="10:10" x14ac:dyDescent="0.25">
      <c r="J214" s="5"/>
    </row>
    <row r="215" spans="10:10" x14ac:dyDescent="0.25">
      <c r="J215" s="5"/>
    </row>
    <row r="216" spans="10:10" x14ac:dyDescent="0.25">
      <c r="J216" s="5"/>
    </row>
    <row r="217" spans="10:10" x14ac:dyDescent="0.25">
      <c r="J217" s="5"/>
    </row>
    <row r="218" spans="10:10" x14ac:dyDescent="0.25">
      <c r="J218" s="5"/>
    </row>
    <row r="219" spans="10:10" x14ac:dyDescent="0.25">
      <c r="J219" s="5"/>
    </row>
    <row r="220" spans="10:10" x14ac:dyDescent="0.25">
      <c r="J220" s="5"/>
    </row>
    <row r="221" spans="10:10" x14ac:dyDescent="0.25">
      <c r="J221" s="5"/>
    </row>
    <row r="222" spans="10:10" x14ac:dyDescent="0.25">
      <c r="J222" s="5"/>
    </row>
    <row r="223" spans="10:10" x14ac:dyDescent="0.25">
      <c r="J223" s="5"/>
    </row>
    <row r="224" spans="10:10" x14ac:dyDescent="0.25">
      <c r="J224" s="5"/>
    </row>
    <row r="225" spans="10:10" x14ac:dyDescent="0.25">
      <c r="J225" s="5"/>
    </row>
    <row r="226" spans="10:10" x14ac:dyDescent="0.25">
      <c r="J226" s="5"/>
    </row>
    <row r="227" spans="10:10" x14ac:dyDescent="0.25">
      <c r="J227" s="5"/>
    </row>
    <row r="228" spans="10:10" x14ac:dyDescent="0.25">
      <c r="J228" s="5"/>
    </row>
    <row r="229" spans="10:10" x14ac:dyDescent="0.25">
      <c r="J229" s="5"/>
    </row>
    <row r="230" spans="10:10" x14ac:dyDescent="0.25">
      <c r="J230" s="5"/>
    </row>
    <row r="231" spans="10:10" x14ac:dyDescent="0.25">
      <c r="J231" s="5"/>
    </row>
    <row r="232" spans="10:10" x14ac:dyDescent="0.25">
      <c r="J232" s="5"/>
    </row>
    <row r="233" spans="10:10" x14ac:dyDescent="0.25">
      <c r="J233" s="5"/>
    </row>
    <row r="234" spans="10:10" x14ac:dyDescent="0.25">
      <c r="J234" s="5"/>
    </row>
    <row r="235" spans="10:10" x14ac:dyDescent="0.25">
      <c r="J235" s="5"/>
    </row>
    <row r="236" spans="10:10" x14ac:dyDescent="0.25">
      <c r="J236" s="5"/>
    </row>
    <row r="237" spans="10:10" x14ac:dyDescent="0.25">
      <c r="J237" s="5"/>
    </row>
    <row r="238" spans="10:10" x14ac:dyDescent="0.25">
      <c r="J238" s="5"/>
    </row>
    <row r="239" spans="10:10" x14ac:dyDescent="0.25">
      <c r="J239" s="5"/>
    </row>
    <row r="240" spans="10:10" x14ac:dyDescent="0.25">
      <c r="J240" s="5"/>
    </row>
    <row r="241" spans="10:10" x14ac:dyDescent="0.25">
      <c r="J241" s="5"/>
    </row>
    <row r="242" spans="10:10" x14ac:dyDescent="0.25">
      <c r="J242" s="5"/>
    </row>
    <row r="243" spans="10:10" x14ac:dyDescent="0.25">
      <c r="J243" s="5"/>
    </row>
    <row r="244" spans="10:10" x14ac:dyDescent="0.25">
      <c r="J244" s="5"/>
    </row>
    <row r="245" spans="10:10" x14ac:dyDescent="0.25">
      <c r="J245" s="5"/>
    </row>
    <row r="246" spans="10:10" x14ac:dyDescent="0.25">
      <c r="J246" s="5"/>
    </row>
    <row r="247" spans="10:10" x14ac:dyDescent="0.25">
      <c r="J247" s="5"/>
    </row>
    <row r="248" spans="10:10" x14ac:dyDescent="0.25">
      <c r="J248" s="5"/>
    </row>
    <row r="249" spans="10:10" x14ac:dyDescent="0.25">
      <c r="J249" s="5"/>
    </row>
    <row r="250" spans="10:10" x14ac:dyDescent="0.25">
      <c r="J250" s="5"/>
    </row>
    <row r="251" spans="10:10" x14ac:dyDescent="0.25">
      <c r="J251" s="5"/>
    </row>
    <row r="252" spans="10:10" x14ac:dyDescent="0.25">
      <c r="J252" s="5"/>
    </row>
    <row r="253" spans="10:10" x14ac:dyDescent="0.25">
      <c r="J253" s="5"/>
    </row>
    <row r="254" spans="10:10" x14ac:dyDescent="0.25">
      <c r="J254" s="5"/>
    </row>
    <row r="255" spans="10:10" x14ac:dyDescent="0.25">
      <c r="J255" s="5"/>
    </row>
    <row r="256" spans="10:10" x14ac:dyDescent="0.25">
      <c r="J256" s="5"/>
    </row>
    <row r="257" spans="10:10" x14ac:dyDescent="0.25">
      <c r="J257" s="5"/>
    </row>
    <row r="258" spans="10:10" x14ac:dyDescent="0.25">
      <c r="J258" s="5"/>
    </row>
    <row r="259" spans="10:10" x14ac:dyDescent="0.25">
      <c r="J259" s="5"/>
    </row>
    <row r="260" spans="10:10" x14ac:dyDescent="0.25">
      <c r="J260" s="5"/>
    </row>
    <row r="261" spans="10:10" x14ac:dyDescent="0.25">
      <c r="J261" s="5"/>
    </row>
    <row r="262" spans="10:10" x14ac:dyDescent="0.25">
      <c r="J262" s="5"/>
    </row>
    <row r="263" spans="10:10" x14ac:dyDescent="0.25">
      <c r="J263" s="5"/>
    </row>
    <row r="264" spans="10:10" x14ac:dyDescent="0.25">
      <c r="J264" s="5"/>
    </row>
    <row r="265" spans="10:10" x14ac:dyDescent="0.25">
      <c r="J265" s="5"/>
    </row>
  </sheetData>
  <sortState xmlns:xlrd2="http://schemas.microsoft.com/office/spreadsheetml/2017/richdata2" ref="A2:K265">
    <sortCondition ref="A2:A265"/>
    <sortCondition ref="B2:B26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X90"/>
  <sheetViews>
    <sheetView tabSelected="1" workbookViewId="0">
      <pane ySplit="1" topLeftCell="A17" activePane="bottomLeft" state="frozen"/>
      <selection pane="bottomLeft" activeCell="J15" sqref="J15"/>
    </sheetView>
  </sheetViews>
  <sheetFormatPr defaultRowHeight="15" x14ac:dyDescent="0.25"/>
  <cols>
    <col min="3" max="3" width="18.140625" bestFit="1" customWidth="1"/>
    <col min="4" max="4" width="20.42578125" bestFit="1" customWidth="1"/>
    <col min="5" max="5" width="21.85546875" bestFit="1" customWidth="1"/>
    <col min="6" max="6" width="21.85546875" customWidth="1"/>
    <col min="7" max="7" width="24.7109375" bestFit="1" customWidth="1"/>
    <col min="8" max="8" width="21.85546875" customWidth="1"/>
    <col min="9" max="9" width="10" bestFit="1" customWidth="1"/>
    <col min="21" max="21" width="10.140625" bestFit="1" customWidth="1"/>
    <col min="22" max="23" width="10.140625" customWidth="1"/>
    <col min="24" max="24" width="9.140625" style="14"/>
  </cols>
  <sheetData>
    <row r="1" spans="1:24" x14ac:dyDescent="0.25">
      <c r="A1" s="1" t="s">
        <v>0</v>
      </c>
      <c r="B1" s="1" t="s">
        <v>1</v>
      </c>
      <c r="C1" s="1" t="s">
        <v>25</v>
      </c>
      <c r="D1" s="1" t="s">
        <v>24</v>
      </c>
      <c r="E1" s="1" t="s">
        <v>23</v>
      </c>
      <c r="F1" s="1" t="s">
        <v>39</v>
      </c>
      <c r="G1" s="1" t="s">
        <v>494</v>
      </c>
      <c r="H1" s="1" t="s">
        <v>40</v>
      </c>
      <c r="I1" t="s">
        <v>21</v>
      </c>
      <c r="J1" t="s">
        <v>19</v>
      </c>
      <c r="K1" t="s">
        <v>43</v>
      </c>
      <c r="L1" t="s">
        <v>20</v>
      </c>
      <c r="M1" t="s">
        <v>22</v>
      </c>
      <c r="N1" t="s">
        <v>36</v>
      </c>
      <c r="O1" t="s">
        <v>37</v>
      </c>
      <c r="P1" t="s">
        <v>38</v>
      </c>
      <c r="Q1" t="s">
        <v>41</v>
      </c>
      <c r="R1" t="s">
        <v>42</v>
      </c>
      <c r="S1" t="s">
        <v>44</v>
      </c>
      <c r="T1" t="s">
        <v>45</v>
      </c>
      <c r="U1" t="s">
        <v>46</v>
      </c>
      <c r="V1" t="s">
        <v>52</v>
      </c>
      <c r="W1" t="s">
        <v>149</v>
      </c>
      <c r="X1" s="13" t="s">
        <v>10</v>
      </c>
    </row>
    <row r="2" spans="1:24" x14ac:dyDescent="0.25">
      <c r="A2" t="s">
        <v>30</v>
      </c>
      <c r="B2">
        <v>1</v>
      </c>
      <c r="C2">
        <v>1.69</v>
      </c>
      <c r="D2">
        <v>1.26</v>
      </c>
      <c r="E2">
        <f t="shared" ref="E2:E32" si="0">C2-D2</f>
        <v>0.42999999999999994</v>
      </c>
      <c r="F2">
        <v>0.9</v>
      </c>
      <c r="G2">
        <f>(E2/F2)*1</f>
        <v>0.47777777777777769</v>
      </c>
      <c r="H2">
        <v>0.6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4" t="s">
        <v>493</v>
      </c>
    </row>
    <row r="3" spans="1:24" x14ac:dyDescent="0.25">
      <c r="A3" t="s">
        <v>13</v>
      </c>
      <c r="B3">
        <v>1</v>
      </c>
      <c r="C3">
        <v>1.41</v>
      </c>
      <c r="D3">
        <v>1.2</v>
      </c>
      <c r="E3">
        <f t="shared" si="0"/>
        <v>0.20999999999999996</v>
      </c>
      <c r="F3">
        <v>0.3</v>
      </c>
      <c r="G3">
        <f t="shared" ref="G3:G66" si="1">(E3/F3)*1</f>
        <v>0.7</v>
      </c>
      <c r="H3">
        <v>0.65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4" t="s">
        <v>489</v>
      </c>
    </row>
    <row r="4" spans="1:24" x14ac:dyDescent="0.25">
      <c r="A4" t="s">
        <v>13</v>
      </c>
      <c r="B4">
        <v>2</v>
      </c>
      <c r="C4">
        <v>0.43</v>
      </c>
      <c r="D4">
        <v>0.31</v>
      </c>
      <c r="E4">
        <f t="shared" si="0"/>
        <v>0.12</v>
      </c>
      <c r="F4">
        <v>0.4</v>
      </c>
      <c r="G4">
        <f t="shared" si="1"/>
        <v>0.3</v>
      </c>
      <c r="H4">
        <v>0.6</v>
      </c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4" t="s">
        <v>489</v>
      </c>
    </row>
    <row r="5" spans="1:24" x14ac:dyDescent="0.25">
      <c r="A5" t="s">
        <v>16</v>
      </c>
      <c r="B5">
        <v>1</v>
      </c>
      <c r="C5">
        <v>0.21</v>
      </c>
      <c r="D5">
        <v>0.09</v>
      </c>
      <c r="E5">
        <f t="shared" si="0"/>
        <v>0.12</v>
      </c>
      <c r="F5">
        <v>0.8</v>
      </c>
      <c r="G5">
        <f t="shared" si="1"/>
        <v>0.15</v>
      </c>
      <c r="H5">
        <v>0.25</v>
      </c>
      <c r="I5">
        <v>84</v>
      </c>
      <c r="J5">
        <v>16</v>
      </c>
      <c r="K5">
        <v>14</v>
      </c>
      <c r="L5">
        <v>0</v>
      </c>
      <c r="M5">
        <v>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4" x14ac:dyDescent="0.25">
      <c r="A6" t="s">
        <v>16</v>
      </c>
      <c r="B6">
        <v>2</v>
      </c>
      <c r="C6">
        <v>0.37</v>
      </c>
      <c r="D6">
        <v>0.26</v>
      </c>
      <c r="E6">
        <f t="shared" si="0"/>
        <v>0.10999999999999999</v>
      </c>
      <c r="F6">
        <v>0.6</v>
      </c>
      <c r="G6">
        <f t="shared" si="1"/>
        <v>0.18333333333333332</v>
      </c>
      <c r="H6">
        <v>0.4</v>
      </c>
      <c r="I6">
        <v>90</v>
      </c>
      <c r="J6">
        <v>2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4" x14ac:dyDescent="0.25">
      <c r="A7" t="s">
        <v>16</v>
      </c>
      <c r="B7">
        <v>3</v>
      </c>
      <c r="C7">
        <v>0.42</v>
      </c>
      <c r="D7">
        <v>0.23</v>
      </c>
      <c r="E7">
        <f t="shared" si="0"/>
        <v>0.18999999999999997</v>
      </c>
      <c r="F7">
        <v>0.3</v>
      </c>
      <c r="G7">
        <f t="shared" si="1"/>
        <v>0.6333333333333333</v>
      </c>
      <c r="H7">
        <v>0.05</v>
      </c>
      <c r="I7">
        <v>47</v>
      </c>
      <c r="J7">
        <v>28</v>
      </c>
      <c r="K7">
        <v>4</v>
      </c>
      <c r="L7">
        <v>0</v>
      </c>
      <c r="M7">
        <v>2</v>
      </c>
      <c r="N7">
        <v>1</v>
      </c>
      <c r="O7">
        <v>0</v>
      </c>
      <c r="P7">
        <v>5</v>
      </c>
      <c r="Q7">
        <v>0</v>
      </c>
      <c r="R7">
        <v>0</v>
      </c>
      <c r="S7">
        <v>0</v>
      </c>
      <c r="T7">
        <v>2</v>
      </c>
      <c r="U7">
        <v>1</v>
      </c>
      <c r="V7">
        <v>0</v>
      </c>
      <c r="W7">
        <v>0</v>
      </c>
      <c r="X7" s="14" t="s">
        <v>182</v>
      </c>
    </row>
    <row r="8" spans="1:24" x14ac:dyDescent="0.25">
      <c r="A8" t="s">
        <v>16</v>
      </c>
      <c r="B8">
        <v>4</v>
      </c>
      <c r="C8">
        <v>0.21</v>
      </c>
      <c r="D8">
        <v>0.12</v>
      </c>
      <c r="E8">
        <f t="shared" si="0"/>
        <v>0.09</v>
      </c>
      <c r="F8">
        <v>0.8</v>
      </c>
      <c r="G8">
        <f t="shared" si="1"/>
        <v>0.11249999999999999</v>
      </c>
      <c r="H8">
        <v>0.6</v>
      </c>
      <c r="I8">
        <v>91</v>
      </c>
      <c r="J8">
        <v>37</v>
      </c>
      <c r="K8">
        <v>1</v>
      </c>
      <c r="L8">
        <v>0</v>
      </c>
      <c r="M8">
        <v>3</v>
      </c>
      <c r="N8">
        <v>4</v>
      </c>
      <c r="O8">
        <v>0</v>
      </c>
      <c r="P8">
        <v>0</v>
      </c>
      <c r="Q8">
        <v>0</v>
      </c>
      <c r="R8">
        <v>0</v>
      </c>
      <c r="S8">
        <v>1</v>
      </c>
      <c r="T8">
        <v>2</v>
      </c>
      <c r="U8">
        <v>1</v>
      </c>
      <c r="V8">
        <v>0</v>
      </c>
      <c r="W8">
        <v>0</v>
      </c>
    </row>
    <row r="9" spans="1:24" x14ac:dyDescent="0.25">
      <c r="A9" t="s">
        <v>16</v>
      </c>
      <c r="B9">
        <v>5</v>
      </c>
      <c r="C9">
        <v>0.71</v>
      </c>
      <c r="D9">
        <v>0.48</v>
      </c>
      <c r="E9">
        <f t="shared" si="0"/>
        <v>0.22999999999999998</v>
      </c>
      <c r="F9">
        <v>0.9</v>
      </c>
      <c r="G9">
        <f t="shared" si="1"/>
        <v>0.25555555555555554</v>
      </c>
      <c r="H9">
        <v>0.2</v>
      </c>
      <c r="I9">
        <v>202</v>
      </c>
      <c r="J9">
        <v>26</v>
      </c>
      <c r="K9">
        <v>11</v>
      </c>
      <c r="L9">
        <v>0</v>
      </c>
      <c r="M9">
        <v>1</v>
      </c>
      <c r="N9">
        <v>2</v>
      </c>
      <c r="O9">
        <v>0</v>
      </c>
      <c r="P9">
        <v>9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4" x14ac:dyDescent="0.25">
      <c r="A10" t="s">
        <v>16</v>
      </c>
      <c r="B10">
        <v>6</v>
      </c>
      <c r="C10">
        <v>0.31</v>
      </c>
      <c r="D10">
        <v>0.19</v>
      </c>
      <c r="E10">
        <f t="shared" si="0"/>
        <v>0.12</v>
      </c>
      <c r="F10">
        <v>0.3</v>
      </c>
      <c r="G10">
        <f t="shared" si="1"/>
        <v>0.4</v>
      </c>
      <c r="H10">
        <v>0.2</v>
      </c>
      <c r="I10">
        <f>13*5</f>
        <v>65</v>
      </c>
      <c r="J10">
        <v>10</v>
      </c>
      <c r="K10">
        <v>7</v>
      </c>
      <c r="L10">
        <v>0</v>
      </c>
      <c r="M10">
        <v>1</v>
      </c>
      <c r="N10">
        <v>0</v>
      </c>
      <c r="O10">
        <v>0</v>
      </c>
      <c r="P10">
        <v>4</v>
      </c>
      <c r="Q10">
        <v>0</v>
      </c>
      <c r="R10">
        <v>0</v>
      </c>
      <c r="S10">
        <v>0</v>
      </c>
      <c r="T10">
        <v>3</v>
      </c>
      <c r="U10">
        <v>0</v>
      </c>
      <c r="V10">
        <v>0</v>
      </c>
      <c r="W10">
        <v>0</v>
      </c>
    </row>
    <row r="11" spans="1:24" x14ac:dyDescent="0.25">
      <c r="A11" t="s">
        <v>16</v>
      </c>
      <c r="B11">
        <v>7</v>
      </c>
      <c r="C11">
        <v>0.57999999999999996</v>
      </c>
      <c r="D11">
        <v>0.3</v>
      </c>
      <c r="E11">
        <f t="shared" si="0"/>
        <v>0.27999999999999997</v>
      </c>
      <c r="F11">
        <v>0.8</v>
      </c>
      <c r="G11">
        <f t="shared" si="1"/>
        <v>0.34999999999999992</v>
      </c>
      <c r="H11">
        <v>0.5</v>
      </c>
      <c r="I11">
        <f>36*5+2</f>
        <v>182</v>
      </c>
      <c r="J11">
        <v>58</v>
      </c>
      <c r="K11">
        <v>2</v>
      </c>
      <c r="L11">
        <v>0</v>
      </c>
      <c r="M11">
        <v>1</v>
      </c>
      <c r="N11">
        <v>1</v>
      </c>
      <c r="O11">
        <v>0</v>
      </c>
      <c r="P11">
        <v>6</v>
      </c>
      <c r="Q11">
        <v>0</v>
      </c>
      <c r="R11">
        <v>8</v>
      </c>
      <c r="S11">
        <v>0</v>
      </c>
      <c r="T11">
        <v>2</v>
      </c>
      <c r="U11">
        <v>0</v>
      </c>
      <c r="V11">
        <v>0</v>
      </c>
      <c r="W11">
        <v>0</v>
      </c>
    </row>
    <row r="12" spans="1:24" x14ac:dyDescent="0.25">
      <c r="A12" t="s">
        <v>16</v>
      </c>
      <c r="B12">
        <v>8</v>
      </c>
      <c r="C12">
        <v>0.45</v>
      </c>
      <c r="D12">
        <v>0.31</v>
      </c>
      <c r="E12">
        <f t="shared" si="0"/>
        <v>0.14000000000000001</v>
      </c>
      <c r="F12">
        <v>0.7</v>
      </c>
      <c r="G12">
        <f t="shared" si="1"/>
        <v>0.20000000000000004</v>
      </c>
      <c r="H12">
        <v>0.05</v>
      </c>
      <c r="I12">
        <v>50</v>
      </c>
      <c r="J12">
        <v>23</v>
      </c>
      <c r="K12">
        <v>2</v>
      </c>
      <c r="L12">
        <v>0</v>
      </c>
      <c r="M12">
        <v>0</v>
      </c>
      <c r="N12">
        <v>1</v>
      </c>
      <c r="O12">
        <v>0</v>
      </c>
      <c r="P12">
        <v>4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4" x14ac:dyDescent="0.25">
      <c r="A13" t="s">
        <v>16</v>
      </c>
      <c r="B13">
        <v>9</v>
      </c>
      <c r="C13" s="10"/>
      <c r="D13" s="10"/>
      <c r="E13" s="10">
        <f t="shared" si="0"/>
        <v>0</v>
      </c>
      <c r="F13" s="10"/>
      <c r="G13" t="e">
        <f t="shared" si="1"/>
        <v>#DIV/0!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</row>
    <row r="14" spans="1:24" x14ac:dyDescent="0.25">
      <c r="A14" t="s">
        <v>16</v>
      </c>
      <c r="B14">
        <v>10</v>
      </c>
      <c r="C14">
        <v>0.4</v>
      </c>
      <c r="D14">
        <v>0.18</v>
      </c>
      <c r="E14">
        <f t="shared" si="0"/>
        <v>0.22000000000000003</v>
      </c>
      <c r="F14">
        <v>0.8</v>
      </c>
      <c r="G14">
        <f t="shared" si="1"/>
        <v>0.27500000000000002</v>
      </c>
      <c r="H14">
        <v>0.6</v>
      </c>
      <c r="I14">
        <v>84</v>
      </c>
      <c r="J14">
        <v>186</v>
      </c>
      <c r="K14">
        <v>0</v>
      </c>
      <c r="L14">
        <v>0</v>
      </c>
      <c r="M14">
        <v>1</v>
      </c>
      <c r="N14">
        <v>1</v>
      </c>
      <c r="O14">
        <v>1</v>
      </c>
      <c r="P14">
        <v>3</v>
      </c>
      <c r="Q14">
        <v>2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4" x14ac:dyDescent="0.25">
      <c r="A15" t="s">
        <v>16</v>
      </c>
      <c r="B15">
        <v>11</v>
      </c>
      <c r="C15">
        <v>0.4</v>
      </c>
      <c r="D15">
        <v>0.19</v>
      </c>
      <c r="E15">
        <f t="shared" si="0"/>
        <v>0.21000000000000002</v>
      </c>
      <c r="F15">
        <v>0.8</v>
      </c>
      <c r="G15">
        <f t="shared" si="1"/>
        <v>0.26250000000000001</v>
      </c>
      <c r="H15">
        <v>0.3</v>
      </c>
      <c r="I15">
        <v>71</v>
      </c>
      <c r="J15">
        <v>26</v>
      </c>
      <c r="K15">
        <v>0</v>
      </c>
      <c r="L15">
        <v>0</v>
      </c>
      <c r="M15">
        <v>3</v>
      </c>
      <c r="N15">
        <v>1</v>
      </c>
      <c r="O15">
        <v>0</v>
      </c>
      <c r="P15">
        <v>11</v>
      </c>
      <c r="Q15">
        <v>4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4" x14ac:dyDescent="0.25">
      <c r="A16" t="s">
        <v>16</v>
      </c>
      <c r="B16">
        <v>12</v>
      </c>
      <c r="C16">
        <v>0.46</v>
      </c>
      <c r="D16">
        <v>0.27</v>
      </c>
      <c r="E16">
        <f t="shared" si="0"/>
        <v>0.19</v>
      </c>
      <c r="F16">
        <v>0.7</v>
      </c>
      <c r="G16">
        <f t="shared" si="1"/>
        <v>0.27142857142857146</v>
      </c>
      <c r="H16">
        <v>0.3</v>
      </c>
      <c r="I16">
        <v>68</v>
      </c>
      <c r="J16">
        <v>51</v>
      </c>
      <c r="K16">
        <v>6</v>
      </c>
      <c r="L16">
        <v>0</v>
      </c>
      <c r="M16">
        <v>3</v>
      </c>
      <c r="N16">
        <v>0</v>
      </c>
      <c r="O16">
        <v>2</v>
      </c>
      <c r="P16">
        <v>7</v>
      </c>
      <c r="Q16">
        <v>0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4" x14ac:dyDescent="0.25">
      <c r="A17" t="s">
        <v>16</v>
      </c>
      <c r="B17">
        <v>13</v>
      </c>
      <c r="C17">
        <v>0.43</v>
      </c>
      <c r="D17">
        <v>0.23</v>
      </c>
      <c r="E17">
        <f t="shared" si="0"/>
        <v>0.19999999999999998</v>
      </c>
      <c r="F17">
        <v>0.6</v>
      </c>
      <c r="G17">
        <f t="shared" si="1"/>
        <v>0.33333333333333331</v>
      </c>
      <c r="H17">
        <v>0.03</v>
      </c>
      <c r="I17">
        <v>39</v>
      </c>
      <c r="J17">
        <v>7</v>
      </c>
      <c r="K17">
        <v>2</v>
      </c>
      <c r="L17">
        <v>0</v>
      </c>
      <c r="M17">
        <v>1</v>
      </c>
      <c r="N17">
        <v>0</v>
      </c>
      <c r="O17">
        <v>0</v>
      </c>
      <c r="P17">
        <v>5</v>
      </c>
      <c r="Q17">
        <v>0</v>
      </c>
      <c r="R17">
        <v>1</v>
      </c>
      <c r="S17">
        <v>0</v>
      </c>
      <c r="T17">
        <v>3</v>
      </c>
      <c r="U17">
        <v>0</v>
      </c>
      <c r="V17">
        <v>0</v>
      </c>
      <c r="W17">
        <v>0</v>
      </c>
      <c r="X17" s="14" t="s">
        <v>51</v>
      </c>
    </row>
    <row r="18" spans="1:24" x14ac:dyDescent="0.25">
      <c r="A18" t="s">
        <v>16</v>
      </c>
      <c r="B18">
        <v>14</v>
      </c>
      <c r="C18">
        <v>0.28000000000000003</v>
      </c>
      <c r="D18">
        <v>0.16</v>
      </c>
      <c r="E18">
        <f t="shared" si="0"/>
        <v>0.12000000000000002</v>
      </c>
      <c r="F18">
        <v>0.4</v>
      </c>
      <c r="G18">
        <f t="shared" si="1"/>
        <v>0.30000000000000004</v>
      </c>
      <c r="H18">
        <v>0.05</v>
      </c>
      <c r="I18">
        <v>9</v>
      </c>
      <c r="J18">
        <v>89</v>
      </c>
      <c r="K18">
        <v>4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1</v>
      </c>
      <c r="T18">
        <v>5</v>
      </c>
      <c r="U18">
        <v>0</v>
      </c>
      <c r="V18">
        <v>0</v>
      </c>
      <c r="W18">
        <v>0</v>
      </c>
      <c r="X18" s="14" t="s">
        <v>49</v>
      </c>
    </row>
    <row r="19" spans="1:24" x14ac:dyDescent="0.25">
      <c r="A19" t="s">
        <v>16</v>
      </c>
      <c r="B19">
        <v>15</v>
      </c>
      <c r="C19">
        <v>0.24</v>
      </c>
      <c r="D19">
        <v>0.15</v>
      </c>
      <c r="E19">
        <f t="shared" si="0"/>
        <v>0.09</v>
      </c>
      <c r="F19">
        <v>0.4</v>
      </c>
      <c r="G19">
        <f t="shared" si="1"/>
        <v>0.22499999999999998</v>
      </c>
      <c r="H19">
        <v>0.02</v>
      </c>
      <c r="I19">
        <v>11</v>
      </c>
      <c r="J19">
        <v>46</v>
      </c>
      <c r="K19">
        <v>0</v>
      </c>
      <c r="L19">
        <v>0</v>
      </c>
      <c r="M19">
        <v>5</v>
      </c>
      <c r="N19">
        <v>0</v>
      </c>
      <c r="O19">
        <v>0</v>
      </c>
      <c r="P19">
        <v>2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 s="14" t="s">
        <v>50</v>
      </c>
    </row>
    <row r="20" spans="1:24" x14ac:dyDescent="0.25">
      <c r="A20" t="s">
        <v>16</v>
      </c>
      <c r="B20">
        <v>16</v>
      </c>
      <c r="C20">
        <v>0.24</v>
      </c>
      <c r="D20">
        <v>0.16</v>
      </c>
      <c r="E20">
        <f t="shared" si="0"/>
        <v>7.9999999999999988E-2</v>
      </c>
      <c r="F20">
        <v>0.3</v>
      </c>
      <c r="G20">
        <f t="shared" si="1"/>
        <v>0.26666666666666666</v>
      </c>
      <c r="H20">
        <v>0.01</v>
      </c>
      <c r="I20">
        <v>15</v>
      </c>
      <c r="J20">
        <v>15</v>
      </c>
      <c r="K20">
        <v>0</v>
      </c>
      <c r="L20">
        <v>0</v>
      </c>
      <c r="M20">
        <v>0</v>
      </c>
      <c r="N20">
        <v>0</v>
      </c>
      <c r="O20">
        <v>0</v>
      </c>
      <c r="P20">
        <v>2</v>
      </c>
      <c r="Q20">
        <v>2</v>
      </c>
      <c r="R20">
        <v>0</v>
      </c>
      <c r="S20">
        <v>0</v>
      </c>
      <c r="T20">
        <v>0</v>
      </c>
      <c r="U20">
        <v>0</v>
      </c>
      <c r="V20">
        <v>2</v>
      </c>
      <c r="W20">
        <v>0</v>
      </c>
      <c r="X20" s="14" t="s">
        <v>53</v>
      </c>
    </row>
    <row r="21" spans="1:24" x14ac:dyDescent="0.25">
      <c r="A21" t="s">
        <v>16</v>
      </c>
      <c r="B21">
        <v>17</v>
      </c>
      <c r="C21">
        <v>0.3</v>
      </c>
      <c r="D21">
        <v>0.12</v>
      </c>
      <c r="E21">
        <f t="shared" si="0"/>
        <v>0.18</v>
      </c>
      <c r="F21">
        <v>0.6</v>
      </c>
      <c r="G21">
        <f t="shared" si="1"/>
        <v>0.3</v>
      </c>
      <c r="H21">
        <v>0.2</v>
      </c>
      <c r="I21">
        <f>36*5-2</f>
        <v>178</v>
      </c>
      <c r="J21">
        <v>0</v>
      </c>
      <c r="K21">
        <v>2</v>
      </c>
      <c r="L21">
        <v>0</v>
      </c>
      <c r="M21">
        <v>1</v>
      </c>
      <c r="N21">
        <v>9</v>
      </c>
      <c r="O21">
        <v>0</v>
      </c>
      <c r="P21">
        <v>2</v>
      </c>
      <c r="Q21">
        <v>0</v>
      </c>
      <c r="R21">
        <v>17</v>
      </c>
      <c r="S21">
        <v>0</v>
      </c>
      <c r="T21">
        <v>2</v>
      </c>
      <c r="U21">
        <v>0</v>
      </c>
      <c r="V21">
        <v>0</v>
      </c>
      <c r="W21">
        <v>0</v>
      </c>
    </row>
    <row r="22" spans="1:24" x14ac:dyDescent="0.25">
      <c r="A22" t="s">
        <v>16</v>
      </c>
      <c r="B22">
        <v>18</v>
      </c>
      <c r="C22">
        <v>0.43</v>
      </c>
      <c r="D22">
        <v>0.17</v>
      </c>
      <c r="E22">
        <f t="shared" si="0"/>
        <v>0.26</v>
      </c>
      <c r="F22">
        <v>1</v>
      </c>
      <c r="G22">
        <f t="shared" si="1"/>
        <v>0.26</v>
      </c>
      <c r="H22">
        <v>0.15</v>
      </c>
      <c r="I22">
        <v>296</v>
      </c>
      <c r="J22">
        <v>0</v>
      </c>
      <c r="K22">
        <v>1</v>
      </c>
      <c r="L22">
        <v>0</v>
      </c>
      <c r="M22">
        <v>1</v>
      </c>
      <c r="N22">
        <v>0</v>
      </c>
      <c r="O22">
        <v>0</v>
      </c>
      <c r="P22">
        <v>8</v>
      </c>
      <c r="Q22">
        <v>0</v>
      </c>
      <c r="R22">
        <v>16</v>
      </c>
      <c r="S22">
        <v>0</v>
      </c>
      <c r="T22">
        <v>12</v>
      </c>
      <c r="U22">
        <v>0</v>
      </c>
      <c r="V22">
        <v>0</v>
      </c>
      <c r="W22">
        <v>0</v>
      </c>
    </row>
    <row r="23" spans="1:24" x14ac:dyDescent="0.25">
      <c r="A23" t="s">
        <v>32</v>
      </c>
      <c r="B23">
        <v>1</v>
      </c>
      <c r="C23">
        <v>0.94</v>
      </c>
      <c r="D23">
        <v>0.57999999999999996</v>
      </c>
      <c r="E23">
        <f t="shared" si="0"/>
        <v>0.36</v>
      </c>
      <c r="F23">
        <v>0.4</v>
      </c>
      <c r="G23">
        <f t="shared" si="1"/>
        <v>0.89999999999999991</v>
      </c>
      <c r="H23">
        <v>0.7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 s="14" t="s">
        <v>486</v>
      </c>
    </row>
    <row r="24" spans="1:24" x14ac:dyDescent="0.25">
      <c r="A24" t="s">
        <v>32</v>
      </c>
      <c r="B24">
        <v>2</v>
      </c>
      <c r="C24">
        <v>0.89</v>
      </c>
      <c r="D24">
        <v>0.47</v>
      </c>
      <c r="E24">
        <f t="shared" si="0"/>
        <v>0.42000000000000004</v>
      </c>
      <c r="F24">
        <v>0.8</v>
      </c>
      <c r="G24">
        <f t="shared" si="1"/>
        <v>0.52500000000000002</v>
      </c>
      <c r="H24">
        <v>0.9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 s="14" t="s">
        <v>486</v>
      </c>
    </row>
    <row r="25" spans="1:24" x14ac:dyDescent="0.25">
      <c r="A25" t="s">
        <v>32</v>
      </c>
      <c r="B25">
        <v>3</v>
      </c>
      <c r="C25">
        <v>3.04</v>
      </c>
      <c r="D25">
        <v>1.19</v>
      </c>
      <c r="E25">
        <f t="shared" si="0"/>
        <v>1.85</v>
      </c>
      <c r="F25">
        <v>0.95</v>
      </c>
      <c r="G25">
        <f t="shared" si="1"/>
        <v>1.9473684210526319</v>
      </c>
      <c r="H25">
        <v>0.4</v>
      </c>
      <c r="I25">
        <v>2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 s="14" t="s">
        <v>488</v>
      </c>
    </row>
    <row r="26" spans="1:24" x14ac:dyDescent="0.25">
      <c r="A26" t="s">
        <v>34</v>
      </c>
      <c r="B26">
        <v>1</v>
      </c>
      <c r="C26">
        <v>5.7</v>
      </c>
      <c r="D26">
        <v>3.99</v>
      </c>
      <c r="E26">
        <f t="shared" si="0"/>
        <v>1.71</v>
      </c>
      <c r="F26">
        <v>0.7</v>
      </c>
      <c r="G26">
        <f t="shared" si="1"/>
        <v>2.4428571428571431</v>
      </c>
      <c r="H26">
        <v>90</v>
      </c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4" t="s">
        <v>492</v>
      </c>
    </row>
    <row r="27" spans="1:24" x14ac:dyDescent="0.25">
      <c r="A27" t="s">
        <v>35</v>
      </c>
      <c r="B27">
        <v>1</v>
      </c>
      <c r="C27">
        <v>0.09</v>
      </c>
      <c r="D27">
        <v>0.06</v>
      </c>
      <c r="E27">
        <f t="shared" si="0"/>
        <v>0.03</v>
      </c>
      <c r="F27">
        <v>0.4</v>
      </c>
      <c r="G27">
        <f t="shared" si="1"/>
        <v>7.4999999999999997E-2</v>
      </c>
      <c r="H27">
        <v>0.3</v>
      </c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4" t="s">
        <v>487</v>
      </c>
    </row>
    <row r="28" spans="1:24" x14ac:dyDescent="0.25">
      <c r="A28" t="s">
        <v>35</v>
      </c>
      <c r="B28">
        <v>2</v>
      </c>
      <c r="C28">
        <v>0.14000000000000001</v>
      </c>
      <c r="D28">
        <v>0.08</v>
      </c>
      <c r="E28">
        <f t="shared" si="0"/>
        <v>6.0000000000000012E-2</v>
      </c>
      <c r="F28">
        <v>0.7</v>
      </c>
      <c r="G28">
        <f t="shared" si="1"/>
        <v>8.5714285714285743E-2</v>
      </c>
      <c r="H28">
        <v>0.8</v>
      </c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4" t="s">
        <v>487</v>
      </c>
    </row>
    <row r="29" spans="1:24" x14ac:dyDescent="0.25">
      <c r="A29" t="s">
        <v>35</v>
      </c>
      <c r="B29">
        <v>3</v>
      </c>
      <c r="C29">
        <v>2.8</v>
      </c>
      <c r="D29">
        <v>2.2999999999999998</v>
      </c>
      <c r="E29">
        <f t="shared" si="0"/>
        <v>0.5</v>
      </c>
      <c r="F29">
        <v>0.4</v>
      </c>
      <c r="G29">
        <f t="shared" si="1"/>
        <v>1.25</v>
      </c>
      <c r="H29">
        <v>0.7</v>
      </c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4" t="s">
        <v>491</v>
      </c>
    </row>
    <row r="30" spans="1:24" x14ac:dyDescent="0.25">
      <c r="A30" t="s">
        <v>35</v>
      </c>
      <c r="B30">
        <v>4</v>
      </c>
      <c r="C30">
        <v>0.23</v>
      </c>
      <c r="D30">
        <v>0.14000000000000001</v>
      </c>
      <c r="E30">
        <f t="shared" si="0"/>
        <v>0.09</v>
      </c>
      <c r="F30">
        <v>0.4</v>
      </c>
      <c r="G30">
        <f t="shared" si="1"/>
        <v>0.22499999999999998</v>
      </c>
      <c r="H30">
        <v>0.2</v>
      </c>
      <c r="I30">
        <v>23</v>
      </c>
      <c r="J30">
        <v>8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2</v>
      </c>
      <c r="R30">
        <v>3</v>
      </c>
      <c r="S30">
        <v>0</v>
      </c>
      <c r="T30">
        <v>3</v>
      </c>
      <c r="U30">
        <v>0</v>
      </c>
      <c r="V30">
        <v>0</v>
      </c>
      <c r="W30">
        <v>0</v>
      </c>
      <c r="X30" s="14" t="s">
        <v>487</v>
      </c>
    </row>
    <row r="31" spans="1:24" x14ac:dyDescent="0.25">
      <c r="A31" t="s">
        <v>27</v>
      </c>
      <c r="B31">
        <v>1</v>
      </c>
      <c r="C31">
        <v>1.22</v>
      </c>
      <c r="D31">
        <v>1.01</v>
      </c>
      <c r="E31">
        <f t="shared" si="0"/>
        <v>0.20999999999999996</v>
      </c>
      <c r="F31">
        <v>0.4</v>
      </c>
      <c r="G31">
        <f t="shared" si="1"/>
        <v>0.52499999999999991</v>
      </c>
      <c r="H31">
        <v>0.7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 s="14" t="s">
        <v>490</v>
      </c>
    </row>
    <row r="32" spans="1:24" x14ac:dyDescent="0.25">
      <c r="A32" t="s">
        <v>18</v>
      </c>
      <c r="B32">
        <v>1</v>
      </c>
      <c r="C32">
        <v>0.4</v>
      </c>
      <c r="D32">
        <v>0.22</v>
      </c>
      <c r="E32">
        <f t="shared" si="0"/>
        <v>0.18000000000000002</v>
      </c>
      <c r="F32">
        <v>0.6</v>
      </c>
      <c r="G32">
        <f t="shared" si="1"/>
        <v>0.30000000000000004</v>
      </c>
      <c r="H32">
        <v>0.01</v>
      </c>
      <c r="I32">
        <v>5</v>
      </c>
      <c r="J32">
        <v>1</v>
      </c>
      <c r="K32">
        <v>0</v>
      </c>
      <c r="L32">
        <v>0</v>
      </c>
      <c r="M32">
        <v>3</v>
      </c>
      <c r="N32">
        <v>1</v>
      </c>
      <c r="O32">
        <v>0</v>
      </c>
      <c r="P32">
        <v>2</v>
      </c>
      <c r="Q32">
        <v>0</v>
      </c>
      <c r="R32">
        <v>0</v>
      </c>
      <c r="S32">
        <v>0</v>
      </c>
      <c r="T32">
        <v>6</v>
      </c>
      <c r="U32">
        <v>0</v>
      </c>
      <c r="V32">
        <v>0</v>
      </c>
      <c r="W32">
        <v>0</v>
      </c>
      <c r="X32" s="14" t="s">
        <v>208</v>
      </c>
    </row>
    <row r="33" spans="1:24" x14ac:dyDescent="0.25">
      <c r="A33" t="s">
        <v>18</v>
      </c>
      <c r="B33">
        <v>2</v>
      </c>
      <c r="C33">
        <v>0.38</v>
      </c>
      <c r="D33">
        <v>0.22</v>
      </c>
      <c r="E33">
        <f t="shared" ref="E33" si="2">C33-D33</f>
        <v>0.16</v>
      </c>
      <c r="F33">
        <v>0.6</v>
      </c>
      <c r="G33">
        <f t="shared" si="1"/>
        <v>0.26666666666666666</v>
      </c>
      <c r="H33">
        <v>0.8</v>
      </c>
      <c r="I33">
        <v>4</v>
      </c>
      <c r="J33">
        <v>1</v>
      </c>
      <c r="K33">
        <v>0</v>
      </c>
      <c r="L33">
        <v>0</v>
      </c>
      <c r="M33">
        <v>1</v>
      </c>
      <c r="N33">
        <v>0</v>
      </c>
      <c r="O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 s="14" t="s">
        <v>196</v>
      </c>
    </row>
    <row r="34" spans="1:24" x14ac:dyDescent="0.25">
      <c r="A34" t="s">
        <v>18</v>
      </c>
      <c r="B34">
        <v>3</v>
      </c>
      <c r="C34">
        <v>0.54</v>
      </c>
      <c r="D34">
        <v>0.28999999999999998</v>
      </c>
      <c r="E34">
        <f t="shared" ref="E34:E65" si="3">C34-D34</f>
        <v>0.25000000000000006</v>
      </c>
      <c r="F34">
        <v>0.5</v>
      </c>
      <c r="G34">
        <f t="shared" si="1"/>
        <v>0.50000000000000011</v>
      </c>
      <c r="H34">
        <v>0.8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 s="14" t="s">
        <v>204</v>
      </c>
    </row>
    <row r="35" spans="1:24" x14ac:dyDescent="0.25">
      <c r="A35" t="s">
        <v>18</v>
      </c>
      <c r="B35">
        <v>4</v>
      </c>
      <c r="C35">
        <v>0.97</v>
      </c>
      <c r="D35">
        <v>0.67</v>
      </c>
      <c r="E35">
        <f t="shared" si="3"/>
        <v>0.29999999999999993</v>
      </c>
      <c r="F35">
        <v>0.6</v>
      </c>
      <c r="G35">
        <f t="shared" si="1"/>
        <v>0.49999999999999989</v>
      </c>
      <c r="H35">
        <v>0.01</v>
      </c>
      <c r="I35">
        <v>22</v>
      </c>
      <c r="J35">
        <v>9</v>
      </c>
      <c r="K35">
        <v>0</v>
      </c>
      <c r="L35">
        <v>0</v>
      </c>
      <c r="M35">
        <v>2</v>
      </c>
      <c r="N35">
        <v>0</v>
      </c>
      <c r="O35">
        <v>0</v>
      </c>
      <c r="P35">
        <v>4</v>
      </c>
      <c r="Q35">
        <v>0</v>
      </c>
      <c r="R35">
        <v>0</v>
      </c>
      <c r="S35">
        <v>0</v>
      </c>
      <c r="T35">
        <v>2</v>
      </c>
      <c r="U35">
        <v>0</v>
      </c>
      <c r="V35">
        <v>0</v>
      </c>
      <c r="W35">
        <v>0</v>
      </c>
      <c r="X35" s="14" t="s">
        <v>202</v>
      </c>
    </row>
    <row r="36" spans="1:24" x14ac:dyDescent="0.25">
      <c r="A36" t="s">
        <v>18</v>
      </c>
      <c r="B36">
        <v>5</v>
      </c>
      <c r="C36">
        <v>0.96</v>
      </c>
      <c r="D36">
        <v>0.76</v>
      </c>
      <c r="E36">
        <f t="shared" si="3"/>
        <v>0.19999999999999996</v>
      </c>
      <c r="F36">
        <v>0.45</v>
      </c>
      <c r="G36">
        <f t="shared" si="1"/>
        <v>0.44444444444444431</v>
      </c>
      <c r="H36">
        <v>0.01</v>
      </c>
      <c r="I36">
        <v>10</v>
      </c>
      <c r="J36">
        <v>2</v>
      </c>
      <c r="K36">
        <v>0</v>
      </c>
      <c r="L36">
        <v>0</v>
      </c>
      <c r="M36">
        <v>0</v>
      </c>
      <c r="N36">
        <v>0</v>
      </c>
      <c r="O36">
        <v>0</v>
      </c>
      <c r="P36">
        <v>2</v>
      </c>
      <c r="Q36">
        <v>0</v>
      </c>
      <c r="R36">
        <v>2</v>
      </c>
      <c r="S36">
        <v>0</v>
      </c>
      <c r="T36">
        <v>1</v>
      </c>
      <c r="U36">
        <v>0</v>
      </c>
      <c r="V36">
        <v>0</v>
      </c>
      <c r="W36">
        <v>0</v>
      </c>
      <c r="X36" s="14" t="s">
        <v>207</v>
      </c>
    </row>
    <row r="37" spans="1:24" x14ac:dyDescent="0.25">
      <c r="A37" t="s">
        <v>18</v>
      </c>
      <c r="B37">
        <v>6</v>
      </c>
      <c r="C37">
        <v>1.1399999999999999</v>
      </c>
      <c r="D37">
        <v>0.78</v>
      </c>
      <c r="E37">
        <f t="shared" si="3"/>
        <v>0.35999999999999988</v>
      </c>
      <c r="F37">
        <v>0.5</v>
      </c>
      <c r="G37">
        <f t="shared" si="1"/>
        <v>0.71999999999999975</v>
      </c>
      <c r="H37">
        <v>5.0000000000000001E-3</v>
      </c>
      <c r="I37">
        <v>14</v>
      </c>
      <c r="J37">
        <v>3</v>
      </c>
      <c r="K37">
        <v>9</v>
      </c>
      <c r="L37">
        <v>0</v>
      </c>
      <c r="M37">
        <v>6</v>
      </c>
      <c r="N37">
        <v>0</v>
      </c>
      <c r="O37">
        <v>0</v>
      </c>
      <c r="P37">
        <v>3</v>
      </c>
      <c r="Q37">
        <v>0</v>
      </c>
      <c r="R37">
        <v>0</v>
      </c>
      <c r="S37">
        <v>0</v>
      </c>
      <c r="T37">
        <v>1</v>
      </c>
      <c r="U37">
        <v>0</v>
      </c>
      <c r="V37">
        <v>0</v>
      </c>
      <c r="W37">
        <v>0</v>
      </c>
      <c r="X37" s="14" t="s">
        <v>205</v>
      </c>
    </row>
    <row r="38" spans="1:24" x14ac:dyDescent="0.25">
      <c r="A38" t="s">
        <v>18</v>
      </c>
      <c r="B38">
        <v>7</v>
      </c>
      <c r="C38">
        <v>1.32</v>
      </c>
      <c r="D38">
        <v>0.81</v>
      </c>
      <c r="E38">
        <f t="shared" si="3"/>
        <v>0.51</v>
      </c>
      <c r="F38">
        <v>1</v>
      </c>
      <c r="G38">
        <f t="shared" si="1"/>
        <v>0.51</v>
      </c>
      <c r="H38">
        <v>5.0000000000000001E-3</v>
      </c>
      <c r="I38">
        <v>30</v>
      </c>
      <c r="J38">
        <v>2</v>
      </c>
      <c r="K38">
        <v>2</v>
      </c>
      <c r="L38">
        <v>0</v>
      </c>
      <c r="M38">
        <v>8</v>
      </c>
      <c r="N38">
        <v>0</v>
      </c>
      <c r="O38">
        <v>0</v>
      </c>
      <c r="P38">
        <v>3</v>
      </c>
      <c r="Q38">
        <v>0</v>
      </c>
      <c r="R38">
        <v>0</v>
      </c>
      <c r="S38">
        <v>0</v>
      </c>
      <c r="T38">
        <v>1</v>
      </c>
      <c r="U38">
        <v>0</v>
      </c>
      <c r="V38">
        <v>0</v>
      </c>
      <c r="W38">
        <v>0</v>
      </c>
      <c r="X38" s="14" t="s">
        <v>202</v>
      </c>
    </row>
    <row r="39" spans="1:24" x14ac:dyDescent="0.25">
      <c r="A39" t="s">
        <v>18</v>
      </c>
      <c r="B39">
        <v>8</v>
      </c>
      <c r="C39">
        <v>1.0900000000000001</v>
      </c>
      <c r="D39">
        <v>0.59</v>
      </c>
      <c r="E39">
        <f t="shared" si="3"/>
        <v>0.50000000000000011</v>
      </c>
      <c r="F39">
        <v>1</v>
      </c>
      <c r="G39">
        <f t="shared" si="1"/>
        <v>0.50000000000000011</v>
      </c>
      <c r="H39">
        <v>1E-3</v>
      </c>
      <c r="I39">
        <v>12</v>
      </c>
      <c r="J39">
        <v>3</v>
      </c>
      <c r="K39">
        <v>0</v>
      </c>
      <c r="L39">
        <v>0</v>
      </c>
      <c r="M39">
        <v>4</v>
      </c>
      <c r="N39">
        <v>1</v>
      </c>
      <c r="O39">
        <v>0</v>
      </c>
      <c r="P39">
        <v>3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 s="14" t="s">
        <v>208</v>
      </c>
    </row>
    <row r="40" spans="1:24" x14ac:dyDescent="0.25">
      <c r="A40" t="s">
        <v>18</v>
      </c>
      <c r="B40">
        <v>9</v>
      </c>
      <c r="C40">
        <v>1.45</v>
      </c>
      <c r="D40">
        <v>0.64</v>
      </c>
      <c r="E40">
        <f t="shared" si="3"/>
        <v>0.80999999999999994</v>
      </c>
      <c r="F40">
        <v>0.7</v>
      </c>
      <c r="G40">
        <f t="shared" si="1"/>
        <v>1.157142857142857</v>
      </c>
      <c r="H40">
        <v>0.01</v>
      </c>
      <c r="I40">
        <v>23</v>
      </c>
      <c r="J40">
        <v>2</v>
      </c>
      <c r="K40">
        <v>5</v>
      </c>
      <c r="L40">
        <v>0</v>
      </c>
      <c r="M40">
        <v>3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1</v>
      </c>
      <c r="U40">
        <v>0</v>
      </c>
      <c r="V40">
        <v>0</v>
      </c>
      <c r="W40">
        <v>0</v>
      </c>
      <c r="X40" s="14" t="s">
        <v>202</v>
      </c>
    </row>
    <row r="41" spans="1:24" x14ac:dyDescent="0.25">
      <c r="A41" t="s">
        <v>18</v>
      </c>
      <c r="B41">
        <v>10</v>
      </c>
      <c r="C41">
        <v>1.07</v>
      </c>
      <c r="D41">
        <v>0.76</v>
      </c>
      <c r="E41">
        <f t="shared" si="3"/>
        <v>0.31000000000000005</v>
      </c>
      <c r="F41">
        <v>0.6</v>
      </c>
      <c r="G41">
        <f t="shared" si="1"/>
        <v>0.51666666666666683</v>
      </c>
      <c r="H41">
        <v>0.02</v>
      </c>
      <c r="I41">
        <v>18</v>
      </c>
      <c r="J41">
        <v>2</v>
      </c>
      <c r="K41">
        <v>0</v>
      </c>
      <c r="L41">
        <v>0</v>
      </c>
      <c r="M41">
        <v>2</v>
      </c>
      <c r="N41">
        <v>0</v>
      </c>
      <c r="O41">
        <v>0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 s="14" t="s">
        <v>210</v>
      </c>
    </row>
    <row r="42" spans="1:24" x14ac:dyDescent="0.25">
      <c r="A42" t="s">
        <v>18</v>
      </c>
      <c r="B42">
        <v>11</v>
      </c>
      <c r="C42">
        <v>1.18</v>
      </c>
      <c r="D42">
        <v>0.78</v>
      </c>
      <c r="E42">
        <f t="shared" si="3"/>
        <v>0.39999999999999991</v>
      </c>
      <c r="F42">
        <v>0.6</v>
      </c>
      <c r="G42">
        <f t="shared" si="1"/>
        <v>0.66666666666666652</v>
      </c>
      <c r="H42">
        <v>0.1</v>
      </c>
      <c r="I42">
        <v>76</v>
      </c>
      <c r="J42">
        <v>4</v>
      </c>
      <c r="K42">
        <v>0</v>
      </c>
      <c r="L42">
        <v>0</v>
      </c>
      <c r="M42">
        <v>2</v>
      </c>
      <c r="N42">
        <v>0</v>
      </c>
      <c r="O42">
        <v>1</v>
      </c>
      <c r="P42">
        <v>4</v>
      </c>
      <c r="Q42">
        <v>0</v>
      </c>
      <c r="R42">
        <v>0</v>
      </c>
      <c r="S42">
        <v>0</v>
      </c>
      <c r="T42">
        <v>3</v>
      </c>
      <c r="U42">
        <v>0</v>
      </c>
      <c r="V42">
        <v>0</v>
      </c>
      <c r="W42">
        <v>0</v>
      </c>
      <c r="X42" s="14" t="s">
        <v>195</v>
      </c>
    </row>
    <row r="43" spans="1:24" x14ac:dyDescent="0.25">
      <c r="A43" t="s">
        <v>18</v>
      </c>
      <c r="B43">
        <v>12</v>
      </c>
      <c r="C43">
        <v>1.71</v>
      </c>
      <c r="D43">
        <v>1.1399999999999999</v>
      </c>
      <c r="E43">
        <f t="shared" si="3"/>
        <v>0.57000000000000006</v>
      </c>
      <c r="F43">
        <v>0.7</v>
      </c>
      <c r="G43">
        <f t="shared" si="1"/>
        <v>0.81428571428571439</v>
      </c>
      <c r="H43">
        <v>1E-3</v>
      </c>
      <c r="I43">
        <v>9</v>
      </c>
      <c r="J43">
        <v>0</v>
      </c>
      <c r="K43">
        <v>0</v>
      </c>
      <c r="L43">
        <v>0</v>
      </c>
      <c r="M43">
        <v>2</v>
      </c>
      <c r="N43">
        <v>0</v>
      </c>
      <c r="O43">
        <v>0</v>
      </c>
      <c r="P43">
        <v>4</v>
      </c>
      <c r="Q43">
        <v>0</v>
      </c>
      <c r="R43">
        <v>1</v>
      </c>
      <c r="S43">
        <v>0</v>
      </c>
      <c r="T43">
        <v>1</v>
      </c>
      <c r="U43">
        <v>0</v>
      </c>
      <c r="V43">
        <v>0</v>
      </c>
      <c r="W43">
        <v>0</v>
      </c>
      <c r="X43" s="14" t="s">
        <v>209</v>
      </c>
    </row>
    <row r="44" spans="1:24" x14ac:dyDescent="0.25">
      <c r="A44" t="s">
        <v>18</v>
      </c>
      <c r="B44">
        <v>13</v>
      </c>
      <c r="C44">
        <v>0.6</v>
      </c>
      <c r="D44">
        <v>0.37</v>
      </c>
      <c r="E44">
        <f t="shared" si="3"/>
        <v>0.22999999999999998</v>
      </c>
      <c r="F44">
        <v>0.5</v>
      </c>
      <c r="G44">
        <f t="shared" si="1"/>
        <v>0.45999999999999996</v>
      </c>
      <c r="H44">
        <v>0.05</v>
      </c>
      <c r="I44">
        <v>29</v>
      </c>
      <c r="J44">
        <v>1</v>
      </c>
      <c r="K44">
        <v>0</v>
      </c>
      <c r="L44">
        <v>0</v>
      </c>
      <c r="M44">
        <v>1</v>
      </c>
      <c r="N44">
        <v>0</v>
      </c>
      <c r="O44">
        <v>0</v>
      </c>
      <c r="P44">
        <v>24</v>
      </c>
      <c r="Q44">
        <v>0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 s="14" t="s">
        <v>206</v>
      </c>
    </row>
    <row r="45" spans="1:24" x14ac:dyDescent="0.25">
      <c r="A45" t="s">
        <v>18</v>
      </c>
      <c r="B45">
        <v>14</v>
      </c>
      <c r="C45">
        <v>1.21</v>
      </c>
      <c r="D45">
        <v>0.75</v>
      </c>
      <c r="E45">
        <f t="shared" si="3"/>
        <v>0.45999999999999996</v>
      </c>
      <c r="F45">
        <v>0.8</v>
      </c>
      <c r="G45">
        <f t="shared" si="1"/>
        <v>0.57499999999999996</v>
      </c>
      <c r="H45">
        <v>0.03</v>
      </c>
      <c r="I45">
        <v>34</v>
      </c>
      <c r="J45">
        <v>2</v>
      </c>
      <c r="K45">
        <v>2</v>
      </c>
      <c r="L45">
        <v>0</v>
      </c>
      <c r="M45">
        <v>2</v>
      </c>
      <c r="N45">
        <v>0</v>
      </c>
      <c r="O45">
        <v>0</v>
      </c>
      <c r="P45">
        <v>4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 s="14" t="s">
        <v>198</v>
      </c>
    </row>
    <row r="46" spans="1:24" x14ac:dyDescent="0.25">
      <c r="A46" t="s">
        <v>18</v>
      </c>
      <c r="B46">
        <v>15</v>
      </c>
      <c r="C46">
        <v>0.8</v>
      </c>
      <c r="D46">
        <v>0.43</v>
      </c>
      <c r="E46">
        <f t="shared" si="3"/>
        <v>0.37000000000000005</v>
      </c>
      <c r="F46">
        <v>0.6</v>
      </c>
      <c r="G46">
        <f t="shared" si="1"/>
        <v>0.61666666666666681</v>
      </c>
      <c r="H46">
        <v>0.05</v>
      </c>
      <c r="I46">
        <v>29</v>
      </c>
      <c r="J46">
        <v>10</v>
      </c>
      <c r="K46">
        <v>1</v>
      </c>
      <c r="L46">
        <v>0</v>
      </c>
      <c r="M46">
        <v>0</v>
      </c>
      <c r="N46">
        <v>3</v>
      </c>
      <c r="O46">
        <v>0</v>
      </c>
      <c r="P46">
        <v>4</v>
      </c>
      <c r="Q46">
        <v>0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  <c r="X46" s="14" t="s">
        <v>205</v>
      </c>
    </row>
    <row r="47" spans="1:24" x14ac:dyDescent="0.25">
      <c r="A47" t="s">
        <v>18</v>
      </c>
      <c r="B47">
        <v>16</v>
      </c>
      <c r="C47">
        <v>0.57999999999999996</v>
      </c>
      <c r="D47">
        <v>0.32</v>
      </c>
      <c r="E47">
        <f t="shared" si="3"/>
        <v>0.25999999999999995</v>
      </c>
      <c r="F47">
        <v>0.6</v>
      </c>
      <c r="G47">
        <f t="shared" si="1"/>
        <v>0.43333333333333329</v>
      </c>
      <c r="H47">
        <v>0.05</v>
      </c>
      <c r="I47">
        <v>69</v>
      </c>
      <c r="J47">
        <v>13</v>
      </c>
      <c r="K47">
        <v>0</v>
      </c>
      <c r="L47">
        <v>0</v>
      </c>
      <c r="M47">
        <v>3</v>
      </c>
      <c r="N47">
        <v>0</v>
      </c>
      <c r="O47">
        <v>0</v>
      </c>
      <c r="P47">
        <v>26</v>
      </c>
      <c r="Q47">
        <v>0</v>
      </c>
      <c r="R47">
        <v>0</v>
      </c>
      <c r="S47">
        <v>0</v>
      </c>
      <c r="T47">
        <v>1</v>
      </c>
      <c r="U47">
        <v>0</v>
      </c>
      <c r="V47">
        <v>0</v>
      </c>
      <c r="W47">
        <v>0</v>
      </c>
      <c r="X47" s="14" t="s">
        <v>203</v>
      </c>
    </row>
    <row r="48" spans="1:24" x14ac:dyDescent="0.25">
      <c r="A48" t="s">
        <v>18</v>
      </c>
      <c r="B48">
        <v>17</v>
      </c>
      <c r="C48">
        <v>0.47</v>
      </c>
      <c r="D48">
        <v>0.22</v>
      </c>
      <c r="E48">
        <f t="shared" si="3"/>
        <v>0.24999999999999997</v>
      </c>
      <c r="F48">
        <v>0.5</v>
      </c>
      <c r="G48">
        <f t="shared" si="1"/>
        <v>0.49999999999999994</v>
      </c>
      <c r="H48">
        <v>0.01</v>
      </c>
      <c r="I48">
        <v>17</v>
      </c>
      <c r="J48">
        <v>2</v>
      </c>
      <c r="K48">
        <v>0</v>
      </c>
      <c r="L48">
        <v>0</v>
      </c>
      <c r="M48">
        <v>2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 s="14" t="s">
        <v>201</v>
      </c>
    </row>
    <row r="49" spans="1:24" x14ac:dyDescent="0.25">
      <c r="A49" t="s">
        <v>18</v>
      </c>
      <c r="B49">
        <v>18</v>
      </c>
      <c r="C49">
        <v>1.28</v>
      </c>
      <c r="D49">
        <v>0.86</v>
      </c>
      <c r="E49">
        <f t="shared" si="3"/>
        <v>0.42000000000000004</v>
      </c>
      <c r="F49">
        <v>0.5</v>
      </c>
      <c r="G49">
        <f t="shared" si="1"/>
        <v>0.84000000000000008</v>
      </c>
      <c r="H49">
        <v>0.05</v>
      </c>
      <c r="I49">
        <v>60</v>
      </c>
      <c r="J49">
        <v>9</v>
      </c>
      <c r="K49">
        <v>0</v>
      </c>
      <c r="L49">
        <v>0</v>
      </c>
      <c r="M49">
        <v>1</v>
      </c>
      <c r="N49">
        <v>0</v>
      </c>
      <c r="O49">
        <v>0</v>
      </c>
      <c r="P49">
        <v>21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 s="14" t="s">
        <v>202</v>
      </c>
    </row>
    <row r="50" spans="1:24" x14ac:dyDescent="0.25">
      <c r="A50" t="s">
        <v>18</v>
      </c>
      <c r="B50">
        <v>19</v>
      </c>
      <c r="C50">
        <v>0.59</v>
      </c>
      <c r="D50">
        <v>0.37</v>
      </c>
      <c r="E50">
        <f t="shared" si="3"/>
        <v>0.21999999999999997</v>
      </c>
      <c r="F50">
        <v>0.6</v>
      </c>
      <c r="G50">
        <f t="shared" si="1"/>
        <v>0.36666666666666664</v>
      </c>
      <c r="H50">
        <v>0.03</v>
      </c>
      <c r="I50">
        <v>32</v>
      </c>
      <c r="J50">
        <v>18</v>
      </c>
      <c r="K50">
        <v>0</v>
      </c>
      <c r="L50">
        <v>0</v>
      </c>
      <c r="M50">
        <v>1</v>
      </c>
      <c r="N50">
        <v>0</v>
      </c>
      <c r="O50">
        <v>0</v>
      </c>
      <c r="P50">
        <v>10</v>
      </c>
      <c r="Q50">
        <v>0</v>
      </c>
      <c r="R50">
        <v>0</v>
      </c>
      <c r="S50">
        <v>0</v>
      </c>
      <c r="T50">
        <v>1</v>
      </c>
      <c r="U50">
        <v>0</v>
      </c>
      <c r="V50">
        <v>0</v>
      </c>
      <c r="W50">
        <v>0</v>
      </c>
      <c r="X50" s="14" t="s">
        <v>202</v>
      </c>
    </row>
    <row r="51" spans="1:24" x14ac:dyDescent="0.25">
      <c r="A51" t="s">
        <v>18</v>
      </c>
      <c r="B51">
        <v>20</v>
      </c>
      <c r="C51">
        <v>1.44</v>
      </c>
      <c r="D51">
        <v>1.01</v>
      </c>
      <c r="E51">
        <f t="shared" si="3"/>
        <v>0.42999999999999994</v>
      </c>
      <c r="F51">
        <v>1</v>
      </c>
      <c r="G51">
        <f t="shared" si="1"/>
        <v>0.42999999999999994</v>
      </c>
      <c r="H51">
        <v>0.3</v>
      </c>
      <c r="I51">
        <v>48</v>
      </c>
      <c r="J51">
        <v>4</v>
      </c>
      <c r="K51">
        <v>1</v>
      </c>
      <c r="L51">
        <v>0</v>
      </c>
      <c r="M51">
        <v>1</v>
      </c>
      <c r="N51">
        <v>0</v>
      </c>
      <c r="O51">
        <v>0</v>
      </c>
      <c r="P51">
        <v>18</v>
      </c>
      <c r="Q51">
        <v>0</v>
      </c>
      <c r="R51">
        <v>1</v>
      </c>
      <c r="S51">
        <v>0</v>
      </c>
      <c r="T51">
        <v>1</v>
      </c>
      <c r="U51">
        <v>1</v>
      </c>
      <c r="V51">
        <v>0</v>
      </c>
      <c r="W51">
        <v>0</v>
      </c>
      <c r="X51" s="14" t="s">
        <v>197</v>
      </c>
    </row>
    <row r="52" spans="1:24" x14ac:dyDescent="0.25">
      <c r="A52" t="s">
        <v>18</v>
      </c>
      <c r="B52">
        <v>21</v>
      </c>
      <c r="C52">
        <v>0.47</v>
      </c>
      <c r="D52">
        <v>0.28999999999999998</v>
      </c>
      <c r="E52">
        <f t="shared" si="3"/>
        <v>0.18</v>
      </c>
      <c r="F52">
        <v>0.7</v>
      </c>
      <c r="G52">
        <f t="shared" si="1"/>
        <v>0.25714285714285717</v>
      </c>
      <c r="H52">
        <v>0.05</v>
      </c>
      <c r="I52">
        <v>57</v>
      </c>
      <c r="J52">
        <v>7</v>
      </c>
      <c r="K52">
        <v>0</v>
      </c>
      <c r="L52">
        <v>0</v>
      </c>
      <c r="M52">
        <v>1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 s="14" t="s">
        <v>200</v>
      </c>
    </row>
    <row r="53" spans="1:24" x14ac:dyDescent="0.25">
      <c r="A53" t="s">
        <v>18</v>
      </c>
      <c r="B53">
        <v>22</v>
      </c>
      <c r="C53">
        <v>1.19</v>
      </c>
      <c r="D53">
        <v>0.73</v>
      </c>
      <c r="E53">
        <f t="shared" si="3"/>
        <v>0.45999999999999996</v>
      </c>
      <c r="F53">
        <v>0.7</v>
      </c>
      <c r="G53">
        <f t="shared" si="1"/>
        <v>0.65714285714285714</v>
      </c>
      <c r="H53">
        <v>0.03</v>
      </c>
      <c r="I53">
        <v>86</v>
      </c>
      <c r="J53">
        <v>3</v>
      </c>
      <c r="K53">
        <v>0</v>
      </c>
      <c r="L53">
        <v>0</v>
      </c>
      <c r="M53">
        <v>0</v>
      </c>
      <c r="N53">
        <v>0</v>
      </c>
      <c r="O53">
        <v>0</v>
      </c>
      <c r="P53">
        <v>11</v>
      </c>
      <c r="Q53">
        <v>3</v>
      </c>
      <c r="R53">
        <v>0</v>
      </c>
      <c r="S53">
        <v>0</v>
      </c>
      <c r="T53">
        <v>1</v>
      </c>
      <c r="U53">
        <v>0</v>
      </c>
      <c r="V53">
        <v>0</v>
      </c>
      <c r="W53">
        <v>0</v>
      </c>
      <c r="X53" s="14" t="s">
        <v>199</v>
      </c>
    </row>
    <row r="54" spans="1:24" x14ac:dyDescent="0.25">
      <c r="A54" t="s">
        <v>6</v>
      </c>
      <c r="B54">
        <v>1</v>
      </c>
      <c r="C54">
        <v>0.54</v>
      </c>
      <c r="D54">
        <v>0.48</v>
      </c>
      <c r="E54">
        <f t="shared" si="3"/>
        <v>6.0000000000000053E-2</v>
      </c>
      <c r="F54">
        <v>0.05</v>
      </c>
      <c r="G54">
        <f t="shared" si="1"/>
        <v>1.2000000000000011</v>
      </c>
      <c r="H54">
        <v>0.01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4" x14ac:dyDescent="0.25">
      <c r="A55" t="s">
        <v>6</v>
      </c>
      <c r="B55">
        <v>2</v>
      </c>
      <c r="C55">
        <v>1.05</v>
      </c>
      <c r="D55">
        <v>0.81</v>
      </c>
      <c r="E55">
        <f t="shared" si="3"/>
        <v>0.24</v>
      </c>
      <c r="F55">
        <v>0.5</v>
      </c>
      <c r="G55">
        <f t="shared" si="1"/>
        <v>0.48</v>
      </c>
      <c r="H55">
        <v>0.05</v>
      </c>
      <c r="I55">
        <v>38</v>
      </c>
      <c r="J55">
        <v>2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</v>
      </c>
      <c r="S55">
        <v>0</v>
      </c>
      <c r="T55">
        <v>2</v>
      </c>
      <c r="U55">
        <v>0</v>
      </c>
      <c r="V55">
        <v>0</v>
      </c>
      <c r="W55">
        <v>0</v>
      </c>
    </row>
    <row r="56" spans="1:24" x14ac:dyDescent="0.25">
      <c r="A56" t="s">
        <v>6</v>
      </c>
      <c r="B56">
        <v>3</v>
      </c>
      <c r="C56">
        <v>0.47</v>
      </c>
      <c r="D56">
        <v>0.4</v>
      </c>
      <c r="E56">
        <f t="shared" si="3"/>
        <v>6.9999999999999951E-2</v>
      </c>
      <c r="F56">
        <v>0.15</v>
      </c>
      <c r="G56">
        <f t="shared" si="1"/>
        <v>0.46666666666666634</v>
      </c>
      <c r="H56">
        <v>0.03</v>
      </c>
      <c r="I56">
        <v>7</v>
      </c>
      <c r="J56">
        <v>1</v>
      </c>
      <c r="K56">
        <v>7</v>
      </c>
      <c r="L56">
        <v>0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4" x14ac:dyDescent="0.25">
      <c r="A57" t="s">
        <v>6</v>
      </c>
      <c r="B57">
        <v>4</v>
      </c>
      <c r="C57">
        <v>0.67</v>
      </c>
      <c r="D57">
        <v>0.56000000000000005</v>
      </c>
      <c r="E57">
        <f t="shared" si="3"/>
        <v>0.10999999999999999</v>
      </c>
      <c r="F57">
        <v>0.2</v>
      </c>
      <c r="G57">
        <f t="shared" si="1"/>
        <v>0.54999999999999993</v>
      </c>
      <c r="H57">
        <v>0.05</v>
      </c>
      <c r="I57">
        <v>12</v>
      </c>
      <c r="J57">
        <v>3</v>
      </c>
      <c r="K57">
        <v>7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4" x14ac:dyDescent="0.25">
      <c r="A58" t="s">
        <v>6</v>
      </c>
      <c r="B58">
        <v>5</v>
      </c>
      <c r="C58">
        <v>1.1499999999999999</v>
      </c>
      <c r="D58">
        <v>0.85</v>
      </c>
      <c r="E58">
        <f t="shared" si="3"/>
        <v>0.29999999999999993</v>
      </c>
      <c r="F58">
        <v>0.8</v>
      </c>
      <c r="G58">
        <f t="shared" si="1"/>
        <v>0.37499999999999989</v>
      </c>
      <c r="H58">
        <v>0.01</v>
      </c>
      <c r="I58">
        <v>13</v>
      </c>
      <c r="J58">
        <v>0</v>
      </c>
      <c r="K58">
        <v>12</v>
      </c>
      <c r="L58">
        <v>0</v>
      </c>
      <c r="M58">
        <v>5</v>
      </c>
      <c r="N58">
        <v>0</v>
      </c>
      <c r="O58">
        <v>0</v>
      </c>
      <c r="P58">
        <v>3</v>
      </c>
      <c r="Q58">
        <v>0</v>
      </c>
      <c r="R58">
        <v>0</v>
      </c>
      <c r="S58">
        <v>0</v>
      </c>
      <c r="T58">
        <v>1</v>
      </c>
      <c r="U58">
        <v>0</v>
      </c>
      <c r="V58">
        <v>0</v>
      </c>
      <c r="W58">
        <v>0</v>
      </c>
    </row>
    <row r="59" spans="1:24" x14ac:dyDescent="0.25">
      <c r="A59" t="s">
        <v>6</v>
      </c>
      <c r="B59">
        <v>6</v>
      </c>
      <c r="C59">
        <v>0.95</v>
      </c>
      <c r="D59">
        <v>0.81</v>
      </c>
      <c r="E59">
        <f t="shared" si="3"/>
        <v>0.1399999999999999</v>
      </c>
      <c r="F59">
        <v>0.3</v>
      </c>
      <c r="G59">
        <f t="shared" si="1"/>
        <v>0.46666666666666634</v>
      </c>
      <c r="H59">
        <v>0.05</v>
      </c>
      <c r="I59">
        <v>16</v>
      </c>
      <c r="J59">
        <v>2</v>
      </c>
      <c r="K59">
        <v>26</v>
      </c>
      <c r="L59">
        <v>0</v>
      </c>
      <c r="M59">
        <v>5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0</v>
      </c>
      <c r="V59">
        <v>0</v>
      </c>
      <c r="W59">
        <v>0</v>
      </c>
    </row>
    <row r="60" spans="1:24" x14ac:dyDescent="0.25">
      <c r="A60" t="s">
        <v>6</v>
      </c>
      <c r="B60">
        <v>7</v>
      </c>
      <c r="C60">
        <v>0.81</v>
      </c>
      <c r="D60">
        <v>0.72</v>
      </c>
      <c r="E60">
        <f t="shared" si="3"/>
        <v>9.000000000000008E-2</v>
      </c>
      <c r="F60">
        <v>0.1</v>
      </c>
      <c r="G60">
        <f t="shared" si="1"/>
        <v>0.9000000000000008</v>
      </c>
      <c r="H60">
        <v>0.01</v>
      </c>
      <c r="I60">
        <v>0</v>
      </c>
      <c r="J60">
        <v>1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4" x14ac:dyDescent="0.25">
      <c r="A61" t="s">
        <v>6</v>
      </c>
      <c r="B61">
        <v>8</v>
      </c>
      <c r="C61">
        <v>0.57999999999999996</v>
      </c>
      <c r="D61">
        <v>0.4</v>
      </c>
      <c r="E61">
        <f t="shared" si="3"/>
        <v>0.17999999999999994</v>
      </c>
      <c r="F61">
        <v>0.3</v>
      </c>
      <c r="G61">
        <f t="shared" si="1"/>
        <v>0.59999999999999987</v>
      </c>
      <c r="H61">
        <v>0.5</v>
      </c>
      <c r="I61">
        <v>25</v>
      </c>
      <c r="J61">
        <v>0</v>
      </c>
      <c r="K61">
        <v>18</v>
      </c>
      <c r="L61">
        <v>0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4" x14ac:dyDescent="0.25">
      <c r="A62" t="s">
        <v>6</v>
      </c>
      <c r="B62">
        <v>9</v>
      </c>
      <c r="C62">
        <v>0.75</v>
      </c>
      <c r="D62">
        <v>0.57999999999999996</v>
      </c>
      <c r="E62">
        <f t="shared" si="3"/>
        <v>0.17000000000000004</v>
      </c>
      <c r="F62">
        <v>0.4</v>
      </c>
      <c r="G62">
        <f t="shared" si="1"/>
        <v>0.4250000000000001</v>
      </c>
      <c r="H62">
        <v>0.05</v>
      </c>
      <c r="I62">
        <v>35</v>
      </c>
      <c r="J62">
        <v>7</v>
      </c>
      <c r="K62">
        <v>28</v>
      </c>
      <c r="L62">
        <v>0</v>
      </c>
      <c r="M62">
        <v>3</v>
      </c>
      <c r="N62">
        <v>0</v>
      </c>
      <c r="O62">
        <v>0</v>
      </c>
      <c r="P62">
        <v>0</v>
      </c>
      <c r="Q62">
        <v>0</v>
      </c>
      <c r="R62">
        <v>2</v>
      </c>
      <c r="S62">
        <v>0</v>
      </c>
      <c r="T62">
        <v>8</v>
      </c>
      <c r="U62">
        <v>0</v>
      </c>
      <c r="V62">
        <v>0</v>
      </c>
      <c r="W62">
        <v>0</v>
      </c>
      <c r="X62" s="14" t="s">
        <v>211</v>
      </c>
    </row>
    <row r="63" spans="1:24" x14ac:dyDescent="0.25">
      <c r="A63" t="s">
        <v>6</v>
      </c>
      <c r="B63">
        <v>10</v>
      </c>
      <c r="C63">
        <v>0.44</v>
      </c>
      <c r="D63">
        <v>0.33</v>
      </c>
      <c r="E63">
        <f t="shared" si="3"/>
        <v>0.10999999999999999</v>
      </c>
      <c r="F63">
        <v>0.2</v>
      </c>
      <c r="G63">
        <f t="shared" si="1"/>
        <v>0.54999999999999993</v>
      </c>
      <c r="H63">
        <v>1E-3</v>
      </c>
      <c r="I63">
        <v>8</v>
      </c>
      <c r="J63">
        <v>2</v>
      </c>
      <c r="K63">
        <v>4</v>
      </c>
      <c r="L63">
        <v>0</v>
      </c>
      <c r="M63">
        <v>3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4" x14ac:dyDescent="0.25">
      <c r="A64" t="s">
        <v>6</v>
      </c>
      <c r="B64">
        <v>11</v>
      </c>
      <c r="C64">
        <v>0.35</v>
      </c>
      <c r="D64">
        <v>0.26</v>
      </c>
      <c r="E64">
        <f t="shared" si="3"/>
        <v>8.9999999999999969E-2</v>
      </c>
      <c r="F64">
        <v>0.2</v>
      </c>
      <c r="G64">
        <f t="shared" si="1"/>
        <v>0.44999999999999984</v>
      </c>
      <c r="H64">
        <v>0.25</v>
      </c>
      <c r="I64">
        <v>14</v>
      </c>
      <c r="J64">
        <v>0</v>
      </c>
      <c r="K64">
        <v>52</v>
      </c>
      <c r="L64">
        <v>0</v>
      </c>
      <c r="M64">
        <v>0</v>
      </c>
      <c r="N64" s="11">
        <v>0</v>
      </c>
      <c r="O64">
        <v>0</v>
      </c>
      <c r="P64">
        <v>1</v>
      </c>
      <c r="Q64">
        <v>0</v>
      </c>
      <c r="R64">
        <v>0</v>
      </c>
      <c r="S64">
        <v>0</v>
      </c>
      <c r="T64">
        <v>1</v>
      </c>
      <c r="U64">
        <v>0</v>
      </c>
      <c r="V64">
        <v>0</v>
      </c>
      <c r="W64">
        <v>0</v>
      </c>
    </row>
    <row r="65" spans="1:23" customFormat="1" x14ac:dyDescent="0.25">
      <c r="A65" t="s">
        <v>6</v>
      </c>
      <c r="B65">
        <v>12</v>
      </c>
      <c r="C65">
        <v>0.74</v>
      </c>
      <c r="D65">
        <v>0.6</v>
      </c>
      <c r="E65">
        <f t="shared" si="3"/>
        <v>0.14000000000000001</v>
      </c>
      <c r="F65">
        <v>0.8</v>
      </c>
      <c r="G65">
        <f t="shared" si="1"/>
        <v>0.17500000000000002</v>
      </c>
      <c r="H65">
        <v>1E-3</v>
      </c>
      <c r="I65">
        <v>8</v>
      </c>
      <c r="J65">
        <v>5</v>
      </c>
      <c r="K65">
        <v>0</v>
      </c>
      <c r="L65">
        <v>0</v>
      </c>
      <c r="M65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  <c r="W65" s="11">
        <v>0</v>
      </c>
    </row>
    <row r="66" spans="1:23" customFormat="1" x14ac:dyDescent="0.25">
      <c r="A66" t="s">
        <v>6</v>
      </c>
      <c r="B66">
        <v>13</v>
      </c>
      <c r="C66">
        <v>0.34</v>
      </c>
      <c r="D66">
        <v>0.28999999999999998</v>
      </c>
      <c r="E66">
        <f t="shared" ref="E66:E73" si="4">C66-D66</f>
        <v>5.0000000000000044E-2</v>
      </c>
      <c r="F66">
        <v>0.1</v>
      </c>
      <c r="G66">
        <f t="shared" si="1"/>
        <v>0.50000000000000044</v>
      </c>
      <c r="H66">
        <v>1E-3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 customFormat="1" x14ac:dyDescent="0.25">
      <c r="A67" t="s">
        <v>6</v>
      </c>
      <c r="B67">
        <v>14</v>
      </c>
      <c r="C67">
        <v>0.76</v>
      </c>
      <c r="D67">
        <v>0.76</v>
      </c>
      <c r="E67">
        <f t="shared" ref="E67" si="5">C67-D67</f>
        <v>0</v>
      </c>
      <c r="F67">
        <v>0.25</v>
      </c>
      <c r="G67">
        <f t="shared" ref="G67:G77" si="6">(E67/F67)*1</f>
        <v>0</v>
      </c>
      <c r="H67">
        <v>1E-3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 customFormat="1" x14ac:dyDescent="0.25">
      <c r="A68" t="s">
        <v>6</v>
      </c>
      <c r="B68">
        <v>15</v>
      </c>
      <c r="C68">
        <v>0.6</v>
      </c>
      <c r="D68">
        <v>0.5</v>
      </c>
      <c r="E68">
        <f t="shared" si="4"/>
        <v>9.9999999999999978E-2</v>
      </c>
      <c r="F68">
        <v>0.2</v>
      </c>
      <c r="G68">
        <f t="shared" si="6"/>
        <v>0.49999999999999989</v>
      </c>
      <c r="H68">
        <v>0.05</v>
      </c>
      <c r="I68">
        <v>7</v>
      </c>
      <c r="J68">
        <v>4</v>
      </c>
      <c r="K68">
        <v>0</v>
      </c>
      <c r="L68">
        <v>0</v>
      </c>
      <c r="M68">
        <v>4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2</v>
      </c>
      <c r="U68">
        <v>0</v>
      </c>
      <c r="V68">
        <v>0</v>
      </c>
      <c r="W68">
        <v>0</v>
      </c>
    </row>
    <row r="69" spans="1:23" customFormat="1" x14ac:dyDescent="0.25">
      <c r="A69" t="s">
        <v>6</v>
      </c>
      <c r="B69">
        <v>16</v>
      </c>
      <c r="C69">
        <v>0.88</v>
      </c>
      <c r="D69">
        <v>0.75</v>
      </c>
      <c r="E69">
        <f t="shared" si="4"/>
        <v>0.13</v>
      </c>
      <c r="F69">
        <v>0.3</v>
      </c>
      <c r="G69">
        <f t="shared" si="6"/>
        <v>0.43333333333333335</v>
      </c>
      <c r="H69">
        <v>0.01</v>
      </c>
      <c r="I69">
        <v>5</v>
      </c>
      <c r="J69">
        <v>1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4</v>
      </c>
      <c r="U69">
        <v>0</v>
      </c>
      <c r="V69">
        <v>0</v>
      </c>
      <c r="W69">
        <v>0</v>
      </c>
    </row>
    <row r="70" spans="1:23" customFormat="1" x14ac:dyDescent="0.25">
      <c r="A70" t="s">
        <v>6</v>
      </c>
      <c r="B70">
        <v>17</v>
      </c>
      <c r="C70">
        <v>0.79</v>
      </c>
      <c r="D70">
        <v>0.72</v>
      </c>
      <c r="E70">
        <f t="shared" si="4"/>
        <v>7.0000000000000062E-2</v>
      </c>
      <c r="F70">
        <v>0.05</v>
      </c>
      <c r="G70">
        <f t="shared" si="6"/>
        <v>1.4000000000000012</v>
      </c>
      <c r="H70">
        <v>0.05</v>
      </c>
      <c r="I70">
        <v>7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 customFormat="1" x14ac:dyDescent="0.25">
      <c r="A71" t="s">
        <v>6</v>
      </c>
      <c r="B71">
        <v>18</v>
      </c>
      <c r="C71">
        <v>0.56000000000000005</v>
      </c>
      <c r="D71">
        <v>0.46</v>
      </c>
      <c r="E71">
        <f t="shared" si="4"/>
        <v>0.10000000000000003</v>
      </c>
      <c r="F71">
        <v>0.2</v>
      </c>
      <c r="G71">
        <f t="shared" si="6"/>
        <v>0.50000000000000011</v>
      </c>
      <c r="H71">
        <v>0.01</v>
      </c>
      <c r="I71">
        <v>4</v>
      </c>
      <c r="J71">
        <v>19</v>
      </c>
      <c r="K71">
        <v>0</v>
      </c>
      <c r="L71">
        <v>0</v>
      </c>
      <c r="M71">
        <v>18</v>
      </c>
      <c r="N71">
        <v>0</v>
      </c>
      <c r="O71">
        <v>0</v>
      </c>
      <c r="P71">
        <v>5</v>
      </c>
      <c r="Q71">
        <v>0</v>
      </c>
      <c r="R71">
        <v>0</v>
      </c>
      <c r="S71">
        <v>0</v>
      </c>
      <c r="T71">
        <v>1</v>
      </c>
      <c r="U71">
        <v>0</v>
      </c>
      <c r="V71">
        <v>0</v>
      </c>
      <c r="W71">
        <v>0</v>
      </c>
    </row>
    <row r="72" spans="1:23" customFormat="1" x14ac:dyDescent="0.25">
      <c r="A72" t="s">
        <v>6</v>
      </c>
      <c r="B72">
        <v>19</v>
      </c>
      <c r="C72">
        <v>0.74</v>
      </c>
      <c r="D72">
        <v>0.54</v>
      </c>
      <c r="E72">
        <f>C72-D72</f>
        <v>0.19999999999999996</v>
      </c>
      <c r="F72">
        <v>0.3</v>
      </c>
      <c r="G72">
        <f t="shared" si="6"/>
        <v>0.66666666666666652</v>
      </c>
      <c r="H72">
        <v>0.05</v>
      </c>
      <c r="I72">
        <v>3</v>
      </c>
      <c r="J72">
        <v>1</v>
      </c>
      <c r="K72">
        <v>0</v>
      </c>
      <c r="L72">
        <v>0</v>
      </c>
      <c r="M72">
        <v>10</v>
      </c>
      <c r="N72">
        <v>0</v>
      </c>
      <c r="O72">
        <v>0</v>
      </c>
      <c r="P72">
        <v>1</v>
      </c>
      <c r="Q72">
        <v>0</v>
      </c>
      <c r="R72">
        <v>0</v>
      </c>
      <c r="S72">
        <v>0</v>
      </c>
      <c r="T72">
        <v>0</v>
      </c>
      <c r="U72">
        <v>3</v>
      </c>
      <c r="V72">
        <v>0</v>
      </c>
      <c r="W72">
        <v>0</v>
      </c>
    </row>
    <row r="73" spans="1:23" customFormat="1" x14ac:dyDescent="0.25">
      <c r="A73" t="s">
        <v>6</v>
      </c>
      <c r="B73">
        <v>20</v>
      </c>
      <c r="C73">
        <v>0.47</v>
      </c>
      <c r="D73">
        <v>0.39</v>
      </c>
      <c r="E73">
        <f t="shared" si="4"/>
        <v>7.999999999999996E-2</v>
      </c>
      <c r="F73">
        <v>0.2</v>
      </c>
      <c r="G73">
        <f t="shared" si="6"/>
        <v>0.3999999999999998</v>
      </c>
      <c r="H73">
        <v>0.03</v>
      </c>
      <c r="I73">
        <v>1</v>
      </c>
      <c r="J73">
        <v>11</v>
      </c>
      <c r="K73">
        <v>0</v>
      </c>
      <c r="L73">
        <v>0</v>
      </c>
      <c r="M73">
        <v>12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 customFormat="1" x14ac:dyDescent="0.25">
      <c r="A74" t="s">
        <v>6</v>
      </c>
      <c r="B74">
        <v>21</v>
      </c>
      <c r="C74">
        <v>0.38</v>
      </c>
      <c r="D74">
        <v>0.31</v>
      </c>
      <c r="E74">
        <f>C74-D74</f>
        <v>7.0000000000000007E-2</v>
      </c>
      <c r="F74">
        <v>0.2</v>
      </c>
      <c r="G74">
        <f t="shared" si="6"/>
        <v>0.35000000000000003</v>
      </c>
      <c r="H74">
        <v>0.75</v>
      </c>
      <c r="I74">
        <v>4</v>
      </c>
      <c r="J74">
        <v>5</v>
      </c>
      <c r="K74">
        <v>5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 customFormat="1" x14ac:dyDescent="0.25">
      <c r="A75" t="s">
        <v>6</v>
      </c>
      <c r="B75">
        <v>22</v>
      </c>
      <c r="C75">
        <v>0.53</v>
      </c>
      <c r="D75">
        <v>0.45</v>
      </c>
      <c r="E75">
        <f>C75-D75</f>
        <v>8.0000000000000016E-2</v>
      </c>
      <c r="F75">
        <v>0.4</v>
      </c>
      <c r="G75">
        <f t="shared" si="6"/>
        <v>0.20000000000000004</v>
      </c>
      <c r="H75">
        <v>0.1</v>
      </c>
      <c r="I75">
        <v>3</v>
      </c>
      <c r="J75">
        <v>36</v>
      </c>
      <c r="K75">
        <v>0</v>
      </c>
      <c r="L75">
        <v>0</v>
      </c>
      <c r="M75">
        <v>2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 customFormat="1" x14ac:dyDescent="0.25">
      <c r="A76" t="s">
        <v>6</v>
      </c>
      <c r="B76">
        <v>23</v>
      </c>
      <c r="C76">
        <v>0.57999999999999996</v>
      </c>
      <c r="D76">
        <v>0.47</v>
      </c>
      <c r="E76">
        <f>C76-D76</f>
        <v>0.10999999999999999</v>
      </c>
      <c r="F76">
        <v>0.1</v>
      </c>
      <c r="G76">
        <f t="shared" si="6"/>
        <v>1.0999999999999999</v>
      </c>
      <c r="H76">
        <v>0.1</v>
      </c>
      <c r="I76">
        <v>31</v>
      </c>
      <c r="J76">
        <v>2</v>
      </c>
      <c r="K76">
        <v>0</v>
      </c>
      <c r="L76">
        <v>0</v>
      </c>
      <c r="M76">
        <v>0</v>
      </c>
      <c r="N76">
        <v>0</v>
      </c>
      <c r="O76">
        <v>0</v>
      </c>
      <c r="P76">
        <v>4</v>
      </c>
      <c r="Q76">
        <v>0</v>
      </c>
      <c r="R76">
        <v>0</v>
      </c>
      <c r="S76">
        <v>0</v>
      </c>
      <c r="T76">
        <v>4</v>
      </c>
      <c r="U76">
        <v>0</v>
      </c>
      <c r="V76">
        <v>0</v>
      </c>
      <c r="W76">
        <v>0</v>
      </c>
    </row>
    <row r="77" spans="1:23" customFormat="1" x14ac:dyDescent="0.25">
      <c r="A77" t="s">
        <v>6</v>
      </c>
      <c r="B77">
        <v>24</v>
      </c>
      <c r="C77">
        <v>0.63</v>
      </c>
      <c r="D77">
        <v>0.41</v>
      </c>
      <c r="E77">
        <f>C77-D77</f>
        <v>0.22000000000000003</v>
      </c>
      <c r="F77">
        <v>0.6</v>
      </c>
      <c r="G77">
        <f t="shared" si="6"/>
        <v>0.36666666666666675</v>
      </c>
      <c r="H77">
        <v>0.02</v>
      </c>
      <c r="I77">
        <v>21</v>
      </c>
      <c r="J77">
        <v>1</v>
      </c>
      <c r="K77">
        <v>0</v>
      </c>
      <c r="L77">
        <v>0</v>
      </c>
      <c r="M77">
        <v>1</v>
      </c>
      <c r="N77">
        <v>0</v>
      </c>
      <c r="O77">
        <v>0</v>
      </c>
      <c r="P77">
        <v>1</v>
      </c>
      <c r="Q77">
        <v>0</v>
      </c>
      <c r="R77">
        <v>0</v>
      </c>
      <c r="S77">
        <v>0</v>
      </c>
      <c r="T77">
        <v>1</v>
      </c>
      <c r="U77">
        <v>1</v>
      </c>
      <c r="V77">
        <v>0</v>
      </c>
      <c r="W77">
        <v>0</v>
      </c>
    </row>
    <row r="80" spans="1:23" x14ac:dyDescent="0.25">
      <c r="D80" t="s">
        <v>502</v>
      </c>
      <c r="E80" t="s">
        <v>40</v>
      </c>
      <c r="F80" t="s">
        <v>39</v>
      </c>
    </row>
    <row r="81" spans="3:6" x14ac:dyDescent="0.25">
      <c r="C81" t="s">
        <v>16</v>
      </c>
      <c r="D81">
        <f>AVERAGE(E5:E12,E14:E22)</f>
        <v>0.16647058823529412</v>
      </c>
      <c r="E81">
        <f>AVERAGE(H5:H12,H14:H22)</f>
        <v>0.22999999999999995</v>
      </c>
      <c r="F81">
        <f>AVERAGE(F14:F22,F5:F12)</f>
        <v>0.6352941176470589</v>
      </c>
    </row>
    <row r="82" spans="3:6" x14ac:dyDescent="0.25">
      <c r="C82" t="s">
        <v>18</v>
      </c>
      <c r="D82">
        <f>AVERAGE(E32:E53)</f>
        <v>0.35590909090909084</v>
      </c>
      <c r="E82">
        <f>AVERAGE(H32:H53)</f>
        <v>0.11009090909090906</v>
      </c>
      <c r="F82">
        <f>AVERAGE(F32:F53)</f>
        <v>0.65227272727272723</v>
      </c>
    </row>
    <row r="83" spans="3:6" x14ac:dyDescent="0.25">
      <c r="C83" t="s">
        <v>6</v>
      </c>
      <c r="D83">
        <f>AVERAGE(E54:E77)</f>
        <v>0.12124999999999998</v>
      </c>
      <c r="E83">
        <f>AVERAGE(H55:H77)</f>
        <v>9.4521739130434781E-2</v>
      </c>
      <c r="F83">
        <f>AVERAGE(F54:F77)</f>
        <v>0.28749999999999998</v>
      </c>
    </row>
    <row r="84" spans="3:6" x14ac:dyDescent="0.25">
      <c r="C84" t="s">
        <v>507</v>
      </c>
      <c r="D84">
        <f>AVERAGE(E32:E77,E14:E22,E5:E12)</f>
        <v>0.21539682539682534</v>
      </c>
      <c r="E84">
        <f>AVERAGE(H32:H77,H14:H22,H5:H12)</f>
        <v>0.13517460317460309</v>
      </c>
      <c r="F84">
        <f>AVERAGE(F32:F77,F14:F22,F5:F12)</f>
        <v>0.50873015873015881</v>
      </c>
    </row>
    <row r="85" spans="3:6" x14ac:dyDescent="0.25">
      <c r="D85" t="s">
        <v>177</v>
      </c>
    </row>
    <row r="86" spans="3:6" x14ac:dyDescent="0.25">
      <c r="C86" t="s">
        <v>16</v>
      </c>
      <c r="D86">
        <f>_xlfn.STDEV.S(E5:E12,E14:E22)</f>
        <v>6.2444092641997413E-2</v>
      </c>
      <c r="E86">
        <f>_xlfn.STDEV.S(H5:H12,H14:H22)</f>
        <v>0.19757909808479238</v>
      </c>
      <c r="F86">
        <f>_xlfn.STDEV.S(F14:F22,F5:F12)</f>
        <v>0.22344232049510082</v>
      </c>
    </row>
    <row r="87" spans="3:6" x14ac:dyDescent="0.25">
      <c r="C87" t="s">
        <v>18</v>
      </c>
      <c r="D87">
        <f>_xlfn.STDEV.S(E32:E53)</f>
        <v>0.15822404521705463</v>
      </c>
      <c r="E87">
        <f>_xlfn.STDEV.S(H32:H53)</f>
        <v>0.23191868630249923</v>
      </c>
      <c r="F87">
        <f>_xlfn.STDEV.S(F32:F53)</f>
        <v>0.16509540728467789</v>
      </c>
    </row>
    <row r="88" spans="3:6" x14ac:dyDescent="0.25">
      <c r="C88" t="s">
        <v>6</v>
      </c>
      <c r="D88">
        <f>_xlfn.STDEV.S(E54:E77)</f>
        <v>6.8099192359381236E-2</v>
      </c>
      <c r="E88">
        <f>_xlfn.STDEV.S(H55:H77)</f>
        <v>0.17959724374409064</v>
      </c>
      <c r="F88">
        <f>_xlfn.STDEV.S(F54:F77)</f>
        <v>0.20707591550590498</v>
      </c>
    </row>
    <row r="89" spans="3:6" x14ac:dyDescent="0.25">
      <c r="C89" t="s">
        <v>507</v>
      </c>
      <c r="D89">
        <f>_xlfn.STDEV.S(E32:E77,E14:E22,E5:E12)</f>
        <v>0.14932995936500124</v>
      </c>
      <c r="E89">
        <f>_xlfn.STDEV.S(H32:H77,H14:H22,H5:H12)</f>
        <v>0.20806749367751612</v>
      </c>
      <c r="F89">
        <f>_xlfn.STDEV.S(F32:F77,F14:F22,F5:F12)</f>
        <v>0.26205448869180348</v>
      </c>
    </row>
    <row r="90" spans="3:6" x14ac:dyDescent="0.25">
      <c r="D90" t="s">
        <v>497</v>
      </c>
    </row>
  </sheetData>
  <sortState xmlns:xlrd2="http://schemas.microsoft.com/office/spreadsheetml/2017/richdata2" ref="A2:T75">
    <sortCondition ref="A2:A75"/>
    <sortCondition ref="B2:B75"/>
  </sortState>
  <pageMargins left="0.7" right="0.7" top="0.75" bottom="0.75" header="0.3" footer="0.3"/>
  <pageSetup paperSize="9" scale="42" fitToHeight="0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97"/>
  <sheetViews>
    <sheetView workbookViewId="0">
      <pane ySplit="1" topLeftCell="A2" activePane="bottomLeft" state="frozen"/>
      <selection pane="bottomLeft" activeCell="A41" sqref="A41"/>
    </sheetView>
  </sheetViews>
  <sheetFormatPr defaultRowHeight="15" x14ac:dyDescent="0.25"/>
  <cols>
    <col min="1" max="1" width="18.28515625" bestFit="1" customWidth="1"/>
    <col min="2" max="2" width="18.28515625" customWidth="1"/>
    <col min="6" max="6" width="17" bestFit="1" customWidth="1"/>
    <col min="8" max="8" width="13.140625" customWidth="1"/>
    <col min="9" max="9" width="21" bestFit="1" customWidth="1"/>
    <col min="10" max="10" width="22.5703125" bestFit="1" customWidth="1"/>
    <col min="11" max="11" width="5.5703125" bestFit="1" customWidth="1"/>
    <col min="12" max="12" width="24.85546875" customWidth="1"/>
    <col min="13" max="13" width="13.140625" customWidth="1"/>
    <col min="14" max="14" width="20.140625" customWidth="1"/>
    <col min="15" max="15" width="14.7109375" customWidth="1"/>
    <col min="16" max="17" width="15.28515625" customWidth="1"/>
    <col min="18" max="21" width="6" customWidth="1"/>
    <col min="22" max="22" width="7" customWidth="1"/>
    <col min="23" max="24" width="6" customWidth="1"/>
    <col min="25" max="25" width="5" customWidth="1"/>
    <col min="26" max="27" width="6" customWidth="1"/>
    <col min="28" max="28" width="7" customWidth="1"/>
    <col min="29" max="31" width="6" customWidth="1"/>
    <col min="32" max="32" width="7" customWidth="1"/>
    <col min="33" max="34" width="6" customWidth="1"/>
    <col min="35" max="35" width="7" customWidth="1"/>
    <col min="36" max="36" width="12" customWidth="1"/>
    <col min="37" max="37" width="6" customWidth="1"/>
    <col min="38" max="39" width="12" customWidth="1"/>
    <col min="40" max="41" width="6" customWidth="1"/>
    <col min="42" max="43" width="12" customWidth="1"/>
    <col min="44" max="44" width="6" customWidth="1"/>
    <col min="45" max="47" width="12" customWidth="1"/>
    <col min="48" max="48" width="7" customWidth="1"/>
    <col min="49" max="51" width="12" customWidth="1"/>
    <col min="52" max="52" width="7" customWidth="1"/>
    <col min="53" max="53" width="12" customWidth="1"/>
    <col min="54" max="54" width="6" customWidth="1"/>
    <col min="55" max="55" width="12" customWidth="1"/>
    <col min="56" max="56" width="6" customWidth="1"/>
    <col min="57" max="58" width="7" customWidth="1"/>
    <col min="59" max="59" width="6" customWidth="1"/>
    <col min="60" max="61" width="12" customWidth="1"/>
    <col min="62" max="63" width="6" customWidth="1"/>
    <col min="64" max="64" width="12" customWidth="1"/>
    <col min="65" max="65" width="8" customWidth="1"/>
    <col min="66" max="66" width="7" customWidth="1"/>
    <col min="67" max="67" width="6" customWidth="1"/>
    <col min="68" max="69" width="12" customWidth="1"/>
    <col min="70" max="70" width="8" customWidth="1"/>
    <col min="71" max="71" width="12" customWidth="1"/>
    <col min="72" max="72" width="7" customWidth="1"/>
    <col min="73" max="73" width="12" customWidth="1"/>
    <col min="74" max="75" width="6" customWidth="1"/>
    <col min="76" max="76" width="12" customWidth="1"/>
    <col min="77" max="77" width="7" customWidth="1"/>
    <col min="78" max="78" width="12" customWidth="1"/>
    <col min="79" max="79" width="6" customWidth="1"/>
    <col min="80" max="80" width="7" customWidth="1"/>
    <col min="81" max="82" width="6" customWidth="1"/>
    <col min="83" max="83" width="5" customWidth="1"/>
    <col min="84" max="84" width="12" customWidth="1"/>
    <col min="85" max="85" width="5" customWidth="1"/>
    <col min="86" max="86" width="12" customWidth="1"/>
    <col min="87" max="88" width="7" customWidth="1"/>
    <col min="89" max="90" width="6" customWidth="1"/>
    <col min="91" max="92" width="12" customWidth="1"/>
    <col min="93" max="93" width="7" customWidth="1"/>
    <col min="94" max="94" width="5" customWidth="1"/>
    <col min="95" max="95" width="12" customWidth="1"/>
    <col min="96" max="98" width="6" customWidth="1"/>
    <col min="99" max="99" width="7" customWidth="1"/>
    <col min="100" max="101" width="6" customWidth="1"/>
    <col min="102" max="102" width="8" customWidth="1"/>
    <col min="103" max="103" width="6" customWidth="1"/>
    <col min="104" max="104" width="5" customWidth="1"/>
    <col min="105" max="105" width="7" customWidth="1"/>
    <col min="106" max="108" width="6" customWidth="1"/>
    <col min="109" max="109" width="12" customWidth="1"/>
    <col min="110" max="110" width="7.28515625" customWidth="1"/>
    <col min="111" max="111" width="11.28515625" customWidth="1"/>
    <col min="112" max="112" width="22.85546875" bestFit="1" customWidth="1"/>
    <col min="113" max="113" width="13.85546875" bestFit="1" customWidth="1"/>
    <col min="114" max="114" width="22.85546875" bestFit="1" customWidth="1"/>
    <col min="115" max="115" width="7.85546875" customWidth="1"/>
    <col min="116" max="116" width="10.42578125" bestFit="1" customWidth="1"/>
    <col min="117" max="117" width="7.85546875" customWidth="1"/>
    <col min="118" max="118" width="10.42578125" bestFit="1" customWidth="1"/>
    <col min="119" max="119" width="11.85546875" bestFit="1" customWidth="1"/>
    <col min="120" max="120" width="14.5703125" bestFit="1" customWidth="1"/>
    <col min="121" max="121" width="13.85546875" bestFit="1" customWidth="1"/>
    <col min="122" max="122" width="22.85546875" bestFit="1" customWidth="1"/>
    <col min="123" max="123" width="10.85546875" bestFit="1" customWidth="1"/>
    <col min="124" max="124" width="13.5703125" bestFit="1" customWidth="1"/>
    <col min="125" max="125" width="9.85546875" bestFit="1" customWidth="1"/>
    <col min="126" max="126" width="12.42578125" bestFit="1" customWidth="1"/>
    <col min="127" max="127" width="8.85546875" customWidth="1"/>
    <col min="128" max="128" width="11.42578125" bestFit="1" customWidth="1"/>
    <col min="129" max="129" width="13.85546875" bestFit="1" customWidth="1"/>
    <col min="130" max="130" width="22.85546875" bestFit="1" customWidth="1"/>
    <col min="131" max="131" width="7.85546875" customWidth="1"/>
    <col min="132" max="132" width="10.42578125" bestFit="1" customWidth="1"/>
    <col min="133" max="133" width="13.85546875" bestFit="1" customWidth="1"/>
    <col min="134" max="134" width="22.85546875" bestFit="1" customWidth="1"/>
    <col min="135" max="135" width="8.85546875" customWidth="1"/>
    <col min="136" max="136" width="11.42578125" bestFit="1" customWidth="1"/>
    <col min="137" max="137" width="13.85546875" bestFit="1" customWidth="1"/>
    <col min="138" max="138" width="22.85546875" bestFit="1" customWidth="1"/>
    <col min="139" max="139" width="9.85546875" bestFit="1" customWidth="1"/>
    <col min="140" max="140" width="12.42578125" bestFit="1" customWidth="1"/>
    <col min="141" max="141" width="7.85546875" customWidth="1"/>
    <col min="142" max="142" width="10.42578125" bestFit="1" customWidth="1"/>
    <col min="143" max="143" width="7.85546875" customWidth="1"/>
    <col min="144" max="144" width="10.42578125" bestFit="1" customWidth="1"/>
    <col min="145" max="145" width="13.85546875" bestFit="1" customWidth="1"/>
    <col min="146" max="146" width="21.85546875" bestFit="1" customWidth="1"/>
    <col min="147" max="147" width="9.85546875" bestFit="1" customWidth="1"/>
    <col min="148" max="148" width="12.42578125" bestFit="1" customWidth="1"/>
    <col min="149" max="149" width="13.85546875" bestFit="1" customWidth="1"/>
    <col min="150" max="150" width="21.85546875" bestFit="1" customWidth="1"/>
    <col min="151" max="151" width="7.85546875" customWidth="1"/>
    <col min="152" max="152" width="10.42578125" bestFit="1" customWidth="1"/>
    <col min="153" max="153" width="10.85546875" bestFit="1" customWidth="1"/>
    <col min="154" max="154" width="13.5703125" bestFit="1" customWidth="1"/>
    <col min="155" max="155" width="7.85546875" customWidth="1"/>
    <col min="156" max="156" width="10.42578125" bestFit="1" customWidth="1"/>
    <col min="157" max="157" width="7.85546875" customWidth="1"/>
    <col min="158" max="158" width="10.42578125" bestFit="1" customWidth="1"/>
    <col min="159" max="159" width="7.85546875" customWidth="1"/>
    <col min="160" max="160" width="10.42578125" bestFit="1" customWidth="1"/>
    <col min="161" max="161" width="13.85546875" bestFit="1" customWidth="1"/>
    <col min="162" max="162" width="21.85546875" bestFit="1" customWidth="1"/>
    <col min="163" max="163" width="7.85546875" customWidth="1"/>
    <col min="164" max="164" width="10.42578125" bestFit="1" customWidth="1"/>
    <col min="165" max="165" width="13.85546875" bestFit="1" customWidth="1"/>
    <col min="166" max="166" width="21.85546875" bestFit="1" customWidth="1"/>
    <col min="167" max="167" width="13.85546875" bestFit="1" customWidth="1"/>
    <col min="168" max="168" width="21.85546875" bestFit="1" customWidth="1"/>
    <col min="169" max="169" width="7.85546875" customWidth="1"/>
    <col min="170" max="170" width="10.42578125" bestFit="1" customWidth="1"/>
    <col min="171" max="171" width="7.85546875" customWidth="1"/>
    <col min="172" max="172" width="10.42578125" bestFit="1" customWidth="1"/>
    <col min="173" max="173" width="13.85546875" bestFit="1" customWidth="1"/>
    <col min="174" max="174" width="21.85546875" bestFit="1" customWidth="1"/>
    <col min="175" max="175" width="7.85546875" customWidth="1"/>
    <col min="176" max="176" width="10.42578125" bestFit="1" customWidth="1"/>
    <col min="177" max="177" width="8.85546875" customWidth="1"/>
    <col min="178" max="178" width="11.42578125" bestFit="1" customWidth="1"/>
    <col min="179" max="179" width="13.85546875" bestFit="1" customWidth="1"/>
    <col min="180" max="180" width="21.85546875" bestFit="1" customWidth="1"/>
    <col min="181" max="181" width="7.85546875" customWidth="1"/>
    <col min="182" max="182" width="10.42578125" bestFit="1" customWidth="1"/>
    <col min="183" max="183" width="8.85546875" customWidth="1"/>
    <col min="184" max="184" width="11.42578125" bestFit="1" customWidth="1"/>
    <col min="185" max="185" width="7.85546875" customWidth="1"/>
    <col min="186" max="186" width="10.42578125" bestFit="1" customWidth="1"/>
    <col min="187" max="187" width="7.85546875" customWidth="1"/>
    <col min="188" max="188" width="10.42578125" bestFit="1" customWidth="1"/>
    <col min="189" max="189" width="7.85546875" customWidth="1"/>
    <col min="190" max="190" width="10.42578125" bestFit="1" customWidth="1"/>
    <col min="191" max="191" width="8.85546875" customWidth="1"/>
    <col min="192" max="192" width="11.42578125" bestFit="1" customWidth="1"/>
    <col min="193" max="193" width="13.85546875" bestFit="1" customWidth="1"/>
    <col min="194" max="194" width="21.85546875" bestFit="1" customWidth="1"/>
    <col min="195" max="195" width="7.85546875" customWidth="1"/>
    <col min="196" max="196" width="10.42578125" bestFit="1" customWidth="1"/>
    <col min="197" max="197" width="7.85546875" customWidth="1"/>
    <col min="198" max="198" width="10.42578125" bestFit="1" customWidth="1"/>
    <col min="199" max="199" width="7.85546875" customWidth="1"/>
    <col min="200" max="200" width="10.42578125" bestFit="1" customWidth="1"/>
    <col min="201" max="201" width="11.28515625" bestFit="1" customWidth="1"/>
  </cols>
  <sheetData>
    <row r="1" spans="1:20" s="15" customFormat="1" x14ac:dyDescent="0.25">
      <c r="A1" s="15" t="s">
        <v>54</v>
      </c>
      <c r="B1" s="15" t="s">
        <v>150</v>
      </c>
      <c r="C1" s="15" t="s">
        <v>187</v>
      </c>
      <c r="D1" s="15" t="s">
        <v>188</v>
      </c>
      <c r="E1" s="15" t="s">
        <v>189</v>
      </c>
      <c r="F1" s="15" t="s">
        <v>194</v>
      </c>
      <c r="G1" s="15" t="s">
        <v>169</v>
      </c>
      <c r="H1" s="15" t="s">
        <v>190</v>
      </c>
      <c r="I1" s="15" t="s">
        <v>191</v>
      </c>
      <c r="J1" s="15" t="s">
        <v>192</v>
      </c>
      <c r="K1" s="29" t="s">
        <v>193</v>
      </c>
      <c r="L1" s="29"/>
      <c r="M1" s="15" t="s">
        <v>150</v>
      </c>
      <c r="N1" s="15" t="s">
        <v>173</v>
      </c>
      <c r="O1" s="15" t="s">
        <v>174</v>
      </c>
      <c r="P1" s="15" t="s">
        <v>175</v>
      </c>
    </row>
    <row r="2" spans="1:20" s="17" customFormat="1" x14ac:dyDescent="0.25">
      <c r="A2" t="s">
        <v>170</v>
      </c>
      <c r="B2" s="18" t="s">
        <v>151</v>
      </c>
      <c r="C2">
        <v>0.75016666666666698</v>
      </c>
      <c r="D2">
        <v>0.46400000000000002</v>
      </c>
      <c r="E2">
        <v>1.153</v>
      </c>
      <c r="F2">
        <v>18</v>
      </c>
      <c r="G2" s="18">
        <v>84</v>
      </c>
      <c r="H2">
        <v>0.36309999999999998</v>
      </c>
      <c r="I2">
        <v>0.20599999999999999</v>
      </c>
      <c r="J2">
        <v>0.83</v>
      </c>
      <c r="K2">
        <v>20</v>
      </c>
      <c r="L2"/>
      <c r="M2" s="16" t="s">
        <v>151</v>
      </c>
      <c r="N2" s="4">
        <v>0.46400000000000002</v>
      </c>
      <c r="O2" s="4">
        <v>1.3009999999999999</v>
      </c>
      <c r="P2" s="18">
        <f>(G2*C2+G3*C3+G4*C4+G5*C5)/SUM(G2:G5)</f>
        <v>0.80264783427495312</v>
      </c>
    </row>
    <row r="3" spans="1:20" x14ac:dyDescent="0.25">
      <c r="A3" t="s">
        <v>55</v>
      </c>
      <c r="B3" t="s">
        <v>151</v>
      </c>
      <c r="C3">
        <v>0.86242857142857099</v>
      </c>
      <c r="D3">
        <v>0.67400000000000004</v>
      </c>
      <c r="E3">
        <v>1.0860000000000001</v>
      </c>
      <c r="F3">
        <v>7</v>
      </c>
      <c r="G3">
        <v>14</v>
      </c>
      <c r="H3">
        <v>0.68</v>
      </c>
      <c r="I3">
        <v>0.434</v>
      </c>
      <c r="J3">
        <v>0.90600000000000003</v>
      </c>
      <c r="K3">
        <v>5</v>
      </c>
      <c r="M3" s="16" t="s">
        <v>154</v>
      </c>
      <c r="N3" s="4">
        <v>0.68600000000000005</v>
      </c>
      <c r="O3" s="4">
        <v>2.3119999999999998</v>
      </c>
      <c r="P3">
        <f>(C6*G6+C7*G7+C8*G8+C9*G9+C10*G10)/SUM(G6:G10)</f>
        <v>1.1145864462809922</v>
      </c>
      <c r="Q3" s="17"/>
      <c r="R3" s="16"/>
      <c r="S3" s="4"/>
      <c r="T3" s="4"/>
    </row>
    <row r="4" spans="1:20" x14ac:dyDescent="0.25">
      <c r="A4" t="s">
        <v>56</v>
      </c>
      <c r="B4" t="s">
        <v>151</v>
      </c>
      <c r="C4">
        <v>1.171</v>
      </c>
      <c r="D4">
        <v>1.0980000000000001</v>
      </c>
      <c r="E4">
        <v>1.244</v>
      </c>
      <c r="F4">
        <v>2</v>
      </c>
      <c r="G4">
        <v>4</v>
      </c>
      <c r="H4">
        <v>0.53849999999999998</v>
      </c>
      <c r="I4">
        <v>0.53600000000000003</v>
      </c>
      <c r="J4">
        <v>0.54100000000000004</v>
      </c>
      <c r="K4">
        <v>2</v>
      </c>
      <c r="M4" s="16" t="s">
        <v>155</v>
      </c>
      <c r="N4" s="4">
        <v>0.39500000000000002</v>
      </c>
      <c r="O4" s="4">
        <v>3.1789999999999998</v>
      </c>
      <c r="P4">
        <f>(C11*G11+C12*G12+C13*G13+C14*G14+C15*G15)/SUM(G11:G15)</f>
        <v>0.72902590702947856</v>
      </c>
      <c r="Q4" s="17"/>
      <c r="R4" s="16"/>
      <c r="S4" s="4"/>
      <c r="T4" s="4"/>
    </row>
    <row r="5" spans="1:20" x14ac:dyDescent="0.25">
      <c r="A5" t="s">
        <v>57</v>
      </c>
      <c r="B5" t="s">
        <v>151</v>
      </c>
      <c r="C5">
        <v>0.93377777777777804</v>
      </c>
      <c r="D5">
        <v>0.56399999999999995</v>
      </c>
      <c r="E5">
        <v>1.3009999999999999</v>
      </c>
      <c r="F5">
        <v>9</v>
      </c>
      <c r="G5">
        <v>16</v>
      </c>
      <c r="H5">
        <v>0.62624999999999997</v>
      </c>
      <c r="I5">
        <v>0.45900000000000002</v>
      </c>
      <c r="J5">
        <v>0.94699999999999995</v>
      </c>
      <c r="K5">
        <v>8</v>
      </c>
      <c r="M5" s="16" t="s">
        <v>156</v>
      </c>
      <c r="N5" s="4">
        <v>0.41799999999999998</v>
      </c>
      <c r="O5" s="4">
        <v>1.643</v>
      </c>
      <c r="P5">
        <f>(C16*G16+C17*G17+C18*G18+C19*G19+C20*G20+C21*G21)/SUM(G16:G21)</f>
        <v>0.72789282616892925</v>
      </c>
      <c r="Q5" s="17"/>
      <c r="R5" s="16"/>
      <c r="S5" s="4"/>
      <c r="T5" s="4"/>
    </row>
    <row r="6" spans="1:20" x14ac:dyDescent="0.25">
      <c r="A6" t="s">
        <v>58</v>
      </c>
      <c r="B6" t="s">
        <v>154</v>
      </c>
      <c r="C6">
        <v>2.3119999999999998</v>
      </c>
      <c r="D6">
        <v>2.3119999999999998</v>
      </c>
      <c r="E6">
        <v>2.3119999999999998</v>
      </c>
      <c r="F6">
        <v>1</v>
      </c>
      <c r="G6">
        <v>1</v>
      </c>
      <c r="H6">
        <v>1.524</v>
      </c>
      <c r="I6">
        <v>1.524</v>
      </c>
      <c r="J6">
        <v>1.524</v>
      </c>
      <c r="K6">
        <v>1</v>
      </c>
      <c r="M6" s="16" t="s">
        <v>157</v>
      </c>
      <c r="N6" s="4">
        <v>0.63400000000000001</v>
      </c>
      <c r="O6" s="4">
        <v>1.996</v>
      </c>
      <c r="P6">
        <f>(C22*G22+C23*G23+C24*G24+C25*G25+C26*G26+C27*G27+C28*G28)/SUM(G22:G28)</f>
        <v>1.0696123083131532</v>
      </c>
      <c r="Q6" s="17"/>
      <c r="R6" s="16"/>
      <c r="S6" s="4"/>
      <c r="T6" s="4"/>
    </row>
    <row r="7" spans="1:20" x14ac:dyDescent="0.25">
      <c r="A7" t="s">
        <v>59</v>
      </c>
      <c r="B7" t="s">
        <v>154</v>
      </c>
      <c r="C7">
        <v>1.25718181818182</v>
      </c>
      <c r="D7">
        <v>0.91300000000000003</v>
      </c>
      <c r="E7">
        <v>1.754</v>
      </c>
      <c r="F7">
        <v>11</v>
      </c>
      <c r="G7">
        <v>84</v>
      </c>
      <c r="H7">
        <v>0.69616666666666704</v>
      </c>
      <c r="I7">
        <v>0.48599999999999999</v>
      </c>
      <c r="J7">
        <v>0.96899999999999997</v>
      </c>
      <c r="K7">
        <v>12</v>
      </c>
      <c r="M7" s="16" t="s">
        <v>158</v>
      </c>
      <c r="N7" s="4">
        <v>0.49399999999999999</v>
      </c>
      <c r="O7" s="4">
        <v>1.129</v>
      </c>
      <c r="P7">
        <f>(C29*G29+C30*G30+C31*G31+C32*G32+C33*G33+C34*G34)/SUM(G29:G34)</f>
        <v>0.76265061162079517</v>
      </c>
      <c r="Q7" s="17"/>
      <c r="R7" s="16"/>
      <c r="S7" s="4"/>
      <c r="T7" s="4"/>
    </row>
    <row r="8" spans="1:20" x14ac:dyDescent="0.25">
      <c r="A8" t="s">
        <v>60</v>
      </c>
      <c r="B8" t="s">
        <v>154</v>
      </c>
      <c r="C8">
        <v>1.056</v>
      </c>
      <c r="D8">
        <v>0.81</v>
      </c>
      <c r="E8">
        <v>1.2989999999999999</v>
      </c>
      <c r="F8">
        <v>3</v>
      </c>
      <c r="G8">
        <v>3</v>
      </c>
      <c r="H8">
        <v>0.95</v>
      </c>
      <c r="I8">
        <v>0.72099999999999997</v>
      </c>
      <c r="J8">
        <v>1.24</v>
      </c>
      <c r="K8">
        <v>3</v>
      </c>
      <c r="M8" s="16" t="s">
        <v>159</v>
      </c>
      <c r="N8" s="4">
        <v>0.45400000000000001</v>
      </c>
      <c r="O8" s="4">
        <v>1.2849999999999999</v>
      </c>
      <c r="P8">
        <f>(C35*G35+C36*G36+C37*G37+C38*G38)/SUM(G35:G38)</f>
        <v>0.76618341619318175</v>
      </c>
      <c r="Q8" s="17"/>
      <c r="R8" s="16"/>
      <c r="S8" s="4"/>
      <c r="T8" s="4"/>
    </row>
    <row r="9" spans="1:20" x14ac:dyDescent="0.25">
      <c r="A9" t="s">
        <v>61</v>
      </c>
      <c r="B9" t="s">
        <v>154</v>
      </c>
      <c r="C9">
        <v>0.68600000000000005</v>
      </c>
      <c r="D9">
        <v>0.68600000000000005</v>
      </c>
      <c r="E9">
        <v>0.68600000000000005</v>
      </c>
      <c r="F9">
        <v>1</v>
      </c>
      <c r="G9">
        <v>1</v>
      </c>
      <c r="H9">
        <v>0.32</v>
      </c>
      <c r="I9">
        <v>0.32</v>
      </c>
      <c r="J9">
        <v>0.32</v>
      </c>
      <c r="K9">
        <v>1</v>
      </c>
      <c r="M9" s="16" t="s">
        <v>160</v>
      </c>
      <c r="N9" s="4">
        <v>0.62</v>
      </c>
      <c r="O9" s="4">
        <v>1.627</v>
      </c>
      <c r="P9">
        <f>(C39*G39+C40*G40+C41*G41+C42*G42)/SUM(G39:G42)</f>
        <v>0.96105581550802133</v>
      </c>
      <c r="Q9" s="17"/>
      <c r="R9" s="16"/>
      <c r="S9" s="4"/>
      <c r="T9" s="4"/>
    </row>
    <row r="10" spans="1:20" x14ac:dyDescent="0.25">
      <c r="A10" t="s">
        <v>62</v>
      </c>
      <c r="B10" t="s">
        <v>154</v>
      </c>
      <c r="C10">
        <v>1.0469999999999999</v>
      </c>
      <c r="D10">
        <v>0.76800000000000002</v>
      </c>
      <c r="E10">
        <v>1.4850000000000001</v>
      </c>
      <c r="F10">
        <v>15</v>
      </c>
      <c r="G10">
        <v>186</v>
      </c>
      <c r="H10">
        <v>0.65691666666666704</v>
      </c>
      <c r="I10">
        <v>0.48899999999999999</v>
      </c>
      <c r="J10">
        <v>1.0049999999999999</v>
      </c>
      <c r="K10">
        <v>12</v>
      </c>
      <c r="M10" s="16" t="s">
        <v>161</v>
      </c>
      <c r="N10" s="4">
        <v>0.371</v>
      </c>
      <c r="O10" s="4">
        <v>2.5619999999999998</v>
      </c>
      <c r="P10">
        <f>(C43*G43+C44*G44+C45*G45+C46*G46+C47*G47+C48*G48)/SUM(G43:G48)</f>
        <v>1.2191069646040276</v>
      </c>
      <c r="Q10" s="17"/>
      <c r="R10" s="16"/>
      <c r="S10" s="4"/>
      <c r="T10" s="4"/>
    </row>
    <row r="11" spans="1:20" x14ac:dyDescent="0.25">
      <c r="A11" t="s">
        <v>63</v>
      </c>
      <c r="B11" t="s">
        <v>155</v>
      </c>
      <c r="C11">
        <v>3.1789999999999998</v>
      </c>
      <c r="D11">
        <v>3.1789999999999998</v>
      </c>
      <c r="E11">
        <v>3.1789999999999998</v>
      </c>
      <c r="F11">
        <v>1</v>
      </c>
      <c r="G11">
        <v>1</v>
      </c>
      <c r="H11">
        <v>1.2490000000000001</v>
      </c>
      <c r="I11">
        <v>1.2490000000000001</v>
      </c>
      <c r="J11">
        <v>1.2490000000000001</v>
      </c>
      <c r="K11">
        <v>1</v>
      </c>
      <c r="M11" s="16" t="s">
        <v>162</v>
      </c>
      <c r="N11" s="4">
        <v>0.38700000000000001</v>
      </c>
      <c r="O11" s="4">
        <v>2.5819999999999999</v>
      </c>
      <c r="P11">
        <f>(C49*G49+C50*G50+C51*G51+C52*G52+C53*G53+C54*G54)/SUM(G49:G54)</f>
        <v>1.058903271505772</v>
      </c>
      <c r="Q11" s="17"/>
      <c r="R11" s="16"/>
      <c r="S11" s="4"/>
      <c r="T11" s="4"/>
    </row>
    <row r="12" spans="1:20" x14ac:dyDescent="0.25">
      <c r="A12" t="s">
        <v>64</v>
      </c>
      <c r="B12" t="s">
        <v>155</v>
      </c>
      <c r="C12">
        <v>0.77145714285714295</v>
      </c>
      <c r="D12">
        <v>0.46600000000000003</v>
      </c>
      <c r="E12">
        <v>1.155</v>
      </c>
      <c r="F12">
        <v>35</v>
      </c>
      <c r="G12">
        <v>71</v>
      </c>
      <c r="H12">
        <v>0.43094285714285702</v>
      </c>
      <c r="I12">
        <v>0.27700000000000002</v>
      </c>
      <c r="J12">
        <v>0.60299999999999998</v>
      </c>
      <c r="K12">
        <v>35</v>
      </c>
      <c r="M12" s="16" t="s">
        <v>152</v>
      </c>
      <c r="N12" s="4">
        <v>0.58299999999999996</v>
      </c>
      <c r="O12" s="4">
        <v>1.1839999999999999</v>
      </c>
      <c r="P12">
        <f>(C55*G55+C56*G56+C57*G57)/SUM(G55:G57)</f>
        <v>0.8612768817204296</v>
      </c>
      <c r="Q12" s="17"/>
      <c r="R12" s="16"/>
      <c r="S12" s="4"/>
      <c r="T12" s="4"/>
    </row>
    <row r="13" spans="1:20" x14ac:dyDescent="0.25">
      <c r="A13" t="s">
        <v>65</v>
      </c>
      <c r="B13" t="s">
        <v>155</v>
      </c>
      <c r="C13">
        <v>0.63900000000000001</v>
      </c>
      <c r="D13">
        <v>0.42599999999999999</v>
      </c>
      <c r="E13">
        <v>0.80500000000000005</v>
      </c>
      <c r="F13">
        <v>6</v>
      </c>
      <c r="G13">
        <v>11</v>
      </c>
      <c r="H13">
        <v>0.61950000000000005</v>
      </c>
      <c r="I13">
        <v>0.45300000000000001</v>
      </c>
      <c r="J13">
        <v>0.72499999999999998</v>
      </c>
      <c r="K13">
        <v>6</v>
      </c>
      <c r="M13" s="16" t="s">
        <v>153</v>
      </c>
      <c r="N13" s="4">
        <v>0.33400000000000002</v>
      </c>
      <c r="O13" s="4">
        <v>1.8120000000000001</v>
      </c>
      <c r="P13">
        <f>(C58*G58+C59*G59+C60*G60+C61*G61+C62*G62+C63*G63+C64*G64+C65*G65)/SUM(G58:G65)</f>
        <v>0.89199419191919138</v>
      </c>
      <c r="Q13" s="17"/>
      <c r="R13" s="16"/>
      <c r="S13" s="4"/>
      <c r="T13" s="4"/>
    </row>
    <row r="14" spans="1:20" x14ac:dyDescent="0.25">
      <c r="A14" t="s">
        <v>66</v>
      </c>
      <c r="B14" t="s">
        <v>155</v>
      </c>
      <c r="C14">
        <v>0.65933333333333299</v>
      </c>
      <c r="D14">
        <v>0.57399999999999995</v>
      </c>
      <c r="E14">
        <v>0.70299999999999996</v>
      </c>
      <c r="F14">
        <v>3</v>
      </c>
      <c r="G14">
        <v>3</v>
      </c>
      <c r="H14">
        <v>0.28949999999999998</v>
      </c>
      <c r="I14">
        <v>0.28799999999999998</v>
      </c>
      <c r="J14">
        <v>0.29099999999999998</v>
      </c>
      <c r="K14">
        <v>2</v>
      </c>
      <c r="M14" s="16" t="s">
        <v>163</v>
      </c>
      <c r="N14" s="4">
        <v>0.41899999999999998</v>
      </c>
      <c r="O14" s="4">
        <v>1.744</v>
      </c>
      <c r="P14">
        <f>(C66*G66+C67*G67+C68*G68+C69*G69+C70*G70+C71*G71+C72*G72)/SUM(G66:G72)</f>
        <v>0.84816839700996693</v>
      </c>
      <c r="Q14" s="17"/>
      <c r="R14" s="16"/>
      <c r="S14" s="4"/>
      <c r="T14" s="4"/>
    </row>
    <row r="15" spans="1:20" x14ac:dyDescent="0.25">
      <c r="A15" t="s">
        <v>67</v>
      </c>
      <c r="B15" t="s">
        <v>155</v>
      </c>
      <c r="C15">
        <v>0.56505555555555598</v>
      </c>
      <c r="D15">
        <v>0.39500000000000002</v>
      </c>
      <c r="E15">
        <v>0.78500000000000003</v>
      </c>
      <c r="F15">
        <v>18</v>
      </c>
      <c r="G15">
        <v>26</v>
      </c>
      <c r="H15">
        <v>0.41136363636363599</v>
      </c>
      <c r="I15">
        <v>0.26800000000000002</v>
      </c>
      <c r="J15">
        <v>0.53900000000000003</v>
      </c>
      <c r="K15">
        <v>11</v>
      </c>
      <c r="M15" s="16" t="s">
        <v>164</v>
      </c>
      <c r="N15" s="4">
        <v>0.40400000000000003</v>
      </c>
      <c r="O15" s="4">
        <v>1.4450000000000001</v>
      </c>
      <c r="P15">
        <f>(C73*G73+C74*G74+C75*G75+C76*G76+C77*G77+C78*G78)/SUM(G73:G78)</f>
        <v>0.80199077763021998</v>
      </c>
      <c r="Q15" s="17"/>
      <c r="R15" s="16"/>
      <c r="S15" s="4"/>
      <c r="T15" s="4"/>
    </row>
    <row r="16" spans="1:20" x14ac:dyDescent="0.25">
      <c r="A16" t="s">
        <v>68</v>
      </c>
      <c r="B16" t="s">
        <v>156</v>
      </c>
      <c r="C16">
        <v>0.80276923076923101</v>
      </c>
      <c r="D16">
        <v>0.55100000000000005</v>
      </c>
      <c r="E16">
        <v>0.98899999999999999</v>
      </c>
      <c r="F16">
        <v>13</v>
      </c>
      <c r="G16">
        <v>68</v>
      </c>
      <c r="H16">
        <v>0.426307692307692</v>
      </c>
      <c r="I16">
        <v>0.247</v>
      </c>
      <c r="J16">
        <v>0.50900000000000001</v>
      </c>
      <c r="K16">
        <v>13</v>
      </c>
      <c r="M16" s="16" t="s">
        <v>165</v>
      </c>
      <c r="N16" s="4">
        <v>0.29399999999999998</v>
      </c>
      <c r="O16" s="4">
        <v>1.595</v>
      </c>
      <c r="P16">
        <f>(C79*G79+C80*G80+C81*G81+C82*G82+C83*G83+C84*G84)/SUM(G79:G84)</f>
        <v>0.88381645685093968</v>
      </c>
      <c r="Q16" s="17"/>
      <c r="R16" s="16"/>
      <c r="S16" s="4"/>
      <c r="T16" s="4"/>
    </row>
    <row r="17" spans="1:20" x14ac:dyDescent="0.25">
      <c r="A17" t="s">
        <v>69</v>
      </c>
      <c r="B17" t="s">
        <v>156</v>
      </c>
      <c r="C17">
        <v>0.75366666666666704</v>
      </c>
      <c r="D17">
        <v>0.55200000000000005</v>
      </c>
      <c r="E17">
        <v>0.93500000000000005</v>
      </c>
      <c r="F17">
        <v>6</v>
      </c>
      <c r="G17">
        <v>7</v>
      </c>
      <c r="H17">
        <v>0.60566666666666702</v>
      </c>
      <c r="I17">
        <v>0.46500000000000002</v>
      </c>
      <c r="J17">
        <v>0.84699999999999998</v>
      </c>
      <c r="K17">
        <v>6</v>
      </c>
      <c r="M17" s="16" t="s">
        <v>166</v>
      </c>
      <c r="N17" s="4">
        <v>0.5</v>
      </c>
      <c r="O17" s="4">
        <v>1.954</v>
      </c>
      <c r="P17">
        <f>(C85*G85+C86*G86+C87*G87+C88*G88+C89*G89+C90*G90+C91*G91+C92*G92)/SUM(G85:G92)</f>
        <v>0.93133197802197776</v>
      </c>
      <c r="Q17" s="17"/>
      <c r="R17" s="16"/>
      <c r="S17" s="4"/>
      <c r="T17" s="4"/>
    </row>
    <row r="18" spans="1:20" x14ac:dyDescent="0.25">
      <c r="A18" t="s">
        <v>70</v>
      </c>
      <c r="B18" t="s">
        <v>156</v>
      </c>
      <c r="C18">
        <v>0.47220000000000001</v>
      </c>
      <c r="D18">
        <v>0.43099999999999999</v>
      </c>
      <c r="E18">
        <v>0.49199999999999999</v>
      </c>
      <c r="F18">
        <v>5</v>
      </c>
      <c r="G18">
        <v>6</v>
      </c>
      <c r="H18">
        <v>0.38800000000000001</v>
      </c>
      <c r="I18">
        <v>0.38</v>
      </c>
      <c r="J18">
        <v>0.39300000000000002</v>
      </c>
      <c r="K18">
        <v>3</v>
      </c>
      <c r="M18" s="16" t="s">
        <v>167</v>
      </c>
      <c r="N18" s="4">
        <v>0.48699999999999999</v>
      </c>
      <c r="O18" s="4">
        <v>1.6930000000000001</v>
      </c>
      <c r="P18">
        <f>(C93*G93+C94*G94+C95*G95+C96*G96+C97*G97)/SUM(G93:G97)</f>
        <v>0.81424940476190488</v>
      </c>
      <c r="Q18" s="17"/>
      <c r="R18" s="16"/>
      <c r="S18" s="4"/>
      <c r="T18" s="4"/>
    </row>
    <row r="19" spans="1:20" x14ac:dyDescent="0.25">
      <c r="A19" t="s">
        <v>71</v>
      </c>
      <c r="B19" t="s">
        <v>156</v>
      </c>
      <c r="C19">
        <v>0.46850000000000003</v>
      </c>
      <c r="D19">
        <v>0.41799999999999998</v>
      </c>
      <c r="E19">
        <v>0.51900000000000002</v>
      </c>
      <c r="F19">
        <v>2</v>
      </c>
      <c r="G19">
        <v>3</v>
      </c>
      <c r="H19">
        <v>0.20799999999999999</v>
      </c>
      <c r="I19">
        <v>0.20399999999999999</v>
      </c>
      <c r="J19">
        <v>0.21199999999999999</v>
      </c>
      <c r="K19">
        <v>2</v>
      </c>
      <c r="M19" s="20" t="s">
        <v>168</v>
      </c>
      <c r="N19" s="21">
        <f>AVERAGE(N2:N18)</f>
        <v>0.46729411764705875</v>
      </c>
      <c r="O19" s="21">
        <f>AVERAGE(O2:O18)</f>
        <v>1.8260588235294122</v>
      </c>
      <c r="P19" s="23">
        <f>AVERAGE(P2:P18)</f>
        <v>0.8967349111419961</v>
      </c>
      <c r="R19" s="16"/>
      <c r="S19" s="4"/>
      <c r="T19" s="4"/>
    </row>
    <row r="20" spans="1:20" x14ac:dyDescent="0.25">
      <c r="A20" t="s">
        <v>72</v>
      </c>
      <c r="B20" t="s">
        <v>156</v>
      </c>
      <c r="C20">
        <v>1.643</v>
      </c>
      <c r="D20">
        <v>1.643</v>
      </c>
      <c r="E20">
        <v>1.643</v>
      </c>
      <c r="F20">
        <v>1</v>
      </c>
      <c r="G20">
        <v>1</v>
      </c>
      <c r="H20">
        <v>0.79200000000000004</v>
      </c>
      <c r="I20">
        <v>0.79200000000000004</v>
      </c>
      <c r="J20">
        <v>0.79200000000000004</v>
      </c>
      <c r="K20">
        <v>1</v>
      </c>
      <c r="M20" s="25" t="s">
        <v>172</v>
      </c>
      <c r="N20" s="27">
        <f>MIN(N2:N18)</f>
        <v>0.29399999999999998</v>
      </c>
      <c r="O20" s="26">
        <f>MAX(O2:O18)</f>
        <v>3.1789999999999998</v>
      </c>
      <c r="R20" s="16"/>
    </row>
    <row r="21" spans="1:20" x14ac:dyDescent="0.25">
      <c r="A21" t="s">
        <v>73</v>
      </c>
      <c r="B21" t="s">
        <v>156</v>
      </c>
      <c r="C21">
        <v>0.65191666666666703</v>
      </c>
      <c r="D21">
        <v>0.42899999999999999</v>
      </c>
      <c r="E21">
        <v>1.2</v>
      </c>
      <c r="F21">
        <v>24</v>
      </c>
      <c r="G21">
        <v>51</v>
      </c>
      <c r="H21">
        <v>0.396380952380952</v>
      </c>
      <c r="I21">
        <v>0.24</v>
      </c>
      <c r="J21">
        <v>0.56999999999999995</v>
      </c>
      <c r="K21">
        <v>21</v>
      </c>
      <c r="M21" s="22" t="s">
        <v>177</v>
      </c>
      <c r="N21" s="21">
        <f>_xlfn.STDEV.S(N2:N18)</f>
        <v>0.10960198715459206</v>
      </c>
      <c r="O21" s="21">
        <f>_xlfn.STDEV.S(O2:O18)</f>
        <v>0.5583357491899732</v>
      </c>
      <c r="P21" s="21">
        <f>_xlfn.STDEV.S(P2:P18)</f>
        <v>0.1442646478986325</v>
      </c>
    </row>
    <row r="22" spans="1:20" x14ac:dyDescent="0.25">
      <c r="A22" t="s">
        <v>74</v>
      </c>
      <c r="B22" t="s">
        <v>157</v>
      </c>
      <c r="C22">
        <v>0.86899999999999999</v>
      </c>
      <c r="D22">
        <v>0.71299999999999997</v>
      </c>
      <c r="E22">
        <v>1.0249999999999999</v>
      </c>
      <c r="F22">
        <v>2</v>
      </c>
      <c r="G22">
        <v>3</v>
      </c>
      <c r="H22">
        <v>0.46200000000000002</v>
      </c>
      <c r="I22">
        <v>0.34899999999999998</v>
      </c>
      <c r="J22">
        <v>0.57499999999999996</v>
      </c>
      <c r="K22">
        <v>2</v>
      </c>
      <c r="M22" s="19"/>
      <c r="N22" s="19"/>
      <c r="O22" s="19"/>
    </row>
    <row r="23" spans="1:20" x14ac:dyDescent="0.25">
      <c r="A23" t="s">
        <v>75</v>
      </c>
      <c r="B23" t="s">
        <v>157</v>
      </c>
      <c r="C23">
        <v>1.1430357142857099</v>
      </c>
      <c r="D23">
        <v>0.66100000000000003</v>
      </c>
      <c r="E23">
        <v>1.996</v>
      </c>
      <c r="F23">
        <v>28</v>
      </c>
      <c r="G23">
        <v>39</v>
      </c>
      <c r="H23">
        <v>0.41844444444444401</v>
      </c>
      <c r="I23">
        <v>0.22900000000000001</v>
      </c>
      <c r="J23">
        <v>0.78600000000000003</v>
      </c>
      <c r="K23">
        <v>27</v>
      </c>
    </row>
    <row r="24" spans="1:20" x14ac:dyDescent="0.25">
      <c r="A24" t="s">
        <v>76</v>
      </c>
      <c r="B24" t="s">
        <v>157</v>
      </c>
      <c r="C24">
        <v>1.1056666666666699</v>
      </c>
      <c r="D24">
        <v>0.99099999999999999</v>
      </c>
      <c r="E24">
        <v>1.266</v>
      </c>
      <c r="F24">
        <v>3</v>
      </c>
      <c r="G24">
        <v>5</v>
      </c>
      <c r="H24">
        <v>0.86299999999999999</v>
      </c>
      <c r="I24">
        <v>0.71099999999999997</v>
      </c>
      <c r="J24">
        <v>1.0009999999999999</v>
      </c>
      <c r="K24">
        <v>3</v>
      </c>
    </row>
    <row r="25" spans="1:20" x14ac:dyDescent="0.25">
      <c r="A25" t="s">
        <v>77</v>
      </c>
      <c r="B25" t="s">
        <v>157</v>
      </c>
      <c r="C25">
        <v>0.82399999999999995</v>
      </c>
      <c r="D25">
        <v>0.69699999999999995</v>
      </c>
      <c r="E25">
        <v>0.95099999999999996</v>
      </c>
      <c r="F25">
        <v>2</v>
      </c>
      <c r="G25">
        <v>2</v>
      </c>
      <c r="H25">
        <v>0.5585</v>
      </c>
      <c r="I25">
        <v>0.51700000000000002</v>
      </c>
      <c r="J25">
        <v>0.6</v>
      </c>
      <c r="K25">
        <v>2</v>
      </c>
    </row>
    <row r="26" spans="1:20" x14ac:dyDescent="0.25">
      <c r="A26" t="s">
        <v>78</v>
      </c>
      <c r="B26" t="s">
        <v>157</v>
      </c>
      <c r="C26">
        <v>0.63400000000000001</v>
      </c>
      <c r="D26">
        <v>0.63400000000000001</v>
      </c>
      <c r="E26">
        <v>0.63400000000000001</v>
      </c>
      <c r="F26">
        <v>1</v>
      </c>
      <c r="G26">
        <v>2</v>
      </c>
      <c r="H26">
        <v>0.28299999999999997</v>
      </c>
      <c r="I26">
        <v>0.28299999999999997</v>
      </c>
      <c r="J26">
        <v>0.28299999999999997</v>
      </c>
      <c r="K26">
        <v>1</v>
      </c>
      <c r="N26" t="s">
        <v>176</v>
      </c>
      <c r="O26" t="s">
        <v>180</v>
      </c>
    </row>
    <row r="27" spans="1:20" x14ac:dyDescent="0.25">
      <c r="A27" t="s">
        <v>79</v>
      </c>
      <c r="B27" t="s">
        <v>157</v>
      </c>
      <c r="C27">
        <v>1.484</v>
      </c>
      <c r="D27">
        <v>1.484</v>
      </c>
      <c r="E27">
        <v>1.484</v>
      </c>
      <c r="F27">
        <v>1</v>
      </c>
      <c r="G27">
        <v>1</v>
      </c>
      <c r="H27">
        <v>0.59</v>
      </c>
      <c r="I27">
        <v>0.59</v>
      </c>
      <c r="J27">
        <v>0.59</v>
      </c>
      <c r="K27">
        <v>1</v>
      </c>
      <c r="M27">
        <v>0.46729411764705875</v>
      </c>
      <c r="N27" s="24" t="s">
        <v>178</v>
      </c>
      <c r="O27">
        <f>CONFIDENCE(0.05,N21,17)</f>
        <v>5.2100520084260901E-2</v>
      </c>
    </row>
    <row r="28" spans="1:20" x14ac:dyDescent="0.25">
      <c r="A28" t="s">
        <v>80</v>
      </c>
      <c r="B28" t="s">
        <v>157</v>
      </c>
      <c r="C28">
        <v>0.85619999999999996</v>
      </c>
      <c r="D28">
        <v>0.76300000000000001</v>
      </c>
      <c r="E28">
        <v>0.93899999999999995</v>
      </c>
      <c r="F28">
        <v>5</v>
      </c>
      <c r="G28">
        <v>7</v>
      </c>
      <c r="H28">
        <v>0.43120000000000003</v>
      </c>
      <c r="I28">
        <v>0.221</v>
      </c>
      <c r="J28">
        <v>0.69199999999999995</v>
      </c>
      <c r="K28">
        <v>5</v>
      </c>
      <c r="N28" s="28" t="s">
        <v>181</v>
      </c>
      <c r="O28" s="28">
        <f>(M27-O27)*1000</f>
        <v>415.19359756279783</v>
      </c>
    </row>
    <row r="29" spans="1:20" x14ac:dyDescent="0.25">
      <c r="A29" t="s">
        <v>81</v>
      </c>
      <c r="B29" t="s">
        <v>158</v>
      </c>
      <c r="C29">
        <v>0.793333333333333</v>
      </c>
      <c r="D29">
        <v>0.749</v>
      </c>
      <c r="E29">
        <v>0.82899999999999996</v>
      </c>
      <c r="F29">
        <v>3</v>
      </c>
      <c r="G29">
        <v>5</v>
      </c>
      <c r="H29">
        <v>0.50433333333333297</v>
      </c>
      <c r="I29">
        <v>0.38300000000000001</v>
      </c>
      <c r="J29">
        <v>0.58699999999999997</v>
      </c>
      <c r="K29">
        <v>3</v>
      </c>
    </row>
    <row r="30" spans="1:20" x14ac:dyDescent="0.25">
      <c r="A30" t="s">
        <v>82</v>
      </c>
      <c r="B30" t="s">
        <v>158</v>
      </c>
      <c r="C30">
        <v>0.92874999999999996</v>
      </c>
      <c r="D30">
        <v>0.64400000000000002</v>
      </c>
      <c r="E30">
        <v>1.129</v>
      </c>
      <c r="F30">
        <v>8</v>
      </c>
      <c r="G30">
        <v>9</v>
      </c>
      <c r="H30">
        <v>0.51400000000000001</v>
      </c>
      <c r="I30">
        <v>0.41899999999999998</v>
      </c>
      <c r="J30">
        <v>0.67200000000000004</v>
      </c>
      <c r="K30">
        <v>8</v>
      </c>
      <c r="N30" s="24"/>
    </row>
    <row r="31" spans="1:20" x14ac:dyDescent="0.25">
      <c r="A31" t="s">
        <v>83</v>
      </c>
      <c r="B31" t="s">
        <v>158</v>
      </c>
      <c r="C31">
        <v>0.52100000000000002</v>
      </c>
      <c r="D31">
        <v>0.52100000000000002</v>
      </c>
      <c r="E31">
        <v>0.52100000000000002</v>
      </c>
      <c r="F31">
        <v>1</v>
      </c>
      <c r="G31">
        <v>1</v>
      </c>
      <c r="H31">
        <v>0.224</v>
      </c>
      <c r="I31">
        <v>0.224</v>
      </c>
      <c r="J31">
        <v>0.224</v>
      </c>
      <c r="K31">
        <v>1</v>
      </c>
    </row>
    <row r="32" spans="1:20" x14ac:dyDescent="0.25">
      <c r="A32" t="s">
        <v>84</v>
      </c>
      <c r="B32" t="s">
        <v>158</v>
      </c>
      <c r="C32">
        <v>0.83225000000000005</v>
      </c>
      <c r="D32">
        <v>0.7</v>
      </c>
      <c r="E32">
        <v>0.92800000000000005</v>
      </c>
      <c r="F32">
        <v>4</v>
      </c>
      <c r="G32">
        <v>4</v>
      </c>
      <c r="H32">
        <v>0.49925000000000003</v>
      </c>
      <c r="I32">
        <v>0.373</v>
      </c>
      <c r="J32">
        <v>0.56100000000000005</v>
      </c>
      <c r="K32">
        <v>4</v>
      </c>
      <c r="N32" t="s">
        <v>179</v>
      </c>
      <c r="O32" t="s">
        <v>180</v>
      </c>
    </row>
    <row r="33" spans="1:16" x14ac:dyDescent="0.25">
      <c r="A33" t="s">
        <v>85</v>
      </c>
      <c r="B33" t="s">
        <v>158</v>
      </c>
      <c r="C33">
        <v>0.871</v>
      </c>
      <c r="D33">
        <v>0.871</v>
      </c>
      <c r="E33">
        <v>0.871</v>
      </c>
      <c r="F33">
        <v>1</v>
      </c>
      <c r="G33">
        <v>1</v>
      </c>
      <c r="H33">
        <v>0.36399999999999999</v>
      </c>
      <c r="I33">
        <v>0.36399999999999999</v>
      </c>
      <c r="J33">
        <v>0.36399999999999999</v>
      </c>
      <c r="K33">
        <v>1</v>
      </c>
      <c r="M33" s="19">
        <v>1.8260588235294122</v>
      </c>
      <c r="N33" s="24" t="s">
        <v>178</v>
      </c>
      <c r="O33">
        <f>CONFIDENCE(0.05,O21,17)</f>
        <v>0.26541109034275639</v>
      </c>
    </row>
    <row r="34" spans="1:16" x14ac:dyDescent="0.25">
      <c r="A34" t="s">
        <v>86</v>
      </c>
      <c r="B34" t="s">
        <v>158</v>
      </c>
      <c r="C34">
        <v>0.74250000000000005</v>
      </c>
      <c r="D34">
        <v>0.49399999999999999</v>
      </c>
      <c r="E34">
        <v>1.008</v>
      </c>
      <c r="F34">
        <v>20</v>
      </c>
      <c r="G34">
        <v>89</v>
      </c>
      <c r="H34">
        <v>0.442</v>
      </c>
      <c r="I34">
        <v>0.28999999999999998</v>
      </c>
      <c r="J34">
        <v>0.77500000000000002</v>
      </c>
      <c r="K34">
        <v>16</v>
      </c>
      <c r="N34" s="28" t="s">
        <v>186</v>
      </c>
      <c r="O34" s="31">
        <f>(M33+O33)*1000</f>
        <v>2091.4699138721685</v>
      </c>
    </row>
    <row r="35" spans="1:16" x14ac:dyDescent="0.25">
      <c r="A35" t="s">
        <v>87</v>
      </c>
      <c r="B35" t="s">
        <v>159</v>
      </c>
      <c r="C35">
        <v>0.92412499999999997</v>
      </c>
      <c r="D35">
        <v>0.66</v>
      </c>
      <c r="E35">
        <v>1.2849999999999999</v>
      </c>
      <c r="F35">
        <v>8</v>
      </c>
      <c r="G35">
        <v>11</v>
      </c>
      <c r="H35">
        <v>0.50675000000000003</v>
      </c>
      <c r="I35">
        <v>0.377</v>
      </c>
      <c r="J35">
        <v>0.59699999999999998</v>
      </c>
      <c r="K35">
        <v>8</v>
      </c>
    </row>
    <row r="36" spans="1:16" x14ac:dyDescent="0.25">
      <c r="A36" t="s">
        <v>88</v>
      </c>
      <c r="B36" t="s">
        <v>159</v>
      </c>
      <c r="C36">
        <v>1.0669999999999999</v>
      </c>
      <c r="D36">
        <v>1.0669999999999999</v>
      </c>
      <c r="E36">
        <v>1.0669999999999999</v>
      </c>
      <c r="F36">
        <v>1</v>
      </c>
      <c r="G36">
        <v>2</v>
      </c>
      <c r="H36">
        <v>1.0840000000000001</v>
      </c>
      <c r="I36">
        <v>1.0840000000000001</v>
      </c>
      <c r="J36">
        <v>1.0840000000000001</v>
      </c>
      <c r="K36">
        <v>1</v>
      </c>
    </row>
    <row r="37" spans="1:16" x14ac:dyDescent="0.25">
      <c r="A37" t="s">
        <v>89</v>
      </c>
      <c r="B37" t="s">
        <v>159</v>
      </c>
      <c r="C37">
        <v>0.69399999999999995</v>
      </c>
      <c r="D37">
        <v>0.63200000000000001</v>
      </c>
      <c r="E37">
        <v>0.73699999999999999</v>
      </c>
      <c r="F37">
        <v>3</v>
      </c>
      <c r="G37">
        <v>5</v>
      </c>
      <c r="H37">
        <v>0.313</v>
      </c>
      <c r="I37">
        <v>0.28299999999999997</v>
      </c>
      <c r="J37">
        <v>0.373</v>
      </c>
      <c r="K37">
        <v>3</v>
      </c>
    </row>
    <row r="38" spans="1:16" x14ac:dyDescent="0.25">
      <c r="A38" t="s">
        <v>90</v>
      </c>
      <c r="B38" t="s">
        <v>159</v>
      </c>
      <c r="C38">
        <v>0.72318181818181804</v>
      </c>
      <c r="D38">
        <v>0.45400000000000001</v>
      </c>
      <c r="E38">
        <v>1.012</v>
      </c>
      <c r="F38">
        <v>11</v>
      </c>
      <c r="G38">
        <v>46</v>
      </c>
      <c r="H38">
        <v>0.47899999999999998</v>
      </c>
      <c r="I38">
        <v>0.376</v>
      </c>
      <c r="J38">
        <v>0.64200000000000002</v>
      </c>
      <c r="K38">
        <v>9</v>
      </c>
    </row>
    <row r="39" spans="1:16" x14ac:dyDescent="0.25">
      <c r="A39" t="s">
        <v>91</v>
      </c>
      <c r="B39" t="s">
        <v>160</v>
      </c>
      <c r="C39">
        <v>1.6180000000000001</v>
      </c>
      <c r="D39">
        <v>1.609</v>
      </c>
      <c r="E39">
        <v>1.627</v>
      </c>
      <c r="F39">
        <v>2</v>
      </c>
      <c r="G39">
        <v>2</v>
      </c>
      <c r="H39">
        <v>1.0725</v>
      </c>
      <c r="I39">
        <v>1.054</v>
      </c>
      <c r="J39">
        <v>1.091</v>
      </c>
      <c r="K39">
        <v>2</v>
      </c>
      <c r="M39" s="15" t="s">
        <v>150</v>
      </c>
      <c r="N39" s="15" t="s">
        <v>183</v>
      </c>
      <c r="O39" s="15" t="s">
        <v>184</v>
      </c>
      <c r="P39" s="15" t="s">
        <v>185</v>
      </c>
    </row>
    <row r="40" spans="1:16" x14ac:dyDescent="0.25">
      <c r="A40" t="s">
        <v>92</v>
      </c>
      <c r="B40" t="s">
        <v>160</v>
      </c>
      <c r="C40">
        <v>1.0493749999999999</v>
      </c>
      <c r="D40">
        <v>0.65400000000000003</v>
      </c>
      <c r="E40">
        <v>1.202</v>
      </c>
      <c r="F40">
        <v>8</v>
      </c>
      <c r="G40">
        <v>15</v>
      </c>
      <c r="H40">
        <v>0.47449999999999998</v>
      </c>
      <c r="I40">
        <v>0.24299999999999999</v>
      </c>
      <c r="J40">
        <v>0.76800000000000002</v>
      </c>
      <c r="K40">
        <v>8</v>
      </c>
      <c r="M40" s="16" t="s">
        <v>151</v>
      </c>
      <c r="N40" s="4">
        <v>0.20599999999999999</v>
      </c>
      <c r="O40" s="4">
        <v>0.94699999999999995</v>
      </c>
      <c r="P40" s="4">
        <f>(H2*G2+H3*G3+H4*G4+H5*G5)/SUM(G2:G5)</f>
        <v>0.44232542372881356</v>
      </c>
    </row>
    <row r="41" spans="1:16" x14ac:dyDescent="0.25">
      <c r="A41" t="s">
        <v>93</v>
      </c>
      <c r="B41" t="s">
        <v>160</v>
      </c>
      <c r="C41">
        <v>0.95599999999999996</v>
      </c>
      <c r="D41">
        <v>0.95599999999999996</v>
      </c>
      <c r="E41">
        <v>0.95599999999999996</v>
      </c>
      <c r="F41">
        <v>1</v>
      </c>
      <c r="G41">
        <v>2</v>
      </c>
      <c r="H41">
        <v>0.625</v>
      </c>
      <c r="I41">
        <v>0.625</v>
      </c>
      <c r="J41">
        <v>0.625</v>
      </c>
      <c r="K41">
        <v>1</v>
      </c>
      <c r="M41" s="16" t="s">
        <v>154</v>
      </c>
      <c r="N41" s="4">
        <v>0.32</v>
      </c>
      <c r="O41" s="4">
        <v>1.524</v>
      </c>
      <c r="P41" s="4">
        <f>(H6*G6+H7*G7+H8*G8+H9*G9+H10*G10)/SUM(G6:G10)</f>
        <v>0.67403090909090946</v>
      </c>
    </row>
    <row r="42" spans="1:16" x14ac:dyDescent="0.25">
      <c r="A42" t="s">
        <v>94</v>
      </c>
      <c r="B42" t="s">
        <v>160</v>
      </c>
      <c r="C42">
        <v>0.78581818181818197</v>
      </c>
      <c r="D42">
        <v>0.62</v>
      </c>
      <c r="E42">
        <v>0.93400000000000005</v>
      </c>
      <c r="F42">
        <v>11</v>
      </c>
      <c r="G42">
        <v>15</v>
      </c>
      <c r="H42">
        <v>0.50455555555555598</v>
      </c>
      <c r="I42">
        <v>0.38300000000000001</v>
      </c>
      <c r="J42">
        <v>0.66400000000000003</v>
      </c>
      <c r="K42">
        <v>9</v>
      </c>
      <c r="M42" s="16" t="s">
        <v>155</v>
      </c>
      <c r="N42" s="4">
        <v>0.26800000000000002</v>
      </c>
      <c r="O42" s="4">
        <v>1.2490000000000001</v>
      </c>
      <c r="P42" s="4">
        <f>(H11*G11+H12*G12+H13*G13+H14*G14+H15*G15)/SUM(G11:G15)</f>
        <v>0.44843211966604807</v>
      </c>
    </row>
    <row r="43" spans="1:16" x14ac:dyDescent="0.25">
      <c r="A43" t="s">
        <v>95</v>
      </c>
      <c r="B43" t="s">
        <v>161</v>
      </c>
      <c r="C43">
        <v>1.4321666666666699</v>
      </c>
      <c r="D43">
        <v>1.256</v>
      </c>
      <c r="E43">
        <v>1.6859999999999999</v>
      </c>
      <c r="F43">
        <v>6</v>
      </c>
      <c r="G43">
        <v>9</v>
      </c>
      <c r="H43">
        <v>0.56899999999999995</v>
      </c>
      <c r="I43">
        <v>0.42899999999999999</v>
      </c>
      <c r="J43">
        <v>0.66700000000000004</v>
      </c>
      <c r="K43">
        <v>7</v>
      </c>
      <c r="M43" s="16" t="s">
        <v>156</v>
      </c>
      <c r="N43" s="4">
        <v>0.20399999999999999</v>
      </c>
      <c r="O43" s="4">
        <v>0.84699999999999998</v>
      </c>
      <c r="P43" s="4">
        <f>(H16*G16+H17*G17+H18*G18+H19*G19+H20*G20+H21*G21)/SUM(G16:G21)</f>
        <v>0.42050013466925207</v>
      </c>
    </row>
    <row r="44" spans="1:16" x14ac:dyDescent="0.25">
      <c r="A44" t="s">
        <v>96</v>
      </c>
      <c r="B44" t="s">
        <v>161</v>
      </c>
      <c r="C44">
        <v>0.96550000000000002</v>
      </c>
      <c r="D44">
        <v>0.93799999999999994</v>
      </c>
      <c r="E44">
        <v>0.99299999999999999</v>
      </c>
      <c r="F44">
        <v>2</v>
      </c>
      <c r="G44">
        <v>2</v>
      </c>
      <c r="H44">
        <v>0.62150000000000005</v>
      </c>
      <c r="I44">
        <v>0.58499999999999996</v>
      </c>
      <c r="J44">
        <v>0.65800000000000003</v>
      </c>
      <c r="K44">
        <v>2</v>
      </c>
      <c r="M44" s="16" t="s">
        <v>157</v>
      </c>
      <c r="N44" s="4">
        <v>0.221</v>
      </c>
      <c r="O44" s="4">
        <v>1.0009999999999999</v>
      </c>
      <c r="P44" s="4">
        <f>(H22*G22+H23*G23+H24*G24+H25*G25+H26*G26+H27*G27+H28*G28)/SUM(G22:G28)</f>
        <v>0.46291073446327646</v>
      </c>
    </row>
    <row r="45" spans="1:16" x14ac:dyDescent="0.25">
      <c r="A45" t="s">
        <v>97</v>
      </c>
      <c r="B45" t="s">
        <v>161</v>
      </c>
      <c r="C45">
        <v>1.15652941176471</v>
      </c>
      <c r="D45">
        <v>0.85499999999999998</v>
      </c>
      <c r="E45">
        <v>1.6579999999999999</v>
      </c>
      <c r="F45">
        <v>17</v>
      </c>
      <c r="G45">
        <v>178</v>
      </c>
      <c r="H45">
        <v>0.51917647058823502</v>
      </c>
      <c r="I45">
        <v>0.373</v>
      </c>
      <c r="J45">
        <v>0.73399999999999999</v>
      </c>
      <c r="K45">
        <v>17</v>
      </c>
      <c r="M45" s="16" t="s">
        <v>158</v>
      </c>
      <c r="N45" s="4">
        <v>0.224</v>
      </c>
      <c r="O45" s="4">
        <v>0.77500000000000002</v>
      </c>
      <c r="P45" s="4">
        <f>(H29*G29+H30*G30+H31*G31+H32*G32+H33*G33+H34*G34)/SUM(G29:G34)</f>
        <v>0.45018960244648321</v>
      </c>
    </row>
    <row r="46" spans="1:16" x14ac:dyDescent="0.25">
      <c r="A46" t="s">
        <v>98</v>
      </c>
      <c r="B46" t="s">
        <v>161</v>
      </c>
      <c r="C46">
        <v>0.80900000000000005</v>
      </c>
      <c r="D46">
        <v>0.79200000000000004</v>
      </c>
      <c r="E46">
        <v>0.82599999999999996</v>
      </c>
      <c r="F46">
        <v>2</v>
      </c>
      <c r="G46">
        <v>2</v>
      </c>
      <c r="H46">
        <v>0.56399999999999995</v>
      </c>
      <c r="I46">
        <v>0.44500000000000001</v>
      </c>
      <c r="J46">
        <v>0.68300000000000005</v>
      </c>
      <c r="K46">
        <v>2</v>
      </c>
      <c r="M46" s="16" t="s">
        <v>159</v>
      </c>
      <c r="N46" s="4">
        <v>0.28299999999999997</v>
      </c>
      <c r="O46" s="4">
        <v>1.0840000000000001</v>
      </c>
      <c r="P46" s="4">
        <f>(H35*G35+H36*G36+H37*G37+H38*G38)/SUM(G35:G38)</f>
        <v>0.48970703124999998</v>
      </c>
    </row>
    <row r="47" spans="1:16" x14ac:dyDescent="0.25">
      <c r="A47" t="s">
        <v>99</v>
      </c>
      <c r="B47" t="s">
        <v>161</v>
      </c>
      <c r="C47">
        <v>0.4385</v>
      </c>
      <c r="D47">
        <v>0.371</v>
      </c>
      <c r="E47">
        <v>0.50600000000000001</v>
      </c>
      <c r="F47">
        <v>2</v>
      </c>
      <c r="G47">
        <v>2</v>
      </c>
      <c r="H47">
        <v>0.29299999999999998</v>
      </c>
      <c r="I47">
        <v>0.27400000000000002</v>
      </c>
      <c r="J47">
        <v>0.312</v>
      </c>
      <c r="K47">
        <v>2</v>
      </c>
      <c r="M47" s="16" t="s">
        <v>160</v>
      </c>
      <c r="N47" s="4">
        <v>0.24299999999999999</v>
      </c>
      <c r="O47" s="4">
        <v>1.091</v>
      </c>
      <c r="P47" s="4">
        <f>(H39*G39+H40*G40+H41*G41+H42*G42)/SUM(G39:G42)</f>
        <v>0.53178921568627469</v>
      </c>
    </row>
    <row r="48" spans="1:16" x14ac:dyDescent="0.25">
      <c r="A48" t="s">
        <v>100</v>
      </c>
      <c r="B48" t="s">
        <v>161</v>
      </c>
      <c r="C48">
        <v>1.93145454545455</v>
      </c>
      <c r="D48">
        <v>1.4039999999999999</v>
      </c>
      <c r="E48">
        <v>2.5619999999999998</v>
      </c>
      <c r="F48">
        <v>11</v>
      </c>
      <c r="G48">
        <v>17</v>
      </c>
      <c r="H48">
        <v>0.56999999999999995</v>
      </c>
      <c r="I48">
        <v>0.315</v>
      </c>
      <c r="J48">
        <v>0.76700000000000002</v>
      </c>
      <c r="K48">
        <v>11</v>
      </c>
      <c r="M48" s="16" t="s">
        <v>161</v>
      </c>
      <c r="N48" s="4">
        <v>0.27400000000000002</v>
      </c>
      <c r="O48" s="4">
        <v>0.76700000000000002</v>
      </c>
      <c r="P48" s="4">
        <f>(H43*G43+H44*G44+H45*G45+H46*G46+H47*G47+H48*G48)/SUM(G43:G48)</f>
        <v>0.52467338935574204</v>
      </c>
    </row>
    <row r="49" spans="1:16" x14ac:dyDescent="0.25">
      <c r="A49" t="s">
        <v>101</v>
      </c>
      <c r="B49" t="s">
        <v>162</v>
      </c>
      <c r="C49">
        <v>0.91366666666666696</v>
      </c>
      <c r="D49">
        <v>0.68700000000000006</v>
      </c>
      <c r="E49">
        <v>1.5169999999999999</v>
      </c>
      <c r="F49">
        <v>9</v>
      </c>
      <c r="G49">
        <v>12</v>
      </c>
      <c r="H49">
        <v>0.54366666666666696</v>
      </c>
      <c r="I49">
        <v>0.34899999999999998</v>
      </c>
      <c r="J49">
        <v>0.71</v>
      </c>
      <c r="K49">
        <v>9</v>
      </c>
      <c r="M49" s="16" t="s">
        <v>162</v>
      </c>
      <c r="N49" s="4">
        <v>0.23799999999999999</v>
      </c>
      <c r="O49" s="4">
        <v>0.89200000000000002</v>
      </c>
      <c r="P49" s="4">
        <f>(H49*G49+H50*G50+H51*G51+H52*G52+H53*G53+H54*G54)/SUM(G49:G54)</f>
        <v>0.50124579326196117</v>
      </c>
    </row>
    <row r="50" spans="1:16" x14ac:dyDescent="0.25">
      <c r="A50" t="s">
        <v>102</v>
      </c>
      <c r="B50" t="s">
        <v>162</v>
      </c>
      <c r="C50">
        <v>1.0343658536585401</v>
      </c>
      <c r="D50">
        <v>0.54800000000000004</v>
      </c>
      <c r="E50">
        <v>1.772</v>
      </c>
      <c r="F50">
        <v>41</v>
      </c>
      <c r="G50">
        <v>296</v>
      </c>
      <c r="H50">
        <v>0.49137777777777802</v>
      </c>
      <c r="I50">
        <v>0.23799999999999999</v>
      </c>
      <c r="J50">
        <v>0.89200000000000002</v>
      </c>
      <c r="K50">
        <v>45</v>
      </c>
      <c r="M50" s="16" t="s">
        <v>152</v>
      </c>
      <c r="N50" s="4">
        <v>0.251</v>
      </c>
      <c r="O50" s="4">
        <v>0.59899999999999998</v>
      </c>
      <c r="P50" s="4">
        <f>(H55*G55+H56*G56+H57*G57)/SUM(G55:G57)</f>
        <v>0.41369354838709649</v>
      </c>
    </row>
    <row r="51" spans="1:16" x14ac:dyDescent="0.25">
      <c r="A51" t="s">
        <v>103</v>
      </c>
      <c r="B51" t="s">
        <v>162</v>
      </c>
      <c r="C51">
        <v>0.69799999999999995</v>
      </c>
      <c r="D51">
        <v>0.60899999999999999</v>
      </c>
      <c r="E51">
        <v>0.78700000000000003</v>
      </c>
      <c r="F51">
        <v>2</v>
      </c>
      <c r="G51">
        <v>8</v>
      </c>
      <c r="H51">
        <v>0.67849999999999999</v>
      </c>
      <c r="I51">
        <v>0.50700000000000001</v>
      </c>
      <c r="J51">
        <v>0.85</v>
      </c>
      <c r="K51">
        <v>2</v>
      </c>
      <c r="M51" s="16" t="s">
        <v>153</v>
      </c>
      <c r="N51" s="4">
        <v>0.20499999999999999</v>
      </c>
      <c r="O51" s="4">
        <v>0.94099999999999995</v>
      </c>
      <c r="P51" s="4">
        <f>(H58*G58+H59*G59+H60*G60+H61*G61+H62*G62+H63*G63+H64*G64+H65*G65)/SUM(G58:G65)</f>
        <v>0.48023667471819637</v>
      </c>
    </row>
    <row r="52" spans="1:16" x14ac:dyDescent="0.25">
      <c r="A52" t="s">
        <v>171</v>
      </c>
      <c r="B52" t="s">
        <v>162</v>
      </c>
      <c r="C52">
        <v>0.74399999999999999</v>
      </c>
      <c r="D52">
        <v>0.74399999999999999</v>
      </c>
      <c r="E52">
        <v>0.74399999999999999</v>
      </c>
      <c r="F52">
        <v>1</v>
      </c>
      <c r="G52">
        <v>1</v>
      </c>
      <c r="H52">
        <v>0.33400000000000002</v>
      </c>
      <c r="I52">
        <v>0.33400000000000002</v>
      </c>
      <c r="J52">
        <v>0.33400000000000002</v>
      </c>
      <c r="K52">
        <v>1</v>
      </c>
      <c r="M52" s="16" t="s">
        <v>163</v>
      </c>
      <c r="N52" s="4">
        <v>0.27900000000000003</v>
      </c>
      <c r="O52" s="4">
        <v>0.66300000000000003</v>
      </c>
      <c r="P52" s="4">
        <f>(H66*G66+H67*G67+H68*G68+H69*G69+H70*G70+H71*G71+H72*G72)/SUM(G66:G72)</f>
        <v>0.47098434012527873</v>
      </c>
    </row>
    <row r="53" spans="1:16" x14ac:dyDescent="0.25">
      <c r="A53" t="s">
        <v>104</v>
      </c>
      <c r="B53" t="s">
        <v>162</v>
      </c>
      <c r="C53">
        <v>0.38700000000000001</v>
      </c>
      <c r="D53">
        <v>0.38700000000000001</v>
      </c>
      <c r="E53">
        <v>0.38700000000000001</v>
      </c>
      <c r="F53">
        <v>1</v>
      </c>
      <c r="G53">
        <v>1</v>
      </c>
      <c r="H53">
        <v>0.251</v>
      </c>
      <c r="I53">
        <v>0.251</v>
      </c>
      <c r="J53">
        <v>0.251</v>
      </c>
      <c r="K53">
        <v>1</v>
      </c>
      <c r="M53" s="16" t="s">
        <v>164</v>
      </c>
      <c r="N53" s="4">
        <v>0.254</v>
      </c>
      <c r="O53" s="4">
        <v>0.83699999999999997</v>
      </c>
      <c r="P53" s="4">
        <f>(H73*G73+H74*G74+H75*G75+H76*G76+H77*G77+H78*G78)/SUM(G73:G78)</f>
        <v>0.45897283967577945</v>
      </c>
    </row>
    <row r="54" spans="1:16" x14ac:dyDescent="0.25">
      <c r="A54" t="s">
        <v>105</v>
      </c>
      <c r="B54" t="s">
        <v>162</v>
      </c>
      <c r="C54">
        <v>1.8638999999999999</v>
      </c>
      <c r="D54">
        <v>1.087</v>
      </c>
      <c r="E54">
        <v>2.5819999999999999</v>
      </c>
      <c r="F54">
        <v>10</v>
      </c>
      <c r="G54">
        <v>16</v>
      </c>
      <c r="H54">
        <v>0.58945454545454501</v>
      </c>
      <c r="I54">
        <v>0.42899999999999999</v>
      </c>
      <c r="J54">
        <v>0.753</v>
      </c>
      <c r="K54">
        <v>11</v>
      </c>
      <c r="M54" s="16" t="s">
        <v>165</v>
      </c>
      <c r="N54" s="4">
        <v>0.254</v>
      </c>
      <c r="O54" s="4">
        <v>0.81399999999999995</v>
      </c>
      <c r="P54" s="4">
        <f>(H79*G79+H80*G80+H81*G81+H82*G82+H83*G83+H84*G84)/SUM(G79:G84)</f>
        <v>0.48967445887445898</v>
      </c>
    </row>
    <row r="55" spans="1:16" x14ac:dyDescent="0.25">
      <c r="A55" t="s">
        <v>106</v>
      </c>
      <c r="B55" t="s">
        <v>152</v>
      </c>
      <c r="C55">
        <v>0.86570833333333297</v>
      </c>
      <c r="D55">
        <v>0.58299999999999996</v>
      </c>
      <c r="E55">
        <v>1.1839999999999999</v>
      </c>
      <c r="F55">
        <v>24</v>
      </c>
      <c r="G55">
        <v>90</v>
      </c>
      <c r="H55">
        <v>0.41258333333333302</v>
      </c>
      <c r="I55">
        <v>0.251</v>
      </c>
      <c r="J55">
        <v>0.59899999999999998</v>
      </c>
      <c r="K55">
        <v>24</v>
      </c>
      <c r="M55" s="16" t="s">
        <v>166</v>
      </c>
      <c r="N55" s="4">
        <v>0.24299999999999999</v>
      </c>
      <c r="O55" s="4">
        <v>0.85499999999999998</v>
      </c>
      <c r="P55" s="4">
        <f>(H85*G85+H86*G86+H87*G87+H88*G88+H89*G89+H90*G90+H91*G91+H92*G92)/SUM(G85:G92)</f>
        <v>0.47400643356643379</v>
      </c>
    </row>
    <row r="56" spans="1:16" x14ac:dyDescent="0.25">
      <c r="A56" t="s">
        <v>107</v>
      </c>
      <c r="B56" t="s">
        <v>152</v>
      </c>
      <c r="C56">
        <v>0.99299999999999999</v>
      </c>
      <c r="D56">
        <v>0.99299999999999999</v>
      </c>
      <c r="E56">
        <v>0.99299999999999999</v>
      </c>
      <c r="F56">
        <v>1</v>
      </c>
      <c r="G56">
        <v>1</v>
      </c>
      <c r="H56">
        <v>0.371</v>
      </c>
      <c r="I56">
        <v>0.371</v>
      </c>
      <c r="J56">
        <v>0.371</v>
      </c>
      <c r="K56">
        <v>1</v>
      </c>
      <c r="M56" s="16" t="s">
        <v>167</v>
      </c>
      <c r="N56" s="4">
        <v>0.251</v>
      </c>
      <c r="O56" s="4">
        <v>0.75800000000000001</v>
      </c>
      <c r="P56" s="4">
        <f>(H93*G93+H94*G94+H95*G95+H96*G96+H97*G97)/SUM(G93:G97)</f>
        <v>0.44121596320346324</v>
      </c>
    </row>
    <row r="57" spans="1:16" x14ac:dyDescent="0.25">
      <c r="A57" t="s">
        <v>108</v>
      </c>
      <c r="B57" t="s">
        <v>152</v>
      </c>
      <c r="C57">
        <v>0.59599999999999997</v>
      </c>
      <c r="D57">
        <v>0.59599999999999997</v>
      </c>
      <c r="E57">
        <v>0.59599999999999997</v>
      </c>
      <c r="F57">
        <v>1</v>
      </c>
      <c r="G57">
        <v>2</v>
      </c>
      <c r="H57">
        <v>0.48499999999999999</v>
      </c>
      <c r="I57">
        <v>0.48499999999999999</v>
      </c>
      <c r="J57">
        <v>0.48499999999999999</v>
      </c>
      <c r="K57">
        <v>1</v>
      </c>
      <c r="M57" s="20" t="s">
        <v>168</v>
      </c>
      <c r="N57" s="21">
        <f>AVERAGE(N40:N56)</f>
        <v>0.24811764705882353</v>
      </c>
      <c r="O57" s="21">
        <f>AVERAGE(O40:O56)</f>
        <v>0.92023529411764693</v>
      </c>
      <c r="P57" s="23">
        <f>AVERAGE(P40:P56)</f>
        <v>0.48085815365702755</v>
      </c>
    </row>
    <row r="58" spans="1:16" x14ac:dyDescent="0.25">
      <c r="A58" t="s">
        <v>109</v>
      </c>
      <c r="B58" t="s">
        <v>153</v>
      </c>
      <c r="C58">
        <v>1.0069999999999999</v>
      </c>
      <c r="D58">
        <v>1.0069999999999999</v>
      </c>
      <c r="E58">
        <v>1.0069999999999999</v>
      </c>
      <c r="F58">
        <v>1</v>
      </c>
      <c r="G58">
        <v>1</v>
      </c>
      <c r="H58">
        <v>0.70799999999999996</v>
      </c>
      <c r="I58">
        <v>0.70799999999999996</v>
      </c>
      <c r="J58">
        <v>0.70799999999999996</v>
      </c>
      <c r="K58">
        <v>1</v>
      </c>
      <c r="M58" s="25" t="s">
        <v>172</v>
      </c>
      <c r="N58" s="27">
        <f>MIN(N40:N56)</f>
        <v>0.20399999999999999</v>
      </c>
      <c r="O58" s="26">
        <f>MAX(O40:O56)</f>
        <v>1.524</v>
      </c>
    </row>
    <row r="59" spans="1:16" x14ac:dyDescent="0.25">
      <c r="A59" t="s">
        <v>110</v>
      </c>
      <c r="B59" t="s">
        <v>153</v>
      </c>
      <c r="C59">
        <v>0.82499999999999996</v>
      </c>
      <c r="D59">
        <v>0.8</v>
      </c>
      <c r="E59">
        <v>0.85</v>
      </c>
      <c r="F59">
        <v>2</v>
      </c>
      <c r="G59">
        <v>2</v>
      </c>
      <c r="H59">
        <v>0.50049999999999994</v>
      </c>
      <c r="I59">
        <v>0.4</v>
      </c>
      <c r="J59">
        <v>0.60099999999999998</v>
      </c>
      <c r="K59">
        <v>2</v>
      </c>
      <c r="M59" s="22" t="s">
        <v>177</v>
      </c>
      <c r="N59" s="21">
        <f>_xlfn.STDEV.S(N40:N56)</f>
        <v>3.1164648146861016E-2</v>
      </c>
      <c r="O59" s="21">
        <f>_xlfn.STDEV.S(O40:O56)</f>
        <v>0.22432608224740849</v>
      </c>
      <c r="P59" s="21">
        <f>_xlfn.STDEV.S(P40:P56)</f>
        <v>5.9450349743502322E-2</v>
      </c>
    </row>
    <row r="60" spans="1:16" x14ac:dyDescent="0.25">
      <c r="A60" t="s">
        <v>111</v>
      </c>
      <c r="B60" t="s">
        <v>153</v>
      </c>
      <c r="C60">
        <v>1.0294090909090901</v>
      </c>
      <c r="D60">
        <v>0.65200000000000002</v>
      </c>
      <c r="E60">
        <v>1.8120000000000001</v>
      </c>
      <c r="F60">
        <v>22</v>
      </c>
      <c r="G60">
        <v>47</v>
      </c>
      <c r="H60">
        <v>0.51021739130434796</v>
      </c>
      <c r="I60">
        <v>0.20499999999999999</v>
      </c>
      <c r="J60">
        <v>0.90400000000000003</v>
      </c>
      <c r="K60">
        <v>23</v>
      </c>
      <c r="M60" s="19"/>
      <c r="N60" s="19"/>
      <c r="O60" s="19"/>
    </row>
    <row r="61" spans="1:16" x14ac:dyDescent="0.25">
      <c r="A61" t="s">
        <v>112</v>
      </c>
      <c r="B61" t="s">
        <v>153</v>
      </c>
      <c r="C61">
        <v>1.0302500000000001</v>
      </c>
      <c r="D61">
        <v>0.90700000000000003</v>
      </c>
      <c r="E61">
        <v>1.1479999999999999</v>
      </c>
      <c r="F61">
        <v>4</v>
      </c>
      <c r="G61">
        <v>5</v>
      </c>
      <c r="H61">
        <v>0.80774999999999997</v>
      </c>
      <c r="I61">
        <v>0.63500000000000001</v>
      </c>
      <c r="J61">
        <v>0.94099999999999995</v>
      </c>
      <c r="K61">
        <v>4</v>
      </c>
    </row>
    <row r="62" spans="1:16" x14ac:dyDescent="0.25">
      <c r="A62" t="s">
        <v>113</v>
      </c>
      <c r="B62" t="s">
        <v>153</v>
      </c>
      <c r="C62">
        <v>1.0680000000000001</v>
      </c>
      <c r="D62">
        <v>1.0680000000000001</v>
      </c>
      <c r="E62">
        <v>1.0680000000000001</v>
      </c>
      <c r="F62">
        <v>1</v>
      </c>
      <c r="G62">
        <v>1</v>
      </c>
      <c r="H62">
        <v>0.78400000000000003</v>
      </c>
      <c r="I62">
        <v>0.78400000000000003</v>
      </c>
      <c r="J62">
        <v>0.78400000000000003</v>
      </c>
      <c r="K62">
        <v>1</v>
      </c>
    </row>
    <row r="63" spans="1:16" x14ac:dyDescent="0.25">
      <c r="A63" t="s">
        <v>114</v>
      </c>
      <c r="B63" t="s">
        <v>153</v>
      </c>
      <c r="C63">
        <v>0.501</v>
      </c>
      <c r="D63">
        <v>0.33400000000000002</v>
      </c>
      <c r="E63">
        <v>0.63500000000000001</v>
      </c>
      <c r="F63">
        <v>4</v>
      </c>
      <c r="G63">
        <v>4</v>
      </c>
      <c r="H63">
        <v>0.32900000000000001</v>
      </c>
      <c r="I63">
        <v>0.29199999999999998</v>
      </c>
      <c r="J63">
        <v>0.36399999999999999</v>
      </c>
      <c r="K63">
        <v>4</v>
      </c>
    </row>
    <row r="64" spans="1:16" x14ac:dyDescent="0.25">
      <c r="A64" t="s">
        <v>115</v>
      </c>
      <c r="B64" t="s">
        <v>153</v>
      </c>
      <c r="C64">
        <v>0.6925</v>
      </c>
      <c r="D64">
        <v>0.65400000000000003</v>
      </c>
      <c r="E64">
        <v>0.73099999999999998</v>
      </c>
      <c r="F64">
        <v>2</v>
      </c>
      <c r="G64">
        <v>2</v>
      </c>
      <c r="H64">
        <v>0.27400000000000002</v>
      </c>
      <c r="I64">
        <v>0.21199999999999999</v>
      </c>
      <c r="J64">
        <v>0.33600000000000002</v>
      </c>
      <c r="K64">
        <v>2</v>
      </c>
      <c r="N64" t="s">
        <v>176</v>
      </c>
      <c r="O64" t="s">
        <v>180</v>
      </c>
    </row>
    <row r="65" spans="1:15" x14ac:dyDescent="0.25">
      <c r="A65" t="s">
        <v>116</v>
      </c>
      <c r="B65" t="s">
        <v>153</v>
      </c>
      <c r="C65">
        <v>0.70114285714285696</v>
      </c>
      <c r="D65">
        <v>0.53600000000000003</v>
      </c>
      <c r="E65">
        <v>0.84799999999999998</v>
      </c>
      <c r="F65">
        <v>14</v>
      </c>
      <c r="G65">
        <v>28</v>
      </c>
      <c r="H65">
        <v>0.38733333333333297</v>
      </c>
      <c r="I65">
        <v>0.26700000000000002</v>
      </c>
      <c r="J65">
        <v>0.49199999999999999</v>
      </c>
      <c r="K65">
        <v>15</v>
      </c>
      <c r="M65">
        <v>0.248117647</v>
      </c>
      <c r="N65" s="24" t="s">
        <v>178</v>
      </c>
      <c r="O65">
        <f>CONFIDENCE(0.05,N59,17)</f>
        <v>1.4814461113777605E-2</v>
      </c>
    </row>
    <row r="66" spans="1:15" x14ac:dyDescent="0.25">
      <c r="A66" t="s">
        <v>117</v>
      </c>
      <c r="B66" t="s">
        <v>163</v>
      </c>
      <c r="C66">
        <v>1.3325</v>
      </c>
      <c r="D66">
        <v>0.92100000000000004</v>
      </c>
      <c r="E66">
        <v>1.744</v>
      </c>
      <c r="F66">
        <v>2</v>
      </c>
      <c r="G66">
        <v>4</v>
      </c>
      <c r="H66">
        <v>0.54400000000000004</v>
      </c>
      <c r="I66">
        <v>0.42499999999999999</v>
      </c>
      <c r="J66">
        <v>0.66300000000000003</v>
      </c>
      <c r="K66">
        <v>2</v>
      </c>
      <c r="N66" s="28" t="s">
        <v>181</v>
      </c>
      <c r="O66" s="28">
        <f>(M65-O65)*1000</f>
        <v>233.30318588622239</v>
      </c>
    </row>
    <row r="67" spans="1:15" x14ac:dyDescent="0.25">
      <c r="A67" t="s">
        <v>118</v>
      </c>
      <c r="B67" t="s">
        <v>163</v>
      </c>
      <c r="C67">
        <v>0.78500000000000003</v>
      </c>
      <c r="D67">
        <v>0.78400000000000003</v>
      </c>
      <c r="E67">
        <v>0.78600000000000003</v>
      </c>
      <c r="F67">
        <v>2</v>
      </c>
      <c r="G67">
        <v>2</v>
      </c>
      <c r="H67">
        <v>0.51700000000000002</v>
      </c>
      <c r="I67">
        <v>0.46800000000000003</v>
      </c>
      <c r="J67">
        <v>0.56599999999999995</v>
      </c>
      <c r="K67">
        <v>2</v>
      </c>
    </row>
    <row r="68" spans="1:15" x14ac:dyDescent="0.25">
      <c r="A68" t="s">
        <v>119</v>
      </c>
      <c r="B68" t="s">
        <v>163</v>
      </c>
      <c r="C68">
        <v>0.88831249999999995</v>
      </c>
      <c r="D68">
        <v>0.41899999999999998</v>
      </c>
      <c r="E68">
        <v>1.2549999999999999</v>
      </c>
      <c r="F68">
        <v>48</v>
      </c>
      <c r="G68">
        <v>91</v>
      </c>
      <c r="H68">
        <v>0.48339473684210499</v>
      </c>
      <c r="I68">
        <v>0.33300000000000002</v>
      </c>
      <c r="J68">
        <v>0.63700000000000001</v>
      </c>
      <c r="K68">
        <v>38</v>
      </c>
      <c r="N68" s="24"/>
    </row>
    <row r="69" spans="1:15" x14ac:dyDescent="0.25">
      <c r="A69" t="s">
        <v>120</v>
      </c>
      <c r="B69" t="s">
        <v>163</v>
      </c>
      <c r="C69">
        <v>0.61899999999999999</v>
      </c>
      <c r="D69">
        <v>0.61899999999999999</v>
      </c>
      <c r="E69">
        <v>0.61899999999999999</v>
      </c>
      <c r="F69">
        <v>1</v>
      </c>
      <c r="G69">
        <v>1</v>
      </c>
      <c r="H69">
        <v>0.48599999999999999</v>
      </c>
      <c r="I69">
        <v>0.48599999999999999</v>
      </c>
      <c r="J69">
        <v>0.48599999999999999</v>
      </c>
      <c r="K69">
        <v>1</v>
      </c>
    </row>
    <row r="70" spans="1:15" x14ac:dyDescent="0.25">
      <c r="A70" t="s">
        <v>121</v>
      </c>
      <c r="B70" t="s">
        <v>163</v>
      </c>
      <c r="C70">
        <v>0.53600000000000003</v>
      </c>
      <c r="D70">
        <v>0.53600000000000003</v>
      </c>
      <c r="E70">
        <v>0.53600000000000003</v>
      </c>
      <c r="F70">
        <v>1</v>
      </c>
      <c r="G70">
        <v>1</v>
      </c>
      <c r="H70">
        <v>0.40200000000000002</v>
      </c>
      <c r="I70">
        <v>0.40200000000000002</v>
      </c>
      <c r="J70">
        <v>0.40200000000000002</v>
      </c>
      <c r="K70">
        <v>1</v>
      </c>
      <c r="N70" t="s">
        <v>179</v>
      </c>
      <c r="O70" t="s">
        <v>180</v>
      </c>
    </row>
    <row r="71" spans="1:15" x14ac:dyDescent="0.25">
      <c r="A71" t="s">
        <v>122</v>
      </c>
      <c r="B71" t="s">
        <v>163</v>
      </c>
      <c r="C71">
        <v>0.72333333333333305</v>
      </c>
      <c r="D71">
        <v>0.65100000000000002</v>
      </c>
      <c r="E71">
        <v>0.78100000000000003</v>
      </c>
      <c r="F71">
        <v>3</v>
      </c>
      <c r="G71">
        <v>3</v>
      </c>
      <c r="H71">
        <v>0.34699999999999998</v>
      </c>
      <c r="I71">
        <v>0.32500000000000001</v>
      </c>
      <c r="J71">
        <v>0.38</v>
      </c>
      <c r="K71">
        <v>3</v>
      </c>
      <c r="M71" s="21">
        <f>AVERAGE(M54:M70)</f>
        <v>0.248117647</v>
      </c>
      <c r="N71" s="24" t="s">
        <v>178</v>
      </c>
      <c r="O71">
        <f>CONFIDENCE(0.05,O59,17)</f>
        <v>0.10663589098133419</v>
      </c>
    </row>
    <row r="72" spans="1:15" x14ac:dyDescent="0.25">
      <c r="A72" t="s">
        <v>123</v>
      </c>
      <c r="B72" t="s">
        <v>163</v>
      </c>
      <c r="C72">
        <v>0.67971428571428605</v>
      </c>
      <c r="D72">
        <v>0.48</v>
      </c>
      <c r="E72">
        <v>0.90700000000000003</v>
      </c>
      <c r="F72">
        <v>21</v>
      </c>
      <c r="G72">
        <v>27</v>
      </c>
      <c r="H72">
        <v>0.43070588235294099</v>
      </c>
      <c r="I72">
        <v>0.27900000000000003</v>
      </c>
      <c r="J72">
        <v>0.52500000000000002</v>
      </c>
      <c r="K72">
        <v>17</v>
      </c>
      <c r="M72" s="16"/>
      <c r="N72" s="28" t="s">
        <v>186</v>
      </c>
      <c r="O72" s="30">
        <f>(M71+O71)*1000</f>
        <v>354.7535379813342</v>
      </c>
    </row>
    <row r="73" spans="1:15" x14ac:dyDescent="0.25">
      <c r="A73" t="s">
        <v>124</v>
      </c>
      <c r="B73" t="s">
        <v>164</v>
      </c>
      <c r="C73">
        <v>1.2789999999999999</v>
      </c>
      <c r="D73">
        <v>1.113</v>
      </c>
      <c r="E73">
        <v>1.4450000000000001</v>
      </c>
      <c r="F73">
        <v>2</v>
      </c>
      <c r="G73">
        <v>2</v>
      </c>
      <c r="H73">
        <v>0.51049999999999995</v>
      </c>
      <c r="I73">
        <v>0.47899999999999998</v>
      </c>
      <c r="J73">
        <v>0.54200000000000004</v>
      </c>
      <c r="K73">
        <v>2</v>
      </c>
      <c r="M73" s="16"/>
    </row>
    <row r="74" spans="1:15" x14ac:dyDescent="0.25">
      <c r="A74" t="s">
        <v>125</v>
      </c>
      <c r="B74" t="s">
        <v>164</v>
      </c>
      <c r="C74">
        <v>0.84762962962962995</v>
      </c>
      <c r="D74">
        <v>0.64</v>
      </c>
      <c r="E74">
        <v>1.264</v>
      </c>
      <c r="F74">
        <v>27</v>
      </c>
      <c r="G74">
        <v>202</v>
      </c>
      <c r="H74">
        <v>0.45851724137930999</v>
      </c>
      <c r="I74">
        <v>0.3</v>
      </c>
      <c r="J74">
        <v>0.69899999999999995</v>
      </c>
      <c r="K74">
        <v>29</v>
      </c>
      <c r="M74" s="16"/>
      <c r="N74" s="4"/>
      <c r="O74" s="4"/>
    </row>
    <row r="75" spans="1:15" x14ac:dyDescent="0.25">
      <c r="A75" t="s">
        <v>126</v>
      </c>
      <c r="B75" t="s">
        <v>164</v>
      </c>
      <c r="C75">
        <v>0.8155</v>
      </c>
      <c r="D75">
        <v>0.59699999999999998</v>
      </c>
      <c r="E75">
        <v>1.014</v>
      </c>
      <c r="F75">
        <v>6</v>
      </c>
      <c r="G75">
        <v>9</v>
      </c>
      <c r="H75">
        <v>0.75600000000000001</v>
      </c>
      <c r="I75">
        <v>0.66700000000000004</v>
      </c>
      <c r="J75">
        <v>0.83699999999999997</v>
      </c>
      <c r="K75">
        <v>7</v>
      </c>
      <c r="M75" s="16"/>
      <c r="N75" s="4"/>
      <c r="O75" s="4"/>
    </row>
    <row r="76" spans="1:15" x14ac:dyDescent="0.25">
      <c r="A76" t="s">
        <v>127</v>
      </c>
      <c r="B76" t="s">
        <v>164</v>
      </c>
      <c r="C76">
        <v>0.49427272727272697</v>
      </c>
      <c r="D76">
        <v>0.40400000000000003</v>
      </c>
      <c r="E76">
        <v>0.628</v>
      </c>
      <c r="F76">
        <v>11</v>
      </c>
      <c r="G76">
        <v>11</v>
      </c>
      <c r="H76">
        <v>0.42449999999999999</v>
      </c>
      <c r="I76">
        <v>0.312</v>
      </c>
      <c r="J76">
        <v>0.52200000000000002</v>
      </c>
      <c r="K76">
        <v>10</v>
      </c>
    </row>
    <row r="77" spans="1:15" x14ac:dyDescent="0.25">
      <c r="A77" t="s">
        <v>128</v>
      </c>
      <c r="B77" t="s">
        <v>164</v>
      </c>
      <c r="C77">
        <v>0.67800000000000005</v>
      </c>
      <c r="D77">
        <v>0.67800000000000005</v>
      </c>
      <c r="E77">
        <v>0.67800000000000005</v>
      </c>
      <c r="F77">
        <v>1</v>
      </c>
      <c r="G77">
        <v>1</v>
      </c>
      <c r="H77">
        <v>0.254</v>
      </c>
      <c r="I77">
        <v>0.254</v>
      </c>
      <c r="J77">
        <v>0.254</v>
      </c>
      <c r="K77">
        <v>1</v>
      </c>
    </row>
    <row r="78" spans="1:15" x14ac:dyDescent="0.25">
      <c r="A78" t="s">
        <v>129</v>
      </c>
      <c r="B78" t="s">
        <v>164</v>
      </c>
      <c r="C78">
        <v>0.54100000000000004</v>
      </c>
      <c r="D78">
        <v>0.46500000000000002</v>
      </c>
      <c r="E78">
        <v>0.70199999999999996</v>
      </c>
      <c r="F78">
        <v>4</v>
      </c>
      <c r="G78">
        <v>26</v>
      </c>
      <c r="H78">
        <v>0.37819999999999998</v>
      </c>
      <c r="I78">
        <v>0.313</v>
      </c>
      <c r="J78">
        <v>0.46300000000000002</v>
      </c>
      <c r="K78">
        <v>5</v>
      </c>
    </row>
    <row r="79" spans="1:15" x14ac:dyDescent="0.25">
      <c r="A79" t="s">
        <v>130</v>
      </c>
      <c r="B79" t="s">
        <v>165</v>
      </c>
      <c r="C79">
        <v>0.75900000000000001</v>
      </c>
      <c r="D79">
        <v>0.745</v>
      </c>
      <c r="E79">
        <v>0.77300000000000002</v>
      </c>
      <c r="F79">
        <v>2</v>
      </c>
      <c r="G79">
        <v>3</v>
      </c>
      <c r="H79">
        <v>0.47899999999999998</v>
      </c>
      <c r="I79">
        <v>0.45800000000000002</v>
      </c>
      <c r="J79">
        <v>0.5</v>
      </c>
      <c r="K79">
        <v>2</v>
      </c>
    </row>
    <row r="80" spans="1:15" x14ac:dyDescent="0.25">
      <c r="A80" t="s">
        <v>131</v>
      </c>
      <c r="B80" t="s">
        <v>165</v>
      </c>
      <c r="C80">
        <v>0.968551724137931</v>
      </c>
      <c r="D80">
        <v>0.45400000000000001</v>
      </c>
      <c r="E80">
        <v>1.595</v>
      </c>
      <c r="F80">
        <v>29</v>
      </c>
      <c r="G80">
        <v>65</v>
      </c>
      <c r="H80">
        <v>0.51222727272727298</v>
      </c>
      <c r="I80">
        <v>0.29599999999999999</v>
      </c>
      <c r="J80">
        <v>0.61799999999999999</v>
      </c>
      <c r="K80">
        <v>22</v>
      </c>
    </row>
    <row r="81" spans="1:11" x14ac:dyDescent="0.25">
      <c r="A81" t="s">
        <v>132</v>
      </c>
      <c r="B81" t="s">
        <v>165</v>
      </c>
      <c r="C81">
        <v>0.98175000000000001</v>
      </c>
      <c r="D81">
        <v>0.80800000000000005</v>
      </c>
      <c r="E81">
        <v>1.425</v>
      </c>
      <c r="F81">
        <v>4</v>
      </c>
      <c r="G81">
        <v>4</v>
      </c>
      <c r="H81">
        <v>0.63500000000000001</v>
      </c>
      <c r="I81">
        <v>0.42899999999999999</v>
      </c>
      <c r="J81">
        <v>0.81399999999999995</v>
      </c>
      <c r="K81">
        <v>4</v>
      </c>
    </row>
    <row r="82" spans="1:11" x14ac:dyDescent="0.25">
      <c r="A82" t="s">
        <v>133</v>
      </c>
      <c r="B82" t="s">
        <v>165</v>
      </c>
      <c r="C82">
        <v>0.43733333333333302</v>
      </c>
      <c r="D82">
        <v>0.29399999999999998</v>
      </c>
      <c r="E82">
        <v>0.52800000000000002</v>
      </c>
      <c r="F82">
        <v>6</v>
      </c>
      <c r="G82">
        <v>7</v>
      </c>
      <c r="H82">
        <v>0.33650000000000002</v>
      </c>
      <c r="I82">
        <v>0.254</v>
      </c>
      <c r="J82">
        <v>0.40400000000000003</v>
      </c>
      <c r="K82">
        <v>6</v>
      </c>
    </row>
    <row r="83" spans="1:11" x14ac:dyDescent="0.25">
      <c r="A83" t="s">
        <v>134</v>
      </c>
      <c r="B83" t="s">
        <v>165</v>
      </c>
      <c r="C83">
        <v>0.70799999999999996</v>
      </c>
      <c r="D83">
        <v>0.70799999999999996</v>
      </c>
      <c r="E83">
        <v>0.70799999999999996</v>
      </c>
      <c r="F83">
        <v>1</v>
      </c>
      <c r="G83">
        <v>1</v>
      </c>
      <c r="H83">
        <v>0.27200000000000002</v>
      </c>
      <c r="I83">
        <v>0.27200000000000002</v>
      </c>
      <c r="J83">
        <v>0.27200000000000002</v>
      </c>
      <c r="K83">
        <v>1</v>
      </c>
    </row>
    <row r="84" spans="1:11" x14ac:dyDescent="0.25">
      <c r="A84" t="s">
        <v>135</v>
      </c>
      <c r="B84" t="s">
        <v>165</v>
      </c>
      <c r="C84">
        <v>0.66142857142857103</v>
      </c>
      <c r="D84">
        <v>0.52</v>
      </c>
      <c r="E84">
        <v>0.81399999999999995</v>
      </c>
      <c r="F84">
        <v>7</v>
      </c>
      <c r="G84">
        <v>10</v>
      </c>
      <c r="H84">
        <v>0.41714285714285698</v>
      </c>
      <c r="I84">
        <v>0.312</v>
      </c>
      <c r="J84">
        <v>0.504</v>
      </c>
      <c r="K84">
        <v>7</v>
      </c>
    </row>
    <row r="85" spans="1:11" x14ac:dyDescent="0.25">
      <c r="A85" t="s">
        <v>136</v>
      </c>
      <c r="B85" t="s">
        <v>166</v>
      </c>
      <c r="C85">
        <v>0.54700000000000004</v>
      </c>
      <c r="D85">
        <v>0.54700000000000004</v>
      </c>
      <c r="E85">
        <v>0.54700000000000004</v>
      </c>
      <c r="F85">
        <v>1</v>
      </c>
      <c r="G85">
        <v>1</v>
      </c>
      <c r="H85">
        <v>0.34899999999999998</v>
      </c>
      <c r="I85">
        <v>0.34899999999999998</v>
      </c>
      <c r="J85">
        <v>0.34899999999999998</v>
      </c>
      <c r="K85">
        <v>1</v>
      </c>
    </row>
    <row r="86" spans="1:11" x14ac:dyDescent="0.25">
      <c r="A86" t="s">
        <v>137</v>
      </c>
      <c r="B86" t="s">
        <v>166</v>
      </c>
      <c r="C86">
        <v>0.93049999999999999</v>
      </c>
      <c r="D86">
        <v>0.85799999999999998</v>
      </c>
      <c r="E86">
        <v>1.0029999999999999</v>
      </c>
      <c r="F86">
        <v>2</v>
      </c>
      <c r="G86">
        <v>2</v>
      </c>
      <c r="H86">
        <v>0.46450000000000002</v>
      </c>
      <c r="I86">
        <v>0.42499999999999999</v>
      </c>
      <c r="J86">
        <v>0.504</v>
      </c>
      <c r="K86">
        <v>2</v>
      </c>
    </row>
    <row r="87" spans="1:11" x14ac:dyDescent="0.25">
      <c r="A87" t="s">
        <v>138</v>
      </c>
      <c r="B87" t="s">
        <v>166</v>
      </c>
      <c r="C87">
        <v>0.96487755102040795</v>
      </c>
      <c r="D87">
        <v>0.69699999999999995</v>
      </c>
      <c r="E87">
        <v>1.4410000000000001</v>
      </c>
      <c r="F87">
        <v>49</v>
      </c>
      <c r="G87">
        <v>182</v>
      </c>
      <c r="H87">
        <v>0.48166666666666702</v>
      </c>
      <c r="I87">
        <v>0.29199999999999998</v>
      </c>
      <c r="J87">
        <v>0.69899999999999995</v>
      </c>
      <c r="K87">
        <v>45</v>
      </c>
    </row>
    <row r="88" spans="1:11" x14ac:dyDescent="0.25">
      <c r="A88" t="s">
        <v>139</v>
      </c>
      <c r="B88" t="s">
        <v>166</v>
      </c>
      <c r="C88">
        <v>1.1639999999999999</v>
      </c>
      <c r="D88">
        <v>1.0029999999999999</v>
      </c>
      <c r="E88">
        <v>1.2929999999999999</v>
      </c>
      <c r="F88">
        <v>5</v>
      </c>
      <c r="G88">
        <v>6</v>
      </c>
      <c r="H88">
        <v>0.76039999999999996</v>
      </c>
      <c r="I88">
        <v>0.624</v>
      </c>
      <c r="J88">
        <v>0.85499999999999998</v>
      </c>
      <c r="K88">
        <v>5</v>
      </c>
    </row>
    <row r="89" spans="1:11" x14ac:dyDescent="0.25">
      <c r="A89" t="s">
        <v>140</v>
      </c>
      <c r="B89" t="s">
        <v>166</v>
      </c>
      <c r="C89">
        <v>0.51349999999999996</v>
      </c>
      <c r="D89">
        <v>0.5</v>
      </c>
      <c r="E89">
        <v>0.52700000000000002</v>
      </c>
      <c r="F89">
        <v>2</v>
      </c>
      <c r="G89">
        <v>2</v>
      </c>
      <c r="H89">
        <v>0.41199999999999998</v>
      </c>
      <c r="I89">
        <v>0.30299999999999999</v>
      </c>
      <c r="J89">
        <v>0.52100000000000002</v>
      </c>
      <c r="K89">
        <v>2</v>
      </c>
    </row>
    <row r="90" spans="1:11" x14ac:dyDescent="0.25">
      <c r="A90" t="s">
        <v>141</v>
      </c>
      <c r="B90" t="s">
        <v>166</v>
      </c>
      <c r="C90">
        <v>1.1319999999999999</v>
      </c>
      <c r="D90">
        <v>1.1319999999999999</v>
      </c>
      <c r="E90">
        <v>1.1319999999999999</v>
      </c>
      <c r="F90">
        <v>1</v>
      </c>
      <c r="G90">
        <v>1</v>
      </c>
      <c r="H90">
        <v>0.40100000000000002</v>
      </c>
      <c r="I90">
        <v>0.40100000000000002</v>
      </c>
      <c r="J90">
        <v>0.40100000000000002</v>
      </c>
      <c r="K90">
        <v>1</v>
      </c>
    </row>
    <row r="91" spans="1:11" x14ac:dyDescent="0.25">
      <c r="A91" t="s">
        <v>142</v>
      </c>
      <c r="B91" t="s">
        <v>166</v>
      </c>
      <c r="C91">
        <v>1.5708</v>
      </c>
      <c r="D91">
        <v>1.274</v>
      </c>
      <c r="E91">
        <v>1.954</v>
      </c>
      <c r="F91">
        <v>5</v>
      </c>
      <c r="G91">
        <v>8</v>
      </c>
      <c r="H91">
        <v>0.64533333333333298</v>
      </c>
      <c r="I91">
        <v>0.52200000000000002</v>
      </c>
      <c r="J91">
        <v>0.753</v>
      </c>
      <c r="K91">
        <v>6</v>
      </c>
    </row>
    <row r="92" spans="1:11" x14ac:dyDescent="0.25">
      <c r="A92" t="s">
        <v>143</v>
      </c>
      <c r="B92" t="s">
        <v>166</v>
      </c>
      <c r="C92">
        <v>0.73140000000000005</v>
      </c>
      <c r="D92">
        <v>0.54300000000000004</v>
      </c>
      <c r="E92">
        <v>0.874</v>
      </c>
      <c r="F92">
        <v>25</v>
      </c>
      <c r="G92">
        <v>58</v>
      </c>
      <c r="H92">
        <v>0.402590909090909</v>
      </c>
      <c r="I92">
        <v>0.24299999999999999</v>
      </c>
      <c r="J92">
        <v>0.63400000000000001</v>
      </c>
      <c r="K92">
        <v>22</v>
      </c>
    </row>
    <row r="93" spans="1:11" x14ac:dyDescent="0.25">
      <c r="A93" t="s">
        <v>144</v>
      </c>
      <c r="B93" t="s">
        <v>167</v>
      </c>
      <c r="C93">
        <v>1.6930000000000001</v>
      </c>
      <c r="D93">
        <v>1.6930000000000001</v>
      </c>
      <c r="E93">
        <v>1.6930000000000001</v>
      </c>
      <c r="F93">
        <v>1</v>
      </c>
      <c r="G93">
        <v>1</v>
      </c>
      <c r="H93">
        <v>0.502</v>
      </c>
      <c r="I93">
        <v>0.502</v>
      </c>
      <c r="J93">
        <v>0.502</v>
      </c>
      <c r="K93">
        <v>1</v>
      </c>
    </row>
    <row r="94" spans="1:11" x14ac:dyDescent="0.25">
      <c r="A94" t="s">
        <v>145</v>
      </c>
      <c r="B94" t="s">
        <v>167</v>
      </c>
      <c r="C94">
        <v>0.86261904761904795</v>
      </c>
      <c r="D94">
        <v>0.58299999999999996</v>
      </c>
      <c r="E94">
        <v>1.2130000000000001</v>
      </c>
      <c r="F94">
        <v>21</v>
      </c>
      <c r="G94">
        <v>50</v>
      </c>
      <c r="H94">
        <v>0.44176190476190502</v>
      </c>
      <c r="I94">
        <v>0.251</v>
      </c>
      <c r="J94">
        <v>0.60399999999999998</v>
      </c>
      <c r="K94">
        <v>21</v>
      </c>
    </row>
    <row r="95" spans="1:11" x14ac:dyDescent="0.25">
      <c r="A95" t="s">
        <v>146</v>
      </c>
      <c r="B95" t="s">
        <v>167</v>
      </c>
      <c r="C95">
        <v>0.80133333333333301</v>
      </c>
      <c r="D95">
        <v>0.75900000000000001</v>
      </c>
      <c r="E95">
        <v>0.82599999999999996</v>
      </c>
      <c r="F95">
        <v>3</v>
      </c>
      <c r="G95">
        <v>4</v>
      </c>
      <c r="H95">
        <v>0.71599999999999997</v>
      </c>
      <c r="I95">
        <v>0.64600000000000002</v>
      </c>
      <c r="J95">
        <v>0.75800000000000001</v>
      </c>
      <c r="K95">
        <v>3</v>
      </c>
    </row>
    <row r="96" spans="1:11" x14ac:dyDescent="0.25">
      <c r="A96" t="s">
        <v>147</v>
      </c>
      <c r="B96" t="s">
        <v>167</v>
      </c>
      <c r="C96">
        <v>0.51300000000000001</v>
      </c>
      <c r="D96">
        <v>0.49</v>
      </c>
      <c r="E96">
        <v>0.53600000000000003</v>
      </c>
      <c r="F96">
        <v>2</v>
      </c>
      <c r="G96">
        <v>2</v>
      </c>
      <c r="H96">
        <v>0.35399999999999998</v>
      </c>
      <c r="I96">
        <v>0.31</v>
      </c>
      <c r="J96">
        <v>0.39800000000000002</v>
      </c>
      <c r="K96">
        <v>2</v>
      </c>
    </row>
    <row r="97" spans="1:11" x14ac:dyDescent="0.25">
      <c r="A97" t="s">
        <v>148</v>
      </c>
      <c r="B97" t="s">
        <v>167</v>
      </c>
      <c r="C97">
        <v>0.69933333333333303</v>
      </c>
      <c r="D97">
        <v>0.48699999999999999</v>
      </c>
      <c r="E97">
        <v>0.86899999999999999</v>
      </c>
      <c r="F97">
        <v>12</v>
      </c>
      <c r="G97">
        <v>23</v>
      </c>
      <c r="H97">
        <v>0.39718181818181802</v>
      </c>
      <c r="I97">
        <v>0.29499999999999998</v>
      </c>
      <c r="J97">
        <v>0.52100000000000002</v>
      </c>
      <c r="K97">
        <v>11</v>
      </c>
    </row>
  </sheetData>
  <sortState xmlns:xlrd2="http://schemas.microsoft.com/office/spreadsheetml/2017/richdata2" ref="A2:G98">
    <sortCondition ref="B2:B98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7"/>
  <sheetViews>
    <sheetView workbookViewId="0">
      <pane ySplit="1" topLeftCell="A2" activePane="bottomLeft" state="frozen"/>
      <selection pane="bottomLeft" activeCell="L72" sqref="L72"/>
    </sheetView>
  </sheetViews>
  <sheetFormatPr defaultRowHeight="15" x14ac:dyDescent="0.25"/>
  <cols>
    <col min="5" max="5" width="17.5703125" bestFit="1" customWidth="1"/>
  </cols>
  <sheetData>
    <row r="1" spans="1:12" s="15" customFormat="1" x14ac:dyDescent="0.25">
      <c r="A1" s="15" t="s">
        <v>54</v>
      </c>
      <c r="B1" s="15" t="s">
        <v>187</v>
      </c>
      <c r="C1" s="15" t="s">
        <v>188</v>
      </c>
      <c r="D1" s="15" t="s">
        <v>189</v>
      </c>
      <c r="E1" s="15" t="s">
        <v>212</v>
      </c>
      <c r="F1" s="15" t="s">
        <v>213</v>
      </c>
      <c r="G1" s="15" t="s">
        <v>190</v>
      </c>
      <c r="H1" s="15" t="s">
        <v>191</v>
      </c>
      <c r="I1" s="15" t="s">
        <v>192</v>
      </c>
      <c r="J1" s="15" t="s">
        <v>320</v>
      </c>
    </row>
    <row r="2" spans="1:12" x14ac:dyDescent="0.25">
      <c r="A2" t="s">
        <v>214</v>
      </c>
      <c r="B2">
        <v>1.0369999999999999</v>
      </c>
      <c r="C2">
        <v>1.0369999999999999</v>
      </c>
      <c r="D2">
        <v>1.0369999999999999</v>
      </c>
      <c r="E2">
        <v>1</v>
      </c>
      <c r="F2">
        <v>1</v>
      </c>
      <c r="G2">
        <v>0.496</v>
      </c>
      <c r="H2">
        <v>0.496</v>
      </c>
      <c r="I2">
        <v>0.496</v>
      </c>
      <c r="J2">
        <v>1</v>
      </c>
    </row>
    <row r="3" spans="1:12" x14ac:dyDescent="0.25">
      <c r="A3" t="s">
        <v>215</v>
      </c>
      <c r="B3">
        <v>0.78749999999999998</v>
      </c>
      <c r="C3">
        <v>0.66100000000000003</v>
      </c>
      <c r="D3">
        <v>0.92600000000000005</v>
      </c>
      <c r="E3">
        <v>4</v>
      </c>
      <c r="F3">
        <v>6</v>
      </c>
      <c r="G3">
        <v>0.43824999999999997</v>
      </c>
      <c r="H3">
        <v>0.35599999999999998</v>
      </c>
      <c r="I3">
        <v>0.503</v>
      </c>
      <c r="J3">
        <v>4</v>
      </c>
    </row>
    <row r="4" spans="1:12" x14ac:dyDescent="0.25">
      <c r="A4" t="s">
        <v>216</v>
      </c>
      <c r="B4">
        <v>0.87460000000000004</v>
      </c>
      <c r="C4">
        <v>0.82399999999999995</v>
      </c>
      <c r="D4">
        <v>0.97199999999999998</v>
      </c>
      <c r="E4">
        <v>5</v>
      </c>
      <c r="F4">
        <v>5</v>
      </c>
      <c r="G4">
        <v>0.51319999999999999</v>
      </c>
      <c r="H4">
        <v>0.374</v>
      </c>
      <c r="I4">
        <v>0.57999999999999996</v>
      </c>
      <c r="J4">
        <v>5</v>
      </c>
    </row>
    <row r="5" spans="1:12" x14ac:dyDescent="0.25">
      <c r="A5" t="s">
        <v>217</v>
      </c>
      <c r="B5">
        <v>0.80649999999999999</v>
      </c>
      <c r="C5">
        <v>0.73099999999999998</v>
      </c>
      <c r="D5">
        <v>0.88200000000000001</v>
      </c>
      <c r="E5">
        <v>2</v>
      </c>
      <c r="F5">
        <v>2</v>
      </c>
      <c r="G5">
        <v>0.56599999999999995</v>
      </c>
      <c r="H5">
        <v>0.55700000000000005</v>
      </c>
      <c r="I5">
        <v>0.57499999999999996</v>
      </c>
      <c r="J5">
        <v>2</v>
      </c>
    </row>
    <row r="6" spans="1:12" x14ac:dyDescent="0.25">
      <c r="A6" t="s">
        <v>218</v>
      </c>
      <c r="B6">
        <v>0.67733333333333301</v>
      </c>
      <c r="C6">
        <v>0.64900000000000002</v>
      </c>
      <c r="D6">
        <v>0.72</v>
      </c>
      <c r="E6">
        <v>3</v>
      </c>
      <c r="F6">
        <v>3</v>
      </c>
      <c r="G6">
        <v>0.372</v>
      </c>
      <c r="H6">
        <v>0.34499999999999997</v>
      </c>
      <c r="I6">
        <v>0.42</v>
      </c>
      <c r="J6">
        <v>3</v>
      </c>
    </row>
    <row r="7" spans="1:12" x14ac:dyDescent="0.25">
      <c r="A7" t="s">
        <v>219</v>
      </c>
      <c r="B7">
        <v>0.90500000000000003</v>
      </c>
      <c r="C7">
        <v>0.90500000000000003</v>
      </c>
      <c r="D7">
        <v>0.90500000000000003</v>
      </c>
      <c r="E7">
        <v>1</v>
      </c>
      <c r="F7">
        <v>1</v>
      </c>
      <c r="G7">
        <v>0.42</v>
      </c>
      <c r="H7">
        <v>0.42</v>
      </c>
      <c r="I7">
        <v>0.42</v>
      </c>
      <c r="J7">
        <v>1</v>
      </c>
    </row>
    <row r="8" spans="1:12" x14ac:dyDescent="0.25">
      <c r="A8" t="s">
        <v>220</v>
      </c>
      <c r="B8">
        <v>0.89606249999999998</v>
      </c>
      <c r="C8">
        <v>0.71099999999999997</v>
      </c>
      <c r="D8">
        <v>1.0660000000000001</v>
      </c>
      <c r="E8">
        <v>16</v>
      </c>
      <c r="F8">
        <v>18</v>
      </c>
      <c r="G8">
        <v>0.51481250000000001</v>
      </c>
      <c r="H8">
        <v>0.41499999999999998</v>
      </c>
      <c r="I8">
        <v>0.79</v>
      </c>
      <c r="J8">
        <v>16</v>
      </c>
      <c r="L8">
        <f>SUM(F8:F11)</f>
        <v>23</v>
      </c>
    </row>
    <row r="9" spans="1:12" x14ac:dyDescent="0.25">
      <c r="A9" t="s">
        <v>221</v>
      </c>
      <c r="B9">
        <v>0.69399999999999995</v>
      </c>
      <c r="C9">
        <v>0.69399999999999995</v>
      </c>
      <c r="D9">
        <v>0.69399999999999995</v>
      </c>
      <c r="E9">
        <v>1</v>
      </c>
      <c r="F9">
        <v>1</v>
      </c>
      <c r="G9">
        <v>0.54900000000000004</v>
      </c>
      <c r="H9">
        <v>0.54900000000000004</v>
      </c>
      <c r="I9">
        <v>0.54900000000000004</v>
      </c>
      <c r="J9">
        <v>1</v>
      </c>
    </row>
    <row r="10" spans="1:12" x14ac:dyDescent="0.25">
      <c r="A10" t="s">
        <v>222</v>
      </c>
      <c r="B10">
        <v>0.76600000000000001</v>
      </c>
      <c r="C10">
        <v>0.76600000000000001</v>
      </c>
      <c r="D10">
        <v>0.76600000000000001</v>
      </c>
      <c r="E10">
        <v>1</v>
      </c>
      <c r="F10">
        <v>2</v>
      </c>
      <c r="G10">
        <v>0.34699999999999998</v>
      </c>
      <c r="H10">
        <v>0.34699999999999998</v>
      </c>
      <c r="I10">
        <v>0.34699999999999998</v>
      </c>
      <c r="J10">
        <v>1</v>
      </c>
    </row>
    <row r="11" spans="1:12" x14ac:dyDescent="0.25">
      <c r="A11" t="s">
        <v>223</v>
      </c>
      <c r="B11">
        <v>0.6825</v>
      </c>
      <c r="C11">
        <v>0.61199999999999999</v>
      </c>
      <c r="D11">
        <v>0.753</v>
      </c>
      <c r="E11">
        <v>2</v>
      </c>
      <c r="F11">
        <v>2</v>
      </c>
      <c r="G11">
        <v>0.45200000000000001</v>
      </c>
      <c r="H11">
        <v>0.43</v>
      </c>
      <c r="I11">
        <v>0.47399999999999998</v>
      </c>
      <c r="J11">
        <v>2</v>
      </c>
    </row>
    <row r="12" spans="1:12" x14ac:dyDescent="0.25">
      <c r="A12" t="s">
        <v>224</v>
      </c>
      <c r="B12">
        <v>0.79300000000000004</v>
      </c>
      <c r="C12">
        <v>0.71299999999999997</v>
      </c>
      <c r="D12">
        <v>0.873</v>
      </c>
      <c r="E12">
        <v>2</v>
      </c>
      <c r="F12">
        <v>3</v>
      </c>
      <c r="G12">
        <v>0.41299999999999998</v>
      </c>
      <c r="H12">
        <v>0.29499999999999998</v>
      </c>
      <c r="I12">
        <v>0.53100000000000003</v>
      </c>
      <c r="J12">
        <v>2</v>
      </c>
      <c r="L12">
        <f>SUM(F12:F16)</f>
        <v>89</v>
      </c>
    </row>
    <row r="13" spans="1:12" x14ac:dyDescent="0.25">
      <c r="A13" t="s">
        <v>225</v>
      </c>
      <c r="B13">
        <v>0.813617647058824</v>
      </c>
      <c r="C13">
        <v>0.41599999999999998</v>
      </c>
      <c r="D13">
        <v>1.054</v>
      </c>
      <c r="E13">
        <v>34</v>
      </c>
      <c r="F13">
        <v>76</v>
      </c>
      <c r="G13">
        <v>0.45800000000000002</v>
      </c>
      <c r="H13">
        <v>0.313</v>
      </c>
      <c r="I13">
        <v>0.65100000000000002</v>
      </c>
      <c r="J13">
        <v>33</v>
      </c>
    </row>
    <row r="14" spans="1:12" x14ac:dyDescent="0.25">
      <c r="A14" t="s">
        <v>226</v>
      </c>
      <c r="B14">
        <v>1.0964</v>
      </c>
      <c r="C14">
        <v>0.72199999999999998</v>
      </c>
      <c r="D14">
        <v>1.8140000000000001</v>
      </c>
      <c r="E14">
        <v>5</v>
      </c>
      <c r="F14">
        <v>4</v>
      </c>
      <c r="G14">
        <v>0.63239999999999996</v>
      </c>
      <c r="H14">
        <v>0.53400000000000003</v>
      </c>
      <c r="I14">
        <v>0.70299999999999996</v>
      </c>
      <c r="J14">
        <v>5</v>
      </c>
    </row>
    <row r="15" spans="1:12" x14ac:dyDescent="0.25">
      <c r="A15" t="s">
        <v>227</v>
      </c>
      <c r="B15">
        <v>0.78100000000000003</v>
      </c>
      <c r="C15">
        <v>0.76500000000000001</v>
      </c>
      <c r="D15">
        <v>0.79700000000000004</v>
      </c>
      <c r="E15">
        <v>2</v>
      </c>
      <c r="F15">
        <v>2</v>
      </c>
      <c r="G15">
        <v>0.34499999999999997</v>
      </c>
      <c r="H15">
        <v>0.30599999999999999</v>
      </c>
      <c r="I15">
        <v>0.38400000000000001</v>
      </c>
      <c r="J15">
        <v>2</v>
      </c>
    </row>
    <row r="16" spans="1:12" x14ac:dyDescent="0.25">
      <c r="A16" t="s">
        <v>228</v>
      </c>
      <c r="B16">
        <v>0.61066666666666702</v>
      </c>
      <c r="C16">
        <v>0.48</v>
      </c>
      <c r="D16">
        <v>0.81</v>
      </c>
      <c r="E16">
        <v>3</v>
      </c>
      <c r="F16">
        <v>4</v>
      </c>
      <c r="G16">
        <v>0.355333333333333</v>
      </c>
      <c r="H16">
        <v>0.33400000000000002</v>
      </c>
      <c r="I16">
        <v>0.38500000000000001</v>
      </c>
      <c r="J16">
        <v>3</v>
      </c>
    </row>
    <row r="17" spans="1:12" x14ac:dyDescent="0.25">
      <c r="A17" t="s">
        <v>229</v>
      </c>
      <c r="B17">
        <v>0.97899999999999998</v>
      </c>
      <c r="C17">
        <v>0.97899999999999998</v>
      </c>
      <c r="D17">
        <v>0.97899999999999998</v>
      </c>
      <c r="E17">
        <v>1</v>
      </c>
      <c r="F17">
        <v>1</v>
      </c>
      <c r="G17">
        <v>0.56499999999999995</v>
      </c>
      <c r="H17">
        <v>0.56499999999999995</v>
      </c>
      <c r="I17">
        <v>0.56499999999999995</v>
      </c>
      <c r="J17">
        <v>1</v>
      </c>
      <c r="L17">
        <f>SUM(F17:F21)</f>
        <v>17</v>
      </c>
    </row>
    <row r="18" spans="1:12" x14ac:dyDescent="0.25">
      <c r="A18" t="s">
        <v>230</v>
      </c>
      <c r="B18">
        <v>0.91174999999999995</v>
      </c>
      <c r="C18">
        <v>0.77</v>
      </c>
      <c r="D18">
        <v>1.1200000000000001</v>
      </c>
      <c r="E18">
        <v>8</v>
      </c>
      <c r="F18">
        <v>9</v>
      </c>
      <c r="G18">
        <v>0.52862500000000001</v>
      </c>
      <c r="H18">
        <v>0.45</v>
      </c>
      <c r="I18">
        <v>0.58599999999999997</v>
      </c>
      <c r="J18">
        <v>8</v>
      </c>
    </row>
    <row r="19" spans="1:12" x14ac:dyDescent="0.25">
      <c r="A19" t="s">
        <v>231</v>
      </c>
      <c r="B19">
        <v>0.74666666666666703</v>
      </c>
      <c r="C19">
        <v>0.63</v>
      </c>
      <c r="D19">
        <v>0.88</v>
      </c>
      <c r="E19">
        <v>3</v>
      </c>
      <c r="F19">
        <v>4</v>
      </c>
      <c r="G19">
        <v>0.48766666666666703</v>
      </c>
      <c r="H19">
        <v>0.36199999999999999</v>
      </c>
      <c r="I19">
        <v>0.60099999999999998</v>
      </c>
      <c r="J19">
        <v>3</v>
      </c>
    </row>
    <row r="20" spans="1:12" x14ac:dyDescent="0.25">
      <c r="A20" t="s">
        <v>232</v>
      </c>
      <c r="B20">
        <v>0.71950000000000003</v>
      </c>
      <c r="C20">
        <v>0.70599999999999996</v>
      </c>
      <c r="D20">
        <v>0.73299999999999998</v>
      </c>
      <c r="E20">
        <v>2</v>
      </c>
      <c r="F20">
        <v>2</v>
      </c>
      <c r="G20">
        <v>0.33400000000000002</v>
      </c>
      <c r="H20">
        <v>0.318</v>
      </c>
      <c r="I20">
        <v>0.35</v>
      </c>
      <c r="J20">
        <v>2</v>
      </c>
    </row>
    <row r="21" spans="1:12" x14ac:dyDescent="0.25">
      <c r="A21" t="s">
        <v>233</v>
      </c>
      <c r="B21">
        <v>1.19</v>
      </c>
      <c r="C21">
        <v>1.19</v>
      </c>
      <c r="D21">
        <v>1.19</v>
      </c>
      <c r="E21">
        <v>1</v>
      </c>
      <c r="F21">
        <v>1</v>
      </c>
      <c r="G21">
        <v>0.39500000000000002</v>
      </c>
      <c r="H21">
        <v>0.39500000000000002</v>
      </c>
      <c r="I21">
        <v>0.39500000000000002</v>
      </c>
      <c r="J21">
        <v>1</v>
      </c>
    </row>
    <row r="22" spans="1:12" x14ac:dyDescent="0.25">
      <c r="A22" t="s">
        <v>234</v>
      </c>
      <c r="B22">
        <v>0.85095454545454496</v>
      </c>
      <c r="C22">
        <v>0.44600000000000001</v>
      </c>
      <c r="D22">
        <v>1.4830000000000001</v>
      </c>
      <c r="E22">
        <v>22</v>
      </c>
      <c r="F22">
        <v>29</v>
      </c>
      <c r="G22">
        <v>0.441818181818182</v>
      </c>
      <c r="H22">
        <v>0.28000000000000003</v>
      </c>
      <c r="I22">
        <v>0.65400000000000003</v>
      </c>
      <c r="J22">
        <v>22</v>
      </c>
      <c r="L22">
        <f>SUM(F22:F26)</f>
        <v>56</v>
      </c>
    </row>
    <row r="23" spans="1:12" x14ac:dyDescent="0.25">
      <c r="A23" t="s">
        <v>235</v>
      </c>
      <c r="B23">
        <v>0.66345833333333304</v>
      </c>
      <c r="C23">
        <v>0.502</v>
      </c>
      <c r="D23">
        <v>0.86799999999999999</v>
      </c>
      <c r="E23">
        <v>24</v>
      </c>
      <c r="F23">
        <v>24</v>
      </c>
      <c r="G23">
        <v>0.46145833333333303</v>
      </c>
      <c r="H23">
        <v>0.25</v>
      </c>
      <c r="I23">
        <v>0.73699999999999999</v>
      </c>
      <c r="J23">
        <v>24</v>
      </c>
    </row>
    <row r="24" spans="1:12" x14ac:dyDescent="0.25">
      <c r="A24" t="s">
        <v>236</v>
      </c>
      <c r="B24">
        <v>0.66800000000000004</v>
      </c>
      <c r="C24">
        <v>0.66800000000000004</v>
      </c>
      <c r="D24">
        <v>0.66800000000000004</v>
      </c>
      <c r="E24">
        <v>1</v>
      </c>
      <c r="F24">
        <v>1</v>
      </c>
      <c r="G24">
        <v>0.312</v>
      </c>
      <c r="H24">
        <v>0.312</v>
      </c>
      <c r="I24">
        <v>0.312</v>
      </c>
      <c r="J24">
        <v>1</v>
      </c>
    </row>
    <row r="25" spans="1:12" x14ac:dyDescent="0.25">
      <c r="A25" t="s">
        <v>237</v>
      </c>
      <c r="B25">
        <v>1.2609999999999999</v>
      </c>
      <c r="C25">
        <v>1.2609999999999999</v>
      </c>
      <c r="D25">
        <v>1.2609999999999999</v>
      </c>
      <c r="E25">
        <v>1</v>
      </c>
      <c r="F25">
        <v>1</v>
      </c>
      <c r="G25">
        <v>0.76900000000000002</v>
      </c>
      <c r="H25">
        <v>0.76900000000000002</v>
      </c>
      <c r="I25">
        <v>0.76900000000000002</v>
      </c>
      <c r="J25">
        <v>1</v>
      </c>
    </row>
    <row r="26" spans="1:12" x14ac:dyDescent="0.25">
      <c r="A26" t="s">
        <v>238</v>
      </c>
      <c r="B26">
        <v>0.67800000000000005</v>
      </c>
      <c r="C26">
        <v>0.67800000000000005</v>
      </c>
      <c r="D26">
        <v>0.67800000000000005</v>
      </c>
      <c r="E26">
        <v>1</v>
      </c>
      <c r="F26">
        <v>1</v>
      </c>
      <c r="G26">
        <v>0.51600000000000001</v>
      </c>
      <c r="H26">
        <v>0.51600000000000001</v>
      </c>
      <c r="I26">
        <v>0.51600000000000001</v>
      </c>
      <c r="J26">
        <v>1</v>
      </c>
    </row>
    <row r="27" spans="1:12" x14ac:dyDescent="0.25">
      <c r="A27" t="s">
        <v>239</v>
      </c>
      <c r="B27">
        <v>0.80812499999999998</v>
      </c>
      <c r="C27">
        <v>0.51900000000000002</v>
      </c>
      <c r="D27">
        <v>1.145</v>
      </c>
      <c r="E27">
        <v>16</v>
      </c>
      <c r="F27">
        <v>34</v>
      </c>
      <c r="G27">
        <v>0.42535000000000001</v>
      </c>
      <c r="H27">
        <v>0.3</v>
      </c>
      <c r="I27">
        <v>0.70199999999999996</v>
      </c>
      <c r="J27">
        <v>20</v>
      </c>
      <c r="L27">
        <f>SUM(F27:F31)</f>
        <v>44</v>
      </c>
    </row>
    <row r="28" spans="1:12" x14ac:dyDescent="0.25">
      <c r="A28" t="s">
        <v>240</v>
      </c>
      <c r="B28">
        <v>0.92433333333333301</v>
      </c>
      <c r="C28">
        <v>0.61499999999999999</v>
      </c>
      <c r="D28">
        <v>1.909</v>
      </c>
      <c r="E28">
        <v>6</v>
      </c>
      <c r="F28">
        <v>4</v>
      </c>
      <c r="G28">
        <v>0.60916666666666697</v>
      </c>
      <c r="H28">
        <v>0.437</v>
      </c>
      <c r="I28">
        <v>0.92400000000000004</v>
      </c>
      <c r="J28">
        <v>6</v>
      </c>
    </row>
    <row r="29" spans="1:12" x14ac:dyDescent="0.25">
      <c r="A29" t="s">
        <v>241</v>
      </c>
      <c r="B29">
        <v>0.44550000000000001</v>
      </c>
      <c r="C29">
        <v>0.438</v>
      </c>
      <c r="D29">
        <v>0.45300000000000001</v>
      </c>
      <c r="E29">
        <v>2</v>
      </c>
      <c r="F29">
        <v>2</v>
      </c>
      <c r="G29">
        <v>0.35449999999999998</v>
      </c>
      <c r="H29">
        <v>0.33300000000000002</v>
      </c>
      <c r="I29">
        <v>0.376</v>
      </c>
      <c r="J29">
        <v>2</v>
      </c>
    </row>
    <row r="30" spans="1:12" x14ac:dyDescent="0.25">
      <c r="A30" t="s">
        <v>242</v>
      </c>
      <c r="B30">
        <v>0.59050000000000002</v>
      </c>
      <c r="C30">
        <v>0.53200000000000003</v>
      </c>
      <c r="D30">
        <v>0.64900000000000002</v>
      </c>
      <c r="E30">
        <v>2</v>
      </c>
      <c r="F30">
        <v>2</v>
      </c>
      <c r="G30">
        <v>0.27900000000000003</v>
      </c>
      <c r="H30">
        <v>0.26500000000000001</v>
      </c>
      <c r="I30">
        <v>0.29299999999999998</v>
      </c>
      <c r="J30">
        <v>2</v>
      </c>
    </row>
    <row r="31" spans="1:12" x14ac:dyDescent="0.25">
      <c r="A31" t="s">
        <v>243</v>
      </c>
      <c r="B31">
        <v>0.57499999999999996</v>
      </c>
      <c r="C31">
        <v>0.57499999999999996</v>
      </c>
      <c r="D31">
        <v>0.57499999999999996</v>
      </c>
      <c r="E31">
        <v>1</v>
      </c>
      <c r="F31">
        <v>2</v>
      </c>
      <c r="G31">
        <v>0.34</v>
      </c>
      <c r="H31">
        <v>0.34</v>
      </c>
      <c r="I31">
        <v>0.34</v>
      </c>
      <c r="J31">
        <v>1</v>
      </c>
    </row>
    <row r="32" spans="1:12" x14ac:dyDescent="0.25">
      <c r="A32" t="s">
        <v>244</v>
      </c>
      <c r="B32">
        <v>1.6005</v>
      </c>
      <c r="C32">
        <v>0.67800000000000005</v>
      </c>
      <c r="D32">
        <v>2.5230000000000001</v>
      </c>
      <c r="E32">
        <v>2</v>
      </c>
      <c r="F32">
        <v>3</v>
      </c>
      <c r="G32">
        <v>0.65200000000000002</v>
      </c>
      <c r="H32">
        <v>0.39300000000000002</v>
      </c>
      <c r="I32">
        <v>0.91100000000000003</v>
      </c>
      <c r="J32">
        <v>2</v>
      </c>
      <c r="L32">
        <f>SUM(F32:F37)</f>
        <v>48</v>
      </c>
    </row>
    <row r="33" spans="1:12" x14ac:dyDescent="0.25">
      <c r="A33" t="s">
        <v>245</v>
      </c>
      <c r="B33">
        <v>0.90787499999999999</v>
      </c>
      <c r="C33">
        <v>0.69199999999999995</v>
      </c>
      <c r="D33">
        <v>1.3180000000000001</v>
      </c>
      <c r="E33">
        <v>16</v>
      </c>
      <c r="F33">
        <v>29</v>
      </c>
      <c r="G33">
        <v>0.46656249999999999</v>
      </c>
      <c r="H33">
        <v>0.34200000000000003</v>
      </c>
      <c r="I33">
        <v>0.64300000000000002</v>
      </c>
      <c r="J33">
        <v>16</v>
      </c>
    </row>
    <row r="34" spans="1:12" x14ac:dyDescent="0.25">
      <c r="A34" t="s">
        <v>246</v>
      </c>
      <c r="B34">
        <v>0.99050000000000005</v>
      </c>
      <c r="C34">
        <v>0.59199999999999997</v>
      </c>
      <c r="D34">
        <v>1.256</v>
      </c>
      <c r="E34">
        <v>4</v>
      </c>
      <c r="F34">
        <v>4</v>
      </c>
      <c r="G34">
        <v>0.82925000000000004</v>
      </c>
      <c r="H34">
        <v>0.45700000000000002</v>
      </c>
      <c r="I34">
        <v>1.0669999999999999</v>
      </c>
      <c r="J34">
        <v>4</v>
      </c>
    </row>
    <row r="35" spans="1:12" x14ac:dyDescent="0.25">
      <c r="A35" t="s">
        <v>247</v>
      </c>
      <c r="B35">
        <v>0.57799999999999996</v>
      </c>
      <c r="C35">
        <v>0.57799999999999996</v>
      </c>
      <c r="D35">
        <v>0.57799999999999996</v>
      </c>
      <c r="E35">
        <v>1</v>
      </c>
      <c r="F35">
        <v>1</v>
      </c>
      <c r="G35">
        <v>0.39500000000000002</v>
      </c>
      <c r="H35">
        <v>0.39500000000000002</v>
      </c>
      <c r="I35">
        <v>0.39500000000000002</v>
      </c>
      <c r="J35">
        <v>1</v>
      </c>
    </row>
    <row r="36" spans="1:12" x14ac:dyDescent="0.25">
      <c r="A36" t="s">
        <v>248</v>
      </c>
      <c r="B36">
        <v>1.9019999999999999</v>
      </c>
      <c r="C36">
        <v>1.9019999999999999</v>
      </c>
      <c r="D36">
        <v>1.9019999999999999</v>
      </c>
      <c r="E36">
        <v>1</v>
      </c>
      <c r="F36">
        <v>1</v>
      </c>
      <c r="G36">
        <v>0.81100000000000005</v>
      </c>
      <c r="H36">
        <v>0.81100000000000005</v>
      </c>
      <c r="I36">
        <v>0.81100000000000005</v>
      </c>
      <c r="J36">
        <v>1</v>
      </c>
    </row>
    <row r="37" spans="1:12" x14ac:dyDescent="0.25">
      <c r="A37" t="s">
        <v>249</v>
      </c>
      <c r="B37">
        <v>0.72833333333333306</v>
      </c>
      <c r="C37">
        <v>0.52100000000000002</v>
      </c>
      <c r="D37">
        <v>0.88800000000000001</v>
      </c>
      <c r="E37">
        <v>9</v>
      </c>
      <c r="F37">
        <v>10</v>
      </c>
      <c r="G37">
        <v>0.46977777777777802</v>
      </c>
      <c r="H37">
        <v>0.308</v>
      </c>
      <c r="I37">
        <v>0.60599999999999998</v>
      </c>
      <c r="J37">
        <v>9</v>
      </c>
    </row>
    <row r="38" spans="1:12" x14ac:dyDescent="0.25">
      <c r="A38" t="s">
        <v>250</v>
      </c>
      <c r="B38">
        <v>0.91800000000000004</v>
      </c>
      <c r="C38">
        <v>0.91800000000000004</v>
      </c>
      <c r="D38">
        <v>0.91800000000000004</v>
      </c>
      <c r="E38">
        <v>1</v>
      </c>
      <c r="F38">
        <v>1</v>
      </c>
      <c r="G38">
        <v>0.35399999999999998</v>
      </c>
      <c r="H38">
        <v>0.35399999999999998</v>
      </c>
      <c r="I38">
        <v>0.35399999999999998</v>
      </c>
      <c r="J38">
        <v>1</v>
      </c>
      <c r="L38">
        <f>SUM(F38:F42)</f>
        <v>112</v>
      </c>
    </row>
    <row r="39" spans="1:12" x14ac:dyDescent="0.25">
      <c r="A39" t="s">
        <v>251</v>
      </c>
      <c r="B39">
        <v>0.81681578947368405</v>
      </c>
      <c r="C39">
        <v>0.56000000000000005</v>
      </c>
      <c r="D39">
        <v>1.2769999999999999</v>
      </c>
      <c r="E39">
        <v>38</v>
      </c>
      <c r="F39">
        <v>69</v>
      </c>
      <c r="G39">
        <v>0.40833333333333299</v>
      </c>
      <c r="H39">
        <v>0.23799999999999999</v>
      </c>
      <c r="I39">
        <v>0.60399999999999998</v>
      </c>
      <c r="J39">
        <v>36</v>
      </c>
    </row>
    <row r="40" spans="1:12" x14ac:dyDescent="0.25">
      <c r="A40" t="s">
        <v>252</v>
      </c>
      <c r="B40">
        <v>0.73724999999999996</v>
      </c>
      <c r="C40">
        <v>0.501</v>
      </c>
      <c r="D40">
        <v>1.147</v>
      </c>
      <c r="E40">
        <v>20</v>
      </c>
      <c r="F40">
        <v>26</v>
      </c>
      <c r="G40">
        <v>0.51070000000000004</v>
      </c>
      <c r="H40">
        <v>0.25800000000000001</v>
      </c>
      <c r="I40">
        <v>0.81100000000000005</v>
      </c>
      <c r="J40">
        <v>20</v>
      </c>
    </row>
    <row r="41" spans="1:12" x14ac:dyDescent="0.25">
      <c r="A41" t="s">
        <v>253</v>
      </c>
      <c r="B41">
        <v>0.64033333333333298</v>
      </c>
      <c r="C41">
        <v>0.56699999999999995</v>
      </c>
      <c r="D41">
        <v>0.74399999999999999</v>
      </c>
      <c r="E41">
        <v>3</v>
      </c>
      <c r="F41">
        <v>3</v>
      </c>
      <c r="G41">
        <v>0.30833333333333302</v>
      </c>
      <c r="H41">
        <v>0.29499999999999998</v>
      </c>
      <c r="I41">
        <v>0.318</v>
      </c>
      <c r="J41">
        <v>3</v>
      </c>
    </row>
    <row r="42" spans="1:12" x14ac:dyDescent="0.25">
      <c r="A42" t="s">
        <v>254</v>
      </c>
      <c r="B42">
        <v>0.689818181818182</v>
      </c>
      <c r="C42">
        <v>0.56000000000000005</v>
      </c>
      <c r="D42">
        <v>0.86799999999999999</v>
      </c>
      <c r="E42">
        <v>11</v>
      </c>
      <c r="F42">
        <v>13</v>
      </c>
      <c r="G42">
        <v>0.39363636363636401</v>
      </c>
      <c r="H42">
        <v>0.29499999999999998</v>
      </c>
      <c r="I42">
        <v>0.47899999999999998</v>
      </c>
      <c r="J42">
        <v>11</v>
      </c>
    </row>
    <row r="43" spans="1:12" x14ac:dyDescent="0.25">
      <c r="A43" t="s">
        <v>255</v>
      </c>
      <c r="B43">
        <v>0.98311111111111105</v>
      </c>
      <c r="C43">
        <v>0.73899999999999999</v>
      </c>
      <c r="D43">
        <v>1.4730000000000001</v>
      </c>
      <c r="E43">
        <v>9</v>
      </c>
      <c r="F43">
        <v>17</v>
      </c>
      <c r="G43">
        <v>0.488111111111111</v>
      </c>
      <c r="H43">
        <v>0.376</v>
      </c>
      <c r="I43">
        <v>0.64200000000000002</v>
      </c>
      <c r="J43">
        <v>9</v>
      </c>
      <c r="L43">
        <f>SUM(F43:F45)</f>
        <v>21</v>
      </c>
    </row>
    <row r="44" spans="1:12" x14ac:dyDescent="0.25">
      <c r="A44" t="s">
        <v>256</v>
      </c>
      <c r="B44">
        <v>0.67300000000000004</v>
      </c>
      <c r="C44">
        <v>0.65400000000000003</v>
      </c>
      <c r="D44">
        <v>0.69199999999999995</v>
      </c>
      <c r="E44">
        <v>2</v>
      </c>
      <c r="F44">
        <v>2</v>
      </c>
      <c r="G44">
        <v>0.29099999999999998</v>
      </c>
      <c r="H44">
        <v>0.27200000000000002</v>
      </c>
      <c r="I44">
        <v>0.31</v>
      </c>
      <c r="J44">
        <v>2</v>
      </c>
    </row>
    <row r="45" spans="1:12" x14ac:dyDescent="0.25">
      <c r="A45" t="s">
        <v>257</v>
      </c>
      <c r="B45">
        <v>0.75800000000000001</v>
      </c>
      <c r="C45">
        <v>0.59299999999999997</v>
      </c>
      <c r="D45">
        <v>0.92300000000000004</v>
      </c>
      <c r="E45">
        <v>2</v>
      </c>
      <c r="F45">
        <v>2</v>
      </c>
      <c r="G45">
        <v>0.57999999999999996</v>
      </c>
      <c r="H45">
        <v>0.47499999999999998</v>
      </c>
      <c r="I45">
        <v>0.68500000000000005</v>
      </c>
      <c r="J45">
        <v>2</v>
      </c>
    </row>
    <row r="46" spans="1:12" x14ac:dyDescent="0.25">
      <c r="A46" t="s">
        <v>258</v>
      </c>
      <c r="B46">
        <v>0.76789655172413795</v>
      </c>
      <c r="C46">
        <v>0.52400000000000002</v>
      </c>
      <c r="D46">
        <v>1.129</v>
      </c>
      <c r="E46">
        <v>29</v>
      </c>
      <c r="F46">
        <v>60</v>
      </c>
      <c r="G46">
        <v>0.392724137931035</v>
      </c>
      <c r="H46">
        <v>0.20799999999999999</v>
      </c>
      <c r="I46">
        <v>0.64</v>
      </c>
      <c r="J46">
        <v>29</v>
      </c>
      <c r="L46">
        <f>SUM(F46:F49)</f>
        <v>91</v>
      </c>
    </row>
    <row r="47" spans="1:12" x14ac:dyDescent="0.25">
      <c r="A47" t="s">
        <v>259</v>
      </c>
      <c r="B47">
        <v>0.73253333333333304</v>
      </c>
      <c r="C47">
        <v>0.51800000000000002</v>
      </c>
      <c r="D47">
        <v>0.99099999999999999</v>
      </c>
      <c r="E47">
        <v>15</v>
      </c>
      <c r="F47">
        <v>21</v>
      </c>
      <c r="G47">
        <v>0.55966666666666698</v>
      </c>
      <c r="H47">
        <v>0.34399999999999997</v>
      </c>
      <c r="I47">
        <v>0.86599999999999999</v>
      </c>
      <c r="J47">
        <v>15</v>
      </c>
    </row>
    <row r="48" spans="1:12" x14ac:dyDescent="0.25">
      <c r="A48" t="s">
        <v>260</v>
      </c>
      <c r="B48">
        <v>0.8</v>
      </c>
      <c r="C48">
        <v>0.8</v>
      </c>
      <c r="D48">
        <v>0.8</v>
      </c>
      <c r="E48">
        <v>1</v>
      </c>
      <c r="F48">
        <v>1</v>
      </c>
      <c r="G48">
        <v>0.38900000000000001</v>
      </c>
      <c r="H48">
        <v>0.38900000000000001</v>
      </c>
      <c r="I48">
        <v>0.38900000000000001</v>
      </c>
      <c r="J48">
        <v>1</v>
      </c>
    </row>
    <row r="49" spans="1:12" x14ac:dyDescent="0.25">
      <c r="A49" t="s">
        <v>261</v>
      </c>
      <c r="B49">
        <v>0.75419999999999998</v>
      </c>
      <c r="C49">
        <v>0.69899999999999995</v>
      </c>
      <c r="D49">
        <v>0.81200000000000006</v>
      </c>
      <c r="E49">
        <v>5</v>
      </c>
      <c r="F49">
        <v>9</v>
      </c>
      <c r="G49">
        <v>0.401166666666667</v>
      </c>
      <c r="H49">
        <v>0.32100000000000001</v>
      </c>
      <c r="I49">
        <v>0.505</v>
      </c>
      <c r="J49">
        <v>6</v>
      </c>
    </row>
    <row r="50" spans="1:12" x14ac:dyDescent="0.25">
      <c r="A50" t="s">
        <v>262</v>
      </c>
      <c r="B50">
        <v>0.85</v>
      </c>
      <c r="C50">
        <v>0.85</v>
      </c>
      <c r="D50">
        <v>0.85</v>
      </c>
      <c r="E50">
        <v>1</v>
      </c>
      <c r="F50">
        <v>1</v>
      </c>
      <c r="G50">
        <v>0.56699999999999995</v>
      </c>
      <c r="H50">
        <v>0.56699999999999995</v>
      </c>
      <c r="I50">
        <v>0.56699999999999995</v>
      </c>
      <c r="J50">
        <v>1</v>
      </c>
      <c r="L50">
        <f>SUM(F50:F54)</f>
        <v>62</v>
      </c>
    </row>
    <row r="51" spans="1:12" x14ac:dyDescent="0.25">
      <c r="A51" t="s">
        <v>263</v>
      </c>
      <c r="B51">
        <v>0.82576190476190503</v>
      </c>
      <c r="C51">
        <v>0.57199999999999995</v>
      </c>
      <c r="D51">
        <v>1.248</v>
      </c>
      <c r="E51">
        <v>21</v>
      </c>
      <c r="F51">
        <v>32</v>
      </c>
      <c r="G51">
        <v>0.38714285714285701</v>
      </c>
      <c r="H51">
        <v>0.22</v>
      </c>
      <c r="I51">
        <v>0.67200000000000004</v>
      </c>
      <c r="J51">
        <v>21</v>
      </c>
    </row>
    <row r="52" spans="1:12" x14ac:dyDescent="0.25">
      <c r="A52" t="s">
        <v>264</v>
      </c>
      <c r="B52">
        <v>0.89166666666666705</v>
      </c>
      <c r="C52">
        <v>0.55400000000000005</v>
      </c>
      <c r="D52">
        <v>1.2569999999999999</v>
      </c>
      <c r="E52">
        <v>9</v>
      </c>
      <c r="F52">
        <v>10</v>
      </c>
      <c r="G52">
        <v>0.65</v>
      </c>
      <c r="H52">
        <v>0.32800000000000001</v>
      </c>
      <c r="I52">
        <v>0.93600000000000005</v>
      </c>
      <c r="J52">
        <v>9</v>
      </c>
    </row>
    <row r="53" spans="1:12" x14ac:dyDescent="0.25">
      <c r="A53" t="s">
        <v>265</v>
      </c>
      <c r="B53">
        <v>0.73</v>
      </c>
      <c r="C53">
        <v>0.73</v>
      </c>
      <c r="D53">
        <v>0.73</v>
      </c>
      <c r="E53">
        <v>1</v>
      </c>
      <c r="F53">
        <v>1</v>
      </c>
      <c r="G53">
        <v>0.33100000000000002</v>
      </c>
      <c r="H53">
        <v>0.33100000000000002</v>
      </c>
      <c r="I53">
        <v>0.33100000000000002</v>
      </c>
      <c r="J53">
        <v>1</v>
      </c>
    </row>
    <row r="54" spans="1:12" x14ac:dyDescent="0.25">
      <c r="A54" t="s">
        <v>266</v>
      </c>
      <c r="B54">
        <v>0.73969230769230798</v>
      </c>
      <c r="C54">
        <v>0.55500000000000005</v>
      </c>
      <c r="D54">
        <v>1.0509999999999999</v>
      </c>
      <c r="E54">
        <v>13</v>
      </c>
      <c r="F54">
        <v>18</v>
      </c>
      <c r="G54">
        <v>0.415615384615385</v>
      </c>
      <c r="H54">
        <v>0.34799999999999998</v>
      </c>
      <c r="I54">
        <v>0.49099999999999999</v>
      </c>
      <c r="J54">
        <v>13</v>
      </c>
    </row>
    <row r="55" spans="1:12" x14ac:dyDescent="0.25">
      <c r="A55" t="s">
        <v>267</v>
      </c>
      <c r="B55">
        <v>0.92666666666666697</v>
      </c>
      <c r="C55">
        <v>0.73599999999999999</v>
      </c>
      <c r="D55">
        <v>1.2669999999999999</v>
      </c>
      <c r="E55">
        <v>3</v>
      </c>
      <c r="F55">
        <v>4</v>
      </c>
      <c r="G55">
        <v>0.24133333333333301</v>
      </c>
      <c r="H55">
        <v>0.16800000000000001</v>
      </c>
      <c r="I55">
        <v>0.38800000000000001</v>
      </c>
      <c r="J55">
        <v>3</v>
      </c>
      <c r="L55">
        <f>SUM(F55:F58)</f>
        <v>7</v>
      </c>
    </row>
    <row r="56" spans="1:12" x14ac:dyDescent="0.25">
      <c r="A56" t="s">
        <v>268</v>
      </c>
      <c r="B56">
        <v>0.78600000000000003</v>
      </c>
      <c r="C56">
        <v>0.78600000000000003</v>
      </c>
      <c r="D56">
        <v>0.78600000000000003</v>
      </c>
      <c r="E56">
        <v>1</v>
      </c>
      <c r="F56">
        <v>1</v>
      </c>
      <c r="G56">
        <v>0.55500000000000005</v>
      </c>
      <c r="H56">
        <v>0.55500000000000005</v>
      </c>
      <c r="I56">
        <v>0.55500000000000005</v>
      </c>
      <c r="J56">
        <v>1</v>
      </c>
    </row>
    <row r="57" spans="1:12" x14ac:dyDescent="0.25">
      <c r="A57" t="s">
        <v>269</v>
      </c>
      <c r="B57">
        <v>1.4319999999999999</v>
      </c>
      <c r="C57">
        <v>1.4319999999999999</v>
      </c>
      <c r="D57">
        <v>1.4319999999999999</v>
      </c>
      <c r="E57">
        <v>1</v>
      </c>
      <c r="F57">
        <v>1</v>
      </c>
      <c r="G57">
        <v>0.81100000000000005</v>
      </c>
      <c r="H57">
        <v>0.81100000000000005</v>
      </c>
      <c r="I57">
        <v>0.81100000000000005</v>
      </c>
      <c r="J57">
        <v>1</v>
      </c>
    </row>
    <row r="58" spans="1:12" x14ac:dyDescent="0.25">
      <c r="A58" t="s">
        <v>270</v>
      </c>
      <c r="B58">
        <v>0.56100000000000005</v>
      </c>
      <c r="C58">
        <v>0.56100000000000005</v>
      </c>
      <c r="D58">
        <v>0.56100000000000005</v>
      </c>
      <c r="E58">
        <v>1</v>
      </c>
      <c r="F58">
        <v>1</v>
      </c>
      <c r="G58">
        <v>0.22500000000000001</v>
      </c>
      <c r="H58">
        <v>0.22500000000000001</v>
      </c>
      <c r="I58">
        <v>0.22500000000000001</v>
      </c>
      <c r="J58">
        <v>1</v>
      </c>
    </row>
    <row r="59" spans="1:12" x14ac:dyDescent="0.25">
      <c r="A59" t="s">
        <v>271</v>
      </c>
      <c r="B59">
        <v>0.57499999999999996</v>
      </c>
      <c r="C59">
        <v>0.57499999999999996</v>
      </c>
      <c r="D59">
        <v>0.57499999999999996</v>
      </c>
      <c r="E59">
        <v>1</v>
      </c>
      <c r="F59">
        <v>1</v>
      </c>
      <c r="G59">
        <v>0.436</v>
      </c>
      <c r="H59">
        <v>0.436</v>
      </c>
      <c r="I59">
        <v>0.436</v>
      </c>
      <c r="J59">
        <v>1</v>
      </c>
      <c r="L59">
        <f>SUM(F59:F66)</f>
        <v>75</v>
      </c>
    </row>
    <row r="60" spans="1:12" x14ac:dyDescent="0.25">
      <c r="A60" t="s">
        <v>272</v>
      </c>
      <c r="B60">
        <v>0.96043478260869597</v>
      </c>
      <c r="C60">
        <v>0.58499999999999996</v>
      </c>
      <c r="D60">
        <v>1.349</v>
      </c>
      <c r="E60">
        <v>23</v>
      </c>
      <c r="F60">
        <v>48</v>
      </c>
      <c r="G60">
        <v>0.47963636363636403</v>
      </c>
      <c r="H60">
        <v>0.223</v>
      </c>
      <c r="I60">
        <v>0.80500000000000005</v>
      </c>
      <c r="J60">
        <v>22</v>
      </c>
    </row>
    <row r="61" spans="1:12" x14ac:dyDescent="0.25">
      <c r="A61" t="s">
        <v>273</v>
      </c>
      <c r="B61">
        <v>0.72276923076923105</v>
      </c>
      <c r="C61">
        <v>0.50700000000000001</v>
      </c>
      <c r="D61">
        <v>1.2390000000000001</v>
      </c>
      <c r="E61">
        <v>13</v>
      </c>
      <c r="F61">
        <v>18</v>
      </c>
      <c r="G61">
        <v>0.53415384615384598</v>
      </c>
      <c r="H61">
        <v>0.36099999999999999</v>
      </c>
      <c r="I61">
        <v>1.127</v>
      </c>
      <c r="J61">
        <v>13</v>
      </c>
    </row>
    <row r="62" spans="1:12" x14ac:dyDescent="0.25">
      <c r="A62" t="s">
        <v>274</v>
      </c>
      <c r="B62">
        <v>0.32300000000000001</v>
      </c>
      <c r="C62">
        <v>0.32300000000000001</v>
      </c>
      <c r="D62">
        <v>0.32300000000000001</v>
      </c>
      <c r="E62">
        <v>1</v>
      </c>
      <c r="F62">
        <v>1</v>
      </c>
      <c r="G62">
        <v>0.251</v>
      </c>
      <c r="H62">
        <v>0.251</v>
      </c>
      <c r="I62">
        <v>0.251</v>
      </c>
      <c r="J62">
        <v>1</v>
      </c>
    </row>
    <row r="63" spans="1:12" x14ac:dyDescent="0.25">
      <c r="A63" t="s">
        <v>275</v>
      </c>
      <c r="B63">
        <v>0.57899999999999996</v>
      </c>
      <c r="C63">
        <v>0.57899999999999996</v>
      </c>
      <c r="D63">
        <v>0.57899999999999996</v>
      </c>
      <c r="E63">
        <v>1</v>
      </c>
      <c r="F63">
        <v>1</v>
      </c>
      <c r="G63">
        <v>0.42</v>
      </c>
      <c r="H63">
        <v>0.42</v>
      </c>
      <c r="I63">
        <v>0.42</v>
      </c>
      <c r="J63">
        <v>1</v>
      </c>
    </row>
    <row r="64" spans="1:12" x14ac:dyDescent="0.25">
      <c r="A64" t="s">
        <v>276</v>
      </c>
      <c r="B64">
        <v>0.74199999999999999</v>
      </c>
      <c r="C64">
        <v>0.74199999999999999</v>
      </c>
      <c r="D64">
        <v>0.74199999999999999</v>
      </c>
      <c r="E64">
        <v>1</v>
      </c>
      <c r="F64">
        <v>1</v>
      </c>
      <c r="G64">
        <v>0.33300000000000002</v>
      </c>
      <c r="H64">
        <v>0.33300000000000002</v>
      </c>
      <c r="I64">
        <v>0.33300000000000002</v>
      </c>
      <c r="J64">
        <v>1</v>
      </c>
    </row>
    <row r="65" spans="1:12" x14ac:dyDescent="0.25">
      <c r="A65" t="s">
        <v>277</v>
      </c>
      <c r="B65">
        <v>2.621</v>
      </c>
      <c r="C65">
        <v>2.621</v>
      </c>
      <c r="D65">
        <v>2.621</v>
      </c>
      <c r="E65">
        <v>1</v>
      </c>
      <c r="F65">
        <v>1</v>
      </c>
      <c r="G65">
        <v>0.52500000000000002</v>
      </c>
      <c r="H65">
        <v>0.52500000000000002</v>
      </c>
      <c r="I65">
        <v>0.52500000000000002</v>
      </c>
      <c r="J65">
        <v>1</v>
      </c>
    </row>
    <row r="66" spans="1:12" x14ac:dyDescent="0.25">
      <c r="A66" t="s">
        <v>278</v>
      </c>
      <c r="B66">
        <v>0.62524999999999997</v>
      </c>
      <c r="C66">
        <v>0.54300000000000004</v>
      </c>
      <c r="D66">
        <v>0.67900000000000005</v>
      </c>
      <c r="E66">
        <v>4</v>
      </c>
      <c r="F66">
        <v>4</v>
      </c>
      <c r="G66">
        <v>0.39424999999999999</v>
      </c>
      <c r="H66">
        <v>0.30099999999999999</v>
      </c>
      <c r="I66">
        <v>0.48699999999999999</v>
      </c>
      <c r="J66">
        <v>4</v>
      </c>
    </row>
    <row r="67" spans="1:12" x14ac:dyDescent="0.25">
      <c r="A67" t="s">
        <v>279</v>
      </c>
      <c r="B67">
        <v>0.85565517241379296</v>
      </c>
      <c r="C67">
        <v>0.55300000000000005</v>
      </c>
      <c r="D67">
        <v>1.504</v>
      </c>
      <c r="E67">
        <v>29</v>
      </c>
      <c r="F67">
        <v>57</v>
      </c>
      <c r="G67">
        <v>0.40793103448275903</v>
      </c>
      <c r="H67">
        <v>0.251</v>
      </c>
      <c r="I67">
        <v>0.58699999999999997</v>
      </c>
      <c r="J67">
        <v>29</v>
      </c>
      <c r="L67">
        <f>SUM(F67:F69)</f>
        <v>65</v>
      </c>
    </row>
    <row r="68" spans="1:12" x14ac:dyDescent="0.25">
      <c r="A68" t="s">
        <v>280</v>
      </c>
      <c r="B68">
        <v>0.64300000000000002</v>
      </c>
      <c r="C68">
        <v>0.64300000000000002</v>
      </c>
      <c r="D68">
        <v>0.64300000000000002</v>
      </c>
      <c r="E68">
        <v>1</v>
      </c>
      <c r="F68">
        <v>1</v>
      </c>
      <c r="G68">
        <v>0.309</v>
      </c>
      <c r="H68">
        <v>0.309</v>
      </c>
      <c r="I68">
        <v>0.309</v>
      </c>
      <c r="J68">
        <v>1</v>
      </c>
    </row>
    <row r="69" spans="1:12" x14ac:dyDescent="0.25">
      <c r="A69" t="s">
        <v>281</v>
      </c>
      <c r="B69">
        <v>0.70785714285714296</v>
      </c>
      <c r="C69">
        <v>0.46200000000000002</v>
      </c>
      <c r="D69">
        <v>0.96299999999999997</v>
      </c>
      <c r="E69">
        <v>7</v>
      </c>
      <c r="F69">
        <v>7</v>
      </c>
      <c r="G69">
        <v>0.42985714285714299</v>
      </c>
      <c r="H69">
        <v>0.23799999999999999</v>
      </c>
      <c r="I69">
        <v>0.58899999999999997</v>
      </c>
      <c r="J69">
        <v>7</v>
      </c>
    </row>
    <row r="70" spans="1:12" x14ac:dyDescent="0.25">
      <c r="A70" t="s">
        <v>282</v>
      </c>
      <c r="B70">
        <v>0.73599999999999999</v>
      </c>
      <c r="C70">
        <v>0.73599999999999999</v>
      </c>
      <c r="D70">
        <v>0.73599999999999999</v>
      </c>
      <c r="E70">
        <v>1</v>
      </c>
      <c r="F70">
        <v>1</v>
      </c>
      <c r="G70">
        <v>0.47299999999999998</v>
      </c>
      <c r="H70">
        <v>0.47299999999999998</v>
      </c>
      <c r="I70">
        <v>0.47299999999999998</v>
      </c>
      <c r="J70">
        <v>1</v>
      </c>
    </row>
    <row r="71" spans="1:12" x14ac:dyDescent="0.25">
      <c r="A71" t="s">
        <v>283</v>
      </c>
      <c r="B71">
        <v>0.84142857142857097</v>
      </c>
      <c r="C71">
        <v>0.54</v>
      </c>
      <c r="D71">
        <v>1.4450000000000001</v>
      </c>
      <c r="E71">
        <v>21</v>
      </c>
      <c r="F71">
        <v>86</v>
      </c>
      <c r="G71">
        <v>0.42461904761904801</v>
      </c>
      <c r="H71">
        <v>0.251</v>
      </c>
      <c r="I71">
        <v>0.67200000000000004</v>
      </c>
      <c r="J71">
        <v>21</v>
      </c>
      <c r="L71">
        <f>SUM(F70:F73)</f>
        <v>101</v>
      </c>
    </row>
    <row r="72" spans="1:12" x14ac:dyDescent="0.25">
      <c r="A72" t="s">
        <v>284</v>
      </c>
      <c r="B72">
        <v>0.71533333333333304</v>
      </c>
      <c r="C72">
        <v>0.60099999999999998</v>
      </c>
      <c r="D72">
        <v>0.80500000000000005</v>
      </c>
      <c r="E72">
        <v>6</v>
      </c>
      <c r="F72">
        <v>11</v>
      </c>
      <c r="G72">
        <v>0.57166666666666699</v>
      </c>
      <c r="H72">
        <v>0.48599999999999999</v>
      </c>
      <c r="I72">
        <v>0.66500000000000004</v>
      </c>
      <c r="J72">
        <v>6</v>
      </c>
    </row>
    <row r="73" spans="1:12" x14ac:dyDescent="0.25">
      <c r="A73" t="s">
        <v>285</v>
      </c>
      <c r="B73">
        <v>0.65266666666666695</v>
      </c>
      <c r="C73">
        <v>0.53200000000000003</v>
      </c>
      <c r="D73">
        <v>0.83799999999999997</v>
      </c>
      <c r="E73">
        <v>3</v>
      </c>
      <c r="F73">
        <v>3</v>
      </c>
      <c r="G73">
        <v>0.36</v>
      </c>
      <c r="H73">
        <v>0.35</v>
      </c>
      <c r="I73">
        <v>0.36499999999999999</v>
      </c>
      <c r="J73">
        <v>3</v>
      </c>
    </row>
    <row r="74" spans="1:12" x14ac:dyDescent="0.25">
      <c r="A74" t="s">
        <v>286</v>
      </c>
      <c r="B74">
        <v>1.018</v>
      </c>
      <c r="C74">
        <v>1.018</v>
      </c>
      <c r="D74">
        <v>1.018</v>
      </c>
      <c r="E74">
        <v>1</v>
      </c>
      <c r="F74">
        <v>1</v>
      </c>
      <c r="G74">
        <v>0.433</v>
      </c>
      <c r="H74">
        <v>0.433</v>
      </c>
      <c r="I74">
        <v>0.433</v>
      </c>
      <c r="J74">
        <v>1</v>
      </c>
    </row>
    <row r="75" spans="1:12" x14ac:dyDescent="0.25">
      <c r="A75" t="s">
        <v>287</v>
      </c>
      <c r="B75">
        <v>0.71199999999999997</v>
      </c>
      <c r="C75">
        <v>0.66100000000000003</v>
      </c>
      <c r="D75">
        <v>0.76300000000000001</v>
      </c>
      <c r="E75">
        <v>2</v>
      </c>
      <c r="F75">
        <v>2</v>
      </c>
      <c r="G75">
        <v>0.47799999999999998</v>
      </c>
      <c r="H75">
        <v>0.438</v>
      </c>
      <c r="I75">
        <v>0.51800000000000002</v>
      </c>
      <c r="J75">
        <v>2</v>
      </c>
      <c r="L75">
        <f>SUM(F75:F79)</f>
        <v>39</v>
      </c>
    </row>
    <row r="76" spans="1:12" x14ac:dyDescent="0.25">
      <c r="A76" t="s">
        <v>288</v>
      </c>
      <c r="B76">
        <v>0.98111111111111104</v>
      </c>
      <c r="C76">
        <v>0.64700000000000002</v>
      </c>
      <c r="D76">
        <v>1.242</v>
      </c>
      <c r="E76">
        <v>18</v>
      </c>
      <c r="F76">
        <v>22</v>
      </c>
      <c r="G76">
        <v>0.54655555555555602</v>
      </c>
      <c r="H76">
        <v>0.28000000000000003</v>
      </c>
      <c r="I76">
        <v>0.79</v>
      </c>
      <c r="J76">
        <v>18</v>
      </c>
    </row>
    <row r="77" spans="1:12" x14ac:dyDescent="0.25">
      <c r="A77" t="s">
        <v>289</v>
      </c>
      <c r="B77">
        <v>0.77575000000000005</v>
      </c>
      <c r="C77">
        <v>0.67</v>
      </c>
      <c r="D77">
        <v>0.95399999999999996</v>
      </c>
      <c r="E77">
        <v>4</v>
      </c>
      <c r="F77">
        <v>4</v>
      </c>
      <c r="G77">
        <v>0.624</v>
      </c>
      <c r="H77">
        <v>0.53900000000000003</v>
      </c>
      <c r="I77">
        <v>0.67</v>
      </c>
      <c r="J77">
        <v>4</v>
      </c>
    </row>
    <row r="78" spans="1:12" x14ac:dyDescent="0.25">
      <c r="A78" t="s">
        <v>290</v>
      </c>
      <c r="B78">
        <v>0.76600000000000001</v>
      </c>
      <c r="C78">
        <v>0.74199999999999999</v>
      </c>
      <c r="D78">
        <v>0.79</v>
      </c>
      <c r="E78">
        <v>2</v>
      </c>
      <c r="F78">
        <v>2</v>
      </c>
      <c r="G78">
        <v>0.35799999999999998</v>
      </c>
      <c r="H78">
        <v>0.33500000000000002</v>
      </c>
      <c r="I78">
        <v>0.38100000000000001</v>
      </c>
      <c r="J78">
        <v>2</v>
      </c>
    </row>
    <row r="79" spans="1:12" x14ac:dyDescent="0.25">
      <c r="A79" t="s">
        <v>291</v>
      </c>
      <c r="B79">
        <v>0.80062500000000003</v>
      </c>
      <c r="C79">
        <v>0.71599999999999997</v>
      </c>
      <c r="D79">
        <v>0.92100000000000004</v>
      </c>
      <c r="E79">
        <v>8</v>
      </c>
      <c r="F79">
        <v>9</v>
      </c>
      <c r="G79">
        <v>0.49575000000000002</v>
      </c>
      <c r="H79">
        <v>0.40600000000000003</v>
      </c>
      <c r="I79">
        <v>0.63300000000000001</v>
      </c>
      <c r="J79">
        <v>8</v>
      </c>
    </row>
    <row r="80" spans="1:12" x14ac:dyDescent="0.25">
      <c r="A80" t="s">
        <v>292</v>
      </c>
      <c r="B80">
        <v>0.54900000000000004</v>
      </c>
      <c r="C80">
        <v>0.54900000000000004</v>
      </c>
      <c r="D80">
        <v>0.54900000000000004</v>
      </c>
      <c r="E80">
        <v>1</v>
      </c>
      <c r="F80">
        <v>1</v>
      </c>
      <c r="G80">
        <v>0.20300000000000001</v>
      </c>
      <c r="H80">
        <v>0.20300000000000001</v>
      </c>
      <c r="I80">
        <v>0.20300000000000001</v>
      </c>
      <c r="J80">
        <v>1</v>
      </c>
      <c r="L80">
        <f>SUM(F80:F84)</f>
        <v>17</v>
      </c>
    </row>
    <row r="81" spans="1:12" x14ac:dyDescent="0.25">
      <c r="A81" t="s">
        <v>293</v>
      </c>
      <c r="B81">
        <v>0.948888888888889</v>
      </c>
      <c r="C81">
        <v>0.79100000000000004</v>
      </c>
      <c r="D81">
        <v>1.1399999999999999</v>
      </c>
      <c r="E81">
        <v>9</v>
      </c>
      <c r="F81">
        <v>10</v>
      </c>
      <c r="G81">
        <v>0.50833333333333297</v>
      </c>
      <c r="H81">
        <v>0.375</v>
      </c>
      <c r="I81">
        <v>0.71199999999999997</v>
      </c>
      <c r="J81">
        <v>9</v>
      </c>
    </row>
    <row r="82" spans="1:12" x14ac:dyDescent="0.25">
      <c r="A82" t="s">
        <v>294</v>
      </c>
      <c r="B82">
        <v>1.375</v>
      </c>
      <c r="C82">
        <v>0.626</v>
      </c>
      <c r="D82">
        <v>2.1240000000000001</v>
      </c>
      <c r="E82">
        <v>2</v>
      </c>
      <c r="F82">
        <v>2</v>
      </c>
      <c r="G82">
        <v>1.0445</v>
      </c>
      <c r="H82">
        <v>0.41099999999999998</v>
      </c>
      <c r="I82">
        <v>1.6779999999999999</v>
      </c>
      <c r="J82">
        <v>2</v>
      </c>
    </row>
    <row r="83" spans="1:12" x14ac:dyDescent="0.25">
      <c r="A83" t="s">
        <v>295</v>
      </c>
      <c r="B83">
        <v>2.2894999999999999</v>
      </c>
      <c r="C83">
        <v>1.982</v>
      </c>
      <c r="D83">
        <v>2.597</v>
      </c>
      <c r="E83">
        <v>2</v>
      </c>
      <c r="F83">
        <v>2</v>
      </c>
      <c r="G83">
        <v>0.81</v>
      </c>
      <c r="H83">
        <v>0.79700000000000004</v>
      </c>
      <c r="I83">
        <v>0.82299999999999995</v>
      </c>
      <c r="J83">
        <v>2</v>
      </c>
    </row>
    <row r="84" spans="1:12" x14ac:dyDescent="0.25">
      <c r="A84" t="s">
        <v>296</v>
      </c>
      <c r="B84">
        <v>0.59950000000000003</v>
      </c>
      <c r="C84">
        <v>0.51500000000000001</v>
      </c>
      <c r="D84">
        <v>0.68400000000000005</v>
      </c>
      <c r="E84">
        <v>2</v>
      </c>
      <c r="F84">
        <v>2</v>
      </c>
      <c r="G84">
        <v>0.39450000000000002</v>
      </c>
      <c r="H84">
        <v>0.376</v>
      </c>
      <c r="I84">
        <v>0.41299999999999998</v>
      </c>
      <c r="J84">
        <v>2</v>
      </c>
    </row>
    <row r="85" spans="1:12" x14ac:dyDescent="0.25">
      <c r="A85" t="s">
        <v>297</v>
      </c>
      <c r="B85">
        <v>0.70699999999999996</v>
      </c>
      <c r="C85">
        <v>0.70699999999999996</v>
      </c>
      <c r="D85">
        <v>0.70699999999999996</v>
      </c>
      <c r="E85">
        <v>1</v>
      </c>
      <c r="F85">
        <v>1</v>
      </c>
      <c r="G85">
        <v>0.39600000000000002</v>
      </c>
      <c r="H85">
        <v>0.39600000000000002</v>
      </c>
      <c r="I85">
        <v>0.39600000000000002</v>
      </c>
      <c r="J85">
        <v>1</v>
      </c>
      <c r="L85">
        <f>SUM(F85:F90)</f>
        <v>36</v>
      </c>
    </row>
    <row r="86" spans="1:12" x14ac:dyDescent="0.25">
      <c r="A86" t="s">
        <v>298</v>
      </c>
      <c r="B86">
        <v>0.73750000000000004</v>
      </c>
      <c r="C86">
        <v>0.52200000000000002</v>
      </c>
      <c r="D86">
        <v>0.96899999999999997</v>
      </c>
      <c r="E86">
        <v>12</v>
      </c>
      <c r="F86">
        <v>14</v>
      </c>
      <c r="G86">
        <v>0.44691666666666702</v>
      </c>
      <c r="H86">
        <v>0.33400000000000002</v>
      </c>
      <c r="I86">
        <v>0.55400000000000005</v>
      </c>
      <c r="J86">
        <v>12</v>
      </c>
    </row>
    <row r="87" spans="1:12" x14ac:dyDescent="0.25">
      <c r="A87" t="s">
        <v>299</v>
      </c>
      <c r="B87">
        <v>0.73250000000000004</v>
      </c>
      <c r="C87">
        <v>0.66200000000000003</v>
      </c>
      <c r="D87">
        <v>0.80300000000000005</v>
      </c>
      <c r="E87">
        <v>2</v>
      </c>
      <c r="F87">
        <v>3</v>
      </c>
      <c r="G87">
        <v>0.52149999999999996</v>
      </c>
      <c r="H87">
        <v>0.49</v>
      </c>
      <c r="I87">
        <v>0.55300000000000005</v>
      </c>
      <c r="J87">
        <v>2</v>
      </c>
    </row>
    <row r="88" spans="1:12" x14ac:dyDescent="0.25">
      <c r="A88" t="s">
        <v>300</v>
      </c>
      <c r="B88">
        <v>0.59499999999999997</v>
      </c>
      <c r="C88">
        <v>0.53500000000000003</v>
      </c>
      <c r="D88">
        <v>0.68799999999999994</v>
      </c>
      <c r="E88">
        <v>10</v>
      </c>
      <c r="F88">
        <v>9</v>
      </c>
      <c r="G88">
        <v>0.42759999999999998</v>
      </c>
      <c r="H88">
        <v>0.34699999999999998</v>
      </c>
      <c r="I88">
        <v>0.55100000000000005</v>
      </c>
      <c r="J88">
        <v>10</v>
      </c>
    </row>
    <row r="89" spans="1:12" x14ac:dyDescent="0.25">
      <c r="A89" t="s">
        <v>301</v>
      </c>
      <c r="B89">
        <v>0.77539999999999998</v>
      </c>
      <c r="C89">
        <v>0.69599999999999995</v>
      </c>
      <c r="D89">
        <v>0.874</v>
      </c>
      <c r="E89">
        <v>5</v>
      </c>
      <c r="F89">
        <v>6</v>
      </c>
      <c r="G89">
        <v>0.33600000000000002</v>
      </c>
      <c r="H89">
        <v>0.29899999999999999</v>
      </c>
      <c r="I89">
        <v>0.376</v>
      </c>
      <c r="J89">
        <v>5</v>
      </c>
    </row>
    <row r="90" spans="1:12" x14ac:dyDescent="0.25">
      <c r="A90" t="s">
        <v>302</v>
      </c>
      <c r="B90">
        <v>0.62966666666666704</v>
      </c>
      <c r="C90">
        <v>0.56799999999999995</v>
      </c>
      <c r="D90">
        <v>0.74</v>
      </c>
      <c r="E90">
        <v>3</v>
      </c>
      <c r="F90">
        <v>3</v>
      </c>
      <c r="G90">
        <v>0.34033333333333299</v>
      </c>
      <c r="H90">
        <v>0.254</v>
      </c>
      <c r="I90">
        <v>0.443</v>
      </c>
      <c r="J90">
        <v>3</v>
      </c>
    </row>
    <row r="91" spans="1:12" x14ac:dyDescent="0.25">
      <c r="A91" t="s">
        <v>303</v>
      </c>
      <c r="B91">
        <v>0.76400000000000001</v>
      </c>
      <c r="C91">
        <v>0.76400000000000001</v>
      </c>
      <c r="D91">
        <v>0.76400000000000001</v>
      </c>
      <c r="E91">
        <v>1</v>
      </c>
      <c r="F91">
        <v>1</v>
      </c>
      <c r="G91">
        <v>0.60399999999999998</v>
      </c>
      <c r="H91">
        <v>0.60399999999999998</v>
      </c>
      <c r="I91">
        <v>0.60399999999999998</v>
      </c>
      <c r="J91">
        <v>1</v>
      </c>
      <c r="L91">
        <f>SUM(F91:F96)</f>
        <v>46</v>
      </c>
    </row>
    <row r="92" spans="1:12" x14ac:dyDescent="0.25">
      <c r="A92" t="s">
        <v>304</v>
      </c>
      <c r="B92">
        <v>0.82015789473684197</v>
      </c>
      <c r="C92">
        <v>0.57099999999999995</v>
      </c>
      <c r="D92">
        <v>1.054</v>
      </c>
      <c r="E92">
        <v>19</v>
      </c>
      <c r="F92">
        <v>30</v>
      </c>
      <c r="G92">
        <v>0.43568421052631601</v>
      </c>
      <c r="H92">
        <v>0.34899999999999998</v>
      </c>
      <c r="I92">
        <v>0.57699999999999996</v>
      </c>
      <c r="J92">
        <v>19</v>
      </c>
    </row>
    <row r="93" spans="1:12" x14ac:dyDescent="0.25">
      <c r="A93" t="s">
        <v>305</v>
      </c>
      <c r="B93">
        <v>0.78366666666666696</v>
      </c>
      <c r="C93">
        <v>0.74299999999999999</v>
      </c>
      <c r="D93">
        <v>0.82599999999999996</v>
      </c>
      <c r="E93">
        <v>3</v>
      </c>
      <c r="F93">
        <v>3</v>
      </c>
      <c r="G93">
        <v>0.66166666666666696</v>
      </c>
      <c r="H93">
        <v>0.63700000000000001</v>
      </c>
      <c r="I93">
        <v>0.68799999999999994</v>
      </c>
      <c r="J93">
        <v>3</v>
      </c>
    </row>
    <row r="94" spans="1:12" x14ac:dyDescent="0.25">
      <c r="A94" t="s">
        <v>306</v>
      </c>
      <c r="B94">
        <v>0.56699999999999995</v>
      </c>
      <c r="C94">
        <v>0.56699999999999995</v>
      </c>
      <c r="D94">
        <v>0.56699999999999995</v>
      </c>
      <c r="E94">
        <v>1</v>
      </c>
      <c r="F94">
        <v>2</v>
      </c>
      <c r="G94">
        <v>0.51800000000000002</v>
      </c>
      <c r="H94">
        <v>0.51800000000000002</v>
      </c>
      <c r="I94">
        <v>0.51800000000000002</v>
      </c>
      <c r="J94">
        <v>1</v>
      </c>
    </row>
    <row r="95" spans="1:12" x14ac:dyDescent="0.25">
      <c r="A95" t="s">
        <v>307</v>
      </c>
      <c r="B95">
        <v>0.72866666666666702</v>
      </c>
      <c r="C95">
        <v>0.61599999999999999</v>
      </c>
      <c r="D95">
        <v>0.81200000000000006</v>
      </c>
      <c r="E95">
        <v>9</v>
      </c>
      <c r="F95">
        <v>8</v>
      </c>
      <c r="G95">
        <v>0.30077777777777798</v>
      </c>
      <c r="H95">
        <v>0.20499999999999999</v>
      </c>
      <c r="I95">
        <v>0.39800000000000002</v>
      </c>
      <c r="J95">
        <v>9</v>
      </c>
    </row>
    <row r="96" spans="1:12" x14ac:dyDescent="0.25">
      <c r="A96" t="s">
        <v>308</v>
      </c>
      <c r="B96">
        <v>0.80800000000000005</v>
      </c>
      <c r="C96">
        <v>0.80500000000000005</v>
      </c>
      <c r="D96">
        <v>0.81100000000000005</v>
      </c>
      <c r="E96">
        <v>2</v>
      </c>
      <c r="F96">
        <v>2</v>
      </c>
      <c r="G96">
        <v>0.42449999999999999</v>
      </c>
      <c r="H96">
        <v>0.39800000000000002</v>
      </c>
      <c r="I96">
        <v>0.45100000000000001</v>
      </c>
      <c r="J96">
        <v>2</v>
      </c>
    </row>
    <row r="97" spans="1:12" x14ac:dyDescent="0.25">
      <c r="A97" t="s">
        <v>309</v>
      </c>
      <c r="B97">
        <v>2.0960000000000001</v>
      </c>
      <c r="C97">
        <v>2.0960000000000001</v>
      </c>
      <c r="D97">
        <v>2.0960000000000001</v>
      </c>
      <c r="E97">
        <v>1</v>
      </c>
      <c r="F97">
        <v>1</v>
      </c>
      <c r="G97">
        <v>0.624</v>
      </c>
      <c r="H97">
        <v>0.624</v>
      </c>
      <c r="I97">
        <v>0.624</v>
      </c>
      <c r="J97">
        <v>1</v>
      </c>
      <c r="L97">
        <f>SUM(F97:F101)</f>
        <v>23</v>
      </c>
    </row>
    <row r="98" spans="1:12" x14ac:dyDescent="0.25">
      <c r="A98" t="s">
        <v>310</v>
      </c>
      <c r="B98">
        <v>0.83872727272727299</v>
      </c>
      <c r="C98">
        <v>0.64400000000000002</v>
      </c>
      <c r="D98">
        <v>1.087</v>
      </c>
      <c r="E98">
        <v>11</v>
      </c>
      <c r="F98">
        <v>12</v>
      </c>
      <c r="G98">
        <v>0.43454545454545501</v>
      </c>
      <c r="H98">
        <v>0.34899999999999998</v>
      </c>
      <c r="I98">
        <v>0.624</v>
      </c>
      <c r="J98">
        <v>11</v>
      </c>
    </row>
    <row r="99" spans="1:12" x14ac:dyDescent="0.25">
      <c r="A99" t="s">
        <v>311</v>
      </c>
      <c r="B99">
        <v>1.12533333333333</v>
      </c>
      <c r="C99">
        <v>0.72899999999999998</v>
      </c>
      <c r="D99">
        <v>1.8859999999999999</v>
      </c>
      <c r="E99">
        <v>3</v>
      </c>
      <c r="F99">
        <v>3</v>
      </c>
      <c r="G99">
        <v>0.67866666666666697</v>
      </c>
      <c r="H99">
        <v>0.62</v>
      </c>
      <c r="I99">
        <v>0.78</v>
      </c>
      <c r="J99">
        <v>3</v>
      </c>
    </row>
    <row r="100" spans="1:12" x14ac:dyDescent="0.25">
      <c r="A100" t="s">
        <v>312</v>
      </c>
      <c r="B100">
        <v>0.77566666666666695</v>
      </c>
      <c r="C100">
        <v>0.73099999999999998</v>
      </c>
      <c r="D100">
        <v>0.83299999999999996</v>
      </c>
      <c r="E100">
        <v>3</v>
      </c>
      <c r="F100">
        <v>4</v>
      </c>
      <c r="G100">
        <v>0.37033333333333301</v>
      </c>
      <c r="H100">
        <v>0.33100000000000002</v>
      </c>
      <c r="I100">
        <v>0.40699999999999997</v>
      </c>
      <c r="J100">
        <v>3</v>
      </c>
    </row>
    <row r="101" spans="1:12" x14ac:dyDescent="0.25">
      <c r="A101" t="s">
        <v>313</v>
      </c>
      <c r="B101">
        <v>0.71933333333333305</v>
      </c>
      <c r="C101">
        <v>0.58499999999999996</v>
      </c>
      <c r="D101">
        <v>0.84899999999999998</v>
      </c>
      <c r="E101">
        <v>3</v>
      </c>
      <c r="F101">
        <v>3</v>
      </c>
      <c r="G101">
        <v>0.35466666666666702</v>
      </c>
      <c r="H101">
        <v>0.26200000000000001</v>
      </c>
      <c r="I101">
        <v>0.48699999999999999</v>
      </c>
      <c r="J101">
        <v>3</v>
      </c>
    </row>
    <row r="102" spans="1:12" x14ac:dyDescent="0.25">
      <c r="A102" t="s">
        <v>314</v>
      </c>
      <c r="B102">
        <v>0.82299999999999995</v>
      </c>
      <c r="C102">
        <v>0.82299999999999995</v>
      </c>
      <c r="D102">
        <v>0.82299999999999995</v>
      </c>
      <c r="E102">
        <v>1</v>
      </c>
      <c r="F102">
        <v>1</v>
      </c>
      <c r="G102">
        <v>0.63500000000000001</v>
      </c>
      <c r="H102">
        <v>0.63500000000000001</v>
      </c>
      <c r="I102">
        <v>0.63500000000000001</v>
      </c>
      <c r="J102">
        <v>1</v>
      </c>
      <c r="L102">
        <f>SUM(F102:F107)</f>
        <v>35</v>
      </c>
    </row>
    <row r="103" spans="1:12" x14ac:dyDescent="0.25">
      <c r="A103" t="s">
        <v>315</v>
      </c>
      <c r="B103">
        <v>0.86911111111111095</v>
      </c>
      <c r="C103">
        <v>0.66300000000000003</v>
      </c>
      <c r="D103">
        <v>1.2989999999999999</v>
      </c>
      <c r="E103">
        <v>18</v>
      </c>
      <c r="F103">
        <v>23</v>
      </c>
      <c r="G103">
        <v>0.44936842105263203</v>
      </c>
      <c r="H103">
        <v>0.318</v>
      </c>
      <c r="I103">
        <v>0.73199999999999998</v>
      </c>
      <c r="J103">
        <v>19</v>
      </c>
    </row>
    <row r="104" spans="1:12" x14ac:dyDescent="0.25">
      <c r="A104" t="s">
        <v>316</v>
      </c>
      <c r="B104">
        <v>0.59199999999999997</v>
      </c>
      <c r="C104">
        <v>0.59199999999999997</v>
      </c>
      <c r="D104">
        <v>0.59199999999999997</v>
      </c>
      <c r="E104">
        <v>1</v>
      </c>
      <c r="F104">
        <v>1</v>
      </c>
      <c r="G104">
        <v>0.51700000000000002</v>
      </c>
      <c r="H104">
        <v>0.51700000000000002</v>
      </c>
      <c r="I104">
        <v>0.51700000000000002</v>
      </c>
      <c r="J104">
        <v>1</v>
      </c>
    </row>
    <row r="105" spans="1:12" x14ac:dyDescent="0.25">
      <c r="A105" t="s">
        <v>317</v>
      </c>
      <c r="B105">
        <v>0.71960000000000002</v>
      </c>
      <c r="C105">
        <v>0.45800000000000002</v>
      </c>
      <c r="D105">
        <v>0.879</v>
      </c>
      <c r="E105">
        <v>5</v>
      </c>
      <c r="F105">
        <v>5</v>
      </c>
      <c r="G105">
        <v>0.46800000000000003</v>
      </c>
      <c r="H105">
        <v>0.32300000000000001</v>
      </c>
      <c r="I105">
        <v>0.54600000000000004</v>
      </c>
      <c r="J105">
        <v>5</v>
      </c>
    </row>
    <row r="106" spans="1:12" x14ac:dyDescent="0.25">
      <c r="A106" t="s">
        <v>318</v>
      </c>
      <c r="B106">
        <v>0.746</v>
      </c>
      <c r="C106">
        <v>0.63500000000000001</v>
      </c>
      <c r="D106">
        <v>0.81399999999999995</v>
      </c>
      <c r="E106">
        <v>3</v>
      </c>
      <c r="F106">
        <v>3</v>
      </c>
      <c r="G106">
        <v>0.33900000000000002</v>
      </c>
      <c r="H106">
        <v>0.27900000000000003</v>
      </c>
      <c r="I106">
        <v>0.41699999999999998</v>
      </c>
      <c r="J106">
        <v>3</v>
      </c>
    </row>
    <row r="107" spans="1:12" x14ac:dyDescent="0.25">
      <c r="A107" t="s">
        <v>319</v>
      </c>
      <c r="B107">
        <v>0.69799999999999995</v>
      </c>
      <c r="C107">
        <v>0.69799999999999995</v>
      </c>
      <c r="D107">
        <v>0.69799999999999995</v>
      </c>
      <c r="E107">
        <v>1</v>
      </c>
      <c r="F107">
        <v>2</v>
      </c>
      <c r="G107">
        <v>0.53800000000000003</v>
      </c>
      <c r="H107">
        <v>0.53800000000000003</v>
      </c>
      <c r="I107">
        <v>0.53800000000000003</v>
      </c>
      <c r="J107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83"/>
  <sheetViews>
    <sheetView workbookViewId="0">
      <pane ySplit="1" topLeftCell="A2" activePane="bottomLeft" state="frozen"/>
      <selection pane="bottomLeft" activeCell="G3" sqref="G3"/>
    </sheetView>
  </sheetViews>
  <sheetFormatPr defaultRowHeight="15" x14ac:dyDescent="0.25"/>
  <sheetData>
    <row r="1" spans="1:13" s="15" customFormat="1" x14ac:dyDescent="0.25">
      <c r="A1" s="15" t="s">
        <v>54</v>
      </c>
      <c r="B1" s="15" t="s">
        <v>187</v>
      </c>
      <c r="C1" s="15" t="s">
        <v>188</v>
      </c>
      <c r="D1" s="15" t="s">
        <v>189</v>
      </c>
      <c r="E1" s="15" t="s">
        <v>320</v>
      </c>
      <c r="F1" s="15" t="s">
        <v>403</v>
      </c>
      <c r="G1" s="15" t="s">
        <v>54</v>
      </c>
      <c r="H1" s="15" t="s">
        <v>190</v>
      </c>
      <c r="I1" s="15" t="s">
        <v>191</v>
      </c>
      <c r="J1" s="15" t="s">
        <v>192</v>
      </c>
      <c r="K1" s="15" t="s">
        <v>320</v>
      </c>
    </row>
    <row r="2" spans="1:13" x14ac:dyDescent="0.25">
      <c r="A2" t="s">
        <v>321</v>
      </c>
      <c r="B2">
        <v>0.93100000000000005</v>
      </c>
      <c r="C2">
        <v>0.93100000000000005</v>
      </c>
      <c r="D2">
        <v>0.93100000000000005</v>
      </c>
      <c r="E2">
        <v>1</v>
      </c>
      <c r="F2">
        <v>1</v>
      </c>
      <c r="G2" t="s">
        <v>404</v>
      </c>
      <c r="H2">
        <v>0.48899999999999999</v>
      </c>
      <c r="I2">
        <v>0.48899999999999999</v>
      </c>
      <c r="J2">
        <v>0.48899999999999999</v>
      </c>
      <c r="K2">
        <v>1</v>
      </c>
    </row>
    <row r="3" spans="1:13" x14ac:dyDescent="0.25">
      <c r="A3" t="s">
        <v>322</v>
      </c>
      <c r="B3">
        <v>0.82650000000000001</v>
      </c>
      <c r="C3">
        <v>0.49099999999999999</v>
      </c>
      <c r="D3">
        <v>1.02</v>
      </c>
      <c r="E3">
        <v>8</v>
      </c>
      <c r="F3">
        <v>8</v>
      </c>
      <c r="G3" t="s">
        <v>405</v>
      </c>
      <c r="H3">
        <v>0.53800000000000003</v>
      </c>
      <c r="I3">
        <v>0.40400000000000003</v>
      </c>
      <c r="J3">
        <v>0.69399999999999995</v>
      </c>
      <c r="K3">
        <v>8</v>
      </c>
      <c r="M3">
        <f>SUM(F3:F5)</f>
        <v>15</v>
      </c>
    </row>
    <row r="4" spans="1:13" x14ac:dyDescent="0.25">
      <c r="A4" t="s">
        <v>323</v>
      </c>
      <c r="B4">
        <v>0.64459999999999995</v>
      </c>
      <c r="C4">
        <v>0.56799999999999995</v>
      </c>
      <c r="D4">
        <v>0.70599999999999996</v>
      </c>
      <c r="E4">
        <v>5</v>
      </c>
      <c r="F4">
        <v>4</v>
      </c>
      <c r="G4" t="s">
        <v>406</v>
      </c>
      <c r="H4">
        <v>0.48166666666666702</v>
      </c>
      <c r="I4">
        <v>0.41699999999999998</v>
      </c>
      <c r="J4">
        <v>0.55200000000000005</v>
      </c>
      <c r="K4">
        <v>3</v>
      </c>
    </row>
    <row r="5" spans="1:13" x14ac:dyDescent="0.25">
      <c r="A5" t="s">
        <v>324</v>
      </c>
      <c r="B5">
        <v>0.82150000000000001</v>
      </c>
      <c r="C5">
        <v>0.79200000000000004</v>
      </c>
      <c r="D5">
        <v>0.85099999999999998</v>
      </c>
      <c r="E5">
        <v>2</v>
      </c>
      <c r="F5">
        <v>3</v>
      </c>
      <c r="G5" t="s">
        <v>407</v>
      </c>
      <c r="H5">
        <v>0.40250000000000002</v>
      </c>
      <c r="I5">
        <v>0.34699999999999998</v>
      </c>
      <c r="J5">
        <v>0.45800000000000002</v>
      </c>
      <c r="K5">
        <v>2</v>
      </c>
    </row>
    <row r="6" spans="1:13" x14ac:dyDescent="0.25">
      <c r="A6" t="s">
        <v>325</v>
      </c>
      <c r="B6">
        <v>0.78600000000000003</v>
      </c>
      <c r="C6">
        <v>0.78600000000000003</v>
      </c>
      <c r="D6">
        <v>0.78600000000000003</v>
      </c>
      <c r="E6">
        <v>1</v>
      </c>
      <c r="F6">
        <v>1</v>
      </c>
      <c r="G6" t="s">
        <v>408</v>
      </c>
      <c r="H6">
        <v>0.42699999999999999</v>
      </c>
      <c r="I6">
        <v>0.42699999999999999</v>
      </c>
      <c r="J6">
        <v>0.42699999999999999</v>
      </c>
      <c r="K6">
        <v>1</v>
      </c>
      <c r="M6">
        <f>SUM(F6:F9)</f>
        <v>68</v>
      </c>
    </row>
    <row r="7" spans="1:13" x14ac:dyDescent="0.25">
      <c r="A7" t="s">
        <v>326</v>
      </c>
      <c r="B7">
        <v>0.82133333333333303</v>
      </c>
      <c r="C7">
        <v>0.54700000000000004</v>
      </c>
      <c r="D7">
        <v>1.036</v>
      </c>
      <c r="E7">
        <v>9</v>
      </c>
      <c r="F7">
        <v>14</v>
      </c>
      <c r="G7" t="s">
        <v>409</v>
      </c>
      <c r="H7">
        <v>0.34662500000000002</v>
      </c>
      <c r="I7">
        <v>0.19</v>
      </c>
      <c r="J7">
        <v>0.49399999999999999</v>
      </c>
      <c r="K7">
        <v>8</v>
      </c>
    </row>
    <row r="8" spans="1:13" x14ac:dyDescent="0.25">
      <c r="A8" t="s">
        <v>327</v>
      </c>
      <c r="B8">
        <v>0.66400000000000003</v>
      </c>
      <c r="C8">
        <v>0.66400000000000003</v>
      </c>
      <c r="D8">
        <v>0.66400000000000003</v>
      </c>
      <c r="E8">
        <v>1</v>
      </c>
      <c r="F8">
        <v>1</v>
      </c>
      <c r="G8" t="s">
        <v>410</v>
      </c>
      <c r="H8">
        <v>0.61799999999999999</v>
      </c>
      <c r="I8">
        <v>0.61799999999999999</v>
      </c>
      <c r="J8">
        <v>0.61799999999999999</v>
      </c>
      <c r="K8">
        <v>1</v>
      </c>
    </row>
    <row r="9" spans="1:13" x14ac:dyDescent="0.25">
      <c r="A9" t="s">
        <v>328</v>
      </c>
      <c r="B9">
        <v>0.448192307692308</v>
      </c>
      <c r="C9">
        <v>0.24</v>
      </c>
      <c r="D9">
        <v>0.66400000000000003</v>
      </c>
      <c r="E9">
        <v>26</v>
      </c>
      <c r="F9">
        <v>52</v>
      </c>
      <c r="G9" t="s">
        <v>411</v>
      </c>
      <c r="H9">
        <v>0.39140000000000003</v>
      </c>
      <c r="I9">
        <v>0.29499999999999998</v>
      </c>
      <c r="J9">
        <v>0.56200000000000006</v>
      </c>
      <c r="K9">
        <v>20</v>
      </c>
    </row>
    <row r="10" spans="1:13" x14ac:dyDescent="0.25">
      <c r="A10" t="s">
        <v>329</v>
      </c>
      <c r="B10">
        <v>0.95862499999999995</v>
      </c>
      <c r="C10">
        <v>0.82799999999999996</v>
      </c>
      <c r="D10">
        <v>1.2470000000000001</v>
      </c>
      <c r="E10">
        <v>8</v>
      </c>
      <c r="F10">
        <v>8</v>
      </c>
      <c r="G10" t="s">
        <v>412</v>
      </c>
      <c r="H10">
        <v>0.47349999999999998</v>
      </c>
      <c r="I10">
        <v>0.248</v>
      </c>
      <c r="J10">
        <v>0.625</v>
      </c>
      <c r="K10">
        <v>8</v>
      </c>
    </row>
    <row r="11" spans="1:13" x14ac:dyDescent="0.25">
      <c r="A11" t="s">
        <v>330</v>
      </c>
      <c r="B11">
        <v>0.66259999999999997</v>
      </c>
      <c r="C11">
        <v>0.53600000000000003</v>
      </c>
      <c r="D11">
        <v>0.81799999999999995</v>
      </c>
      <c r="E11">
        <v>5</v>
      </c>
      <c r="F11">
        <v>5</v>
      </c>
      <c r="G11" t="s">
        <v>413</v>
      </c>
      <c r="H11">
        <v>0.31979999999999997</v>
      </c>
      <c r="I11">
        <v>0.252</v>
      </c>
      <c r="J11">
        <v>0.39400000000000002</v>
      </c>
      <c r="K11">
        <v>5</v>
      </c>
    </row>
    <row r="12" spans="1:13" x14ac:dyDescent="0.25">
      <c r="A12" t="s">
        <v>331</v>
      </c>
      <c r="B12">
        <v>0.98899999999999999</v>
      </c>
      <c r="C12">
        <v>0.98899999999999999</v>
      </c>
      <c r="D12">
        <v>0.98899999999999999</v>
      </c>
      <c r="E12">
        <v>1</v>
      </c>
      <c r="F12">
        <v>1</v>
      </c>
      <c r="G12" t="s">
        <v>414</v>
      </c>
      <c r="H12">
        <v>0.42499999999999999</v>
      </c>
      <c r="I12">
        <v>0.42499999999999999</v>
      </c>
      <c r="J12">
        <v>0.42499999999999999</v>
      </c>
      <c r="K12">
        <v>1</v>
      </c>
    </row>
    <row r="13" spans="1:13" x14ac:dyDescent="0.25">
      <c r="A13" t="s">
        <v>332</v>
      </c>
      <c r="B13">
        <v>0.78349999999999997</v>
      </c>
      <c r="C13">
        <v>0.71699999999999997</v>
      </c>
      <c r="D13">
        <v>0.85</v>
      </c>
      <c r="E13">
        <v>2</v>
      </c>
      <c r="F13">
        <v>2</v>
      </c>
      <c r="G13" t="s">
        <v>415</v>
      </c>
      <c r="H13">
        <v>0.375</v>
      </c>
      <c r="I13">
        <v>0.36099999999999999</v>
      </c>
      <c r="J13">
        <v>0.38900000000000001</v>
      </c>
      <c r="K13">
        <v>2</v>
      </c>
      <c r="M13">
        <f>SUM(F13:F16)</f>
        <v>17</v>
      </c>
    </row>
    <row r="14" spans="1:13" x14ac:dyDescent="0.25">
      <c r="A14" t="s">
        <v>333</v>
      </c>
      <c r="B14">
        <v>0.77585714285714302</v>
      </c>
      <c r="C14">
        <v>0.57499999999999996</v>
      </c>
      <c r="D14">
        <v>1.3140000000000001</v>
      </c>
      <c r="E14">
        <v>7</v>
      </c>
      <c r="F14">
        <v>7</v>
      </c>
      <c r="G14" t="s">
        <v>416</v>
      </c>
      <c r="H14">
        <v>0.38900000000000001</v>
      </c>
      <c r="I14">
        <v>0.29499999999999998</v>
      </c>
      <c r="J14">
        <v>0.63400000000000001</v>
      </c>
      <c r="K14">
        <v>7</v>
      </c>
    </row>
    <row r="15" spans="1:13" x14ac:dyDescent="0.25">
      <c r="A15" t="s">
        <v>334</v>
      </c>
      <c r="B15">
        <v>0.75733333333333297</v>
      </c>
      <c r="C15">
        <v>0.73699999999999999</v>
      </c>
      <c r="D15">
        <v>0.76900000000000002</v>
      </c>
      <c r="E15">
        <v>3</v>
      </c>
      <c r="F15">
        <v>4</v>
      </c>
      <c r="G15" t="s">
        <v>417</v>
      </c>
      <c r="H15">
        <v>0.34266666666666701</v>
      </c>
      <c r="I15">
        <v>0.32300000000000001</v>
      </c>
      <c r="J15">
        <v>0.371</v>
      </c>
      <c r="K15">
        <v>3</v>
      </c>
    </row>
    <row r="16" spans="1:13" x14ac:dyDescent="0.25">
      <c r="A16" t="s">
        <v>335</v>
      </c>
      <c r="B16">
        <v>0.61050000000000004</v>
      </c>
      <c r="C16">
        <v>0.57099999999999995</v>
      </c>
      <c r="D16">
        <v>0.65</v>
      </c>
      <c r="E16">
        <v>2</v>
      </c>
      <c r="F16">
        <v>4</v>
      </c>
      <c r="G16" t="s">
        <v>418</v>
      </c>
      <c r="H16">
        <v>0.41599999999999998</v>
      </c>
      <c r="I16">
        <v>0.377</v>
      </c>
      <c r="J16">
        <v>0.45500000000000002</v>
      </c>
      <c r="K16">
        <v>2</v>
      </c>
    </row>
    <row r="17" spans="1:13" x14ac:dyDescent="0.25">
      <c r="A17" t="s">
        <v>336</v>
      </c>
      <c r="B17">
        <v>0.753</v>
      </c>
      <c r="C17">
        <v>0.69199999999999995</v>
      </c>
      <c r="D17">
        <v>0.81399999999999995</v>
      </c>
      <c r="E17">
        <v>2</v>
      </c>
      <c r="F17">
        <v>4</v>
      </c>
      <c r="G17" t="s">
        <v>419</v>
      </c>
      <c r="H17">
        <v>0.39150000000000001</v>
      </c>
      <c r="I17">
        <v>0.32800000000000001</v>
      </c>
      <c r="J17">
        <v>0.45500000000000002</v>
      </c>
      <c r="K17">
        <v>2</v>
      </c>
      <c r="M17">
        <f>SUM(F17:F20)</f>
        <v>11</v>
      </c>
    </row>
    <row r="18" spans="1:13" x14ac:dyDescent="0.25">
      <c r="A18" t="s">
        <v>337</v>
      </c>
      <c r="B18">
        <v>0.88300000000000001</v>
      </c>
      <c r="C18">
        <v>0.57999999999999996</v>
      </c>
      <c r="D18">
        <v>1.2290000000000001</v>
      </c>
      <c r="E18">
        <v>5</v>
      </c>
      <c r="F18">
        <v>5</v>
      </c>
      <c r="G18" t="s">
        <v>420</v>
      </c>
      <c r="H18">
        <v>0.48559999999999998</v>
      </c>
      <c r="I18">
        <v>0.28999999999999998</v>
      </c>
      <c r="J18">
        <v>0.629</v>
      </c>
      <c r="K18">
        <v>5</v>
      </c>
    </row>
    <row r="19" spans="1:13" x14ac:dyDescent="0.25">
      <c r="A19" t="s">
        <v>338</v>
      </c>
      <c r="B19">
        <v>0.81399999999999995</v>
      </c>
      <c r="C19">
        <v>0.81399999999999995</v>
      </c>
      <c r="D19">
        <v>0.81399999999999995</v>
      </c>
      <c r="E19">
        <v>1</v>
      </c>
      <c r="F19">
        <v>1</v>
      </c>
      <c r="G19" t="s">
        <v>421</v>
      </c>
      <c r="H19">
        <v>0.376</v>
      </c>
      <c r="I19">
        <v>0.376</v>
      </c>
      <c r="J19">
        <v>0.376</v>
      </c>
      <c r="K19">
        <v>1</v>
      </c>
    </row>
    <row r="20" spans="1:13" x14ac:dyDescent="0.25">
      <c r="A20" t="s">
        <v>339</v>
      </c>
      <c r="B20">
        <v>0.81100000000000005</v>
      </c>
      <c r="C20">
        <v>0.81100000000000005</v>
      </c>
      <c r="D20">
        <v>0.81100000000000005</v>
      </c>
      <c r="E20">
        <v>1</v>
      </c>
      <c r="F20">
        <v>1</v>
      </c>
      <c r="G20" t="s">
        <v>422</v>
      </c>
      <c r="H20">
        <v>0.48799999999999999</v>
      </c>
      <c r="I20">
        <v>0.48799999999999999</v>
      </c>
      <c r="J20">
        <v>0.48799999999999999</v>
      </c>
      <c r="K20">
        <v>1</v>
      </c>
    </row>
    <row r="21" spans="1:13" x14ac:dyDescent="0.25">
      <c r="A21" t="s">
        <v>340</v>
      </c>
      <c r="B21">
        <v>0.92600000000000005</v>
      </c>
      <c r="C21">
        <v>0.79100000000000004</v>
      </c>
      <c r="D21">
        <v>1.077</v>
      </c>
      <c r="E21">
        <v>5</v>
      </c>
      <c r="F21">
        <v>7</v>
      </c>
      <c r="G21" t="s">
        <v>423</v>
      </c>
      <c r="H21">
        <v>0.40539999999999998</v>
      </c>
      <c r="I21">
        <v>0.30299999999999999</v>
      </c>
      <c r="J21">
        <v>0.501</v>
      </c>
      <c r="K21">
        <v>5</v>
      </c>
    </row>
    <row r="22" spans="1:13" x14ac:dyDescent="0.25">
      <c r="A22" t="s">
        <v>341</v>
      </c>
      <c r="B22">
        <v>0.64400000000000002</v>
      </c>
      <c r="C22">
        <v>0.64400000000000002</v>
      </c>
      <c r="D22">
        <v>0.64400000000000002</v>
      </c>
      <c r="E22">
        <v>1</v>
      </c>
      <c r="F22">
        <v>1</v>
      </c>
      <c r="G22" t="s">
        <v>424</v>
      </c>
      <c r="H22">
        <v>0.434</v>
      </c>
      <c r="I22">
        <v>0.434</v>
      </c>
      <c r="J22">
        <v>0.434</v>
      </c>
      <c r="K22">
        <v>1</v>
      </c>
      <c r="M22">
        <f>SUM(F22:F26)</f>
        <v>47</v>
      </c>
    </row>
    <row r="23" spans="1:13" x14ac:dyDescent="0.25">
      <c r="A23" t="s">
        <v>342</v>
      </c>
      <c r="B23">
        <v>0.71899999999999997</v>
      </c>
      <c r="C23">
        <v>0.499</v>
      </c>
      <c r="D23">
        <v>0.91800000000000004</v>
      </c>
      <c r="E23">
        <v>4</v>
      </c>
      <c r="F23">
        <v>4</v>
      </c>
      <c r="G23" t="s">
        <v>425</v>
      </c>
      <c r="H23">
        <v>0.41675000000000001</v>
      </c>
      <c r="I23">
        <v>0.32400000000000001</v>
      </c>
      <c r="J23">
        <v>0.52200000000000002</v>
      </c>
      <c r="K23">
        <v>4</v>
      </c>
    </row>
    <row r="24" spans="1:13" x14ac:dyDescent="0.25">
      <c r="A24" t="s">
        <v>343</v>
      </c>
      <c r="B24">
        <v>1.0466</v>
      </c>
      <c r="C24">
        <v>0.79400000000000004</v>
      </c>
      <c r="D24">
        <v>1.3460000000000001</v>
      </c>
      <c r="E24">
        <v>5</v>
      </c>
      <c r="F24">
        <v>5</v>
      </c>
      <c r="G24" t="s">
        <v>426</v>
      </c>
      <c r="H24">
        <v>0.91200000000000003</v>
      </c>
      <c r="I24">
        <v>0.61599999999999999</v>
      </c>
      <c r="J24">
        <v>1.1930000000000001</v>
      </c>
      <c r="K24">
        <v>5</v>
      </c>
    </row>
    <row r="25" spans="1:13" x14ac:dyDescent="0.25">
      <c r="A25" t="s">
        <v>344</v>
      </c>
      <c r="B25">
        <v>0.68342857142857105</v>
      </c>
      <c r="C25">
        <v>0.56799999999999995</v>
      </c>
      <c r="D25">
        <v>0.81100000000000005</v>
      </c>
      <c r="E25">
        <v>21</v>
      </c>
      <c r="F25">
        <v>18</v>
      </c>
      <c r="G25" t="s">
        <v>427</v>
      </c>
      <c r="H25">
        <v>0.33966666666666701</v>
      </c>
      <c r="I25">
        <v>0.246</v>
      </c>
      <c r="J25">
        <v>0.51600000000000001</v>
      </c>
      <c r="K25">
        <v>21</v>
      </c>
    </row>
    <row r="26" spans="1:13" x14ac:dyDescent="0.25">
      <c r="A26" t="s">
        <v>345</v>
      </c>
      <c r="B26">
        <v>0.62762499999999999</v>
      </c>
      <c r="C26">
        <v>0.48899999999999999</v>
      </c>
      <c r="D26">
        <v>0.72899999999999998</v>
      </c>
      <c r="E26">
        <v>16</v>
      </c>
      <c r="F26">
        <v>19</v>
      </c>
      <c r="G26" t="s">
        <v>428</v>
      </c>
      <c r="H26">
        <v>0.40350000000000003</v>
      </c>
      <c r="I26">
        <v>0.33400000000000002</v>
      </c>
      <c r="J26">
        <v>0.46899999999999997</v>
      </c>
      <c r="K26">
        <v>16</v>
      </c>
    </row>
    <row r="27" spans="1:13" x14ac:dyDescent="0.25">
      <c r="A27" t="s">
        <v>346</v>
      </c>
      <c r="B27">
        <v>0.87166666666666703</v>
      </c>
      <c r="C27">
        <v>0.64</v>
      </c>
      <c r="D27">
        <v>1.242</v>
      </c>
      <c r="E27">
        <v>3</v>
      </c>
      <c r="F27">
        <v>3</v>
      </c>
      <c r="G27" t="s">
        <v>429</v>
      </c>
      <c r="H27">
        <v>0.46400000000000002</v>
      </c>
      <c r="I27">
        <v>0.36</v>
      </c>
      <c r="J27">
        <v>0.64300000000000002</v>
      </c>
      <c r="K27">
        <v>3</v>
      </c>
      <c r="M27">
        <f>SUM(F27:F31)</f>
        <v>18</v>
      </c>
    </row>
    <row r="28" spans="1:13" x14ac:dyDescent="0.25">
      <c r="A28" t="s">
        <v>347</v>
      </c>
      <c r="B28">
        <v>0.78500000000000003</v>
      </c>
      <c r="C28">
        <v>0.78500000000000003</v>
      </c>
      <c r="D28">
        <v>0.78500000000000003</v>
      </c>
      <c r="E28">
        <v>1</v>
      </c>
      <c r="F28">
        <v>1</v>
      </c>
      <c r="G28" t="s">
        <v>430</v>
      </c>
      <c r="H28">
        <v>0.66500000000000004</v>
      </c>
      <c r="I28">
        <v>0.66500000000000004</v>
      </c>
      <c r="J28">
        <v>0.66500000000000004</v>
      </c>
      <c r="K28">
        <v>1</v>
      </c>
    </row>
    <row r="29" spans="1:13" x14ac:dyDescent="0.25">
      <c r="A29" t="s">
        <v>348</v>
      </c>
      <c r="B29">
        <v>0.55500000000000005</v>
      </c>
      <c r="C29">
        <v>0.55500000000000005</v>
      </c>
      <c r="D29">
        <v>0.55500000000000005</v>
      </c>
      <c r="E29">
        <v>1</v>
      </c>
      <c r="F29">
        <v>3</v>
      </c>
      <c r="G29" t="s">
        <v>431</v>
      </c>
      <c r="H29">
        <v>0.23200000000000001</v>
      </c>
      <c r="I29">
        <v>0.23200000000000001</v>
      </c>
      <c r="J29">
        <v>0.23200000000000001</v>
      </c>
      <c r="K29">
        <v>1</v>
      </c>
    </row>
    <row r="30" spans="1:13" x14ac:dyDescent="0.25">
      <c r="A30" t="s">
        <v>349</v>
      </c>
      <c r="B30">
        <v>0.74636363636363601</v>
      </c>
      <c r="C30">
        <v>0.67800000000000005</v>
      </c>
      <c r="D30">
        <v>0.80600000000000005</v>
      </c>
      <c r="E30">
        <v>11</v>
      </c>
      <c r="F30">
        <v>10</v>
      </c>
      <c r="G30" t="s">
        <v>432</v>
      </c>
      <c r="H30">
        <v>0.33681818181818202</v>
      </c>
      <c r="I30">
        <v>0.27600000000000002</v>
      </c>
      <c r="J30">
        <v>0.41499999999999998</v>
      </c>
      <c r="K30">
        <v>11</v>
      </c>
    </row>
    <row r="31" spans="1:13" x14ac:dyDescent="0.25">
      <c r="A31" t="s">
        <v>350</v>
      </c>
      <c r="B31">
        <v>0.67400000000000004</v>
      </c>
      <c r="C31">
        <v>0.67400000000000004</v>
      </c>
      <c r="D31">
        <v>0.67400000000000004</v>
      </c>
      <c r="E31">
        <v>1</v>
      </c>
      <c r="F31">
        <v>1</v>
      </c>
      <c r="G31" t="s">
        <v>433</v>
      </c>
      <c r="H31">
        <v>0.40300000000000002</v>
      </c>
      <c r="I31">
        <v>0.40300000000000002</v>
      </c>
      <c r="J31">
        <v>0.40300000000000002</v>
      </c>
      <c r="K31">
        <v>1</v>
      </c>
    </row>
    <row r="32" spans="1:13" x14ac:dyDescent="0.25">
      <c r="A32" t="s">
        <v>351</v>
      </c>
      <c r="B32">
        <v>0.76800000000000002</v>
      </c>
      <c r="C32">
        <v>0.76800000000000002</v>
      </c>
      <c r="D32">
        <v>0.76800000000000002</v>
      </c>
      <c r="E32">
        <v>1</v>
      </c>
      <c r="F32">
        <v>2</v>
      </c>
      <c r="G32" t="s">
        <v>434</v>
      </c>
      <c r="H32">
        <v>0.32300000000000001</v>
      </c>
      <c r="I32">
        <v>0.32300000000000001</v>
      </c>
      <c r="J32">
        <v>0.32300000000000001</v>
      </c>
      <c r="K32">
        <v>1</v>
      </c>
      <c r="M32">
        <f>SUM(F32:F36)</f>
        <v>44</v>
      </c>
    </row>
    <row r="33" spans="1:13" x14ac:dyDescent="0.25">
      <c r="A33" t="s">
        <v>352</v>
      </c>
      <c r="B33">
        <v>0.85778125000000005</v>
      </c>
      <c r="C33">
        <v>0.41099999999999998</v>
      </c>
      <c r="D33">
        <v>1.159</v>
      </c>
      <c r="E33">
        <v>32</v>
      </c>
      <c r="F33">
        <v>38</v>
      </c>
      <c r="G33" t="s">
        <v>435</v>
      </c>
      <c r="H33">
        <v>0.41593750000000002</v>
      </c>
      <c r="I33">
        <v>0.20100000000000001</v>
      </c>
      <c r="J33">
        <v>0.61799999999999999</v>
      </c>
      <c r="K33">
        <v>32</v>
      </c>
    </row>
    <row r="34" spans="1:13" x14ac:dyDescent="0.25">
      <c r="A34" t="s">
        <v>353</v>
      </c>
      <c r="B34">
        <v>0.84699999999999998</v>
      </c>
      <c r="C34">
        <v>0.84699999999999998</v>
      </c>
      <c r="D34">
        <v>0.84699999999999998</v>
      </c>
      <c r="E34">
        <v>1</v>
      </c>
      <c r="F34">
        <v>1</v>
      </c>
      <c r="G34" t="s">
        <v>436</v>
      </c>
      <c r="H34">
        <v>0.6</v>
      </c>
      <c r="I34">
        <v>0.6</v>
      </c>
      <c r="J34">
        <v>0.6</v>
      </c>
      <c r="K34">
        <v>1</v>
      </c>
    </row>
    <row r="35" spans="1:13" x14ac:dyDescent="0.25">
      <c r="A35" t="s">
        <v>354</v>
      </c>
      <c r="B35">
        <v>2.5449999999999999</v>
      </c>
      <c r="C35">
        <v>2.5449999999999999</v>
      </c>
      <c r="D35">
        <v>2.5449999999999999</v>
      </c>
      <c r="E35">
        <v>1</v>
      </c>
      <c r="F35">
        <v>1</v>
      </c>
      <c r="G35" t="s">
        <v>437</v>
      </c>
      <c r="H35">
        <v>0.80500000000000005</v>
      </c>
      <c r="I35">
        <v>0.80500000000000005</v>
      </c>
      <c r="J35">
        <v>0.80500000000000005</v>
      </c>
      <c r="K35">
        <v>1</v>
      </c>
    </row>
    <row r="36" spans="1:13" x14ac:dyDescent="0.25">
      <c r="A36" t="s">
        <v>355</v>
      </c>
      <c r="B36">
        <v>0.78800000000000003</v>
      </c>
      <c r="C36">
        <v>0.78800000000000003</v>
      </c>
      <c r="D36">
        <v>0.78800000000000003</v>
      </c>
      <c r="E36">
        <v>1</v>
      </c>
      <c r="F36">
        <v>2</v>
      </c>
      <c r="G36" t="s">
        <v>438</v>
      </c>
      <c r="H36">
        <v>0.51600000000000001</v>
      </c>
      <c r="I36">
        <v>0.51600000000000001</v>
      </c>
      <c r="J36">
        <v>0.51600000000000001</v>
      </c>
      <c r="K36">
        <v>1</v>
      </c>
    </row>
    <row r="37" spans="1:13" x14ac:dyDescent="0.25">
      <c r="A37" t="s">
        <v>356</v>
      </c>
      <c r="B37">
        <v>0.57599999999999996</v>
      </c>
      <c r="C37">
        <v>0.57599999999999996</v>
      </c>
      <c r="D37">
        <v>0.57599999999999996</v>
      </c>
      <c r="E37">
        <v>1</v>
      </c>
      <c r="F37">
        <v>1</v>
      </c>
      <c r="G37" t="s">
        <v>439</v>
      </c>
      <c r="H37">
        <v>0.26600000000000001</v>
      </c>
      <c r="I37">
        <v>0.26600000000000001</v>
      </c>
      <c r="J37">
        <v>0.26600000000000001</v>
      </c>
      <c r="K37">
        <v>1</v>
      </c>
      <c r="M37">
        <f>SUM(F37:F39)</f>
        <v>24</v>
      </c>
    </row>
    <row r="38" spans="1:13" x14ac:dyDescent="0.25">
      <c r="A38" t="s">
        <v>357</v>
      </c>
      <c r="B38">
        <v>0.73477777777777797</v>
      </c>
      <c r="C38">
        <v>0.59399999999999997</v>
      </c>
      <c r="D38">
        <v>0.81699999999999995</v>
      </c>
      <c r="E38">
        <v>9</v>
      </c>
      <c r="F38">
        <v>12</v>
      </c>
      <c r="G38" t="s">
        <v>440</v>
      </c>
      <c r="H38">
        <v>0.34166666666666701</v>
      </c>
      <c r="I38">
        <v>0.26100000000000001</v>
      </c>
      <c r="J38">
        <v>0.437</v>
      </c>
      <c r="K38">
        <v>9</v>
      </c>
    </row>
    <row r="39" spans="1:13" x14ac:dyDescent="0.25">
      <c r="A39" t="s">
        <v>358</v>
      </c>
      <c r="B39">
        <v>0.68049999999999999</v>
      </c>
      <c r="C39">
        <v>0.503</v>
      </c>
      <c r="D39">
        <v>0.84399999999999997</v>
      </c>
      <c r="E39">
        <v>8</v>
      </c>
      <c r="F39">
        <v>11</v>
      </c>
      <c r="G39" t="s">
        <v>441</v>
      </c>
      <c r="H39">
        <v>0.44412499999999999</v>
      </c>
      <c r="I39">
        <v>0.29299999999999998</v>
      </c>
      <c r="J39">
        <v>0.54700000000000004</v>
      </c>
      <c r="K39">
        <v>8</v>
      </c>
    </row>
    <row r="40" spans="1:13" x14ac:dyDescent="0.25">
      <c r="A40" t="s">
        <v>359</v>
      </c>
      <c r="B40">
        <v>1.0509999999999999</v>
      </c>
      <c r="C40">
        <v>1.0509999999999999</v>
      </c>
      <c r="D40">
        <v>1.0509999999999999</v>
      </c>
      <c r="E40">
        <v>1</v>
      </c>
      <c r="F40">
        <v>4</v>
      </c>
      <c r="G40" t="s">
        <v>442</v>
      </c>
      <c r="H40">
        <v>0.45700000000000002</v>
      </c>
      <c r="I40">
        <v>0.45700000000000002</v>
      </c>
      <c r="J40">
        <v>0.45700000000000002</v>
      </c>
      <c r="K40">
        <v>1</v>
      </c>
      <c r="M40">
        <f>SUM(F40:F42)</f>
        <v>14</v>
      </c>
    </row>
    <row r="41" spans="1:13" x14ac:dyDescent="0.25">
      <c r="A41" t="s">
        <v>360</v>
      </c>
      <c r="B41">
        <v>0.58699999999999997</v>
      </c>
      <c r="C41">
        <v>0.54900000000000004</v>
      </c>
      <c r="D41">
        <v>0.625</v>
      </c>
      <c r="E41">
        <v>2</v>
      </c>
      <c r="F41">
        <v>5</v>
      </c>
      <c r="G41" t="s">
        <v>443</v>
      </c>
      <c r="H41">
        <v>0.57999999999999996</v>
      </c>
      <c r="I41">
        <v>0.54100000000000004</v>
      </c>
      <c r="J41">
        <v>0.61899999999999999</v>
      </c>
      <c r="K41">
        <v>2</v>
      </c>
    </row>
    <row r="42" spans="1:13" x14ac:dyDescent="0.25">
      <c r="A42" t="s">
        <v>361</v>
      </c>
      <c r="B42">
        <v>0.72399999999999998</v>
      </c>
      <c r="C42">
        <v>0.622</v>
      </c>
      <c r="D42">
        <v>0.82599999999999996</v>
      </c>
      <c r="E42">
        <v>2</v>
      </c>
      <c r="F42">
        <v>5</v>
      </c>
      <c r="G42" t="s">
        <v>444</v>
      </c>
      <c r="H42">
        <v>0.433</v>
      </c>
      <c r="I42">
        <v>0.433</v>
      </c>
      <c r="J42">
        <v>0.433</v>
      </c>
      <c r="K42">
        <v>1</v>
      </c>
    </row>
    <row r="43" spans="1:13" x14ac:dyDescent="0.25">
      <c r="A43" t="s">
        <v>362</v>
      </c>
      <c r="B43">
        <v>0.997</v>
      </c>
      <c r="C43">
        <v>0.5</v>
      </c>
      <c r="D43">
        <v>1.706</v>
      </c>
      <c r="E43">
        <v>3</v>
      </c>
      <c r="F43">
        <v>3</v>
      </c>
      <c r="G43" t="s">
        <v>445</v>
      </c>
      <c r="H43">
        <v>0.44566666666666699</v>
      </c>
      <c r="I43">
        <v>0.317</v>
      </c>
      <c r="J43">
        <v>0.64900000000000002</v>
      </c>
      <c r="K43">
        <v>3</v>
      </c>
      <c r="M43">
        <f>SUM(F43:F45)</f>
        <v>41</v>
      </c>
    </row>
    <row r="44" spans="1:13" x14ac:dyDescent="0.25">
      <c r="A44" t="s">
        <v>363</v>
      </c>
      <c r="B44">
        <v>0.67800000000000005</v>
      </c>
      <c r="C44">
        <v>0.67800000000000005</v>
      </c>
      <c r="D44">
        <v>0.67800000000000005</v>
      </c>
      <c r="E44">
        <v>1</v>
      </c>
      <c r="F44">
        <v>2</v>
      </c>
      <c r="G44" t="s">
        <v>446</v>
      </c>
      <c r="H44">
        <v>0.32400000000000001</v>
      </c>
      <c r="I44">
        <v>0.32400000000000001</v>
      </c>
      <c r="J44">
        <v>0.32400000000000001</v>
      </c>
      <c r="K44">
        <v>1</v>
      </c>
    </row>
    <row r="45" spans="1:13" x14ac:dyDescent="0.25">
      <c r="A45" t="s">
        <v>364</v>
      </c>
      <c r="B45">
        <v>0.57566666666666699</v>
      </c>
      <c r="C45">
        <v>0.42099999999999999</v>
      </c>
      <c r="D45">
        <v>0.746</v>
      </c>
      <c r="E45">
        <v>15</v>
      </c>
      <c r="F45">
        <v>36</v>
      </c>
      <c r="G45" t="s">
        <v>447</v>
      </c>
      <c r="H45">
        <v>0.36292857142857099</v>
      </c>
      <c r="I45">
        <v>0.27400000000000002</v>
      </c>
      <c r="J45">
        <v>0.46</v>
      </c>
      <c r="K45">
        <v>14</v>
      </c>
    </row>
    <row r="46" spans="1:13" x14ac:dyDescent="0.25">
      <c r="A46" t="s">
        <v>365</v>
      </c>
      <c r="B46">
        <v>0.68433333333333302</v>
      </c>
      <c r="C46">
        <v>0.63700000000000001</v>
      </c>
      <c r="D46">
        <v>0.76100000000000001</v>
      </c>
      <c r="E46">
        <v>3</v>
      </c>
      <c r="F46">
        <v>4</v>
      </c>
      <c r="G46" t="s">
        <v>448</v>
      </c>
      <c r="H46">
        <v>0.37266666666666698</v>
      </c>
      <c r="I46">
        <v>0.27600000000000002</v>
      </c>
      <c r="J46">
        <v>0.48199999999999998</v>
      </c>
      <c r="K46">
        <v>3</v>
      </c>
      <c r="M46">
        <f>SUM(F46:F49)</f>
        <v>41</v>
      </c>
    </row>
    <row r="47" spans="1:13" x14ac:dyDescent="0.25">
      <c r="A47" t="s">
        <v>366</v>
      </c>
      <c r="B47">
        <v>0.66770833333333302</v>
      </c>
      <c r="C47">
        <v>0.38900000000000001</v>
      </c>
      <c r="D47">
        <v>1.548</v>
      </c>
      <c r="E47">
        <v>24</v>
      </c>
      <c r="F47">
        <v>31</v>
      </c>
      <c r="G47" t="s">
        <v>449</v>
      </c>
      <c r="H47">
        <v>0.31266666666666698</v>
      </c>
      <c r="I47">
        <v>0.19500000000000001</v>
      </c>
      <c r="J47">
        <v>0.625</v>
      </c>
      <c r="K47">
        <v>27</v>
      </c>
    </row>
    <row r="48" spans="1:13" x14ac:dyDescent="0.25">
      <c r="A48" t="s">
        <v>367</v>
      </c>
      <c r="B48">
        <v>0.83875</v>
      </c>
      <c r="C48">
        <v>0.76100000000000001</v>
      </c>
      <c r="D48">
        <v>0.92500000000000004</v>
      </c>
      <c r="E48">
        <v>4</v>
      </c>
      <c r="F48">
        <v>4</v>
      </c>
      <c r="G48" t="s">
        <v>450</v>
      </c>
      <c r="H48">
        <v>0.75224999999999997</v>
      </c>
      <c r="I48">
        <v>0.71699999999999997</v>
      </c>
      <c r="J48">
        <v>0.80200000000000005</v>
      </c>
      <c r="K48">
        <v>4</v>
      </c>
    </row>
    <row r="49" spans="1:13" x14ac:dyDescent="0.25">
      <c r="A49" t="s">
        <v>368</v>
      </c>
      <c r="B49">
        <v>0.60450000000000004</v>
      </c>
      <c r="C49">
        <v>0.58099999999999996</v>
      </c>
      <c r="D49">
        <v>0.628</v>
      </c>
      <c r="E49">
        <v>2</v>
      </c>
      <c r="F49">
        <v>2</v>
      </c>
      <c r="G49" t="s">
        <v>451</v>
      </c>
      <c r="H49">
        <v>0.40150000000000002</v>
      </c>
      <c r="I49">
        <v>0.35199999999999998</v>
      </c>
      <c r="J49">
        <v>0.45100000000000001</v>
      </c>
      <c r="K49">
        <v>2</v>
      </c>
    </row>
    <row r="50" spans="1:13" x14ac:dyDescent="0.25">
      <c r="A50" t="s">
        <v>369</v>
      </c>
      <c r="B50">
        <v>0.86199999999999999</v>
      </c>
      <c r="C50">
        <v>0.86199999999999999</v>
      </c>
      <c r="D50">
        <v>0.86199999999999999</v>
      </c>
      <c r="E50">
        <v>1</v>
      </c>
      <c r="F50">
        <v>1</v>
      </c>
      <c r="G50" t="s">
        <v>452</v>
      </c>
      <c r="H50">
        <v>0.40899999999999997</v>
      </c>
      <c r="I50">
        <v>0.40899999999999997</v>
      </c>
      <c r="J50">
        <v>0.40899999999999997</v>
      </c>
      <c r="K50">
        <v>1</v>
      </c>
      <c r="M50">
        <f>SUM(F50:F55)</f>
        <v>26</v>
      </c>
    </row>
    <row r="51" spans="1:13" x14ac:dyDescent="0.25">
      <c r="A51" t="s">
        <v>370</v>
      </c>
      <c r="B51">
        <v>0.74257142857142899</v>
      </c>
      <c r="C51">
        <v>0.46800000000000003</v>
      </c>
      <c r="D51">
        <v>1.159</v>
      </c>
      <c r="E51">
        <v>14</v>
      </c>
      <c r="F51">
        <v>21</v>
      </c>
      <c r="G51" t="s">
        <v>453</v>
      </c>
      <c r="H51">
        <v>0.35235714285714298</v>
      </c>
      <c r="I51">
        <v>0.22900000000000001</v>
      </c>
      <c r="J51">
        <v>0.59499999999999997</v>
      </c>
      <c r="K51">
        <v>14</v>
      </c>
    </row>
    <row r="52" spans="1:13" x14ac:dyDescent="0.25">
      <c r="A52" t="s">
        <v>371</v>
      </c>
      <c r="B52">
        <v>0.83499999999999996</v>
      </c>
      <c r="C52">
        <v>0.83499999999999996</v>
      </c>
      <c r="D52">
        <v>0.83499999999999996</v>
      </c>
      <c r="E52">
        <v>1</v>
      </c>
      <c r="F52">
        <v>1</v>
      </c>
      <c r="G52" t="s">
        <v>454</v>
      </c>
      <c r="H52">
        <v>0.62</v>
      </c>
      <c r="I52">
        <v>0.62</v>
      </c>
      <c r="J52">
        <v>0.62</v>
      </c>
      <c r="K52">
        <v>1</v>
      </c>
    </row>
    <row r="53" spans="1:13" x14ac:dyDescent="0.25">
      <c r="A53" t="s">
        <v>372</v>
      </c>
      <c r="B53">
        <v>0.45100000000000001</v>
      </c>
      <c r="C53">
        <v>0.45100000000000001</v>
      </c>
      <c r="D53">
        <v>0.45100000000000001</v>
      </c>
      <c r="E53">
        <v>1</v>
      </c>
      <c r="F53">
        <v>1</v>
      </c>
      <c r="G53" t="s">
        <v>455</v>
      </c>
      <c r="H53">
        <v>0.313</v>
      </c>
      <c r="I53">
        <v>0.313</v>
      </c>
      <c r="J53">
        <v>0.313</v>
      </c>
      <c r="K53">
        <v>1</v>
      </c>
    </row>
    <row r="54" spans="1:13" x14ac:dyDescent="0.25">
      <c r="A54" t="s">
        <v>373</v>
      </c>
      <c r="B54">
        <v>0.69099999999999995</v>
      </c>
      <c r="C54">
        <v>0.69099999999999995</v>
      </c>
      <c r="D54">
        <v>0.69099999999999995</v>
      </c>
      <c r="E54">
        <v>1</v>
      </c>
      <c r="F54">
        <v>1</v>
      </c>
      <c r="G54" t="s">
        <v>456</v>
      </c>
      <c r="H54">
        <v>0.32400000000000001</v>
      </c>
      <c r="I54">
        <v>0.32400000000000001</v>
      </c>
      <c r="J54">
        <v>0.32400000000000001</v>
      </c>
      <c r="K54">
        <v>1</v>
      </c>
    </row>
    <row r="55" spans="1:13" x14ac:dyDescent="0.25">
      <c r="A55" t="s">
        <v>374</v>
      </c>
      <c r="B55">
        <v>0.65700000000000003</v>
      </c>
      <c r="C55">
        <v>0.65700000000000003</v>
      </c>
      <c r="D55">
        <v>0.65700000000000003</v>
      </c>
      <c r="E55">
        <v>1</v>
      </c>
      <c r="F55">
        <v>1</v>
      </c>
      <c r="G55" t="s">
        <v>457</v>
      </c>
      <c r="H55">
        <v>0.42099999999999999</v>
      </c>
      <c r="I55">
        <v>0.42099999999999999</v>
      </c>
      <c r="J55">
        <v>0.42099999999999999</v>
      </c>
      <c r="K55">
        <v>1</v>
      </c>
    </row>
    <row r="56" spans="1:13" x14ac:dyDescent="0.25">
      <c r="A56" t="s">
        <v>375</v>
      </c>
      <c r="B56">
        <v>0.80671428571428605</v>
      </c>
      <c r="C56">
        <v>0.51600000000000001</v>
      </c>
      <c r="D56">
        <v>1.073</v>
      </c>
      <c r="E56">
        <v>7</v>
      </c>
      <c r="F56">
        <v>7</v>
      </c>
      <c r="G56" t="s">
        <v>458</v>
      </c>
      <c r="H56">
        <v>0.51142857142857101</v>
      </c>
      <c r="I56">
        <v>0.32400000000000001</v>
      </c>
      <c r="J56">
        <v>0.69299999999999995</v>
      </c>
      <c r="K56">
        <v>7</v>
      </c>
      <c r="M56">
        <f>SUM(F56:F59)</f>
        <v>16</v>
      </c>
    </row>
    <row r="57" spans="1:13" x14ac:dyDescent="0.25">
      <c r="A57" t="s">
        <v>376</v>
      </c>
      <c r="B57">
        <v>0.61514285714285699</v>
      </c>
      <c r="C57">
        <v>0.54500000000000004</v>
      </c>
      <c r="D57">
        <v>0.68500000000000005</v>
      </c>
      <c r="E57">
        <v>7</v>
      </c>
      <c r="F57">
        <v>7</v>
      </c>
      <c r="G57" t="s">
        <v>459</v>
      </c>
      <c r="H57">
        <v>0.47585714285714298</v>
      </c>
      <c r="I57">
        <v>0.249</v>
      </c>
      <c r="J57">
        <v>0.63500000000000001</v>
      </c>
      <c r="K57">
        <v>7</v>
      </c>
    </row>
    <row r="58" spans="1:13" x14ac:dyDescent="0.25">
      <c r="A58" t="s">
        <v>377</v>
      </c>
      <c r="B58">
        <v>0.79100000000000004</v>
      </c>
      <c r="C58">
        <v>0.79100000000000004</v>
      </c>
      <c r="D58">
        <v>0.79100000000000004</v>
      </c>
      <c r="E58">
        <v>1</v>
      </c>
      <c r="F58">
        <v>1</v>
      </c>
      <c r="G58" t="s">
        <v>460</v>
      </c>
      <c r="H58">
        <v>0.34599999999999997</v>
      </c>
      <c r="I58">
        <v>0.34599999999999997</v>
      </c>
      <c r="J58">
        <v>0.34599999999999997</v>
      </c>
      <c r="K58">
        <v>1</v>
      </c>
    </row>
    <row r="59" spans="1:13" x14ac:dyDescent="0.25">
      <c r="A59" t="s">
        <v>378</v>
      </c>
      <c r="B59">
        <v>0.65</v>
      </c>
      <c r="C59">
        <v>0.65</v>
      </c>
      <c r="D59">
        <v>0.65</v>
      </c>
      <c r="E59">
        <v>1</v>
      </c>
      <c r="F59">
        <v>1</v>
      </c>
      <c r="G59" t="s">
        <v>461</v>
      </c>
      <c r="H59">
        <v>0.56899999999999995</v>
      </c>
      <c r="I59">
        <v>0.56899999999999995</v>
      </c>
      <c r="J59">
        <v>0.56899999999999995</v>
      </c>
      <c r="K59">
        <v>1</v>
      </c>
    </row>
    <row r="60" spans="1:13" x14ac:dyDescent="0.25">
      <c r="A60" t="s">
        <v>379</v>
      </c>
      <c r="B60">
        <v>0.88827272727272699</v>
      </c>
      <c r="C60">
        <v>0.51600000000000001</v>
      </c>
      <c r="D60">
        <v>1.099</v>
      </c>
      <c r="E60">
        <v>11</v>
      </c>
      <c r="F60">
        <v>12</v>
      </c>
      <c r="G60" t="s">
        <v>462</v>
      </c>
      <c r="H60">
        <v>0.45</v>
      </c>
      <c r="I60">
        <v>0.249</v>
      </c>
      <c r="J60">
        <v>0.61599999999999999</v>
      </c>
      <c r="K60">
        <v>11</v>
      </c>
      <c r="M60">
        <f>SUM(F60:F62)</f>
        <v>22</v>
      </c>
    </row>
    <row r="61" spans="1:13" x14ac:dyDescent="0.25">
      <c r="A61" t="s">
        <v>380</v>
      </c>
      <c r="B61">
        <v>0.70341666666666702</v>
      </c>
      <c r="C61">
        <v>0.48399999999999999</v>
      </c>
      <c r="D61">
        <v>0.88</v>
      </c>
      <c r="E61">
        <v>12</v>
      </c>
      <c r="F61">
        <v>7</v>
      </c>
      <c r="G61" t="s">
        <v>463</v>
      </c>
      <c r="H61">
        <v>0.46516666666666701</v>
      </c>
      <c r="I61">
        <v>0.38100000000000001</v>
      </c>
      <c r="J61">
        <v>0.622</v>
      </c>
      <c r="K61">
        <v>12</v>
      </c>
    </row>
    <row r="62" spans="1:13" x14ac:dyDescent="0.25">
      <c r="A62" t="s">
        <v>381</v>
      </c>
      <c r="B62">
        <v>0.80649999999999999</v>
      </c>
      <c r="C62">
        <v>0.71399999999999997</v>
      </c>
      <c r="D62">
        <v>0.89900000000000002</v>
      </c>
      <c r="E62">
        <v>2</v>
      </c>
      <c r="F62">
        <v>3</v>
      </c>
      <c r="G62" t="s">
        <v>464</v>
      </c>
      <c r="H62">
        <v>0.47499999999999998</v>
      </c>
      <c r="I62">
        <v>0.42799999999999999</v>
      </c>
      <c r="J62">
        <v>0.52200000000000002</v>
      </c>
      <c r="K62">
        <v>2</v>
      </c>
    </row>
    <row r="63" spans="1:13" x14ac:dyDescent="0.25">
      <c r="A63" t="s">
        <v>382</v>
      </c>
      <c r="B63">
        <v>0.82799999999999996</v>
      </c>
      <c r="C63">
        <v>0.82799999999999996</v>
      </c>
      <c r="D63">
        <v>0.82799999999999996</v>
      </c>
      <c r="E63">
        <v>1</v>
      </c>
      <c r="F63">
        <v>1</v>
      </c>
      <c r="G63" t="s">
        <v>465</v>
      </c>
      <c r="H63">
        <v>0.48399999999999999</v>
      </c>
      <c r="I63">
        <v>0.48399999999999999</v>
      </c>
      <c r="J63">
        <v>0.48399999999999999</v>
      </c>
      <c r="K63">
        <v>1</v>
      </c>
      <c r="M63">
        <f>SUM(F63:F67)</f>
        <v>34</v>
      </c>
    </row>
    <row r="64" spans="1:13" x14ac:dyDescent="0.25">
      <c r="A64" t="s">
        <v>383</v>
      </c>
      <c r="B64">
        <v>0.83783333333333299</v>
      </c>
      <c r="C64">
        <v>0.54200000000000004</v>
      </c>
      <c r="D64">
        <v>1.0649999999999999</v>
      </c>
      <c r="E64">
        <v>12</v>
      </c>
      <c r="F64">
        <v>13</v>
      </c>
      <c r="G64" t="s">
        <v>466</v>
      </c>
      <c r="H64">
        <v>0.44433333333333302</v>
      </c>
      <c r="I64">
        <v>0.26400000000000001</v>
      </c>
      <c r="J64">
        <v>0.61699999999999999</v>
      </c>
      <c r="K64">
        <v>12</v>
      </c>
    </row>
    <row r="65" spans="1:13" x14ac:dyDescent="0.25">
      <c r="A65" t="s">
        <v>384</v>
      </c>
      <c r="B65">
        <v>0.76466666666666705</v>
      </c>
      <c r="C65">
        <v>0.63700000000000001</v>
      </c>
      <c r="D65">
        <v>0.90400000000000003</v>
      </c>
      <c r="E65">
        <v>3</v>
      </c>
      <c r="F65">
        <v>3</v>
      </c>
      <c r="G65" t="s">
        <v>467</v>
      </c>
      <c r="H65">
        <v>0.64566666666666706</v>
      </c>
      <c r="I65">
        <v>0.44</v>
      </c>
      <c r="J65">
        <v>0.83799999999999997</v>
      </c>
      <c r="K65">
        <v>3</v>
      </c>
    </row>
    <row r="66" spans="1:13" x14ac:dyDescent="0.25">
      <c r="A66" t="s">
        <v>385</v>
      </c>
      <c r="B66">
        <v>0.58883333333333299</v>
      </c>
      <c r="C66">
        <v>0.51200000000000001</v>
      </c>
      <c r="D66">
        <v>0.67</v>
      </c>
      <c r="E66">
        <v>12</v>
      </c>
      <c r="F66">
        <v>12</v>
      </c>
      <c r="G66" t="s">
        <v>468</v>
      </c>
      <c r="H66">
        <v>0.37033333333333301</v>
      </c>
      <c r="I66">
        <v>0.27800000000000002</v>
      </c>
      <c r="J66">
        <v>0.48</v>
      </c>
      <c r="K66">
        <v>12</v>
      </c>
    </row>
    <row r="67" spans="1:13" x14ac:dyDescent="0.25">
      <c r="A67" t="s">
        <v>386</v>
      </c>
      <c r="B67">
        <v>0.71199999999999997</v>
      </c>
      <c r="C67">
        <v>0.66500000000000004</v>
      </c>
      <c r="D67">
        <v>0.81</v>
      </c>
      <c r="E67">
        <v>5</v>
      </c>
      <c r="F67">
        <v>5</v>
      </c>
      <c r="G67" t="s">
        <v>469</v>
      </c>
      <c r="H67">
        <v>0.34379999999999999</v>
      </c>
      <c r="I67">
        <v>0.311</v>
      </c>
      <c r="J67">
        <v>0.36</v>
      </c>
      <c r="K67">
        <v>5</v>
      </c>
    </row>
    <row r="68" spans="1:13" x14ac:dyDescent="0.25">
      <c r="A68" t="s">
        <v>387</v>
      </c>
      <c r="B68">
        <v>0.79300000000000004</v>
      </c>
      <c r="C68">
        <v>0.79300000000000004</v>
      </c>
      <c r="D68">
        <v>0.79300000000000004</v>
      </c>
      <c r="E68">
        <v>1</v>
      </c>
      <c r="F68">
        <v>1</v>
      </c>
      <c r="G68" t="s">
        <v>470</v>
      </c>
      <c r="H68">
        <v>0.47299999999999998</v>
      </c>
      <c r="I68">
        <v>0.47299999999999998</v>
      </c>
      <c r="J68">
        <v>0.47299999999999998</v>
      </c>
      <c r="K68">
        <v>1</v>
      </c>
      <c r="M68">
        <f>SUM(F68:F72)</f>
        <v>50</v>
      </c>
    </row>
    <row r="69" spans="1:13" x14ac:dyDescent="0.25">
      <c r="A69" t="s">
        <v>388</v>
      </c>
      <c r="B69">
        <v>0.85906666666666698</v>
      </c>
      <c r="C69">
        <v>0.52300000000000002</v>
      </c>
      <c r="D69">
        <v>1.2310000000000001</v>
      </c>
      <c r="E69">
        <v>15</v>
      </c>
      <c r="F69">
        <v>16</v>
      </c>
      <c r="G69" t="s">
        <v>471</v>
      </c>
      <c r="H69">
        <v>0.43106666666666699</v>
      </c>
      <c r="I69">
        <v>0.28000000000000003</v>
      </c>
      <c r="J69">
        <v>0.53900000000000003</v>
      </c>
      <c r="K69">
        <v>15</v>
      </c>
    </row>
    <row r="70" spans="1:13" x14ac:dyDescent="0.25">
      <c r="A70" t="s">
        <v>389</v>
      </c>
      <c r="B70">
        <v>0.571347826086957</v>
      </c>
      <c r="C70">
        <v>0.34100000000000003</v>
      </c>
      <c r="D70">
        <v>0.65900000000000003</v>
      </c>
      <c r="E70">
        <v>23</v>
      </c>
      <c r="F70">
        <v>26</v>
      </c>
      <c r="G70" t="s">
        <v>472</v>
      </c>
      <c r="H70">
        <v>0.40150000000000002</v>
      </c>
      <c r="I70">
        <v>0.255</v>
      </c>
      <c r="J70">
        <v>0.53400000000000003</v>
      </c>
      <c r="K70">
        <v>22</v>
      </c>
    </row>
    <row r="71" spans="1:13" x14ac:dyDescent="0.25">
      <c r="A71" t="s">
        <v>390</v>
      </c>
      <c r="B71">
        <v>0.70660000000000001</v>
      </c>
      <c r="C71">
        <v>0.66200000000000003</v>
      </c>
      <c r="D71">
        <v>0.76</v>
      </c>
      <c r="E71">
        <v>5</v>
      </c>
      <c r="F71">
        <v>5</v>
      </c>
      <c r="G71" t="s">
        <v>473</v>
      </c>
      <c r="H71">
        <v>0.32619999999999999</v>
      </c>
      <c r="I71">
        <v>0.29199999999999998</v>
      </c>
      <c r="J71">
        <v>0.38</v>
      </c>
      <c r="K71">
        <v>5</v>
      </c>
    </row>
    <row r="72" spans="1:13" x14ac:dyDescent="0.25">
      <c r="A72" t="s">
        <v>391</v>
      </c>
      <c r="B72">
        <v>0.71250000000000002</v>
      </c>
      <c r="C72">
        <v>0.65100000000000002</v>
      </c>
      <c r="D72">
        <v>0.77400000000000002</v>
      </c>
      <c r="E72">
        <v>2</v>
      </c>
      <c r="F72">
        <v>2</v>
      </c>
      <c r="G72" t="s">
        <v>474</v>
      </c>
      <c r="H72">
        <v>0.46600000000000003</v>
      </c>
      <c r="I72">
        <v>0.43</v>
      </c>
      <c r="J72">
        <v>0.502</v>
      </c>
      <c r="K72">
        <v>2</v>
      </c>
    </row>
    <row r="73" spans="1:13" x14ac:dyDescent="0.25">
      <c r="A73" t="s">
        <v>392</v>
      </c>
      <c r="B73">
        <v>0.58099999999999996</v>
      </c>
      <c r="C73">
        <v>0.58099999999999996</v>
      </c>
      <c r="D73">
        <v>0.58099999999999996</v>
      </c>
      <c r="E73">
        <v>1</v>
      </c>
      <c r="F73">
        <v>1</v>
      </c>
      <c r="G73" t="s">
        <v>475</v>
      </c>
      <c r="H73">
        <v>0.47</v>
      </c>
      <c r="I73">
        <v>0.47</v>
      </c>
      <c r="J73">
        <v>0.47</v>
      </c>
      <c r="K73">
        <v>1</v>
      </c>
      <c r="M73">
        <f>SUM(F73:F74)</f>
        <v>2</v>
      </c>
    </row>
    <row r="74" spans="1:13" x14ac:dyDescent="0.25">
      <c r="A74" t="s">
        <v>393</v>
      </c>
      <c r="B74">
        <v>0.66900000000000004</v>
      </c>
      <c r="C74">
        <v>0.66900000000000004</v>
      </c>
      <c r="D74">
        <v>0.66900000000000004</v>
      </c>
      <c r="E74">
        <v>1</v>
      </c>
      <c r="F74">
        <v>1</v>
      </c>
      <c r="G74" t="s">
        <v>476</v>
      </c>
      <c r="H74">
        <v>0.432</v>
      </c>
      <c r="I74">
        <v>0.432</v>
      </c>
      <c r="J74">
        <v>0.432</v>
      </c>
      <c r="K74">
        <v>1</v>
      </c>
    </row>
    <row r="75" spans="1:13" x14ac:dyDescent="0.25">
      <c r="A75" t="s">
        <v>394</v>
      </c>
      <c r="B75">
        <v>0.89705555555555605</v>
      </c>
      <c r="C75">
        <v>0.44700000000000001</v>
      </c>
      <c r="D75">
        <v>1.1479999999999999</v>
      </c>
      <c r="E75">
        <v>18</v>
      </c>
      <c r="F75">
        <v>25</v>
      </c>
      <c r="G75" t="s">
        <v>477</v>
      </c>
      <c r="H75">
        <v>0.42661538461538501</v>
      </c>
      <c r="I75">
        <v>0.29499999999999998</v>
      </c>
      <c r="J75">
        <v>0.57999999999999996</v>
      </c>
      <c r="K75">
        <v>13</v>
      </c>
      <c r="M75">
        <f>SUM(F75:F77)</f>
        <v>44</v>
      </c>
    </row>
    <row r="76" spans="1:13" x14ac:dyDescent="0.25">
      <c r="A76" t="s">
        <v>395</v>
      </c>
      <c r="B76">
        <v>0.55774999999999997</v>
      </c>
      <c r="C76">
        <v>0.40200000000000002</v>
      </c>
      <c r="D76">
        <v>0.78600000000000003</v>
      </c>
      <c r="E76">
        <v>12</v>
      </c>
      <c r="F76">
        <v>18</v>
      </c>
      <c r="G76" t="s">
        <v>478</v>
      </c>
      <c r="H76">
        <v>0.41590909090909101</v>
      </c>
      <c r="I76">
        <v>0.20599999999999999</v>
      </c>
      <c r="J76">
        <v>0.52</v>
      </c>
      <c r="K76">
        <v>11</v>
      </c>
    </row>
    <row r="77" spans="1:13" x14ac:dyDescent="0.25">
      <c r="A77" t="s">
        <v>396</v>
      </c>
      <c r="B77">
        <v>0.86599999999999999</v>
      </c>
      <c r="C77">
        <v>0.86599999999999999</v>
      </c>
      <c r="D77">
        <v>0.86599999999999999</v>
      </c>
      <c r="E77">
        <v>1</v>
      </c>
      <c r="F77">
        <v>1</v>
      </c>
      <c r="G77" t="s">
        <v>479</v>
      </c>
      <c r="H77">
        <v>0.436</v>
      </c>
      <c r="I77">
        <v>0.436</v>
      </c>
      <c r="J77">
        <v>0.436</v>
      </c>
      <c r="K77">
        <v>1</v>
      </c>
    </row>
    <row r="78" spans="1:13" x14ac:dyDescent="0.25">
      <c r="A78" t="s">
        <v>397</v>
      </c>
      <c r="B78">
        <v>0.79188888888888898</v>
      </c>
      <c r="C78">
        <v>0.65500000000000003</v>
      </c>
      <c r="D78">
        <v>1.01</v>
      </c>
      <c r="E78">
        <v>9</v>
      </c>
      <c r="F78">
        <v>8</v>
      </c>
      <c r="G78" t="s">
        <v>480</v>
      </c>
      <c r="H78">
        <v>0.38755555555555599</v>
      </c>
      <c r="I78">
        <v>0.252</v>
      </c>
      <c r="J78">
        <v>0.51400000000000001</v>
      </c>
      <c r="K78">
        <v>9</v>
      </c>
      <c r="M78">
        <f>SUM(F78:F83)</f>
        <v>83</v>
      </c>
    </row>
    <row r="79" spans="1:13" x14ac:dyDescent="0.25">
      <c r="A79" t="s">
        <v>398</v>
      </c>
      <c r="B79">
        <v>0.94935483870967696</v>
      </c>
      <c r="C79">
        <v>0.628</v>
      </c>
      <c r="D79">
        <v>1.3620000000000001</v>
      </c>
      <c r="E79">
        <v>31</v>
      </c>
      <c r="F79">
        <v>35</v>
      </c>
      <c r="G79" t="s">
        <v>481</v>
      </c>
      <c r="H79">
        <v>0.47862500000000002</v>
      </c>
      <c r="I79">
        <v>0.254</v>
      </c>
      <c r="J79">
        <v>0.71399999999999997</v>
      </c>
      <c r="K79">
        <v>32</v>
      </c>
    </row>
    <row r="80" spans="1:13" x14ac:dyDescent="0.25">
      <c r="A80" t="s">
        <v>399</v>
      </c>
      <c r="B80">
        <v>0.69029166666666697</v>
      </c>
      <c r="C80">
        <v>0.49099999999999999</v>
      </c>
      <c r="D80">
        <v>0.84499999999999997</v>
      </c>
      <c r="E80">
        <v>24</v>
      </c>
      <c r="F80">
        <v>28</v>
      </c>
      <c r="G80" t="s">
        <v>482</v>
      </c>
      <c r="H80">
        <v>0.52695833333333297</v>
      </c>
      <c r="I80">
        <v>0.34599999999999997</v>
      </c>
      <c r="J80">
        <v>0.71699999999999997</v>
      </c>
      <c r="K80">
        <v>24</v>
      </c>
    </row>
    <row r="81" spans="1:11" x14ac:dyDescent="0.25">
      <c r="A81" t="s">
        <v>400</v>
      </c>
      <c r="B81">
        <v>0.83450000000000002</v>
      </c>
      <c r="C81">
        <v>0.79400000000000004</v>
      </c>
      <c r="D81">
        <v>0.875</v>
      </c>
      <c r="E81">
        <v>2</v>
      </c>
      <c r="F81">
        <v>3</v>
      </c>
      <c r="G81" t="s">
        <v>483</v>
      </c>
      <c r="H81">
        <v>0.45500000000000002</v>
      </c>
      <c r="I81">
        <v>0.44600000000000001</v>
      </c>
      <c r="J81">
        <v>0.46400000000000002</v>
      </c>
      <c r="K81">
        <v>2</v>
      </c>
    </row>
    <row r="82" spans="1:11" x14ac:dyDescent="0.25">
      <c r="A82" t="s">
        <v>401</v>
      </c>
      <c r="B82">
        <v>3.4784999999999999</v>
      </c>
      <c r="C82">
        <v>1.113</v>
      </c>
      <c r="D82">
        <v>5.8440000000000003</v>
      </c>
      <c r="E82">
        <v>2</v>
      </c>
      <c r="F82">
        <v>2</v>
      </c>
      <c r="G82" t="s">
        <v>484</v>
      </c>
      <c r="H82">
        <v>1.3774999999999999</v>
      </c>
      <c r="I82">
        <v>0.64300000000000002</v>
      </c>
      <c r="J82">
        <v>2.1120000000000001</v>
      </c>
      <c r="K82">
        <v>2</v>
      </c>
    </row>
    <row r="83" spans="1:11" x14ac:dyDescent="0.25">
      <c r="A83" t="s">
        <v>402</v>
      </c>
      <c r="B83">
        <v>0.72442857142857098</v>
      </c>
      <c r="C83">
        <v>0.57499999999999996</v>
      </c>
      <c r="D83">
        <v>0.84099999999999997</v>
      </c>
      <c r="E83">
        <v>7</v>
      </c>
      <c r="F83">
        <v>7</v>
      </c>
      <c r="G83" t="s">
        <v>485</v>
      </c>
      <c r="H83">
        <v>0.39857142857142902</v>
      </c>
      <c r="I83">
        <v>0.33700000000000002</v>
      </c>
      <c r="J83">
        <v>0.48899999999999999</v>
      </c>
      <c r="K83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8"/>
  <sheetViews>
    <sheetView topLeftCell="A4" workbookViewId="0">
      <selection activeCell="H40" sqref="H40"/>
    </sheetView>
  </sheetViews>
  <sheetFormatPr defaultRowHeight="15" x14ac:dyDescent="0.25"/>
  <cols>
    <col min="2" max="2" width="24.42578125" bestFit="1" customWidth="1"/>
  </cols>
  <sheetData>
    <row r="1" spans="1:2" x14ac:dyDescent="0.25">
      <c r="A1" s="1" t="s">
        <v>0</v>
      </c>
      <c r="B1" s="1" t="s">
        <v>494</v>
      </c>
    </row>
    <row r="2" spans="1:2" x14ac:dyDescent="0.25">
      <c r="A2" t="s">
        <v>16</v>
      </c>
      <c r="B2">
        <v>0.15</v>
      </c>
    </row>
    <row r="3" spans="1:2" x14ac:dyDescent="0.25">
      <c r="A3" t="s">
        <v>16</v>
      </c>
      <c r="B3">
        <v>0.18333333333333332</v>
      </c>
    </row>
    <row r="4" spans="1:2" x14ac:dyDescent="0.25">
      <c r="A4" t="s">
        <v>16</v>
      </c>
      <c r="B4">
        <v>0.6333333333333333</v>
      </c>
    </row>
    <row r="5" spans="1:2" x14ac:dyDescent="0.25">
      <c r="A5" t="s">
        <v>16</v>
      </c>
      <c r="B5">
        <v>0.11249999999999999</v>
      </c>
    </row>
    <row r="6" spans="1:2" x14ac:dyDescent="0.25">
      <c r="A6" t="s">
        <v>16</v>
      </c>
      <c r="B6">
        <v>0.25555555555555554</v>
      </c>
    </row>
    <row r="7" spans="1:2" x14ac:dyDescent="0.25">
      <c r="A7" t="s">
        <v>16</v>
      </c>
      <c r="B7">
        <v>0.4</v>
      </c>
    </row>
    <row r="8" spans="1:2" x14ac:dyDescent="0.25">
      <c r="A8" t="s">
        <v>16</v>
      </c>
      <c r="B8">
        <v>0.34999999999999992</v>
      </c>
    </row>
    <row r="9" spans="1:2" x14ac:dyDescent="0.25">
      <c r="A9" t="s">
        <v>16</v>
      </c>
      <c r="B9">
        <v>0.20000000000000004</v>
      </c>
    </row>
    <row r="10" spans="1:2" x14ac:dyDescent="0.25">
      <c r="A10" t="s">
        <v>16</v>
      </c>
      <c r="B10">
        <v>0.27500000000000002</v>
      </c>
    </row>
    <row r="11" spans="1:2" x14ac:dyDescent="0.25">
      <c r="A11" t="s">
        <v>16</v>
      </c>
      <c r="B11">
        <v>0.26250000000000001</v>
      </c>
    </row>
    <row r="12" spans="1:2" x14ac:dyDescent="0.25">
      <c r="A12" t="s">
        <v>16</v>
      </c>
      <c r="B12">
        <v>0.27142857142857146</v>
      </c>
    </row>
    <row r="13" spans="1:2" x14ac:dyDescent="0.25">
      <c r="A13" t="s">
        <v>16</v>
      </c>
      <c r="B13">
        <v>0.33333333333333331</v>
      </c>
    </row>
    <row r="14" spans="1:2" x14ac:dyDescent="0.25">
      <c r="A14" t="s">
        <v>16</v>
      </c>
      <c r="B14">
        <v>0.30000000000000004</v>
      </c>
    </row>
    <row r="15" spans="1:2" x14ac:dyDescent="0.25">
      <c r="A15" t="s">
        <v>16</v>
      </c>
      <c r="B15">
        <v>0.22499999999999998</v>
      </c>
    </row>
    <row r="16" spans="1:2" x14ac:dyDescent="0.25">
      <c r="A16" t="s">
        <v>16</v>
      </c>
      <c r="B16">
        <v>0.26666666666666666</v>
      </c>
    </row>
    <row r="17" spans="1:2" x14ac:dyDescent="0.25">
      <c r="A17" t="s">
        <v>16</v>
      </c>
      <c r="B17">
        <v>0.3</v>
      </c>
    </row>
    <row r="18" spans="1:2" x14ac:dyDescent="0.25">
      <c r="A18" t="s">
        <v>16</v>
      </c>
      <c r="B18">
        <v>0.26</v>
      </c>
    </row>
    <row r="19" spans="1:2" x14ac:dyDescent="0.25">
      <c r="A19" t="s">
        <v>18</v>
      </c>
      <c r="B19">
        <v>0.30000000000000004</v>
      </c>
    </row>
    <row r="20" spans="1:2" x14ac:dyDescent="0.25">
      <c r="A20" t="s">
        <v>18</v>
      </c>
      <c r="B20">
        <v>0.26666666666666666</v>
      </c>
    </row>
    <row r="21" spans="1:2" x14ac:dyDescent="0.25">
      <c r="A21" t="s">
        <v>18</v>
      </c>
      <c r="B21">
        <v>0.50000000000000011</v>
      </c>
    </row>
    <row r="22" spans="1:2" x14ac:dyDescent="0.25">
      <c r="A22" t="s">
        <v>18</v>
      </c>
      <c r="B22">
        <v>0.49999999999999989</v>
      </c>
    </row>
    <row r="23" spans="1:2" x14ac:dyDescent="0.25">
      <c r="A23" t="s">
        <v>18</v>
      </c>
      <c r="B23">
        <v>0.44444444444444431</v>
      </c>
    </row>
    <row r="24" spans="1:2" x14ac:dyDescent="0.25">
      <c r="A24" t="s">
        <v>18</v>
      </c>
      <c r="B24">
        <v>0.71999999999999975</v>
      </c>
    </row>
    <row r="25" spans="1:2" x14ac:dyDescent="0.25">
      <c r="A25" t="s">
        <v>18</v>
      </c>
      <c r="B25">
        <v>0.51</v>
      </c>
    </row>
    <row r="26" spans="1:2" x14ac:dyDescent="0.25">
      <c r="A26" t="s">
        <v>18</v>
      </c>
      <c r="B26">
        <v>0.50000000000000011</v>
      </c>
    </row>
    <row r="27" spans="1:2" x14ac:dyDescent="0.25">
      <c r="A27" t="s">
        <v>18</v>
      </c>
      <c r="B27">
        <v>1.157142857142857</v>
      </c>
    </row>
    <row r="28" spans="1:2" x14ac:dyDescent="0.25">
      <c r="A28" t="s">
        <v>18</v>
      </c>
      <c r="B28">
        <v>0.51666666666666683</v>
      </c>
    </row>
    <row r="29" spans="1:2" x14ac:dyDescent="0.25">
      <c r="A29" t="s">
        <v>18</v>
      </c>
      <c r="B29">
        <v>0.66666666666666652</v>
      </c>
    </row>
    <row r="30" spans="1:2" x14ac:dyDescent="0.25">
      <c r="A30" t="s">
        <v>18</v>
      </c>
      <c r="B30">
        <v>0.81428571428571439</v>
      </c>
    </row>
    <row r="31" spans="1:2" x14ac:dyDescent="0.25">
      <c r="A31" t="s">
        <v>18</v>
      </c>
      <c r="B31">
        <v>0.45999999999999996</v>
      </c>
    </row>
    <row r="32" spans="1:2" x14ac:dyDescent="0.25">
      <c r="A32" t="s">
        <v>18</v>
      </c>
      <c r="B32">
        <v>0.57499999999999996</v>
      </c>
    </row>
    <row r="33" spans="1:2" x14ac:dyDescent="0.25">
      <c r="A33" t="s">
        <v>18</v>
      </c>
      <c r="B33">
        <v>0.61666666666666681</v>
      </c>
    </row>
    <row r="34" spans="1:2" x14ac:dyDescent="0.25">
      <c r="A34" t="s">
        <v>18</v>
      </c>
      <c r="B34">
        <v>0.43333333333333329</v>
      </c>
    </row>
    <row r="35" spans="1:2" x14ac:dyDescent="0.25">
      <c r="A35" t="s">
        <v>18</v>
      </c>
      <c r="B35">
        <v>0.49999999999999994</v>
      </c>
    </row>
    <row r="36" spans="1:2" x14ac:dyDescent="0.25">
      <c r="A36" t="s">
        <v>18</v>
      </c>
      <c r="B36">
        <v>0.84000000000000008</v>
      </c>
    </row>
    <row r="37" spans="1:2" x14ac:dyDescent="0.25">
      <c r="A37" t="s">
        <v>18</v>
      </c>
      <c r="B37">
        <v>0.36666666666666664</v>
      </c>
    </row>
    <row r="38" spans="1:2" x14ac:dyDescent="0.25">
      <c r="A38" t="s">
        <v>18</v>
      </c>
      <c r="B38">
        <v>0.42999999999999994</v>
      </c>
    </row>
    <row r="39" spans="1:2" x14ac:dyDescent="0.25">
      <c r="A39" t="s">
        <v>18</v>
      </c>
      <c r="B39">
        <v>0.25714285714285717</v>
      </c>
    </row>
    <row r="40" spans="1:2" x14ac:dyDescent="0.25">
      <c r="A40" t="s">
        <v>18</v>
      </c>
      <c r="B40">
        <v>0.65714285714285714</v>
      </c>
    </row>
    <row r="41" spans="1:2" x14ac:dyDescent="0.25">
      <c r="A41" t="s">
        <v>6</v>
      </c>
      <c r="B41">
        <v>1.2000000000000011</v>
      </c>
    </row>
    <row r="42" spans="1:2" x14ac:dyDescent="0.25">
      <c r="A42" t="s">
        <v>6</v>
      </c>
      <c r="B42">
        <v>0.48</v>
      </c>
    </row>
    <row r="43" spans="1:2" x14ac:dyDescent="0.25">
      <c r="A43" t="s">
        <v>6</v>
      </c>
      <c r="B43">
        <v>0.46666666666666634</v>
      </c>
    </row>
    <row r="44" spans="1:2" x14ac:dyDescent="0.25">
      <c r="A44" t="s">
        <v>6</v>
      </c>
      <c r="B44">
        <v>0.54999999999999993</v>
      </c>
    </row>
    <row r="45" spans="1:2" x14ac:dyDescent="0.25">
      <c r="A45" t="s">
        <v>6</v>
      </c>
      <c r="B45">
        <v>0.37499999999999989</v>
      </c>
    </row>
    <row r="46" spans="1:2" x14ac:dyDescent="0.25">
      <c r="A46" t="s">
        <v>6</v>
      </c>
      <c r="B46">
        <v>0.46666666666666634</v>
      </c>
    </row>
    <row r="47" spans="1:2" x14ac:dyDescent="0.25">
      <c r="A47" t="s">
        <v>6</v>
      </c>
      <c r="B47">
        <v>0.9000000000000008</v>
      </c>
    </row>
    <row r="48" spans="1:2" x14ac:dyDescent="0.25">
      <c r="A48" t="s">
        <v>6</v>
      </c>
      <c r="B48">
        <v>0.59999999999999987</v>
      </c>
    </row>
    <row r="49" spans="1:2" x14ac:dyDescent="0.25">
      <c r="A49" t="s">
        <v>6</v>
      </c>
      <c r="B49">
        <v>0.4250000000000001</v>
      </c>
    </row>
    <row r="50" spans="1:2" x14ac:dyDescent="0.25">
      <c r="A50" t="s">
        <v>6</v>
      </c>
      <c r="B50">
        <v>0.54999999999999993</v>
      </c>
    </row>
    <row r="51" spans="1:2" x14ac:dyDescent="0.25">
      <c r="A51" t="s">
        <v>6</v>
      </c>
      <c r="B51">
        <v>0.44999999999999984</v>
      </c>
    </row>
    <row r="52" spans="1:2" x14ac:dyDescent="0.25">
      <c r="A52" t="s">
        <v>6</v>
      </c>
      <c r="B52">
        <v>0.17500000000000002</v>
      </c>
    </row>
    <row r="53" spans="1:2" x14ac:dyDescent="0.25">
      <c r="A53" t="s">
        <v>6</v>
      </c>
      <c r="B53">
        <v>0.50000000000000044</v>
      </c>
    </row>
    <row r="54" spans="1:2" x14ac:dyDescent="0.25">
      <c r="A54" t="s">
        <v>6</v>
      </c>
      <c r="B54">
        <v>0</v>
      </c>
    </row>
    <row r="55" spans="1:2" x14ac:dyDescent="0.25">
      <c r="A55" t="s">
        <v>6</v>
      </c>
      <c r="B55">
        <v>0.49999999999999989</v>
      </c>
    </row>
    <row r="56" spans="1:2" x14ac:dyDescent="0.25">
      <c r="A56" t="s">
        <v>6</v>
      </c>
      <c r="B56">
        <v>0.43333333333333335</v>
      </c>
    </row>
    <row r="57" spans="1:2" x14ac:dyDescent="0.25">
      <c r="A57" t="s">
        <v>6</v>
      </c>
      <c r="B57">
        <v>1.4000000000000012</v>
      </c>
    </row>
    <row r="58" spans="1:2" x14ac:dyDescent="0.25">
      <c r="A58" t="s">
        <v>6</v>
      </c>
      <c r="B58">
        <v>0.50000000000000011</v>
      </c>
    </row>
    <row r="59" spans="1:2" x14ac:dyDescent="0.25">
      <c r="A59" t="s">
        <v>6</v>
      </c>
      <c r="B59">
        <v>0.66666666666666652</v>
      </c>
    </row>
    <row r="60" spans="1:2" x14ac:dyDescent="0.25">
      <c r="A60" t="s">
        <v>6</v>
      </c>
      <c r="B60">
        <v>0.3999999999999998</v>
      </c>
    </row>
    <row r="61" spans="1:2" x14ac:dyDescent="0.25">
      <c r="A61" t="s">
        <v>6</v>
      </c>
      <c r="B61">
        <v>0.35000000000000003</v>
      </c>
    </row>
    <row r="62" spans="1:2" x14ac:dyDescent="0.25">
      <c r="A62" t="s">
        <v>6</v>
      </c>
      <c r="B62">
        <v>0.20000000000000004</v>
      </c>
    </row>
    <row r="63" spans="1:2" x14ac:dyDescent="0.25">
      <c r="A63" t="s">
        <v>6</v>
      </c>
      <c r="B63">
        <v>1.0999999999999999</v>
      </c>
    </row>
    <row r="64" spans="1:2" x14ac:dyDescent="0.25">
      <c r="A64" t="s">
        <v>6</v>
      </c>
      <c r="B64">
        <v>0.36666666666666675</v>
      </c>
    </row>
    <row r="66" spans="1:5" x14ac:dyDescent="0.25">
      <c r="A66" t="s">
        <v>495</v>
      </c>
      <c r="B66">
        <f>AVERAGE(B2:B64)</f>
        <v>0.47405517762660632</v>
      </c>
    </row>
    <row r="68" spans="1:5" x14ac:dyDescent="0.25">
      <c r="E68">
        <f>27479244/B66</f>
        <v>57966340.833100796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64"/>
  <sheetViews>
    <sheetView workbookViewId="0">
      <pane ySplit="1" topLeftCell="A32" activePane="bottomLeft" state="frozen"/>
      <selection pane="bottomLeft" activeCell="F68" sqref="F68"/>
    </sheetView>
  </sheetViews>
  <sheetFormatPr defaultRowHeight="15" x14ac:dyDescent="0.25"/>
  <cols>
    <col min="2" max="2" width="10" bestFit="1" customWidth="1"/>
    <col min="14" max="14" width="10.140625" bestFit="1" customWidth="1"/>
    <col min="15" max="16" width="10.140625" customWidth="1"/>
    <col min="26" max="26" width="24.42578125" bestFit="1" customWidth="1"/>
    <col min="28" max="28" width="29.42578125" bestFit="1" customWidth="1"/>
    <col min="29" max="29" width="29.42578125" customWidth="1"/>
    <col min="30" max="30" width="22.42578125" bestFit="1" customWidth="1"/>
    <col min="31" max="31" width="27" bestFit="1" customWidth="1"/>
  </cols>
  <sheetData>
    <row r="1" spans="1:31" x14ac:dyDescent="0.25">
      <c r="A1" s="1" t="s">
        <v>0</v>
      </c>
      <c r="B1" t="s">
        <v>21</v>
      </c>
      <c r="C1" t="s">
        <v>19</v>
      </c>
      <c r="D1" t="s">
        <v>43</v>
      </c>
      <c r="E1" t="s">
        <v>20</v>
      </c>
      <c r="F1" t="s">
        <v>22</v>
      </c>
      <c r="G1" t="s">
        <v>36</v>
      </c>
      <c r="H1" t="s">
        <v>37</v>
      </c>
      <c r="I1" t="s">
        <v>38</v>
      </c>
      <c r="J1" t="s">
        <v>41</v>
      </c>
      <c r="K1" t="s">
        <v>42</v>
      </c>
      <c r="L1" t="s">
        <v>44</v>
      </c>
      <c r="M1" t="s">
        <v>45</v>
      </c>
      <c r="N1" t="s">
        <v>46</v>
      </c>
      <c r="O1" t="s">
        <v>52</v>
      </c>
      <c r="P1" t="s">
        <v>149</v>
      </c>
      <c r="Q1" t="s">
        <v>496</v>
      </c>
    </row>
    <row r="2" spans="1:31" x14ac:dyDescent="0.25">
      <c r="A2" t="s">
        <v>16</v>
      </c>
      <c r="B2">
        <v>84</v>
      </c>
      <c r="C2">
        <v>16</v>
      </c>
      <c r="D2">
        <v>14</v>
      </c>
      <c r="E2">
        <v>0</v>
      </c>
      <c r="F2">
        <v>4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f>SUM(B2:P2)</f>
        <v>118</v>
      </c>
      <c r="Z2" t="s">
        <v>0</v>
      </c>
      <c r="AA2" t="s">
        <v>498</v>
      </c>
      <c r="AB2" t="s">
        <v>504</v>
      </c>
      <c r="AC2" t="s">
        <v>503</v>
      </c>
      <c r="AD2" t="s">
        <v>505</v>
      </c>
      <c r="AE2" t="s">
        <v>506</v>
      </c>
    </row>
    <row r="3" spans="1:31" x14ac:dyDescent="0.25">
      <c r="A3" t="s">
        <v>16</v>
      </c>
      <c r="B3">
        <v>90</v>
      </c>
      <c r="C3">
        <v>2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f t="shared" ref="Q3:Q64" si="0">SUM(B3:P3)</f>
        <v>93</v>
      </c>
      <c r="U3" t="s">
        <v>498</v>
      </c>
      <c r="V3" t="s">
        <v>495</v>
      </c>
      <c r="W3" t="s">
        <v>177</v>
      </c>
      <c r="X3" t="s">
        <v>497</v>
      </c>
      <c r="Z3" t="s">
        <v>499</v>
      </c>
      <c r="AA3">
        <v>17</v>
      </c>
      <c r="AB3">
        <v>0.11600000000000001</v>
      </c>
      <c r="AC3">
        <v>63.5</v>
      </c>
      <c r="AD3">
        <v>23</v>
      </c>
      <c r="AE3" s="5">
        <v>145.11764705882354</v>
      </c>
    </row>
    <row r="4" spans="1:31" x14ac:dyDescent="0.25">
      <c r="A4" t="s">
        <v>16</v>
      </c>
      <c r="B4">
        <v>47</v>
      </c>
      <c r="C4">
        <v>28</v>
      </c>
      <c r="D4">
        <v>4</v>
      </c>
      <c r="E4">
        <v>0</v>
      </c>
      <c r="F4">
        <v>2</v>
      </c>
      <c r="G4">
        <v>1</v>
      </c>
      <c r="H4">
        <v>0</v>
      </c>
      <c r="I4">
        <v>5</v>
      </c>
      <c r="J4">
        <v>0</v>
      </c>
      <c r="K4">
        <v>0</v>
      </c>
      <c r="L4">
        <v>0</v>
      </c>
      <c r="M4">
        <v>2</v>
      </c>
      <c r="N4">
        <v>1</v>
      </c>
      <c r="O4">
        <v>0</v>
      </c>
      <c r="P4">
        <v>0</v>
      </c>
      <c r="Q4">
        <f t="shared" si="0"/>
        <v>90</v>
      </c>
      <c r="T4" t="s">
        <v>16</v>
      </c>
      <c r="U4">
        <v>17</v>
      </c>
      <c r="V4">
        <f>AVERAGE(Q2:Q18)</f>
        <v>145.11764705882354</v>
      </c>
      <c r="W4">
        <f>_xlfn.STDEV.S(Q2:Q18)</f>
        <v>88.064523470678282</v>
      </c>
      <c r="X4">
        <f>W4/(SQRT(U4))</f>
        <v>21.358784243487772</v>
      </c>
      <c r="Z4" t="s">
        <v>500</v>
      </c>
      <c r="AA4">
        <v>22</v>
      </c>
      <c r="AB4">
        <v>0.35599999999999998</v>
      </c>
      <c r="AC4">
        <v>65.2</v>
      </c>
      <c r="AD4">
        <v>11</v>
      </c>
      <c r="AE4" s="5">
        <v>46.863636363636367</v>
      </c>
    </row>
    <row r="5" spans="1:31" x14ac:dyDescent="0.25">
      <c r="A5" t="s">
        <v>16</v>
      </c>
      <c r="B5">
        <v>91</v>
      </c>
      <c r="C5">
        <v>37</v>
      </c>
      <c r="D5">
        <v>1</v>
      </c>
      <c r="E5">
        <v>0</v>
      </c>
      <c r="F5">
        <v>3</v>
      </c>
      <c r="G5">
        <v>4</v>
      </c>
      <c r="H5">
        <v>0</v>
      </c>
      <c r="I5">
        <v>0</v>
      </c>
      <c r="J5">
        <v>0</v>
      </c>
      <c r="K5">
        <v>0</v>
      </c>
      <c r="L5">
        <v>1</v>
      </c>
      <c r="M5">
        <v>2</v>
      </c>
      <c r="N5">
        <v>1</v>
      </c>
      <c r="O5">
        <v>0</v>
      </c>
      <c r="P5">
        <v>0</v>
      </c>
      <c r="Q5">
        <f t="shared" si="0"/>
        <v>140</v>
      </c>
      <c r="T5" t="s">
        <v>18</v>
      </c>
      <c r="U5">
        <v>22</v>
      </c>
      <c r="V5">
        <f>AVERAGE(Q19:Q40)</f>
        <v>46.863636363636367</v>
      </c>
      <c r="W5">
        <f>_xlfn.STDEV.S(Q19:Q40)</f>
        <v>31.711940750247159</v>
      </c>
      <c r="X5">
        <f t="shared" ref="X5:X6" si="1">W5/(SQRT(U5))</f>
        <v>6.7610084849793681</v>
      </c>
      <c r="Z5" t="s">
        <v>501</v>
      </c>
      <c r="AA5">
        <v>24</v>
      </c>
      <c r="AB5">
        <v>0.122</v>
      </c>
      <c r="AC5">
        <v>28.8</v>
      </c>
      <c r="AD5">
        <v>9.5</v>
      </c>
      <c r="AE5" s="5">
        <v>26.75</v>
      </c>
    </row>
    <row r="6" spans="1:31" x14ac:dyDescent="0.25">
      <c r="A6" t="s">
        <v>16</v>
      </c>
      <c r="B6">
        <v>202</v>
      </c>
      <c r="C6">
        <v>26</v>
      </c>
      <c r="D6">
        <v>11</v>
      </c>
      <c r="E6">
        <v>0</v>
      </c>
      <c r="F6">
        <v>1</v>
      </c>
      <c r="G6">
        <v>2</v>
      </c>
      <c r="H6">
        <v>0</v>
      </c>
      <c r="I6">
        <v>9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f t="shared" si="0"/>
        <v>251</v>
      </c>
      <c r="T6" t="s">
        <v>6</v>
      </c>
      <c r="U6">
        <v>24</v>
      </c>
      <c r="V6">
        <f>AVERAGE(Q41:Q64)</f>
        <v>26.75</v>
      </c>
      <c r="W6">
        <f>_xlfn.STDEV.S(Q41:Q64)</f>
        <v>21.744064657420584</v>
      </c>
      <c r="X6">
        <f t="shared" si="1"/>
        <v>4.4384886120638285</v>
      </c>
      <c r="Z6" t="s">
        <v>507</v>
      </c>
      <c r="AA6">
        <f>SUM(AA3:AA5)</f>
        <v>63</v>
      </c>
      <c r="AB6">
        <v>0.22</v>
      </c>
      <c r="AC6">
        <v>50.8</v>
      </c>
      <c r="AD6">
        <v>13.5174603174603</v>
      </c>
      <c r="AE6" s="5">
        <v>65.7</v>
      </c>
    </row>
    <row r="7" spans="1:31" x14ac:dyDescent="0.25">
      <c r="A7" t="s">
        <v>16</v>
      </c>
      <c r="B7">
        <f>13*5</f>
        <v>65</v>
      </c>
      <c r="C7">
        <v>10</v>
      </c>
      <c r="D7">
        <v>7</v>
      </c>
      <c r="E7">
        <v>0</v>
      </c>
      <c r="F7">
        <v>1</v>
      </c>
      <c r="G7">
        <v>0</v>
      </c>
      <c r="H7">
        <v>0</v>
      </c>
      <c r="I7">
        <v>4</v>
      </c>
      <c r="J7">
        <v>0</v>
      </c>
      <c r="K7">
        <v>0</v>
      </c>
      <c r="L7">
        <v>0</v>
      </c>
      <c r="M7">
        <v>3</v>
      </c>
      <c r="N7">
        <v>0</v>
      </c>
      <c r="O7">
        <v>0</v>
      </c>
      <c r="P7">
        <v>0</v>
      </c>
      <c r="Q7">
        <f t="shared" si="0"/>
        <v>90</v>
      </c>
      <c r="T7" t="s">
        <v>507</v>
      </c>
      <c r="U7">
        <v>63</v>
      </c>
    </row>
    <row r="8" spans="1:31" x14ac:dyDescent="0.25">
      <c r="A8" t="s">
        <v>16</v>
      </c>
      <c r="B8">
        <f>36*5+2</f>
        <v>182</v>
      </c>
      <c r="C8">
        <v>58</v>
      </c>
      <c r="D8">
        <v>2</v>
      </c>
      <c r="E8">
        <v>0</v>
      </c>
      <c r="F8">
        <v>1</v>
      </c>
      <c r="G8">
        <v>1</v>
      </c>
      <c r="H8">
        <v>0</v>
      </c>
      <c r="I8">
        <v>6</v>
      </c>
      <c r="J8">
        <v>0</v>
      </c>
      <c r="K8">
        <v>8</v>
      </c>
      <c r="L8">
        <v>0</v>
      </c>
      <c r="M8">
        <v>2</v>
      </c>
      <c r="N8">
        <v>0</v>
      </c>
      <c r="O8">
        <v>0</v>
      </c>
      <c r="P8">
        <v>0</v>
      </c>
      <c r="Q8">
        <f t="shared" si="0"/>
        <v>260</v>
      </c>
      <c r="V8">
        <f>AVERAGE(Q2:Q64)</f>
        <v>65.714285714285708</v>
      </c>
      <c r="W8">
        <f>_xlfn.STDEV.S(Q2:Q64)</f>
        <v>70.426907562065793</v>
      </c>
      <c r="Z8" t="s">
        <v>0</v>
      </c>
      <c r="AB8" t="s">
        <v>177</v>
      </c>
      <c r="AC8" t="s">
        <v>177</v>
      </c>
      <c r="AD8" t="s">
        <v>177</v>
      </c>
      <c r="AE8" t="s">
        <v>177</v>
      </c>
    </row>
    <row r="9" spans="1:31" x14ac:dyDescent="0.25">
      <c r="A9" t="s">
        <v>16</v>
      </c>
      <c r="B9">
        <v>50</v>
      </c>
      <c r="C9">
        <v>23</v>
      </c>
      <c r="D9">
        <v>2</v>
      </c>
      <c r="E9">
        <v>0</v>
      </c>
      <c r="F9">
        <v>0</v>
      </c>
      <c r="G9">
        <v>1</v>
      </c>
      <c r="H9">
        <v>0</v>
      </c>
      <c r="I9">
        <v>4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f t="shared" si="0"/>
        <v>80</v>
      </c>
      <c r="Z9" t="s">
        <v>499</v>
      </c>
      <c r="AB9">
        <v>6.2444092641997413E-2</v>
      </c>
      <c r="AC9">
        <v>22.344232049510101</v>
      </c>
      <c r="AD9">
        <v>19.757909808479202</v>
      </c>
      <c r="AE9">
        <v>88.064523470678282</v>
      </c>
    </row>
    <row r="10" spans="1:31" x14ac:dyDescent="0.25">
      <c r="A10" t="s">
        <v>16</v>
      </c>
      <c r="B10">
        <v>84</v>
      </c>
      <c r="C10">
        <v>186</v>
      </c>
      <c r="D10">
        <v>0</v>
      </c>
      <c r="E10">
        <v>0</v>
      </c>
      <c r="F10">
        <v>1</v>
      </c>
      <c r="G10">
        <v>1</v>
      </c>
      <c r="H10">
        <v>1</v>
      </c>
      <c r="I10">
        <v>3</v>
      </c>
      <c r="J10">
        <v>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f t="shared" si="0"/>
        <v>278</v>
      </c>
      <c r="Z10" t="s">
        <v>500</v>
      </c>
      <c r="AB10">
        <v>0.15822404521705463</v>
      </c>
      <c r="AC10">
        <v>16.509540728467801</v>
      </c>
      <c r="AD10">
        <v>23.1918686302499</v>
      </c>
      <c r="AE10">
        <v>31.711940750247159</v>
      </c>
    </row>
    <row r="11" spans="1:31" x14ac:dyDescent="0.25">
      <c r="A11" t="s">
        <v>16</v>
      </c>
      <c r="B11">
        <v>71</v>
      </c>
      <c r="C11">
        <v>26</v>
      </c>
      <c r="D11">
        <v>0</v>
      </c>
      <c r="E11">
        <v>0</v>
      </c>
      <c r="F11">
        <v>3</v>
      </c>
      <c r="G11">
        <v>1</v>
      </c>
      <c r="H11">
        <v>0</v>
      </c>
      <c r="I11">
        <v>11</v>
      </c>
      <c r="J11">
        <v>4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f t="shared" si="0"/>
        <v>116</v>
      </c>
      <c r="Z11" t="s">
        <v>501</v>
      </c>
      <c r="AB11">
        <v>6.8099192359381236E-2</v>
      </c>
      <c r="AC11">
        <v>20.7075915505905</v>
      </c>
      <c r="AD11">
        <v>17.959724374409099</v>
      </c>
      <c r="AE11">
        <v>21.744064657420584</v>
      </c>
    </row>
    <row r="12" spans="1:31" x14ac:dyDescent="0.25">
      <c r="A12" t="s">
        <v>16</v>
      </c>
      <c r="B12">
        <v>68</v>
      </c>
      <c r="C12">
        <v>51</v>
      </c>
      <c r="D12">
        <v>6</v>
      </c>
      <c r="E12">
        <v>0</v>
      </c>
      <c r="F12">
        <v>3</v>
      </c>
      <c r="G12">
        <v>0</v>
      </c>
      <c r="H12">
        <v>2</v>
      </c>
      <c r="I12">
        <v>7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f t="shared" si="0"/>
        <v>138</v>
      </c>
      <c r="AB12">
        <v>0.14932995936500124</v>
      </c>
      <c r="AC12">
        <v>0.26205448869180348</v>
      </c>
      <c r="AD12">
        <v>20.8067493677516</v>
      </c>
      <c r="AE12">
        <v>70.426907562065793</v>
      </c>
    </row>
    <row r="13" spans="1:31" x14ac:dyDescent="0.25">
      <c r="A13" t="s">
        <v>16</v>
      </c>
      <c r="B13">
        <v>39</v>
      </c>
      <c r="C13">
        <v>7</v>
      </c>
      <c r="D13">
        <v>2</v>
      </c>
      <c r="E13">
        <v>0</v>
      </c>
      <c r="F13">
        <v>1</v>
      </c>
      <c r="G13">
        <v>0</v>
      </c>
      <c r="H13">
        <v>0</v>
      </c>
      <c r="I13">
        <v>5</v>
      </c>
      <c r="J13">
        <v>0</v>
      </c>
      <c r="K13">
        <v>1</v>
      </c>
      <c r="L13">
        <v>0</v>
      </c>
      <c r="M13">
        <v>3</v>
      </c>
      <c r="N13">
        <v>0</v>
      </c>
      <c r="O13">
        <v>0</v>
      </c>
      <c r="P13">
        <v>0</v>
      </c>
      <c r="Q13">
        <f t="shared" si="0"/>
        <v>58</v>
      </c>
    </row>
    <row r="14" spans="1:31" x14ac:dyDescent="0.25">
      <c r="A14" t="s">
        <v>16</v>
      </c>
      <c r="B14">
        <v>9</v>
      </c>
      <c r="C14">
        <v>89</v>
      </c>
      <c r="D14">
        <v>4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1</v>
      </c>
      <c r="M14">
        <v>5</v>
      </c>
      <c r="N14">
        <v>0</v>
      </c>
      <c r="O14">
        <v>0</v>
      </c>
      <c r="P14">
        <v>0</v>
      </c>
      <c r="Q14">
        <f t="shared" si="0"/>
        <v>110</v>
      </c>
      <c r="AB14" t="s">
        <v>497</v>
      </c>
      <c r="AC14" t="s">
        <v>497</v>
      </c>
      <c r="AD14" t="s">
        <v>497</v>
      </c>
      <c r="AE14" t="s">
        <v>497</v>
      </c>
    </row>
    <row r="15" spans="1:31" x14ac:dyDescent="0.25">
      <c r="A15" t="s">
        <v>16</v>
      </c>
      <c r="B15">
        <v>11</v>
      </c>
      <c r="C15">
        <v>46</v>
      </c>
      <c r="D15">
        <v>0</v>
      </c>
      <c r="E15">
        <v>0</v>
      </c>
      <c r="F15">
        <v>5</v>
      </c>
      <c r="G15">
        <v>0</v>
      </c>
      <c r="H15">
        <v>0</v>
      </c>
      <c r="I15">
        <v>2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f t="shared" si="0"/>
        <v>64</v>
      </c>
      <c r="AB15">
        <f>AB9/(SQRT((AA3)))</f>
        <v>1.5144917038753524E-2</v>
      </c>
      <c r="AC15">
        <f>AC9/(SQRT(AA3))</f>
        <v>5.4192722860847953</v>
      </c>
      <c r="AD15">
        <f>AD9/(SQRT(AA3))</f>
        <v>4.7919970048109972</v>
      </c>
      <c r="AE15">
        <v>21.358784243487772</v>
      </c>
    </row>
    <row r="16" spans="1:31" x14ac:dyDescent="0.25">
      <c r="A16" t="s">
        <v>16</v>
      </c>
      <c r="B16">
        <v>15</v>
      </c>
      <c r="C16">
        <v>15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2</v>
      </c>
      <c r="K16">
        <v>0</v>
      </c>
      <c r="L16">
        <v>0</v>
      </c>
      <c r="M16">
        <v>0</v>
      </c>
      <c r="N16">
        <v>0</v>
      </c>
      <c r="O16">
        <v>2</v>
      </c>
      <c r="P16">
        <v>0</v>
      </c>
      <c r="Q16">
        <f t="shared" si="0"/>
        <v>36</v>
      </c>
      <c r="AB16">
        <f t="shared" ref="AB16:AB18" si="2">AB10/(SQRT((AA4)))</f>
        <v>3.3733479784958546E-2</v>
      </c>
      <c r="AC16">
        <f t="shared" ref="AC16:AC17" si="3">AC10/(SQRT(AA4))</f>
        <v>3.5198459100114614</v>
      </c>
      <c r="AD16">
        <f t="shared" ref="AD16:AD18" si="4">AD10/(SQRT(AA4))</f>
        <v>4.9445230055944878</v>
      </c>
      <c r="AE16">
        <v>6.7610084849793681</v>
      </c>
    </row>
    <row r="17" spans="1:31" x14ac:dyDescent="0.25">
      <c r="A17" t="s">
        <v>16</v>
      </c>
      <c r="B17">
        <f>36*5-2</f>
        <v>178</v>
      </c>
      <c r="C17">
        <v>0</v>
      </c>
      <c r="D17">
        <v>2</v>
      </c>
      <c r="E17">
        <v>0</v>
      </c>
      <c r="F17">
        <v>1</v>
      </c>
      <c r="G17">
        <v>9</v>
      </c>
      <c r="H17">
        <v>0</v>
      </c>
      <c r="I17">
        <v>2</v>
      </c>
      <c r="J17">
        <v>0</v>
      </c>
      <c r="K17">
        <v>17</v>
      </c>
      <c r="L17">
        <v>0</v>
      </c>
      <c r="M17">
        <v>2</v>
      </c>
      <c r="N17">
        <v>0</v>
      </c>
      <c r="O17">
        <v>0</v>
      </c>
      <c r="P17">
        <v>0</v>
      </c>
      <c r="Q17">
        <f t="shared" si="0"/>
        <v>211</v>
      </c>
      <c r="AB17">
        <f t="shared" si="2"/>
        <v>1.3900689431343578E-2</v>
      </c>
      <c r="AC17">
        <f t="shared" si="3"/>
        <v>4.2269194250762538</v>
      </c>
      <c r="AD17">
        <f t="shared" si="4"/>
        <v>3.6660133865273434</v>
      </c>
      <c r="AE17">
        <v>4.4384886120638285</v>
      </c>
    </row>
    <row r="18" spans="1:31" x14ac:dyDescent="0.25">
      <c r="A18" t="s">
        <v>16</v>
      </c>
      <c r="B18">
        <v>296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8</v>
      </c>
      <c r="J18">
        <v>0</v>
      </c>
      <c r="K18">
        <v>16</v>
      </c>
      <c r="L18">
        <v>0</v>
      </c>
      <c r="M18">
        <v>12</v>
      </c>
      <c r="N18">
        <v>0</v>
      </c>
      <c r="O18">
        <v>0</v>
      </c>
      <c r="P18">
        <v>0</v>
      </c>
      <c r="Q18">
        <f t="shared" si="0"/>
        <v>334</v>
      </c>
      <c r="AB18">
        <f t="shared" si="2"/>
        <v>1.8813806465294E-2</v>
      </c>
      <c r="AC18">
        <f>AC12/(SQRT(AA6))</f>
        <v>3.3015762239366662E-2</v>
      </c>
      <c r="AD18">
        <f t="shared" si="4"/>
        <v>2.6214040199391015</v>
      </c>
      <c r="AE18">
        <f>AE12/(SQRT(AA6))</f>
        <v>8.872956334121918</v>
      </c>
    </row>
    <row r="19" spans="1:31" x14ac:dyDescent="0.25">
      <c r="A19" t="s">
        <v>18</v>
      </c>
      <c r="B19">
        <v>5</v>
      </c>
      <c r="C19">
        <v>1</v>
      </c>
      <c r="D19">
        <v>0</v>
      </c>
      <c r="E19">
        <v>0</v>
      </c>
      <c r="F19">
        <v>3</v>
      </c>
      <c r="G19">
        <v>1</v>
      </c>
      <c r="H19">
        <v>0</v>
      </c>
      <c r="I19">
        <v>2</v>
      </c>
      <c r="J19">
        <v>0</v>
      </c>
      <c r="K19">
        <v>0</v>
      </c>
      <c r="L19">
        <v>0</v>
      </c>
      <c r="M19">
        <v>6</v>
      </c>
      <c r="N19">
        <v>0</v>
      </c>
      <c r="O19">
        <v>0</v>
      </c>
      <c r="P19">
        <v>0</v>
      </c>
      <c r="Q19">
        <f t="shared" si="0"/>
        <v>18</v>
      </c>
    </row>
    <row r="20" spans="1:31" x14ac:dyDescent="0.25">
      <c r="A20" t="s">
        <v>18</v>
      </c>
      <c r="B20">
        <v>4</v>
      </c>
      <c r="C20">
        <v>1</v>
      </c>
      <c r="D20">
        <v>0</v>
      </c>
      <c r="E20">
        <v>0</v>
      </c>
      <c r="F20">
        <v>1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f t="shared" si="0"/>
        <v>8</v>
      </c>
    </row>
    <row r="21" spans="1:31" x14ac:dyDescent="0.25">
      <c r="A21" t="s">
        <v>18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f t="shared" si="0"/>
        <v>1</v>
      </c>
    </row>
    <row r="22" spans="1:31" x14ac:dyDescent="0.25">
      <c r="A22" t="s">
        <v>18</v>
      </c>
      <c r="B22">
        <v>22</v>
      </c>
      <c r="C22">
        <v>9</v>
      </c>
      <c r="D22">
        <v>0</v>
      </c>
      <c r="E22">
        <v>0</v>
      </c>
      <c r="F22">
        <v>2</v>
      </c>
      <c r="G22">
        <v>0</v>
      </c>
      <c r="H22">
        <v>0</v>
      </c>
      <c r="I22">
        <v>4</v>
      </c>
      <c r="J22">
        <v>0</v>
      </c>
      <c r="K22">
        <v>0</v>
      </c>
      <c r="L22">
        <v>0</v>
      </c>
      <c r="M22">
        <v>2</v>
      </c>
      <c r="N22">
        <v>0</v>
      </c>
      <c r="O22">
        <v>0</v>
      </c>
      <c r="P22">
        <v>0</v>
      </c>
      <c r="Q22">
        <f t="shared" si="0"/>
        <v>39</v>
      </c>
    </row>
    <row r="23" spans="1:31" x14ac:dyDescent="0.25">
      <c r="A23" t="s">
        <v>18</v>
      </c>
      <c r="B23">
        <v>10</v>
      </c>
      <c r="C23">
        <v>2</v>
      </c>
      <c r="D23">
        <v>0</v>
      </c>
      <c r="E23">
        <v>0</v>
      </c>
      <c r="F23">
        <v>0</v>
      </c>
      <c r="G23">
        <v>0</v>
      </c>
      <c r="H23">
        <v>0</v>
      </c>
      <c r="I23">
        <v>2</v>
      </c>
      <c r="J23">
        <v>0</v>
      </c>
      <c r="K23">
        <v>2</v>
      </c>
      <c r="L23">
        <v>0</v>
      </c>
      <c r="M23">
        <v>1</v>
      </c>
      <c r="N23">
        <v>0</v>
      </c>
      <c r="O23">
        <v>0</v>
      </c>
      <c r="P23">
        <v>0</v>
      </c>
      <c r="Q23">
        <f t="shared" si="0"/>
        <v>17</v>
      </c>
    </row>
    <row r="24" spans="1:31" x14ac:dyDescent="0.25">
      <c r="A24" t="s">
        <v>18</v>
      </c>
      <c r="B24">
        <v>14</v>
      </c>
      <c r="C24">
        <v>3</v>
      </c>
      <c r="D24">
        <v>9</v>
      </c>
      <c r="E24">
        <v>0</v>
      </c>
      <c r="F24">
        <v>6</v>
      </c>
      <c r="G24">
        <v>0</v>
      </c>
      <c r="H24">
        <v>0</v>
      </c>
      <c r="I24">
        <v>3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f t="shared" si="0"/>
        <v>36</v>
      </c>
    </row>
    <row r="25" spans="1:31" x14ac:dyDescent="0.25">
      <c r="A25" t="s">
        <v>18</v>
      </c>
      <c r="B25">
        <v>30</v>
      </c>
      <c r="C25">
        <v>2</v>
      </c>
      <c r="D25">
        <v>2</v>
      </c>
      <c r="E25">
        <v>0</v>
      </c>
      <c r="F25">
        <v>8</v>
      </c>
      <c r="G25">
        <v>0</v>
      </c>
      <c r="H25">
        <v>0</v>
      </c>
      <c r="I25">
        <v>3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f t="shared" si="0"/>
        <v>46</v>
      </c>
    </row>
    <row r="26" spans="1:31" x14ac:dyDescent="0.25">
      <c r="A26" t="s">
        <v>18</v>
      </c>
      <c r="B26">
        <v>12</v>
      </c>
      <c r="C26">
        <v>3</v>
      </c>
      <c r="D26">
        <v>0</v>
      </c>
      <c r="E26">
        <v>0</v>
      </c>
      <c r="F26">
        <v>4</v>
      </c>
      <c r="G26">
        <v>1</v>
      </c>
      <c r="H26">
        <v>0</v>
      </c>
      <c r="I26">
        <v>3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f t="shared" si="0"/>
        <v>23</v>
      </c>
    </row>
    <row r="27" spans="1:31" x14ac:dyDescent="0.25">
      <c r="A27" t="s">
        <v>18</v>
      </c>
      <c r="B27">
        <v>23</v>
      </c>
      <c r="C27">
        <v>2</v>
      </c>
      <c r="D27">
        <v>5</v>
      </c>
      <c r="E27">
        <v>0</v>
      </c>
      <c r="F27">
        <v>3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f t="shared" si="0"/>
        <v>35</v>
      </c>
    </row>
    <row r="28" spans="1:31" x14ac:dyDescent="0.25">
      <c r="A28" t="s">
        <v>18</v>
      </c>
      <c r="B28">
        <v>18</v>
      </c>
      <c r="C28">
        <v>2</v>
      </c>
      <c r="D28">
        <v>0</v>
      </c>
      <c r="E28">
        <v>0</v>
      </c>
      <c r="F28">
        <v>2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f t="shared" si="0"/>
        <v>23</v>
      </c>
    </row>
    <row r="29" spans="1:31" x14ac:dyDescent="0.25">
      <c r="A29" t="s">
        <v>18</v>
      </c>
      <c r="B29">
        <v>76</v>
      </c>
      <c r="C29">
        <v>4</v>
      </c>
      <c r="D29">
        <v>0</v>
      </c>
      <c r="E29">
        <v>0</v>
      </c>
      <c r="F29">
        <v>2</v>
      </c>
      <c r="G29">
        <v>0</v>
      </c>
      <c r="H29">
        <v>1</v>
      </c>
      <c r="I29">
        <v>4</v>
      </c>
      <c r="J29">
        <v>0</v>
      </c>
      <c r="K29">
        <v>0</v>
      </c>
      <c r="L29">
        <v>0</v>
      </c>
      <c r="M29">
        <v>3</v>
      </c>
      <c r="N29">
        <v>0</v>
      </c>
      <c r="O29">
        <v>0</v>
      </c>
      <c r="P29">
        <v>0</v>
      </c>
      <c r="Q29">
        <f t="shared" si="0"/>
        <v>90</v>
      </c>
    </row>
    <row r="30" spans="1:31" x14ac:dyDescent="0.25">
      <c r="A30" t="s">
        <v>18</v>
      </c>
      <c r="B30">
        <v>9</v>
      </c>
      <c r="C30">
        <v>0</v>
      </c>
      <c r="D30">
        <v>0</v>
      </c>
      <c r="E30">
        <v>0</v>
      </c>
      <c r="F30">
        <v>2</v>
      </c>
      <c r="G30">
        <v>0</v>
      </c>
      <c r="H30">
        <v>0</v>
      </c>
      <c r="I30">
        <v>4</v>
      </c>
      <c r="J30">
        <v>0</v>
      </c>
      <c r="K30">
        <v>1</v>
      </c>
      <c r="L30">
        <v>0</v>
      </c>
      <c r="M30">
        <v>1</v>
      </c>
      <c r="N30">
        <v>0</v>
      </c>
      <c r="O30">
        <v>0</v>
      </c>
      <c r="P30">
        <v>0</v>
      </c>
      <c r="Q30">
        <f t="shared" si="0"/>
        <v>17</v>
      </c>
    </row>
    <row r="31" spans="1:31" x14ac:dyDescent="0.25">
      <c r="A31" t="s">
        <v>18</v>
      </c>
      <c r="B31">
        <v>29</v>
      </c>
      <c r="C31">
        <v>1</v>
      </c>
      <c r="D31">
        <v>0</v>
      </c>
      <c r="E31">
        <v>0</v>
      </c>
      <c r="F31">
        <v>1</v>
      </c>
      <c r="G31">
        <v>0</v>
      </c>
      <c r="H31">
        <v>0</v>
      </c>
      <c r="I31">
        <v>24</v>
      </c>
      <c r="J31">
        <v>0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f t="shared" si="0"/>
        <v>56</v>
      </c>
    </row>
    <row r="32" spans="1:31" x14ac:dyDescent="0.25">
      <c r="A32" t="s">
        <v>18</v>
      </c>
      <c r="B32">
        <v>34</v>
      </c>
      <c r="C32">
        <v>2</v>
      </c>
      <c r="D32">
        <v>2</v>
      </c>
      <c r="E32">
        <v>0</v>
      </c>
      <c r="F32">
        <v>2</v>
      </c>
      <c r="G32">
        <v>0</v>
      </c>
      <c r="H32">
        <v>0</v>
      </c>
      <c r="I32">
        <v>4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f t="shared" si="0"/>
        <v>44</v>
      </c>
    </row>
    <row r="33" spans="1:17" x14ac:dyDescent="0.25">
      <c r="A33" t="s">
        <v>18</v>
      </c>
      <c r="B33">
        <v>29</v>
      </c>
      <c r="C33">
        <v>10</v>
      </c>
      <c r="D33">
        <v>1</v>
      </c>
      <c r="E33">
        <v>0</v>
      </c>
      <c r="F33">
        <v>0</v>
      </c>
      <c r="G33">
        <v>3</v>
      </c>
      <c r="H33">
        <v>0</v>
      </c>
      <c r="I33">
        <v>4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f t="shared" si="0"/>
        <v>48</v>
      </c>
    </row>
    <row r="34" spans="1:17" x14ac:dyDescent="0.25">
      <c r="A34" t="s">
        <v>18</v>
      </c>
      <c r="B34">
        <v>69</v>
      </c>
      <c r="C34">
        <v>13</v>
      </c>
      <c r="D34">
        <v>0</v>
      </c>
      <c r="E34">
        <v>0</v>
      </c>
      <c r="F34">
        <v>3</v>
      </c>
      <c r="G34">
        <v>0</v>
      </c>
      <c r="H34">
        <v>0</v>
      </c>
      <c r="I34">
        <v>26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f t="shared" si="0"/>
        <v>112</v>
      </c>
    </row>
    <row r="35" spans="1:17" x14ac:dyDescent="0.25">
      <c r="A35" t="s">
        <v>18</v>
      </c>
      <c r="B35">
        <v>17</v>
      </c>
      <c r="C35">
        <v>2</v>
      </c>
      <c r="D35">
        <v>0</v>
      </c>
      <c r="E35">
        <v>0</v>
      </c>
      <c r="F35">
        <v>2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f t="shared" si="0"/>
        <v>21</v>
      </c>
    </row>
    <row r="36" spans="1:17" x14ac:dyDescent="0.25">
      <c r="A36" t="s">
        <v>18</v>
      </c>
      <c r="B36">
        <v>60</v>
      </c>
      <c r="C36">
        <v>9</v>
      </c>
      <c r="D36">
        <v>0</v>
      </c>
      <c r="E36">
        <v>0</v>
      </c>
      <c r="F36">
        <v>1</v>
      </c>
      <c r="G36">
        <v>0</v>
      </c>
      <c r="H36">
        <v>0</v>
      </c>
      <c r="I36">
        <v>21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f t="shared" si="0"/>
        <v>91</v>
      </c>
    </row>
    <row r="37" spans="1:17" x14ac:dyDescent="0.25">
      <c r="A37" t="s">
        <v>18</v>
      </c>
      <c r="B37">
        <v>32</v>
      </c>
      <c r="C37">
        <v>18</v>
      </c>
      <c r="D37">
        <v>0</v>
      </c>
      <c r="E37">
        <v>0</v>
      </c>
      <c r="F37">
        <v>1</v>
      </c>
      <c r="G37">
        <v>0</v>
      </c>
      <c r="H37">
        <v>0</v>
      </c>
      <c r="I37">
        <v>10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f t="shared" si="0"/>
        <v>62</v>
      </c>
    </row>
    <row r="38" spans="1:17" x14ac:dyDescent="0.25">
      <c r="A38" t="s">
        <v>18</v>
      </c>
      <c r="B38">
        <v>48</v>
      </c>
      <c r="C38">
        <v>4</v>
      </c>
      <c r="D38">
        <v>1</v>
      </c>
      <c r="E38">
        <v>0</v>
      </c>
      <c r="F38">
        <v>1</v>
      </c>
      <c r="G38">
        <v>0</v>
      </c>
      <c r="H38">
        <v>0</v>
      </c>
      <c r="I38">
        <v>18</v>
      </c>
      <c r="J38">
        <v>0</v>
      </c>
      <c r="K38">
        <v>1</v>
      </c>
      <c r="L38">
        <v>0</v>
      </c>
      <c r="M38">
        <v>1</v>
      </c>
      <c r="N38">
        <v>1</v>
      </c>
      <c r="O38">
        <v>0</v>
      </c>
      <c r="P38">
        <v>0</v>
      </c>
      <c r="Q38">
        <f t="shared" si="0"/>
        <v>75</v>
      </c>
    </row>
    <row r="39" spans="1:17" x14ac:dyDescent="0.25">
      <c r="A39" t="s">
        <v>18</v>
      </c>
      <c r="B39">
        <v>57</v>
      </c>
      <c r="C39">
        <v>7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f t="shared" si="0"/>
        <v>65</v>
      </c>
    </row>
    <row r="40" spans="1:17" x14ac:dyDescent="0.25">
      <c r="A40" t="s">
        <v>18</v>
      </c>
      <c r="B40">
        <v>86</v>
      </c>
      <c r="C40">
        <v>3</v>
      </c>
      <c r="D40">
        <v>0</v>
      </c>
      <c r="E40">
        <v>0</v>
      </c>
      <c r="F40">
        <v>0</v>
      </c>
      <c r="G40">
        <v>0</v>
      </c>
      <c r="H40">
        <v>0</v>
      </c>
      <c r="I40">
        <v>11</v>
      </c>
      <c r="J40">
        <v>3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f t="shared" si="0"/>
        <v>104</v>
      </c>
    </row>
    <row r="41" spans="1:17" x14ac:dyDescent="0.25">
      <c r="A41" t="s">
        <v>6</v>
      </c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f t="shared" si="0"/>
        <v>1</v>
      </c>
    </row>
    <row r="42" spans="1:17" x14ac:dyDescent="0.25">
      <c r="A42" t="s">
        <v>6</v>
      </c>
      <c r="B42">
        <v>38</v>
      </c>
      <c r="C42">
        <v>2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2</v>
      </c>
      <c r="N42">
        <v>0</v>
      </c>
      <c r="O42">
        <v>0</v>
      </c>
      <c r="P42">
        <v>0</v>
      </c>
      <c r="Q42">
        <f t="shared" si="0"/>
        <v>44</v>
      </c>
    </row>
    <row r="43" spans="1:17" x14ac:dyDescent="0.25">
      <c r="A43" t="s">
        <v>6</v>
      </c>
      <c r="B43">
        <v>7</v>
      </c>
      <c r="C43">
        <v>1</v>
      </c>
      <c r="D43">
        <v>7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f t="shared" si="0"/>
        <v>16</v>
      </c>
    </row>
    <row r="44" spans="1:17" x14ac:dyDescent="0.25">
      <c r="A44" t="s">
        <v>6</v>
      </c>
      <c r="B44">
        <v>12</v>
      </c>
      <c r="C44">
        <v>3</v>
      </c>
      <c r="D44">
        <v>7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f t="shared" si="0"/>
        <v>22</v>
      </c>
    </row>
    <row r="45" spans="1:17" x14ac:dyDescent="0.25">
      <c r="A45" t="s">
        <v>6</v>
      </c>
      <c r="B45">
        <v>13</v>
      </c>
      <c r="C45">
        <v>0</v>
      </c>
      <c r="D45">
        <v>12</v>
      </c>
      <c r="E45">
        <v>0</v>
      </c>
      <c r="F45">
        <v>5</v>
      </c>
      <c r="G45">
        <v>0</v>
      </c>
      <c r="H45">
        <v>0</v>
      </c>
      <c r="I45">
        <v>3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f t="shared" si="0"/>
        <v>34</v>
      </c>
    </row>
    <row r="46" spans="1:17" x14ac:dyDescent="0.25">
      <c r="A46" t="s">
        <v>6</v>
      </c>
      <c r="B46">
        <v>16</v>
      </c>
      <c r="C46">
        <v>2</v>
      </c>
      <c r="D46">
        <v>26</v>
      </c>
      <c r="E46">
        <v>0</v>
      </c>
      <c r="F46">
        <v>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f t="shared" si="0"/>
        <v>50</v>
      </c>
    </row>
    <row r="47" spans="1:17" x14ac:dyDescent="0.25">
      <c r="A47" t="s">
        <v>6</v>
      </c>
      <c r="B47">
        <v>0</v>
      </c>
      <c r="C47">
        <v>1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f t="shared" si="0"/>
        <v>2</v>
      </c>
    </row>
    <row r="48" spans="1:17" x14ac:dyDescent="0.25">
      <c r="A48" t="s">
        <v>6</v>
      </c>
      <c r="B48">
        <v>25</v>
      </c>
      <c r="C48">
        <v>0</v>
      </c>
      <c r="D48">
        <v>18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f t="shared" si="0"/>
        <v>44</v>
      </c>
    </row>
    <row r="49" spans="1:17" x14ac:dyDescent="0.25">
      <c r="A49" t="s">
        <v>6</v>
      </c>
      <c r="B49">
        <v>35</v>
      </c>
      <c r="C49">
        <v>7</v>
      </c>
      <c r="D49">
        <v>28</v>
      </c>
      <c r="E49">
        <v>0</v>
      </c>
      <c r="F49">
        <v>3</v>
      </c>
      <c r="G49">
        <v>0</v>
      </c>
      <c r="H49">
        <v>0</v>
      </c>
      <c r="I49">
        <v>0</v>
      </c>
      <c r="J49">
        <v>0</v>
      </c>
      <c r="K49">
        <v>2</v>
      </c>
      <c r="L49">
        <v>0</v>
      </c>
      <c r="M49">
        <v>8</v>
      </c>
      <c r="N49">
        <v>0</v>
      </c>
      <c r="O49">
        <v>0</v>
      </c>
      <c r="P49">
        <v>0</v>
      </c>
      <c r="Q49">
        <f t="shared" si="0"/>
        <v>83</v>
      </c>
    </row>
    <row r="50" spans="1:17" x14ac:dyDescent="0.25">
      <c r="A50" t="s">
        <v>6</v>
      </c>
      <c r="B50">
        <v>8</v>
      </c>
      <c r="C50">
        <v>2</v>
      </c>
      <c r="D50">
        <v>4</v>
      </c>
      <c r="E50">
        <v>0</v>
      </c>
      <c r="F50">
        <v>3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f t="shared" si="0"/>
        <v>17</v>
      </c>
    </row>
    <row r="51" spans="1:17" x14ac:dyDescent="0.25">
      <c r="A51" t="s">
        <v>6</v>
      </c>
      <c r="B51">
        <v>14</v>
      </c>
      <c r="C51">
        <v>0</v>
      </c>
      <c r="D51">
        <v>52</v>
      </c>
      <c r="E51">
        <v>0</v>
      </c>
      <c r="F51">
        <v>0</v>
      </c>
      <c r="G51" s="11">
        <v>0</v>
      </c>
      <c r="H51">
        <v>0</v>
      </c>
      <c r="I51">
        <v>1</v>
      </c>
      <c r="J51">
        <v>0</v>
      </c>
      <c r="K51">
        <v>0</v>
      </c>
      <c r="L51">
        <v>0</v>
      </c>
      <c r="M51">
        <v>1</v>
      </c>
      <c r="N51">
        <v>0</v>
      </c>
      <c r="O51">
        <v>0</v>
      </c>
      <c r="P51">
        <v>0</v>
      </c>
      <c r="Q51">
        <f t="shared" si="0"/>
        <v>68</v>
      </c>
    </row>
    <row r="52" spans="1:17" x14ac:dyDescent="0.25">
      <c r="A52" t="s">
        <v>6</v>
      </c>
      <c r="B52">
        <v>8</v>
      </c>
      <c r="C52">
        <v>5</v>
      </c>
      <c r="D52">
        <v>0</v>
      </c>
      <c r="E52">
        <v>0</v>
      </c>
      <c r="F52">
        <v>0</v>
      </c>
      <c r="G52" s="11">
        <v>0</v>
      </c>
      <c r="H52" s="11">
        <v>0</v>
      </c>
      <c r="I52" s="11">
        <v>0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>
        <f t="shared" si="0"/>
        <v>13</v>
      </c>
    </row>
    <row r="53" spans="1:17" x14ac:dyDescent="0.25">
      <c r="A53" t="s">
        <v>6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f t="shared" si="0"/>
        <v>1</v>
      </c>
    </row>
    <row r="54" spans="1:17" x14ac:dyDescent="0.25">
      <c r="A54" t="s">
        <v>6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f t="shared" si="0"/>
        <v>1</v>
      </c>
    </row>
    <row r="55" spans="1:17" x14ac:dyDescent="0.25">
      <c r="A55" t="s">
        <v>6</v>
      </c>
      <c r="B55">
        <v>7</v>
      </c>
      <c r="C55">
        <v>4</v>
      </c>
      <c r="D55">
        <v>0</v>
      </c>
      <c r="E55">
        <v>0</v>
      </c>
      <c r="F55">
        <v>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2</v>
      </c>
      <c r="N55">
        <v>0</v>
      </c>
      <c r="O55">
        <v>0</v>
      </c>
      <c r="P55">
        <v>0</v>
      </c>
      <c r="Q55">
        <f t="shared" si="0"/>
        <v>17</v>
      </c>
    </row>
    <row r="56" spans="1:17" x14ac:dyDescent="0.25">
      <c r="A56" t="s">
        <v>6</v>
      </c>
      <c r="B56">
        <v>5</v>
      </c>
      <c r="C56">
        <v>1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4</v>
      </c>
      <c r="N56">
        <v>0</v>
      </c>
      <c r="O56">
        <v>0</v>
      </c>
      <c r="P56">
        <v>0</v>
      </c>
      <c r="Q56">
        <f t="shared" si="0"/>
        <v>11</v>
      </c>
    </row>
    <row r="57" spans="1:17" x14ac:dyDescent="0.25">
      <c r="A57" t="s">
        <v>6</v>
      </c>
      <c r="B57">
        <v>7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f t="shared" si="0"/>
        <v>7</v>
      </c>
    </row>
    <row r="58" spans="1:17" x14ac:dyDescent="0.25">
      <c r="A58" t="s">
        <v>6</v>
      </c>
      <c r="B58">
        <v>4</v>
      </c>
      <c r="C58">
        <v>19</v>
      </c>
      <c r="D58">
        <v>0</v>
      </c>
      <c r="E58">
        <v>0</v>
      </c>
      <c r="F58">
        <v>18</v>
      </c>
      <c r="G58">
        <v>0</v>
      </c>
      <c r="H58">
        <v>0</v>
      </c>
      <c r="I58">
        <v>5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f t="shared" si="0"/>
        <v>47</v>
      </c>
    </row>
    <row r="59" spans="1:17" x14ac:dyDescent="0.25">
      <c r="A59" t="s">
        <v>6</v>
      </c>
      <c r="B59">
        <v>3</v>
      </c>
      <c r="C59">
        <v>1</v>
      </c>
      <c r="D59">
        <v>0</v>
      </c>
      <c r="E59">
        <v>0</v>
      </c>
      <c r="F59">
        <v>10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3</v>
      </c>
      <c r="O59">
        <v>0</v>
      </c>
      <c r="P59">
        <v>0</v>
      </c>
      <c r="Q59">
        <f t="shared" si="0"/>
        <v>18</v>
      </c>
    </row>
    <row r="60" spans="1:17" x14ac:dyDescent="0.25">
      <c r="A60" t="s">
        <v>6</v>
      </c>
      <c r="B60">
        <v>1</v>
      </c>
      <c r="C60">
        <v>11</v>
      </c>
      <c r="D60">
        <v>0</v>
      </c>
      <c r="E60">
        <v>0</v>
      </c>
      <c r="F60">
        <v>12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f t="shared" si="0"/>
        <v>24</v>
      </c>
    </row>
    <row r="61" spans="1:17" x14ac:dyDescent="0.25">
      <c r="A61" t="s">
        <v>6</v>
      </c>
      <c r="B61">
        <v>4</v>
      </c>
      <c r="C61">
        <v>5</v>
      </c>
      <c r="D61">
        <v>5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f t="shared" si="0"/>
        <v>14</v>
      </c>
    </row>
    <row r="62" spans="1:17" x14ac:dyDescent="0.25">
      <c r="A62" t="s">
        <v>6</v>
      </c>
      <c r="B62">
        <v>3</v>
      </c>
      <c r="C62">
        <v>36</v>
      </c>
      <c r="D62">
        <v>0</v>
      </c>
      <c r="E62">
        <v>0</v>
      </c>
      <c r="F62">
        <v>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f t="shared" si="0"/>
        <v>41</v>
      </c>
    </row>
    <row r="63" spans="1:17" x14ac:dyDescent="0.25">
      <c r="A63" t="s">
        <v>6</v>
      </c>
      <c r="B63">
        <v>31</v>
      </c>
      <c r="C63">
        <v>2</v>
      </c>
      <c r="D63">
        <v>0</v>
      </c>
      <c r="E63">
        <v>0</v>
      </c>
      <c r="F63">
        <v>0</v>
      </c>
      <c r="G63">
        <v>0</v>
      </c>
      <c r="H63">
        <v>0</v>
      </c>
      <c r="I63">
        <v>4</v>
      </c>
      <c r="J63">
        <v>0</v>
      </c>
      <c r="K63">
        <v>0</v>
      </c>
      <c r="L63">
        <v>0</v>
      </c>
      <c r="M63">
        <v>4</v>
      </c>
      <c r="N63">
        <v>0</v>
      </c>
      <c r="O63">
        <v>0</v>
      </c>
      <c r="P63">
        <v>0</v>
      </c>
      <c r="Q63">
        <f t="shared" si="0"/>
        <v>41</v>
      </c>
    </row>
    <row r="64" spans="1:17" x14ac:dyDescent="0.25">
      <c r="A64" t="s">
        <v>6</v>
      </c>
      <c r="B64">
        <v>21</v>
      </c>
      <c r="C64">
        <v>1</v>
      </c>
      <c r="D64">
        <v>0</v>
      </c>
      <c r="E64">
        <v>0</v>
      </c>
      <c r="F64">
        <v>1</v>
      </c>
      <c r="G64">
        <v>0</v>
      </c>
      <c r="H64">
        <v>0</v>
      </c>
      <c r="I64">
        <v>1</v>
      </c>
      <c r="J64">
        <v>0</v>
      </c>
      <c r="K64">
        <v>0</v>
      </c>
      <c r="L64">
        <v>0</v>
      </c>
      <c r="M64">
        <v>1</v>
      </c>
      <c r="N64">
        <v>1</v>
      </c>
      <c r="O64">
        <v>0</v>
      </c>
      <c r="P64">
        <v>0</v>
      </c>
      <c r="Q64">
        <f t="shared" si="0"/>
        <v>26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83"/>
  <sheetViews>
    <sheetView workbookViewId="0">
      <selection activeCell="Y23" sqref="Y23"/>
    </sheetView>
  </sheetViews>
  <sheetFormatPr defaultRowHeight="15" x14ac:dyDescent="0.25"/>
  <cols>
    <col min="20" max="20" width="13.85546875" bestFit="1" customWidth="1"/>
    <col min="21" max="21" width="12" bestFit="1" customWidth="1"/>
    <col min="23" max="23" width="12" bestFit="1" customWidth="1"/>
    <col min="25" max="27" width="12" bestFit="1" customWidth="1"/>
    <col min="29" max="29" width="12" bestFit="1" customWidth="1"/>
    <col min="30" max="30" width="13.85546875" bestFit="1" customWidth="1"/>
    <col min="32" max="33" width="12" bestFit="1" customWidth="1"/>
  </cols>
  <sheetData>
    <row r="1" spans="1:35" x14ac:dyDescent="0.25">
      <c r="A1" s="1" t="s">
        <v>0</v>
      </c>
      <c r="B1" t="s">
        <v>21</v>
      </c>
      <c r="C1" t="s">
        <v>19</v>
      </c>
      <c r="D1" t="s">
        <v>43</v>
      </c>
      <c r="E1" t="s">
        <v>20</v>
      </c>
      <c r="F1" t="s">
        <v>22</v>
      </c>
      <c r="G1" t="s">
        <v>36</v>
      </c>
      <c r="H1" t="s">
        <v>37</v>
      </c>
      <c r="I1" t="s">
        <v>38</v>
      </c>
      <c r="J1" t="s">
        <v>41</v>
      </c>
      <c r="K1" t="s">
        <v>42</v>
      </c>
      <c r="L1" t="s">
        <v>44</v>
      </c>
      <c r="M1" t="s">
        <v>45</v>
      </c>
      <c r="N1" t="s">
        <v>46</v>
      </c>
      <c r="O1" t="s">
        <v>52</v>
      </c>
      <c r="P1" t="s">
        <v>149</v>
      </c>
      <c r="Q1" t="s">
        <v>496</v>
      </c>
      <c r="T1" s="1" t="s">
        <v>0</v>
      </c>
      <c r="U1" t="s">
        <v>21</v>
      </c>
      <c r="V1" t="s">
        <v>19</v>
      </c>
      <c r="W1" t="s">
        <v>43</v>
      </c>
      <c r="X1" t="s">
        <v>20</v>
      </c>
      <c r="Y1" t="s">
        <v>22</v>
      </c>
      <c r="Z1" t="s">
        <v>36</v>
      </c>
      <c r="AA1" t="s">
        <v>37</v>
      </c>
      <c r="AB1" t="s">
        <v>38</v>
      </c>
      <c r="AC1" t="s">
        <v>41</v>
      </c>
      <c r="AD1" t="s">
        <v>42</v>
      </c>
      <c r="AE1" t="s">
        <v>44</v>
      </c>
      <c r="AF1" t="s">
        <v>45</v>
      </c>
      <c r="AG1" t="s">
        <v>46</v>
      </c>
      <c r="AH1" t="s">
        <v>52</v>
      </c>
      <c r="AI1" t="s">
        <v>149</v>
      </c>
    </row>
    <row r="2" spans="1:35" x14ac:dyDescent="0.25">
      <c r="A2" t="s">
        <v>16</v>
      </c>
      <c r="B2">
        <v>84</v>
      </c>
      <c r="C2">
        <v>16</v>
      </c>
      <c r="D2">
        <v>14</v>
      </c>
      <c r="E2">
        <v>0</v>
      </c>
      <c r="F2">
        <v>4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f>SUM(B2:P2)</f>
        <v>118</v>
      </c>
      <c r="T2" t="s">
        <v>16</v>
      </c>
      <c r="U2">
        <f>100*B2/$Q$2</f>
        <v>71.186440677966104</v>
      </c>
      <c r="V2">
        <f t="shared" ref="V2:AI2" si="0">100*C2/$Q$2</f>
        <v>13.559322033898304</v>
      </c>
      <c r="W2">
        <f t="shared" si="0"/>
        <v>11.864406779661017</v>
      </c>
      <c r="X2">
        <f t="shared" si="0"/>
        <v>0</v>
      </c>
      <c r="Y2">
        <f t="shared" si="0"/>
        <v>3.3898305084745761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</row>
    <row r="3" spans="1:35" x14ac:dyDescent="0.25">
      <c r="A3" t="s">
        <v>16</v>
      </c>
      <c r="B3">
        <v>90</v>
      </c>
      <c r="C3">
        <v>2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f t="shared" ref="Q3:Q64" si="1">SUM(B3:P3)</f>
        <v>93</v>
      </c>
      <c r="T3" t="s">
        <v>16</v>
      </c>
      <c r="U3">
        <f>100*B3/$Q$3</f>
        <v>96.774193548387103</v>
      </c>
      <c r="V3">
        <f t="shared" ref="V3:AI3" si="2">100*C3/$Q$3</f>
        <v>2.150537634408602</v>
      </c>
      <c r="W3">
        <f t="shared" si="2"/>
        <v>0</v>
      </c>
      <c r="X3">
        <f t="shared" si="2"/>
        <v>1.075268817204301</v>
      </c>
      <c r="Y3">
        <f t="shared" si="2"/>
        <v>0</v>
      </c>
      <c r="Z3">
        <f t="shared" si="2"/>
        <v>0</v>
      </c>
      <c r="AA3">
        <f t="shared" si="2"/>
        <v>0</v>
      </c>
      <c r="AB3">
        <f t="shared" si="2"/>
        <v>0</v>
      </c>
      <c r="AC3">
        <f t="shared" si="2"/>
        <v>0</v>
      </c>
      <c r="AD3">
        <f t="shared" si="2"/>
        <v>0</v>
      </c>
      <c r="AE3">
        <f t="shared" si="2"/>
        <v>0</v>
      </c>
      <c r="AF3">
        <f t="shared" si="2"/>
        <v>0</v>
      </c>
      <c r="AG3">
        <f t="shared" si="2"/>
        <v>0</v>
      </c>
      <c r="AH3">
        <f t="shared" si="2"/>
        <v>0</v>
      </c>
      <c r="AI3">
        <f t="shared" si="2"/>
        <v>0</v>
      </c>
    </row>
    <row r="4" spans="1:35" x14ac:dyDescent="0.25">
      <c r="A4" t="s">
        <v>16</v>
      </c>
      <c r="B4">
        <v>47</v>
      </c>
      <c r="C4">
        <v>28</v>
      </c>
      <c r="D4">
        <v>4</v>
      </c>
      <c r="E4">
        <v>0</v>
      </c>
      <c r="F4">
        <v>2</v>
      </c>
      <c r="G4">
        <v>1</v>
      </c>
      <c r="H4">
        <v>0</v>
      </c>
      <c r="I4">
        <v>5</v>
      </c>
      <c r="J4">
        <v>0</v>
      </c>
      <c r="K4">
        <v>0</v>
      </c>
      <c r="L4">
        <v>0</v>
      </c>
      <c r="M4">
        <v>2</v>
      </c>
      <c r="N4">
        <v>1</v>
      </c>
      <c r="O4">
        <v>0</v>
      </c>
      <c r="P4">
        <v>0</v>
      </c>
      <c r="Q4">
        <f t="shared" si="1"/>
        <v>90</v>
      </c>
      <c r="T4" t="s">
        <v>16</v>
      </c>
      <c r="U4">
        <f>100*B4/$Q$4</f>
        <v>52.222222222222221</v>
      </c>
      <c r="V4">
        <f t="shared" ref="V4:AI4" si="3">100*C4/$Q$4</f>
        <v>31.111111111111111</v>
      </c>
      <c r="W4">
        <f t="shared" si="3"/>
        <v>4.4444444444444446</v>
      </c>
      <c r="X4">
        <f t="shared" si="3"/>
        <v>0</v>
      </c>
      <c r="Y4">
        <f t="shared" si="3"/>
        <v>2.2222222222222223</v>
      </c>
      <c r="Z4">
        <f t="shared" si="3"/>
        <v>1.1111111111111112</v>
      </c>
      <c r="AA4">
        <f t="shared" si="3"/>
        <v>0</v>
      </c>
      <c r="AB4">
        <f t="shared" si="3"/>
        <v>5.5555555555555554</v>
      </c>
      <c r="AC4">
        <f t="shared" si="3"/>
        <v>0</v>
      </c>
      <c r="AD4">
        <f t="shared" si="3"/>
        <v>0</v>
      </c>
      <c r="AE4">
        <f t="shared" si="3"/>
        <v>0</v>
      </c>
      <c r="AF4">
        <f t="shared" si="3"/>
        <v>2.2222222222222223</v>
      </c>
      <c r="AG4">
        <f t="shared" si="3"/>
        <v>1.1111111111111112</v>
      </c>
      <c r="AH4">
        <f t="shared" si="3"/>
        <v>0</v>
      </c>
      <c r="AI4">
        <f t="shared" si="3"/>
        <v>0</v>
      </c>
    </row>
    <row r="5" spans="1:35" x14ac:dyDescent="0.25">
      <c r="A5" t="s">
        <v>16</v>
      </c>
      <c r="B5">
        <v>91</v>
      </c>
      <c r="C5">
        <v>37</v>
      </c>
      <c r="D5">
        <v>1</v>
      </c>
      <c r="E5">
        <v>0</v>
      </c>
      <c r="F5">
        <v>3</v>
      </c>
      <c r="G5">
        <v>4</v>
      </c>
      <c r="H5">
        <v>0</v>
      </c>
      <c r="I5">
        <v>0</v>
      </c>
      <c r="J5">
        <v>0</v>
      </c>
      <c r="K5">
        <v>0</v>
      </c>
      <c r="L5">
        <v>1</v>
      </c>
      <c r="M5">
        <v>2</v>
      </c>
      <c r="N5">
        <v>1</v>
      </c>
      <c r="O5">
        <v>0</v>
      </c>
      <c r="P5">
        <v>0</v>
      </c>
      <c r="Q5">
        <f t="shared" si="1"/>
        <v>140</v>
      </c>
      <c r="T5" t="s">
        <v>16</v>
      </c>
      <c r="U5">
        <f>100*B5/$Q$5</f>
        <v>65</v>
      </c>
      <c r="V5">
        <f t="shared" ref="V5:AI5" si="4">100*C5/$Q5</f>
        <v>26.428571428571427</v>
      </c>
      <c r="W5">
        <f t="shared" si="4"/>
        <v>0.7142857142857143</v>
      </c>
      <c r="X5">
        <f t="shared" si="4"/>
        <v>0</v>
      </c>
      <c r="Y5">
        <f t="shared" si="4"/>
        <v>2.1428571428571428</v>
      </c>
      <c r="Z5">
        <f t="shared" si="4"/>
        <v>2.8571428571428572</v>
      </c>
      <c r="AA5">
        <f t="shared" si="4"/>
        <v>0</v>
      </c>
      <c r="AB5">
        <f t="shared" si="4"/>
        <v>0</v>
      </c>
      <c r="AC5">
        <f t="shared" si="4"/>
        <v>0</v>
      </c>
      <c r="AD5">
        <f t="shared" si="4"/>
        <v>0</v>
      </c>
      <c r="AE5">
        <f t="shared" si="4"/>
        <v>0.7142857142857143</v>
      </c>
      <c r="AF5">
        <f t="shared" si="4"/>
        <v>1.4285714285714286</v>
      </c>
      <c r="AG5">
        <f t="shared" si="4"/>
        <v>0.7142857142857143</v>
      </c>
      <c r="AH5">
        <f t="shared" si="4"/>
        <v>0</v>
      </c>
      <c r="AI5">
        <f t="shared" si="4"/>
        <v>0</v>
      </c>
    </row>
    <row r="6" spans="1:35" x14ac:dyDescent="0.25">
      <c r="A6" t="s">
        <v>16</v>
      </c>
      <c r="B6">
        <v>202</v>
      </c>
      <c r="C6">
        <v>26</v>
      </c>
      <c r="D6">
        <v>11</v>
      </c>
      <c r="E6">
        <v>0</v>
      </c>
      <c r="F6">
        <v>1</v>
      </c>
      <c r="G6">
        <v>2</v>
      </c>
      <c r="H6">
        <v>0</v>
      </c>
      <c r="I6">
        <v>9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f t="shared" si="1"/>
        <v>251</v>
      </c>
      <c r="T6" t="s">
        <v>16</v>
      </c>
      <c r="U6">
        <f t="shared" ref="U6:U18" si="5">100*B6/$Q6</f>
        <v>80.478087649402397</v>
      </c>
      <c r="V6">
        <f t="shared" ref="V6:V18" si="6">100*C6/$Q6</f>
        <v>10.358565737051793</v>
      </c>
      <c r="W6">
        <f t="shared" ref="W6:W18" si="7">100*D6/$Q6</f>
        <v>4.382470119521912</v>
      </c>
      <c r="X6">
        <f t="shared" ref="X6:X18" si="8">100*E6/$Q6</f>
        <v>0</v>
      </c>
      <c r="Y6">
        <f t="shared" ref="Y6:Y18" si="9">100*F6/$Q6</f>
        <v>0.39840637450199201</v>
      </c>
      <c r="Z6">
        <f t="shared" ref="Z6:Z18" si="10">100*G6/$Q6</f>
        <v>0.79681274900398402</v>
      </c>
      <c r="AA6">
        <f t="shared" ref="AA6:AA18" si="11">100*H6/$Q6</f>
        <v>0</v>
      </c>
      <c r="AB6">
        <f t="shared" ref="AB6:AB18" si="12">100*I6/$Q6</f>
        <v>3.5856573705179282</v>
      </c>
      <c r="AC6">
        <f t="shared" ref="AC6:AC18" si="13">100*J6/$Q6</f>
        <v>0</v>
      </c>
      <c r="AD6">
        <f t="shared" ref="AD6:AD18" si="14">100*K6/$Q6</f>
        <v>0</v>
      </c>
      <c r="AE6">
        <f t="shared" ref="AE6:AE18" si="15">100*L6/$Q6</f>
        <v>0</v>
      </c>
      <c r="AF6">
        <f t="shared" ref="AF6:AF18" si="16">100*M6/$Q6</f>
        <v>0</v>
      </c>
      <c r="AG6">
        <f t="shared" ref="AG6:AG18" si="17">100*N6/$Q6</f>
        <v>0</v>
      </c>
      <c r="AH6">
        <f t="shared" ref="AH6:AH18" si="18">100*O6/$Q6</f>
        <v>0</v>
      </c>
      <c r="AI6">
        <f t="shared" ref="AI6:AI18" si="19">100*P6/$Q6</f>
        <v>0</v>
      </c>
    </row>
    <row r="7" spans="1:35" x14ac:dyDescent="0.25">
      <c r="A7" t="s">
        <v>16</v>
      </c>
      <c r="B7">
        <f>13*5</f>
        <v>65</v>
      </c>
      <c r="C7">
        <v>10</v>
      </c>
      <c r="D7">
        <v>7</v>
      </c>
      <c r="E7">
        <v>0</v>
      </c>
      <c r="F7">
        <v>1</v>
      </c>
      <c r="G7">
        <v>0</v>
      </c>
      <c r="H7">
        <v>0</v>
      </c>
      <c r="I7">
        <v>4</v>
      </c>
      <c r="J7">
        <v>0</v>
      </c>
      <c r="K7">
        <v>0</v>
      </c>
      <c r="L7">
        <v>0</v>
      </c>
      <c r="M7">
        <v>3</v>
      </c>
      <c r="N7">
        <v>0</v>
      </c>
      <c r="O7">
        <v>0</v>
      </c>
      <c r="P7">
        <v>0</v>
      </c>
      <c r="Q7">
        <f t="shared" si="1"/>
        <v>90</v>
      </c>
      <c r="T7" t="s">
        <v>16</v>
      </c>
      <c r="U7">
        <f t="shared" si="5"/>
        <v>72.222222222222229</v>
      </c>
      <c r="V7">
        <f t="shared" si="6"/>
        <v>11.111111111111111</v>
      </c>
      <c r="W7">
        <f t="shared" si="7"/>
        <v>7.7777777777777777</v>
      </c>
      <c r="X7">
        <f t="shared" si="8"/>
        <v>0</v>
      </c>
      <c r="Y7">
        <f t="shared" si="9"/>
        <v>1.1111111111111112</v>
      </c>
      <c r="Z7">
        <f t="shared" si="10"/>
        <v>0</v>
      </c>
      <c r="AA7">
        <f t="shared" si="11"/>
        <v>0</v>
      </c>
      <c r="AB7">
        <f t="shared" si="12"/>
        <v>4.4444444444444446</v>
      </c>
      <c r="AC7">
        <f t="shared" si="13"/>
        <v>0</v>
      </c>
      <c r="AD7">
        <f t="shared" si="14"/>
        <v>0</v>
      </c>
      <c r="AE7">
        <f t="shared" si="15"/>
        <v>0</v>
      </c>
      <c r="AF7">
        <f t="shared" si="16"/>
        <v>3.3333333333333335</v>
      </c>
      <c r="AG7">
        <f t="shared" si="17"/>
        <v>0</v>
      </c>
      <c r="AH7">
        <f t="shared" si="18"/>
        <v>0</v>
      </c>
      <c r="AI7">
        <f t="shared" si="19"/>
        <v>0</v>
      </c>
    </row>
    <row r="8" spans="1:35" x14ac:dyDescent="0.25">
      <c r="A8" t="s">
        <v>16</v>
      </c>
      <c r="B8">
        <f>36*5+2</f>
        <v>182</v>
      </c>
      <c r="C8">
        <v>58</v>
      </c>
      <c r="D8">
        <v>2</v>
      </c>
      <c r="E8">
        <v>0</v>
      </c>
      <c r="F8">
        <v>1</v>
      </c>
      <c r="G8">
        <v>1</v>
      </c>
      <c r="H8">
        <v>0</v>
      </c>
      <c r="I8">
        <v>6</v>
      </c>
      <c r="J8">
        <v>0</v>
      </c>
      <c r="K8">
        <v>8</v>
      </c>
      <c r="L8">
        <v>0</v>
      </c>
      <c r="M8">
        <v>2</v>
      </c>
      <c r="N8">
        <v>0</v>
      </c>
      <c r="O8">
        <v>0</v>
      </c>
      <c r="P8">
        <v>0</v>
      </c>
      <c r="Q8">
        <f t="shared" si="1"/>
        <v>260</v>
      </c>
      <c r="T8" t="s">
        <v>16</v>
      </c>
      <c r="U8">
        <f t="shared" si="5"/>
        <v>70</v>
      </c>
      <c r="V8">
        <f t="shared" si="6"/>
        <v>22.307692307692307</v>
      </c>
      <c r="W8">
        <f t="shared" si="7"/>
        <v>0.76923076923076927</v>
      </c>
      <c r="X8">
        <f t="shared" si="8"/>
        <v>0</v>
      </c>
      <c r="Y8">
        <f t="shared" si="9"/>
        <v>0.38461538461538464</v>
      </c>
      <c r="Z8">
        <f t="shared" si="10"/>
        <v>0.38461538461538464</v>
      </c>
      <c r="AA8">
        <f t="shared" si="11"/>
        <v>0</v>
      </c>
      <c r="AB8">
        <f t="shared" si="12"/>
        <v>2.3076923076923075</v>
      </c>
      <c r="AC8">
        <f t="shared" si="13"/>
        <v>0</v>
      </c>
      <c r="AD8">
        <f t="shared" si="14"/>
        <v>3.0769230769230771</v>
      </c>
      <c r="AE8">
        <f t="shared" si="15"/>
        <v>0</v>
      </c>
      <c r="AF8">
        <f t="shared" si="16"/>
        <v>0.76923076923076927</v>
      </c>
      <c r="AG8">
        <f t="shared" si="17"/>
        <v>0</v>
      </c>
      <c r="AH8">
        <f t="shared" si="18"/>
        <v>0</v>
      </c>
      <c r="AI8">
        <f t="shared" si="19"/>
        <v>0</v>
      </c>
    </row>
    <row r="9" spans="1:35" x14ac:dyDescent="0.25">
      <c r="A9" t="s">
        <v>16</v>
      </c>
      <c r="B9">
        <v>50</v>
      </c>
      <c r="C9">
        <v>23</v>
      </c>
      <c r="D9">
        <v>2</v>
      </c>
      <c r="E9">
        <v>0</v>
      </c>
      <c r="F9">
        <v>0</v>
      </c>
      <c r="G9">
        <v>1</v>
      </c>
      <c r="H9">
        <v>0</v>
      </c>
      <c r="I9">
        <v>4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f t="shared" si="1"/>
        <v>80</v>
      </c>
      <c r="T9" t="s">
        <v>16</v>
      </c>
      <c r="U9">
        <f t="shared" si="5"/>
        <v>62.5</v>
      </c>
      <c r="V9">
        <f t="shared" si="6"/>
        <v>28.75</v>
      </c>
      <c r="W9">
        <f t="shared" si="7"/>
        <v>2.5</v>
      </c>
      <c r="X9">
        <f t="shared" si="8"/>
        <v>0</v>
      </c>
      <c r="Y9">
        <f t="shared" si="9"/>
        <v>0</v>
      </c>
      <c r="Z9">
        <f t="shared" si="10"/>
        <v>1.25</v>
      </c>
      <c r="AA9">
        <f t="shared" si="11"/>
        <v>0</v>
      </c>
      <c r="AB9">
        <f t="shared" si="12"/>
        <v>5</v>
      </c>
      <c r="AC9">
        <f t="shared" si="13"/>
        <v>0</v>
      </c>
      <c r="AD9">
        <f t="shared" si="14"/>
        <v>0</v>
      </c>
      <c r="AE9">
        <f t="shared" si="15"/>
        <v>0</v>
      </c>
      <c r="AF9">
        <f t="shared" si="16"/>
        <v>0</v>
      </c>
      <c r="AG9">
        <f t="shared" si="17"/>
        <v>0</v>
      </c>
      <c r="AH9">
        <f t="shared" si="18"/>
        <v>0</v>
      </c>
      <c r="AI9">
        <f t="shared" si="19"/>
        <v>0</v>
      </c>
    </row>
    <row r="10" spans="1:35" x14ac:dyDescent="0.25">
      <c r="A10" t="s">
        <v>16</v>
      </c>
      <c r="B10">
        <v>84</v>
      </c>
      <c r="C10">
        <v>186</v>
      </c>
      <c r="D10">
        <v>0</v>
      </c>
      <c r="E10">
        <v>0</v>
      </c>
      <c r="F10">
        <v>1</v>
      </c>
      <c r="G10">
        <v>1</v>
      </c>
      <c r="H10">
        <v>1</v>
      </c>
      <c r="I10">
        <v>3</v>
      </c>
      <c r="J10">
        <v>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f t="shared" si="1"/>
        <v>278</v>
      </c>
      <c r="T10" t="s">
        <v>16</v>
      </c>
      <c r="U10">
        <f t="shared" si="5"/>
        <v>30.215827338129497</v>
      </c>
      <c r="V10">
        <f t="shared" si="6"/>
        <v>66.906474820143885</v>
      </c>
      <c r="W10">
        <f t="shared" si="7"/>
        <v>0</v>
      </c>
      <c r="X10">
        <f t="shared" si="8"/>
        <v>0</v>
      </c>
      <c r="Y10">
        <f t="shared" si="9"/>
        <v>0.35971223021582732</v>
      </c>
      <c r="Z10">
        <f t="shared" si="10"/>
        <v>0.35971223021582732</v>
      </c>
      <c r="AA10">
        <f t="shared" si="11"/>
        <v>0.35971223021582732</v>
      </c>
      <c r="AB10">
        <f t="shared" si="12"/>
        <v>1.079136690647482</v>
      </c>
      <c r="AC10">
        <f t="shared" si="13"/>
        <v>0.71942446043165464</v>
      </c>
      <c r="AD10">
        <f t="shared" si="14"/>
        <v>0</v>
      </c>
      <c r="AE10">
        <f t="shared" si="15"/>
        <v>0</v>
      </c>
      <c r="AF10">
        <f t="shared" si="16"/>
        <v>0</v>
      </c>
      <c r="AG10">
        <f t="shared" si="17"/>
        <v>0</v>
      </c>
      <c r="AH10">
        <f t="shared" si="18"/>
        <v>0</v>
      </c>
      <c r="AI10">
        <f t="shared" si="19"/>
        <v>0</v>
      </c>
    </row>
    <row r="11" spans="1:35" x14ac:dyDescent="0.25">
      <c r="A11" t="s">
        <v>16</v>
      </c>
      <c r="B11">
        <v>71</v>
      </c>
      <c r="C11">
        <v>26</v>
      </c>
      <c r="D11">
        <v>0</v>
      </c>
      <c r="E11">
        <v>0</v>
      </c>
      <c r="F11">
        <v>3</v>
      </c>
      <c r="G11">
        <v>1</v>
      </c>
      <c r="H11">
        <v>0</v>
      </c>
      <c r="I11">
        <v>11</v>
      </c>
      <c r="J11">
        <v>4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f t="shared" si="1"/>
        <v>116</v>
      </c>
      <c r="T11" t="s">
        <v>16</v>
      </c>
      <c r="U11">
        <f t="shared" si="5"/>
        <v>61.206896551724135</v>
      </c>
      <c r="V11">
        <f t="shared" si="6"/>
        <v>22.413793103448278</v>
      </c>
      <c r="W11">
        <f t="shared" si="7"/>
        <v>0</v>
      </c>
      <c r="X11">
        <f t="shared" si="8"/>
        <v>0</v>
      </c>
      <c r="Y11">
        <f t="shared" si="9"/>
        <v>2.5862068965517242</v>
      </c>
      <c r="Z11">
        <f t="shared" si="10"/>
        <v>0.86206896551724133</v>
      </c>
      <c r="AA11">
        <f t="shared" si="11"/>
        <v>0</v>
      </c>
      <c r="AB11">
        <f t="shared" si="12"/>
        <v>9.4827586206896548</v>
      </c>
      <c r="AC11">
        <f t="shared" si="13"/>
        <v>3.4482758620689653</v>
      </c>
      <c r="AD11">
        <f t="shared" si="14"/>
        <v>0</v>
      </c>
      <c r="AE11">
        <f t="shared" si="15"/>
        <v>0</v>
      </c>
      <c r="AF11">
        <f t="shared" si="16"/>
        <v>0</v>
      </c>
      <c r="AG11">
        <f t="shared" si="17"/>
        <v>0</v>
      </c>
      <c r="AH11">
        <f t="shared" si="18"/>
        <v>0</v>
      </c>
      <c r="AI11">
        <f t="shared" si="19"/>
        <v>0</v>
      </c>
    </row>
    <row r="12" spans="1:35" x14ac:dyDescent="0.25">
      <c r="A12" t="s">
        <v>16</v>
      </c>
      <c r="B12">
        <v>68</v>
      </c>
      <c r="C12">
        <v>51</v>
      </c>
      <c r="D12">
        <v>6</v>
      </c>
      <c r="E12">
        <v>0</v>
      </c>
      <c r="F12">
        <v>3</v>
      </c>
      <c r="G12">
        <v>0</v>
      </c>
      <c r="H12">
        <v>2</v>
      </c>
      <c r="I12">
        <v>7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f t="shared" si="1"/>
        <v>138</v>
      </c>
      <c r="T12" t="s">
        <v>16</v>
      </c>
      <c r="U12">
        <f t="shared" si="5"/>
        <v>49.275362318840578</v>
      </c>
      <c r="V12">
        <f t="shared" si="6"/>
        <v>36.956521739130437</v>
      </c>
      <c r="W12">
        <f t="shared" si="7"/>
        <v>4.3478260869565215</v>
      </c>
      <c r="X12">
        <f t="shared" si="8"/>
        <v>0</v>
      </c>
      <c r="Y12">
        <f t="shared" si="9"/>
        <v>2.1739130434782608</v>
      </c>
      <c r="Z12">
        <f t="shared" si="10"/>
        <v>0</v>
      </c>
      <c r="AA12">
        <f t="shared" si="11"/>
        <v>1.4492753623188406</v>
      </c>
      <c r="AB12">
        <f t="shared" si="12"/>
        <v>5.0724637681159424</v>
      </c>
      <c r="AC12">
        <f t="shared" si="13"/>
        <v>0</v>
      </c>
      <c r="AD12">
        <f t="shared" si="14"/>
        <v>0.72463768115942029</v>
      </c>
      <c r="AE12">
        <f t="shared" si="15"/>
        <v>0</v>
      </c>
      <c r="AF12">
        <f t="shared" si="16"/>
        <v>0</v>
      </c>
      <c r="AG12">
        <f t="shared" si="17"/>
        <v>0</v>
      </c>
      <c r="AH12">
        <f t="shared" si="18"/>
        <v>0</v>
      </c>
      <c r="AI12">
        <f t="shared" si="19"/>
        <v>0</v>
      </c>
    </row>
    <row r="13" spans="1:35" x14ac:dyDescent="0.25">
      <c r="A13" t="s">
        <v>16</v>
      </c>
      <c r="B13">
        <v>39</v>
      </c>
      <c r="C13">
        <v>7</v>
      </c>
      <c r="D13">
        <v>2</v>
      </c>
      <c r="E13">
        <v>0</v>
      </c>
      <c r="F13">
        <v>1</v>
      </c>
      <c r="G13">
        <v>0</v>
      </c>
      <c r="H13">
        <v>0</v>
      </c>
      <c r="I13">
        <v>5</v>
      </c>
      <c r="J13">
        <v>0</v>
      </c>
      <c r="K13">
        <v>1</v>
      </c>
      <c r="L13">
        <v>0</v>
      </c>
      <c r="M13">
        <v>3</v>
      </c>
      <c r="N13">
        <v>0</v>
      </c>
      <c r="O13">
        <v>0</v>
      </c>
      <c r="P13">
        <v>0</v>
      </c>
      <c r="Q13">
        <f t="shared" si="1"/>
        <v>58</v>
      </c>
      <c r="T13" t="s">
        <v>16</v>
      </c>
      <c r="U13">
        <f t="shared" si="5"/>
        <v>67.241379310344826</v>
      </c>
      <c r="V13">
        <f t="shared" si="6"/>
        <v>12.068965517241379</v>
      </c>
      <c r="W13">
        <f t="shared" si="7"/>
        <v>3.4482758620689653</v>
      </c>
      <c r="X13">
        <f t="shared" si="8"/>
        <v>0</v>
      </c>
      <c r="Y13">
        <f t="shared" si="9"/>
        <v>1.7241379310344827</v>
      </c>
      <c r="Z13">
        <f t="shared" si="10"/>
        <v>0</v>
      </c>
      <c r="AA13">
        <f t="shared" si="11"/>
        <v>0</v>
      </c>
      <c r="AB13">
        <f t="shared" si="12"/>
        <v>8.6206896551724146</v>
      </c>
      <c r="AC13">
        <f t="shared" si="13"/>
        <v>0</v>
      </c>
      <c r="AD13">
        <f t="shared" si="14"/>
        <v>1.7241379310344827</v>
      </c>
      <c r="AE13">
        <f t="shared" si="15"/>
        <v>0</v>
      </c>
      <c r="AF13">
        <f t="shared" si="16"/>
        <v>5.1724137931034484</v>
      </c>
      <c r="AG13">
        <f t="shared" si="17"/>
        <v>0</v>
      </c>
      <c r="AH13">
        <f t="shared" si="18"/>
        <v>0</v>
      </c>
      <c r="AI13">
        <f t="shared" si="19"/>
        <v>0</v>
      </c>
    </row>
    <row r="14" spans="1:35" x14ac:dyDescent="0.25">
      <c r="A14" t="s">
        <v>16</v>
      </c>
      <c r="B14">
        <v>9</v>
      </c>
      <c r="C14">
        <v>89</v>
      </c>
      <c r="D14">
        <v>4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1</v>
      </c>
      <c r="M14">
        <v>5</v>
      </c>
      <c r="N14">
        <v>0</v>
      </c>
      <c r="O14">
        <v>0</v>
      </c>
      <c r="P14">
        <v>0</v>
      </c>
      <c r="Q14">
        <f t="shared" si="1"/>
        <v>110</v>
      </c>
      <c r="T14" t="s">
        <v>16</v>
      </c>
      <c r="U14">
        <f t="shared" si="5"/>
        <v>8.1818181818181817</v>
      </c>
      <c r="V14">
        <f t="shared" si="6"/>
        <v>80.909090909090907</v>
      </c>
      <c r="W14">
        <f t="shared" si="7"/>
        <v>3.6363636363636362</v>
      </c>
      <c r="X14">
        <f t="shared" si="8"/>
        <v>0.90909090909090906</v>
      </c>
      <c r="Y14">
        <f t="shared" si="9"/>
        <v>0</v>
      </c>
      <c r="Z14">
        <f t="shared" si="10"/>
        <v>0</v>
      </c>
      <c r="AA14">
        <f t="shared" si="11"/>
        <v>0</v>
      </c>
      <c r="AB14">
        <f t="shared" si="12"/>
        <v>0</v>
      </c>
      <c r="AC14">
        <f t="shared" si="13"/>
        <v>0</v>
      </c>
      <c r="AD14">
        <f t="shared" si="14"/>
        <v>0.90909090909090906</v>
      </c>
      <c r="AE14">
        <f t="shared" si="15"/>
        <v>0.90909090909090906</v>
      </c>
      <c r="AF14">
        <f t="shared" si="16"/>
        <v>4.5454545454545459</v>
      </c>
      <c r="AG14">
        <f t="shared" si="17"/>
        <v>0</v>
      </c>
      <c r="AH14">
        <f t="shared" si="18"/>
        <v>0</v>
      </c>
      <c r="AI14">
        <f t="shared" si="19"/>
        <v>0</v>
      </c>
    </row>
    <row r="15" spans="1:35" x14ac:dyDescent="0.25">
      <c r="A15" t="s">
        <v>16</v>
      </c>
      <c r="B15">
        <v>11</v>
      </c>
      <c r="C15">
        <v>46</v>
      </c>
      <c r="D15">
        <v>0</v>
      </c>
      <c r="E15">
        <v>0</v>
      </c>
      <c r="F15">
        <v>5</v>
      </c>
      <c r="G15">
        <v>0</v>
      </c>
      <c r="H15">
        <v>0</v>
      </c>
      <c r="I15">
        <v>2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f t="shared" si="1"/>
        <v>64</v>
      </c>
      <c r="T15" t="s">
        <v>16</v>
      </c>
      <c r="U15">
        <f t="shared" si="5"/>
        <v>17.1875</v>
      </c>
      <c r="V15">
        <f t="shared" si="6"/>
        <v>71.875</v>
      </c>
      <c r="W15">
        <f t="shared" si="7"/>
        <v>0</v>
      </c>
      <c r="X15">
        <f t="shared" si="8"/>
        <v>0</v>
      </c>
      <c r="Y15">
        <f t="shared" si="9"/>
        <v>7.8125</v>
      </c>
      <c r="Z15">
        <f t="shared" si="10"/>
        <v>0</v>
      </c>
      <c r="AA15">
        <f t="shared" si="11"/>
        <v>0</v>
      </c>
      <c r="AB15">
        <f t="shared" si="12"/>
        <v>3.125</v>
      </c>
      <c r="AC15">
        <f t="shared" si="13"/>
        <v>0</v>
      </c>
      <c r="AD15">
        <f t="shared" si="14"/>
        <v>0</v>
      </c>
      <c r="AE15">
        <f t="shared" si="15"/>
        <v>0</v>
      </c>
      <c r="AF15">
        <f t="shared" si="16"/>
        <v>0</v>
      </c>
      <c r="AG15">
        <f t="shared" si="17"/>
        <v>0</v>
      </c>
      <c r="AH15">
        <f t="shared" si="18"/>
        <v>0</v>
      </c>
      <c r="AI15">
        <f t="shared" si="19"/>
        <v>0</v>
      </c>
    </row>
    <row r="16" spans="1:35" x14ac:dyDescent="0.25">
      <c r="A16" t="s">
        <v>16</v>
      </c>
      <c r="B16">
        <v>15</v>
      </c>
      <c r="C16">
        <v>15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2</v>
      </c>
      <c r="K16">
        <v>0</v>
      </c>
      <c r="L16">
        <v>0</v>
      </c>
      <c r="M16">
        <v>0</v>
      </c>
      <c r="N16">
        <v>0</v>
      </c>
      <c r="O16">
        <v>2</v>
      </c>
      <c r="P16">
        <v>0</v>
      </c>
      <c r="Q16">
        <f t="shared" si="1"/>
        <v>36</v>
      </c>
      <c r="T16" t="s">
        <v>16</v>
      </c>
      <c r="U16">
        <f t="shared" si="5"/>
        <v>41.666666666666664</v>
      </c>
      <c r="V16">
        <f t="shared" si="6"/>
        <v>41.666666666666664</v>
      </c>
      <c r="W16">
        <f t="shared" si="7"/>
        <v>0</v>
      </c>
      <c r="X16">
        <f t="shared" si="8"/>
        <v>0</v>
      </c>
      <c r="Y16">
        <f t="shared" si="9"/>
        <v>0</v>
      </c>
      <c r="Z16">
        <f t="shared" si="10"/>
        <v>0</v>
      </c>
      <c r="AA16">
        <f t="shared" si="11"/>
        <v>0</v>
      </c>
      <c r="AB16">
        <f t="shared" si="12"/>
        <v>5.5555555555555554</v>
      </c>
      <c r="AC16">
        <f t="shared" si="13"/>
        <v>5.5555555555555554</v>
      </c>
      <c r="AD16">
        <f t="shared" si="14"/>
        <v>0</v>
      </c>
      <c r="AE16">
        <f t="shared" si="15"/>
        <v>0</v>
      </c>
      <c r="AF16">
        <f t="shared" si="16"/>
        <v>0</v>
      </c>
      <c r="AG16">
        <f t="shared" si="17"/>
        <v>0</v>
      </c>
      <c r="AH16">
        <f t="shared" si="18"/>
        <v>5.5555555555555554</v>
      </c>
      <c r="AI16">
        <f t="shared" si="19"/>
        <v>0</v>
      </c>
    </row>
    <row r="17" spans="1:35" x14ac:dyDescent="0.25">
      <c r="A17" t="s">
        <v>16</v>
      </c>
      <c r="B17">
        <f>36*5-2</f>
        <v>178</v>
      </c>
      <c r="C17">
        <v>0</v>
      </c>
      <c r="D17">
        <v>2</v>
      </c>
      <c r="E17">
        <v>0</v>
      </c>
      <c r="F17">
        <v>1</v>
      </c>
      <c r="G17">
        <v>9</v>
      </c>
      <c r="H17">
        <v>0</v>
      </c>
      <c r="I17">
        <v>2</v>
      </c>
      <c r="J17">
        <v>0</v>
      </c>
      <c r="K17">
        <v>17</v>
      </c>
      <c r="L17">
        <v>0</v>
      </c>
      <c r="M17">
        <v>2</v>
      </c>
      <c r="N17">
        <v>0</v>
      </c>
      <c r="O17">
        <v>0</v>
      </c>
      <c r="P17">
        <v>0</v>
      </c>
      <c r="Q17">
        <f t="shared" si="1"/>
        <v>211</v>
      </c>
      <c r="T17" t="s">
        <v>16</v>
      </c>
      <c r="U17">
        <f t="shared" si="5"/>
        <v>84.360189573459721</v>
      </c>
      <c r="V17">
        <f t="shared" si="6"/>
        <v>0</v>
      </c>
      <c r="W17">
        <f t="shared" si="7"/>
        <v>0.94786729857819907</v>
      </c>
      <c r="X17">
        <f t="shared" si="8"/>
        <v>0</v>
      </c>
      <c r="Y17">
        <f t="shared" si="9"/>
        <v>0.47393364928909953</v>
      </c>
      <c r="Z17">
        <f t="shared" si="10"/>
        <v>4.2654028436018958</v>
      </c>
      <c r="AA17">
        <f t="shared" si="11"/>
        <v>0</v>
      </c>
      <c r="AB17">
        <f t="shared" si="12"/>
        <v>0.94786729857819907</v>
      </c>
      <c r="AC17">
        <f t="shared" si="13"/>
        <v>0</v>
      </c>
      <c r="AD17">
        <f t="shared" si="14"/>
        <v>8.0568720379146921</v>
      </c>
      <c r="AE17">
        <f t="shared" si="15"/>
        <v>0</v>
      </c>
      <c r="AF17">
        <f t="shared" si="16"/>
        <v>0.94786729857819907</v>
      </c>
      <c r="AG17">
        <f t="shared" si="17"/>
        <v>0</v>
      </c>
      <c r="AH17">
        <f t="shared" si="18"/>
        <v>0</v>
      </c>
      <c r="AI17">
        <f t="shared" si="19"/>
        <v>0</v>
      </c>
    </row>
    <row r="18" spans="1:35" x14ac:dyDescent="0.25">
      <c r="A18" t="s">
        <v>16</v>
      </c>
      <c r="B18">
        <v>296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8</v>
      </c>
      <c r="J18">
        <v>0</v>
      </c>
      <c r="K18">
        <v>16</v>
      </c>
      <c r="L18">
        <v>0</v>
      </c>
      <c r="M18">
        <v>12</v>
      </c>
      <c r="N18">
        <v>0</v>
      </c>
      <c r="O18">
        <v>0</v>
      </c>
      <c r="P18">
        <v>0</v>
      </c>
      <c r="Q18">
        <f t="shared" si="1"/>
        <v>334</v>
      </c>
      <c r="T18" t="s">
        <v>16</v>
      </c>
      <c r="U18">
        <f t="shared" si="5"/>
        <v>88.622754491017957</v>
      </c>
      <c r="V18">
        <f t="shared" si="6"/>
        <v>0</v>
      </c>
      <c r="W18">
        <f t="shared" si="7"/>
        <v>0.29940119760479039</v>
      </c>
      <c r="X18">
        <f t="shared" si="8"/>
        <v>0</v>
      </c>
      <c r="Y18">
        <f t="shared" si="9"/>
        <v>0.29940119760479039</v>
      </c>
      <c r="Z18">
        <f t="shared" si="10"/>
        <v>0</v>
      </c>
      <c r="AA18">
        <f t="shared" si="11"/>
        <v>0</v>
      </c>
      <c r="AB18">
        <f t="shared" si="12"/>
        <v>2.3952095808383231</v>
      </c>
      <c r="AC18">
        <f t="shared" si="13"/>
        <v>0</v>
      </c>
      <c r="AD18">
        <f t="shared" si="14"/>
        <v>4.7904191616766463</v>
      </c>
      <c r="AE18">
        <f t="shared" si="15"/>
        <v>0</v>
      </c>
      <c r="AF18">
        <f t="shared" si="16"/>
        <v>3.5928143712574849</v>
      </c>
      <c r="AG18">
        <f t="shared" si="17"/>
        <v>0</v>
      </c>
      <c r="AH18">
        <f t="shared" si="18"/>
        <v>0</v>
      </c>
      <c r="AI18">
        <f t="shared" si="19"/>
        <v>0</v>
      </c>
    </row>
    <row r="19" spans="1:35" x14ac:dyDescent="0.25">
      <c r="A19" t="s">
        <v>18</v>
      </c>
      <c r="B19">
        <v>5</v>
      </c>
      <c r="C19">
        <v>1</v>
      </c>
      <c r="D19">
        <v>0</v>
      </c>
      <c r="E19">
        <v>0</v>
      </c>
      <c r="F19">
        <v>3</v>
      </c>
      <c r="G19">
        <v>1</v>
      </c>
      <c r="H19">
        <v>0</v>
      </c>
      <c r="I19">
        <v>2</v>
      </c>
      <c r="J19">
        <v>0</v>
      </c>
      <c r="K19">
        <v>0</v>
      </c>
      <c r="L19">
        <v>0</v>
      </c>
      <c r="M19">
        <v>6</v>
      </c>
      <c r="N19">
        <v>0</v>
      </c>
      <c r="O19">
        <v>0</v>
      </c>
      <c r="P19">
        <v>0</v>
      </c>
      <c r="Q19">
        <f t="shared" si="1"/>
        <v>18</v>
      </c>
      <c r="T19" t="s">
        <v>508</v>
      </c>
      <c r="U19">
        <f>AVERAGE(U2:U18)</f>
        <v>59.902444750129511</v>
      </c>
      <c r="V19">
        <f t="shared" ref="V19:AI19" si="20">AVERAGE(V2:V18)</f>
        <v>28.15137788938625</v>
      </c>
      <c r="W19">
        <f t="shared" si="20"/>
        <v>2.6548440992055147</v>
      </c>
      <c r="X19">
        <f t="shared" si="20"/>
        <v>0.11672704272324766</v>
      </c>
      <c r="Y19">
        <f t="shared" si="20"/>
        <v>1.4752263348209773</v>
      </c>
      <c r="Z19">
        <f t="shared" si="20"/>
        <v>0.69922742007107652</v>
      </c>
      <c r="AA19">
        <f t="shared" si="20"/>
        <v>0.10641103485498046</v>
      </c>
      <c r="AB19">
        <f t="shared" si="20"/>
        <v>3.3630606381063415</v>
      </c>
      <c r="AC19">
        <f t="shared" si="20"/>
        <v>0.57195622812095148</v>
      </c>
      <c r="AD19">
        <f t="shared" si="20"/>
        <v>1.1342400469293663</v>
      </c>
      <c r="AE19">
        <f t="shared" si="20"/>
        <v>9.5492742551566076E-2</v>
      </c>
      <c r="AF19">
        <f t="shared" si="20"/>
        <v>1.2948181036324373</v>
      </c>
      <c r="AG19">
        <f t="shared" si="20"/>
        <v>0.10737628384687209</v>
      </c>
      <c r="AH19">
        <f t="shared" si="20"/>
        <v>0.32679738562091504</v>
      </c>
      <c r="AI19">
        <f t="shared" si="20"/>
        <v>0</v>
      </c>
    </row>
    <row r="20" spans="1:35" x14ac:dyDescent="0.25">
      <c r="A20" t="s">
        <v>18</v>
      </c>
      <c r="B20">
        <v>4</v>
      </c>
      <c r="C20">
        <v>1</v>
      </c>
      <c r="D20">
        <v>0</v>
      </c>
      <c r="E20">
        <v>0</v>
      </c>
      <c r="F20">
        <v>1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f t="shared" si="1"/>
        <v>8</v>
      </c>
      <c r="T20" t="s">
        <v>18</v>
      </c>
      <c r="U20">
        <f t="shared" ref="U20:U41" si="21">100*B19/$Q19</f>
        <v>27.777777777777779</v>
      </c>
      <c r="V20">
        <f t="shared" ref="V20:V41" si="22">100*C19/$Q19</f>
        <v>5.5555555555555554</v>
      </c>
      <c r="W20">
        <f t="shared" ref="W20:W41" si="23">100*D19/$Q19</f>
        <v>0</v>
      </c>
      <c r="X20">
        <f t="shared" ref="X20:X41" si="24">100*E19/$Q19</f>
        <v>0</v>
      </c>
      <c r="Y20">
        <f t="shared" ref="Y20:Y41" si="25">100*F19/$Q19</f>
        <v>16.666666666666668</v>
      </c>
      <c r="Z20">
        <f t="shared" ref="Z20:Z41" si="26">100*G19/$Q19</f>
        <v>5.5555555555555554</v>
      </c>
      <c r="AA20">
        <f t="shared" ref="AA20:AA41" si="27">100*H19/$Q19</f>
        <v>0</v>
      </c>
      <c r="AB20">
        <f t="shared" ref="AB20:AB41" si="28">100*I19/$Q19</f>
        <v>11.111111111111111</v>
      </c>
      <c r="AC20">
        <f t="shared" ref="AC20:AC41" si="29">100*J19/$Q19</f>
        <v>0</v>
      </c>
      <c r="AD20">
        <f t="shared" ref="AD20:AD41" si="30">100*K19/$Q19</f>
        <v>0</v>
      </c>
      <c r="AE20">
        <f t="shared" ref="AE20:AE41" si="31">100*L19/$Q19</f>
        <v>0</v>
      </c>
      <c r="AF20">
        <f t="shared" ref="AF20:AF41" si="32">100*M19/$Q19</f>
        <v>33.333333333333336</v>
      </c>
      <c r="AG20">
        <f t="shared" ref="AG20:AG41" si="33">100*N19/$Q19</f>
        <v>0</v>
      </c>
      <c r="AH20">
        <f t="shared" ref="AH20:AH41" si="34">100*O19/$Q19</f>
        <v>0</v>
      </c>
      <c r="AI20">
        <f t="shared" ref="AI20:AI41" si="35">100*P19/$Q19</f>
        <v>0</v>
      </c>
    </row>
    <row r="21" spans="1:35" x14ac:dyDescent="0.25">
      <c r="A21" t="s">
        <v>18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f t="shared" si="1"/>
        <v>1</v>
      </c>
      <c r="T21" t="s">
        <v>18</v>
      </c>
      <c r="U21">
        <f t="shared" si="21"/>
        <v>50</v>
      </c>
      <c r="V21">
        <f t="shared" si="22"/>
        <v>12.5</v>
      </c>
      <c r="W21">
        <f t="shared" si="23"/>
        <v>0</v>
      </c>
      <c r="X21">
        <f t="shared" si="24"/>
        <v>0</v>
      </c>
      <c r="Y21">
        <f t="shared" si="25"/>
        <v>12.5</v>
      </c>
      <c r="Z21">
        <f t="shared" si="26"/>
        <v>0</v>
      </c>
      <c r="AA21">
        <f t="shared" si="27"/>
        <v>0</v>
      </c>
      <c r="AB21">
        <f t="shared" si="28"/>
        <v>12.5</v>
      </c>
      <c r="AC21">
        <f t="shared" si="29"/>
        <v>0</v>
      </c>
      <c r="AD21">
        <f t="shared" si="30"/>
        <v>0</v>
      </c>
      <c r="AE21">
        <f t="shared" si="31"/>
        <v>0</v>
      </c>
      <c r="AF21">
        <f t="shared" si="32"/>
        <v>0</v>
      </c>
      <c r="AG21">
        <f t="shared" si="33"/>
        <v>0</v>
      </c>
      <c r="AH21">
        <f t="shared" si="34"/>
        <v>0</v>
      </c>
      <c r="AI21">
        <f t="shared" si="35"/>
        <v>12.5</v>
      </c>
    </row>
    <row r="22" spans="1:35" x14ac:dyDescent="0.25">
      <c r="A22" t="s">
        <v>18</v>
      </c>
      <c r="B22">
        <v>22</v>
      </c>
      <c r="C22">
        <v>9</v>
      </c>
      <c r="D22">
        <v>0</v>
      </c>
      <c r="E22">
        <v>0</v>
      </c>
      <c r="F22">
        <v>2</v>
      </c>
      <c r="G22">
        <v>0</v>
      </c>
      <c r="H22">
        <v>0</v>
      </c>
      <c r="I22">
        <v>4</v>
      </c>
      <c r="J22">
        <v>0</v>
      </c>
      <c r="K22">
        <v>0</v>
      </c>
      <c r="L22">
        <v>0</v>
      </c>
      <c r="M22">
        <v>2</v>
      </c>
      <c r="N22">
        <v>0</v>
      </c>
      <c r="O22">
        <v>0</v>
      </c>
      <c r="P22">
        <v>0</v>
      </c>
      <c r="Q22">
        <f t="shared" si="1"/>
        <v>39</v>
      </c>
      <c r="T22" t="s">
        <v>18</v>
      </c>
      <c r="U22">
        <f t="shared" si="21"/>
        <v>0</v>
      </c>
      <c r="V22">
        <f t="shared" si="22"/>
        <v>0</v>
      </c>
      <c r="W22">
        <f t="shared" si="23"/>
        <v>0</v>
      </c>
      <c r="X22">
        <f t="shared" si="24"/>
        <v>0</v>
      </c>
      <c r="Y22">
        <f t="shared" si="25"/>
        <v>100</v>
      </c>
      <c r="Z22">
        <f t="shared" si="26"/>
        <v>0</v>
      </c>
      <c r="AA22">
        <f t="shared" si="27"/>
        <v>0</v>
      </c>
      <c r="AB22">
        <f t="shared" si="28"/>
        <v>0</v>
      </c>
      <c r="AC22">
        <f t="shared" si="29"/>
        <v>0</v>
      </c>
      <c r="AD22">
        <f t="shared" si="30"/>
        <v>0</v>
      </c>
      <c r="AE22">
        <f t="shared" si="31"/>
        <v>0</v>
      </c>
      <c r="AF22">
        <f t="shared" si="32"/>
        <v>0</v>
      </c>
      <c r="AG22">
        <f t="shared" si="33"/>
        <v>0</v>
      </c>
      <c r="AH22">
        <f t="shared" si="34"/>
        <v>0</v>
      </c>
      <c r="AI22">
        <f t="shared" si="35"/>
        <v>0</v>
      </c>
    </row>
    <row r="23" spans="1:35" x14ac:dyDescent="0.25">
      <c r="A23" t="s">
        <v>18</v>
      </c>
      <c r="B23">
        <v>10</v>
      </c>
      <c r="C23">
        <v>2</v>
      </c>
      <c r="D23">
        <v>0</v>
      </c>
      <c r="E23">
        <v>0</v>
      </c>
      <c r="F23">
        <v>0</v>
      </c>
      <c r="G23">
        <v>0</v>
      </c>
      <c r="H23">
        <v>0</v>
      </c>
      <c r="I23">
        <v>2</v>
      </c>
      <c r="J23">
        <v>0</v>
      </c>
      <c r="K23">
        <v>2</v>
      </c>
      <c r="L23">
        <v>0</v>
      </c>
      <c r="M23">
        <v>1</v>
      </c>
      <c r="N23">
        <v>0</v>
      </c>
      <c r="O23">
        <v>0</v>
      </c>
      <c r="P23">
        <v>0</v>
      </c>
      <c r="Q23">
        <f t="shared" si="1"/>
        <v>17</v>
      </c>
      <c r="T23" t="s">
        <v>18</v>
      </c>
      <c r="U23">
        <f t="shared" si="21"/>
        <v>56.410256410256409</v>
      </c>
      <c r="V23">
        <f t="shared" si="22"/>
        <v>23.076923076923077</v>
      </c>
      <c r="W23">
        <f t="shared" si="23"/>
        <v>0</v>
      </c>
      <c r="X23">
        <f t="shared" si="24"/>
        <v>0</v>
      </c>
      <c r="Y23">
        <f t="shared" si="25"/>
        <v>5.1282051282051286</v>
      </c>
      <c r="Z23">
        <f t="shared" si="26"/>
        <v>0</v>
      </c>
      <c r="AA23">
        <f t="shared" si="27"/>
        <v>0</v>
      </c>
      <c r="AB23">
        <f t="shared" si="28"/>
        <v>10.256410256410257</v>
      </c>
      <c r="AC23">
        <f t="shared" si="29"/>
        <v>0</v>
      </c>
      <c r="AD23">
        <f t="shared" si="30"/>
        <v>0</v>
      </c>
      <c r="AE23">
        <f t="shared" si="31"/>
        <v>0</v>
      </c>
      <c r="AF23">
        <f t="shared" si="32"/>
        <v>5.1282051282051286</v>
      </c>
      <c r="AG23">
        <f t="shared" si="33"/>
        <v>0</v>
      </c>
      <c r="AH23">
        <f t="shared" si="34"/>
        <v>0</v>
      </c>
      <c r="AI23">
        <f t="shared" si="35"/>
        <v>0</v>
      </c>
    </row>
    <row r="24" spans="1:35" x14ac:dyDescent="0.25">
      <c r="A24" t="s">
        <v>18</v>
      </c>
      <c r="B24">
        <v>14</v>
      </c>
      <c r="C24">
        <v>3</v>
      </c>
      <c r="D24">
        <v>9</v>
      </c>
      <c r="E24">
        <v>0</v>
      </c>
      <c r="F24">
        <v>6</v>
      </c>
      <c r="G24">
        <v>0</v>
      </c>
      <c r="H24">
        <v>0</v>
      </c>
      <c r="I24">
        <v>3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f t="shared" si="1"/>
        <v>36</v>
      </c>
      <c r="T24" t="s">
        <v>18</v>
      </c>
      <c r="U24">
        <f t="shared" si="21"/>
        <v>58.823529411764703</v>
      </c>
      <c r="V24">
        <f t="shared" si="22"/>
        <v>11.764705882352942</v>
      </c>
      <c r="W24">
        <f t="shared" si="23"/>
        <v>0</v>
      </c>
      <c r="X24">
        <f t="shared" si="24"/>
        <v>0</v>
      </c>
      <c r="Y24">
        <f t="shared" si="25"/>
        <v>0</v>
      </c>
      <c r="Z24">
        <f t="shared" si="26"/>
        <v>0</v>
      </c>
      <c r="AA24">
        <f t="shared" si="27"/>
        <v>0</v>
      </c>
      <c r="AB24">
        <f t="shared" si="28"/>
        <v>11.764705882352942</v>
      </c>
      <c r="AC24">
        <f t="shared" si="29"/>
        <v>0</v>
      </c>
      <c r="AD24">
        <f t="shared" si="30"/>
        <v>11.764705882352942</v>
      </c>
      <c r="AE24">
        <f t="shared" si="31"/>
        <v>0</v>
      </c>
      <c r="AF24">
        <f t="shared" si="32"/>
        <v>5.882352941176471</v>
      </c>
      <c r="AG24">
        <f t="shared" si="33"/>
        <v>0</v>
      </c>
      <c r="AH24">
        <f t="shared" si="34"/>
        <v>0</v>
      </c>
      <c r="AI24">
        <f t="shared" si="35"/>
        <v>0</v>
      </c>
    </row>
    <row r="25" spans="1:35" x14ac:dyDescent="0.25">
      <c r="A25" t="s">
        <v>18</v>
      </c>
      <c r="B25">
        <v>30</v>
      </c>
      <c r="C25">
        <v>2</v>
      </c>
      <c r="D25">
        <v>2</v>
      </c>
      <c r="E25">
        <v>0</v>
      </c>
      <c r="F25">
        <v>8</v>
      </c>
      <c r="G25">
        <v>0</v>
      </c>
      <c r="H25">
        <v>0</v>
      </c>
      <c r="I25">
        <v>3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f t="shared" si="1"/>
        <v>46</v>
      </c>
      <c r="T25" t="s">
        <v>18</v>
      </c>
      <c r="U25">
        <f t="shared" si="21"/>
        <v>38.888888888888886</v>
      </c>
      <c r="V25">
        <f t="shared" si="22"/>
        <v>8.3333333333333339</v>
      </c>
      <c r="W25">
        <f t="shared" si="23"/>
        <v>25</v>
      </c>
      <c r="X25">
        <f t="shared" si="24"/>
        <v>0</v>
      </c>
      <c r="Y25">
        <f t="shared" si="25"/>
        <v>16.666666666666668</v>
      </c>
      <c r="Z25">
        <f t="shared" si="26"/>
        <v>0</v>
      </c>
      <c r="AA25">
        <f t="shared" si="27"/>
        <v>0</v>
      </c>
      <c r="AB25">
        <f t="shared" si="28"/>
        <v>8.3333333333333339</v>
      </c>
      <c r="AC25">
        <f t="shared" si="29"/>
        <v>0</v>
      </c>
      <c r="AD25">
        <f t="shared" si="30"/>
        <v>0</v>
      </c>
      <c r="AE25">
        <f t="shared" si="31"/>
        <v>0</v>
      </c>
      <c r="AF25">
        <f t="shared" si="32"/>
        <v>2.7777777777777777</v>
      </c>
      <c r="AG25">
        <f t="shared" si="33"/>
        <v>0</v>
      </c>
      <c r="AH25">
        <f t="shared" si="34"/>
        <v>0</v>
      </c>
      <c r="AI25">
        <f t="shared" si="35"/>
        <v>0</v>
      </c>
    </row>
    <row r="26" spans="1:35" x14ac:dyDescent="0.25">
      <c r="A26" t="s">
        <v>18</v>
      </c>
      <c r="B26">
        <v>12</v>
      </c>
      <c r="C26">
        <v>3</v>
      </c>
      <c r="D26">
        <v>0</v>
      </c>
      <c r="E26">
        <v>0</v>
      </c>
      <c r="F26">
        <v>4</v>
      </c>
      <c r="G26">
        <v>1</v>
      </c>
      <c r="H26">
        <v>0</v>
      </c>
      <c r="I26">
        <v>3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f t="shared" si="1"/>
        <v>23</v>
      </c>
      <c r="T26" t="s">
        <v>18</v>
      </c>
      <c r="U26">
        <f t="shared" si="21"/>
        <v>65.217391304347828</v>
      </c>
      <c r="V26">
        <f t="shared" si="22"/>
        <v>4.3478260869565215</v>
      </c>
      <c r="W26">
        <f t="shared" si="23"/>
        <v>4.3478260869565215</v>
      </c>
      <c r="X26">
        <f t="shared" si="24"/>
        <v>0</v>
      </c>
      <c r="Y26">
        <f t="shared" si="25"/>
        <v>17.391304347826086</v>
      </c>
      <c r="Z26">
        <f t="shared" si="26"/>
        <v>0</v>
      </c>
      <c r="AA26">
        <f t="shared" si="27"/>
        <v>0</v>
      </c>
      <c r="AB26">
        <f t="shared" si="28"/>
        <v>6.5217391304347823</v>
      </c>
      <c r="AC26">
        <f t="shared" si="29"/>
        <v>0</v>
      </c>
      <c r="AD26">
        <f t="shared" si="30"/>
        <v>0</v>
      </c>
      <c r="AE26">
        <f t="shared" si="31"/>
        <v>0</v>
      </c>
      <c r="AF26">
        <f t="shared" si="32"/>
        <v>2.1739130434782608</v>
      </c>
      <c r="AG26">
        <f t="shared" si="33"/>
        <v>0</v>
      </c>
      <c r="AH26">
        <f t="shared" si="34"/>
        <v>0</v>
      </c>
      <c r="AI26">
        <f t="shared" si="35"/>
        <v>0</v>
      </c>
    </row>
    <row r="27" spans="1:35" x14ac:dyDescent="0.25">
      <c r="A27" t="s">
        <v>18</v>
      </c>
      <c r="B27">
        <v>23</v>
      </c>
      <c r="C27">
        <v>2</v>
      </c>
      <c r="D27">
        <v>5</v>
      </c>
      <c r="E27">
        <v>0</v>
      </c>
      <c r="F27">
        <v>3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f t="shared" si="1"/>
        <v>35</v>
      </c>
      <c r="T27" t="s">
        <v>18</v>
      </c>
      <c r="U27">
        <f t="shared" si="21"/>
        <v>52.173913043478258</v>
      </c>
      <c r="V27">
        <f t="shared" si="22"/>
        <v>13.043478260869565</v>
      </c>
      <c r="W27">
        <f t="shared" si="23"/>
        <v>0</v>
      </c>
      <c r="X27">
        <f t="shared" si="24"/>
        <v>0</v>
      </c>
      <c r="Y27">
        <f t="shared" si="25"/>
        <v>17.391304347826086</v>
      </c>
      <c r="Z27">
        <f t="shared" si="26"/>
        <v>4.3478260869565215</v>
      </c>
      <c r="AA27">
        <f t="shared" si="27"/>
        <v>0</v>
      </c>
      <c r="AB27">
        <f t="shared" si="28"/>
        <v>13.043478260869565</v>
      </c>
      <c r="AC27">
        <f t="shared" si="29"/>
        <v>0</v>
      </c>
      <c r="AD27">
        <f t="shared" si="30"/>
        <v>0</v>
      </c>
      <c r="AE27">
        <f t="shared" si="31"/>
        <v>0</v>
      </c>
      <c r="AF27">
        <f t="shared" si="32"/>
        <v>0</v>
      </c>
      <c r="AG27">
        <f t="shared" si="33"/>
        <v>0</v>
      </c>
      <c r="AH27">
        <f t="shared" si="34"/>
        <v>0</v>
      </c>
      <c r="AI27">
        <f t="shared" si="35"/>
        <v>0</v>
      </c>
    </row>
    <row r="28" spans="1:35" x14ac:dyDescent="0.25">
      <c r="A28" t="s">
        <v>18</v>
      </c>
      <c r="B28">
        <v>18</v>
      </c>
      <c r="C28">
        <v>2</v>
      </c>
      <c r="D28">
        <v>0</v>
      </c>
      <c r="E28">
        <v>0</v>
      </c>
      <c r="F28">
        <v>2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f t="shared" si="1"/>
        <v>23</v>
      </c>
      <c r="T28" t="s">
        <v>18</v>
      </c>
      <c r="U28">
        <f t="shared" si="21"/>
        <v>65.714285714285708</v>
      </c>
      <c r="V28">
        <f t="shared" si="22"/>
        <v>5.7142857142857144</v>
      </c>
      <c r="W28">
        <f t="shared" si="23"/>
        <v>14.285714285714286</v>
      </c>
      <c r="X28">
        <f t="shared" si="24"/>
        <v>0</v>
      </c>
      <c r="Y28">
        <f t="shared" si="25"/>
        <v>8.5714285714285712</v>
      </c>
      <c r="Z28">
        <f t="shared" si="26"/>
        <v>0</v>
      </c>
      <c r="AA28">
        <f t="shared" si="27"/>
        <v>0</v>
      </c>
      <c r="AB28">
        <f t="shared" si="28"/>
        <v>2.8571428571428572</v>
      </c>
      <c r="AC28">
        <f t="shared" si="29"/>
        <v>0</v>
      </c>
      <c r="AD28">
        <f t="shared" si="30"/>
        <v>0</v>
      </c>
      <c r="AE28">
        <f t="shared" si="31"/>
        <v>0</v>
      </c>
      <c r="AF28">
        <f t="shared" si="32"/>
        <v>2.8571428571428572</v>
      </c>
      <c r="AG28">
        <f t="shared" si="33"/>
        <v>0</v>
      </c>
      <c r="AH28">
        <f t="shared" si="34"/>
        <v>0</v>
      </c>
      <c r="AI28">
        <f t="shared" si="35"/>
        <v>0</v>
      </c>
    </row>
    <row r="29" spans="1:35" x14ac:dyDescent="0.25">
      <c r="A29" t="s">
        <v>18</v>
      </c>
      <c r="B29">
        <v>76</v>
      </c>
      <c r="C29">
        <v>4</v>
      </c>
      <c r="D29">
        <v>0</v>
      </c>
      <c r="E29">
        <v>0</v>
      </c>
      <c r="F29">
        <v>2</v>
      </c>
      <c r="G29">
        <v>0</v>
      </c>
      <c r="H29">
        <v>1</v>
      </c>
      <c r="I29">
        <v>4</v>
      </c>
      <c r="J29">
        <v>0</v>
      </c>
      <c r="K29">
        <v>0</v>
      </c>
      <c r="L29">
        <v>0</v>
      </c>
      <c r="M29">
        <v>3</v>
      </c>
      <c r="N29">
        <v>0</v>
      </c>
      <c r="O29">
        <v>0</v>
      </c>
      <c r="P29">
        <v>0</v>
      </c>
      <c r="Q29">
        <f t="shared" si="1"/>
        <v>90</v>
      </c>
      <c r="T29" t="s">
        <v>18</v>
      </c>
      <c r="U29">
        <f t="shared" si="21"/>
        <v>78.260869565217391</v>
      </c>
      <c r="V29">
        <f t="shared" si="22"/>
        <v>8.695652173913043</v>
      </c>
      <c r="W29">
        <f t="shared" si="23"/>
        <v>0</v>
      </c>
      <c r="X29">
        <f t="shared" si="24"/>
        <v>0</v>
      </c>
      <c r="Y29">
        <f t="shared" si="25"/>
        <v>8.695652173913043</v>
      </c>
      <c r="Z29">
        <f t="shared" si="26"/>
        <v>0</v>
      </c>
      <c r="AA29">
        <f t="shared" si="27"/>
        <v>0</v>
      </c>
      <c r="AB29">
        <f t="shared" si="28"/>
        <v>4.3478260869565215</v>
      </c>
      <c r="AC29">
        <f t="shared" si="29"/>
        <v>0</v>
      </c>
      <c r="AD29">
        <f t="shared" si="30"/>
        <v>0</v>
      </c>
      <c r="AE29">
        <f t="shared" si="31"/>
        <v>0</v>
      </c>
      <c r="AF29">
        <f t="shared" si="32"/>
        <v>0</v>
      </c>
      <c r="AG29">
        <f t="shared" si="33"/>
        <v>0</v>
      </c>
      <c r="AH29">
        <f t="shared" si="34"/>
        <v>0</v>
      </c>
      <c r="AI29">
        <f t="shared" si="35"/>
        <v>0</v>
      </c>
    </row>
    <row r="30" spans="1:35" x14ac:dyDescent="0.25">
      <c r="A30" t="s">
        <v>18</v>
      </c>
      <c r="B30">
        <v>9</v>
      </c>
      <c r="C30">
        <v>0</v>
      </c>
      <c r="D30">
        <v>0</v>
      </c>
      <c r="E30">
        <v>0</v>
      </c>
      <c r="F30">
        <v>2</v>
      </c>
      <c r="G30">
        <v>0</v>
      </c>
      <c r="H30">
        <v>0</v>
      </c>
      <c r="I30">
        <v>4</v>
      </c>
      <c r="J30">
        <v>0</v>
      </c>
      <c r="K30">
        <v>1</v>
      </c>
      <c r="L30">
        <v>0</v>
      </c>
      <c r="M30">
        <v>1</v>
      </c>
      <c r="N30">
        <v>0</v>
      </c>
      <c r="O30">
        <v>0</v>
      </c>
      <c r="P30">
        <v>0</v>
      </c>
      <c r="Q30">
        <f t="shared" si="1"/>
        <v>17</v>
      </c>
      <c r="T30" t="s">
        <v>18</v>
      </c>
      <c r="U30">
        <f t="shared" si="21"/>
        <v>84.444444444444443</v>
      </c>
      <c r="V30">
        <f t="shared" si="22"/>
        <v>4.4444444444444446</v>
      </c>
      <c r="W30">
        <f t="shared" si="23"/>
        <v>0</v>
      </c>
      <c r="X30">
        <f t="shared" si="24"/>
        <v>0</v>
      </c>
      <c r="Y30">
        <f t="shared" si="25"/>
        <v>2.2222222222222223</v>
      </c>
      <c r="Z30">
        <f t="shared" si="26"/>
        <v>0</v>
      </c>
      <c r="AA30">
        <f t="shared" si="27"/>
        <v>1.1111111111111112</v>
      </c>
      <c r="AB30">
        <f t="shared" si="28"/>
        <v>4.4444444444444446</v>
      </c>
      <c r="AC30">
        <f t="shared" si="29"/>
        <v>0</v>
      </c>
      <c r="AD30">
        <f t="shared" si="30"/>
        <v>0</v>
      </c>
      <c r="AE30">
        <f t="shared" si="31"/>
        <v>0</v>
      </c>
      <c r="AF30">
        <f t="shared" si="32"/>
        <v>3.3333333333333335</v>
      </c>
      <c r="AG30">
        <f t="shared" si="33"/>
        <v>0</v>
      </c>
      <c r="AH30">
        <f t="shared" si="34"/>
        <v>0</v>
      </c>
      <c r="AI30">
        <f t="shared" si="35"/>
        <v>0</v>
      </c>
    </row>
    <row r="31" spans="1:35" x14ac:dyDescent="0.25">
      <c r="A31" t="s">
        <v>18</v>
      </c>
      <c r="B31">
        <v>29</v>
      </c>
      <c r="C31">
        <v>1</v>
      </c>
      <c r="D31">
        <v>0</v>
      </c>
      <c r="E31">
        <v>0</v>
      </c>
      <c r="F31">
        <v>1</v>
      </c>
      <c r="G31">
        <v>0</v>
      </c>
      <c r="H31">
        <v>0</v>
      </c>
      <c r="I31">
        <v>24</v>
      </c>
      <c r="J31">
        <v>0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f t="shared" si="1"/>
        <v>56</v>
      </c>
      <c r="T31" t="s">
        <v>18</v>
      </c>
      <c r="U31">
        <f t="shared" si="21"/>
        <v>52.941176470588232</v>
      </c>
      <c r="V31">
        <f t="shared" si="22"/>
        <v>0</v>
      </c>
      <c r="W31">
        <f t="shared" si="23"/>
        <v>0</v>
      </c>
      <c r="X31">
        <f t="shared" si="24"/>
        <v>0</v>
      </c>
      <c r="Y31">
        <f t="shared" si="25"/>
        <v>11.764705882352942</v>
      </c>
      <c r="Z31">
        <f t="shared" si="26"/>
        <v>0</v>
      </c>
      <c r="AA31">
        <f t="shared" si="27"/>
        <v>0</v>
      </c>
      <c r="AB31">
        <f t="shared" si="28"/>
        <v>23.529411764705884</v>
      </c>
      <c r="AC31">
        <f t="shared" si="29"/>
        <v>0</v>
      </c>
      <c r="AD31">
        <f t="shared" si="30"/>
        <v>5.882352941176471</v>
      </c>
      <c r="AE31">
        <f t="shared" si="31"/>
        <v>0</v>
      </c>
      <c r="AF31">
        <f t="shared" si="32"/>
        <v>5.882352941176471</v>
      </c>
      <c r="AG31">
        <f t="shared" si="33"/>
        <v>0</v>
      </c>
      <c r="AH31">
        <f t="shared" si="34"/>
        <v>0</v>
      </c>
      <c r="AI31">
        <f t="shared" si="35"/>
        <v>0</v>
      </c>
    </row>
    <row r="32" spans="1:35" x14ac:dyDescent="0.25">
      <c r="A32" t="s">
        <v>18</v>
      </c>
      <c r="B32">
        <v>34</v>
      </c>
      <c r="C32">
        <v>2</v>
      </c>
      <c r="D32">
        <v>2</v>
      </c>
      <c r="E32">
        <v>0</v>
      </c>
      <c r="F32">
        <v>2</v>
      </c>
      <c r="G32">
        <v>0</v>
      </c>
      <c r="H32">
        <v>0</v>
      </c>
      <c r="I32">
        <v>4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f t="shared" si="1"/>
        <v>44</v>
      </c>
      <c r="T32" t="s">
        <v>18</v>
      </c>
      <c r="U32">
        <f t="shared" si="21"/>
        <v>51.785714285714285</v>
      </c>
      <c r="V32">
        <f t="shared" si="22"/>
        <v>1.7857142857142858</v>
      </c>
      <c r="W32">
        <f t="shared" si="23"/>
        <v>0</v>
      </c>
      <c r="X32">
        <f t="shared" si="24"/>
        <v>0</v>
      </c>
      <c r="Y32">
        <f t="shared" si="25"/>
        <v>1.7857142857142858</v>
      </c>
      <c r="Z32">
        <f t="shared" si="26"/>
        <v>0</v>
      </c>
      <c r="AA32">
        <f t="shared" si="27"/>
        <v>0</v>
      </c>
      <c r="AB32">
        <f t="shared" si="28"/>
        <v>42.857142857142854</v>
      </c>
      <c r="AC32">
        <f t="shared" si="29"/>
        <v>0</v>
      </c>
      <c r="AD32">
        <f t="shared" si="30"/>
        <v>1.7857142857142858</v>
      </c>
      <c r="AE32">
        <f t="shared" si="31"/>
        <v>0</v>
      </c>
      <c r="AF32">
        <f t="shared" si="32"/>
        <v>0</v>
      </c>
      <c r="AG32">
        <f t="shared" si="33"/>
        <v>0</v>
      </c>
      <c r="AH32">
        <f t="shared" si="34"/>
        <v>0</v>
      </c>
      <c r="AI32">
        <f t="shared" si="35"/>
        <v>0</v>
      </c>
    </row>
    <row r="33" spans="1:35" x14ac:dyDescent="0.25">
      <c r="A33" t="s">
        <v>18</v>
      </c>
      <c r="B33">
        <v>29</v>
      </c>
      <c r="C33">
        <v>10</v>
      </c>
      <c r="D33">
        <v>1</v>
      </c>
      <c r="E33">
        <v>0</v>
      </c>
      <c r="F33">
        <v>0</v>
      </c>
      <c r="G33">
        <v>3</v>
      </c>
      <c r="H33">
        <v>0</v>
      </c>
      <c r="I33">
        <v>4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f t="shared" si="1"/>
        <v>48</v>
      </c>
      <c r="T33" t="s">
        <v>18</v>
      </c>
      <c r="U33">
        <f t="shared" si="21"/>
        <v>77.272727272727266</v>
      </c>
      <c r="V33">
        <f t="shared" si="22"/>
        <v>4.5454545454545459</v>
      </c>
      <c r="W33">
        <f t="shared" si="23"/>
        <v>4.5454545454545459</v>
      </c>
      <c r="X33">
        <f t="shared" si="24"/>
        <v>0</v>
      </c>
      <c r="Y33">
        <f t="shared" si="25"/>
        <v>4.5454545454545459</v>
      </c>
      <c r="Z33">
        <f t="shared" si="26"/>
        <v>0</v>
      </c>
      <c r="AA33">
        <f t="shared" si="27"/>
        <v>0</v>
      </c>
      <c r="AB33">
        <f t="shared" si="28"/>
        <v>9.0909090909090917</v>
      </c>
      <c r="AC33">
        <f t="shared" si="29"/>
        <v>0</v>
      </c>
      <c r="AD33">
        <f t="shared" si="30"/>
        <v>0</v>
      </c>
      <c r="AE33">
        <f t="shared" si="31"/>
        <v>0</v>
      </c>
      <c r="AF33">
        <f t="shared" si="32"/>
        <v>0</v>
      </c>
      <c r="AG33">
        <f t="shared" si="33"/>
        <v>0</v>
      </c>
      <c r="AH33">
        <f t="shared" si="34"/>
        <v>0</v>
      </c>
      <c r="AI33">
        <f t="shared" si="35"/>
        <v>0</v>
      </c>
    </row>
    <row r="34" spans="1:35" x14ac:dyDescent="0.25">
      <c r="A34" t="s">
        <v>18</v>
      </c>
      <c r="B34">
        <v>69</v>
      </c>
      <c r="C34">
        <v>13</v>
      </c>
      <c r="D34">
        <v>0</v>
      </c>
      <c r="E34">
        <v>0</v>
      </c>
      <c r="F34">
        <v>3</v>
      </c>
      <c r="G34">
        <v>0</v>
      </c>
      <c r="H34">
        <v>0</v>
      </c>
      <c r="I34">
        <v>26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f t="shared" si="1"/>
        <v>112</v>
      </c>
      <c r="T34" t="s">
        <v>18</v>
      </c>
      <c r="U34">
        <f t="shared" si="21"/>
        <v>60.416666666666664</v>
      </c>
      <c r="V34">
        <f t="shared" si="22"/>
        <v>20.833333333333332</v>
      </c>
      <c r="W34">
        <f t="shared" si="23"/>
        <v>2.0833333333333335</v>
      </c>
      <c r="X34">
        <f t="shared" si="24"/>
        <v>0</v>
      </c>
      <c r="Y34">
        <f t="shared" si="25"/>
        <v>0</v>
      </c>
      <c r="Z34">
        <f t="shared" si="26"/>
        <v>6.25</v>
      </c>
      <c r="AA34">
        <f t="shared" si="27"/>
        <v>0</v>
      </c>
      <c r="AB34">
        <f t="shared" si="28"/>
        <v>8.3333333333333339</v>
      </c>
      <c r="AC34">
        <f t="shared" si="29"/>
        <v>0</v>
      </c>
      <c r="AD34">
        <f t="shared" si="30"/>
        <v>2.0833333333333335</v>
      </c>
      <c r="AE34">
        <f t="shared" si="31"/>
        <v>0</v>
      </c>
      <c r="AF34">
        <f t="shared" si="32"/>
        <v>0</v>
      </c>
      <c r="AG34">
        <f t="shared" si="33"/>
        <v>0</v>
      </c>
      <c r="AH34">
        <f t="shared" si="34"/>
        <v>0</v>
      </c>
      <c r="AI34">
        <f t="shared" si="35"/>
        <v>0</v>
      </c>
    </row>
    <row r="35" spans="1:35" x14ac:dyDescent="0.25">
      <c r="A35" t="s">
        <v>18</v>
      </c>
      <c r="B35">
        <v>17</v>
      </c>
      <c r="C35">
        <v>2</v>
      </c>
      <c r="D35">
        <v>0</v>
      </c>
      <c r="E35">
        <v>0</v>
      </c>
      <c r="F35">
        <v>2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f t="shared" si="1"/>
        <v>21</v>
      </c>
      <c r="T35" t="s">
        <v>18</v>
      </c>
      <c r="U35">
        <f t="shared" si="21"/>
        <v>61.607142857142854</v>
      </c>
      <c r="V35">
        <f t="shared" si="22"/>
        <v>11.607142857142858</v>
      </c>
      <c r="W35">
        <f t="shared" si="23"/>
        <v>0</v>
      </c>
      <c r="X35">
        <f t="shared" si="24"/>
        <v>0</v>
      </c>
      <c r="Y35">
        <f t="shared" si="25"/>
        <v>2.6785714285714284</v>
      </c>
      <c r="Z35">
        <f t="shared" si="26"/>
        <v>0</v>
      </c>
      <c r="AA35">
        <f t="shared" si="27"/>
        <v>0</v>
      </c>
      <c r="AB35">
        <f t="shared" si="28"/>
        <v>23.214285714285715</v>
      </c>
      <c r="AC35">
        <f t="shared" si="29"/>
        <v>0</v>
      </c>
      <c r="AD35">
        <f t="shared" si="30"/>
        <v>0</v>
      </c>
      <c r="AE35">
        <f t="shared" si="31"/>
        <v>0</v>
      </c>
      <c r="AF35">
        <f t="shared" si="32"/>
        <v>0.8928571428571429</v>
      </c>
      <c r="AG35">
        <f t="shared" si="33"/>
        <v>0</v>
      </c>
      <c r="AH35">
        <f t="shared" si="34"/>
        <v>0</v>
      </c>
      <c r="AI35">
        <f t="shared" si="35"/>
        <v>0</v>
      </c>
    </row>
    <row r="36" spans="1:35" x14ac:dyDescent="0.25">
      <c r="A36" t="s">
        <v>18</v>
      </c>
      <c r="B36">
        <v>60</v>
      </c>
      <c r="C36">
        <v>9</v>
      </c>
      <c r="D36">
        <v>0</v>
      </c>
      <c r="E36">
        <v>0</v>
      </c>
      <c r="F36">
        <v>1</v>
      </c>
      <c r="G36">
        <v>0</v>
      </c>
      <c r="H36">
        <v>0</v>
      </c>
      <c r="I36">
        <v>21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f t="shared" si="1"/>
        <v>91</v>
      </c>
      <c r="T36" t="s">
        <v>18</v>
      </c>
      <c r="U36">
        <f t="shared" si="21"/>
        <v>80.952380952380949</v>
      </c>
      <c r="V36">
        <f t="shared" si="22"/>
        <v>9.5238095238095237</v>
      </c>
      <c r="W36">
        <f t="shared" si="23"/>
        <v>0</v>
      </c>
      <c r="X36">
        <f t="shared" si="24"/>
        <v>0</v>
      </c>
      <c r="Y36">
        <f t="shared" si="25"/>
        <v>9.5238095238095237</v>
      </c>
      <c r="Z36">
        <f t="shared" si="26"/>
        <v>0</v>
      </c>
      <c r="AA36">
        <f t="shared" si="27"/>
        <v>0</v>
      </c>
      <c r="AB36">
        <f t="shared" si="28"/>
        <v>0</v>
      </c>
      <c r="AC36">
        <f t="shared" si="29"/>
        <v>0</v>
      </c>
      <c r="AD36">
        <f t="shared" si="30"/>
        <v>0</v>
      </c>
      <c r="AE36">
        <f t="shared" si="31"/>
        <v>0</v>
      </c>
      <c r="AF36">
        <f t="shared" si="32"/>
        <v>0</v>
      </c>
      <c r="AG36">
        <f t="shared" si="33"/>
        <v>0</v>
      </c>
      <c r="AH36">
        <f t="shared" si="34"/>
        <v>0</v>
      </c>
      <c r="AI36">
        <f t="shared" si="35"/>
        <v>0</v>
      </c>
    </row>
    <row r="37" spans="1:35" x14ac:dyDescent="0.25">
      <c r="A37" t="s">
        <v>18</v>
      </c>
      <c r="B37">
        <v>32</v>
      </c>
      <c r="C37">
        <v>18</v>
      </c>
      <c r="D37">
        <v>0</v>
      </c>
      <c r="E37">
        <v>0</v>
      </c>
      <c r="F37">
        <v>1</v>
      </c>
      <c r="G37">
        <v>0</v>
      </c>
      <c r="H37">
        <v>0</v>
      </c>
      <c r="I37">
        <v>10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f t="shared" si="1"/>
        <v>62</v>
      </c>
      <c r="T37" t="s">
        <v>18</v>
      </c>
      <c r="U37">
        <f t="shared" si="21"/>
        <v>65.934065934065927</v>
      </c>
      <c r="V37">
        <f t="shared" si="22"/>
        <v>9.8901098901098905</v>
      </c>
      <c r="W37">
        <f t="shared" si="23"/>
        <v>0</v>
      </c>
      <c r="X37">
        <f t="shared" si="24"/>
        <v>0</v>
      </c>
      <c r="Y37">
        <f t="shared" si="25"/>
        <v>1.098901098901099</v>
      </c>
      <c r="Z37">
        <f t="shared" si="26"/>
        <v>0</v>
      </c>
      <c r="AA37">
        <f t="shared" si="27"/>
        <v>0</v>
      </c>
      <c r="AB37">
        <f t="shared" si="28"/>
        <v>23.076923076923077</v>
      </c>
      <c r="AC37">
        <f t="shared" si="29"/>
        <v>0</v>
      </c>
      <c r="AD37">
        <f t="shared" si="30"/>
        <v>0</v>
      </c>
      <c r="AE37">
        <f t="shared" si="31"/>
        <v>0</v>
      </c>
      <c r="AF37">
        <f t="shared" si="32"/>
        <v>0</v>
      </c>
      <c r="AG37">
        <f t="shared" si="33"/>
        <v>0</v>
      </c>
      <c r="AH37">
        <f t="shared" si="34"/>
        <v>0</v>
      </c>
      <c r="AI37">
        <f t="shared" si="35"/>
        <v>0</v>
      </c>
    </row>
    <row r="38" spans="1:35" x14ac:dyDescent="0.25">
      <c r="A38" t="s">
        <v>18</v>
      </c>
      <c r="B38">
        <v>48</v>
      </c>
      <c r="C38">
        <v>4</v>
      </c>
      <c r="D38">
        <v>1</v>
      </c>
      <c r="E38">
        <v>0</v>
      </c>
      <c r="F38">
        <v>1</v>
      </c>
      <c r="G38">
        <v>0</v>
      </c>
      <c r="H38">
        <v>0</v>
      </c>
      <c r="I38">
        <v>18</v>
      </c>
      <c r="J38">
        <v>0</v>
      </c>
      <c r="K38">
        <v>1</v>
      </c>
      <c r="L38">
        <v>0</v>
      </c>
      <c r="M38">
        <v>1</v>
      </c>
      <c r="N38">
        <v>1</v>
      </c>
      <c r="O38">
        <v>0</v>
      </c>
      <c r="P38">
        <v>0</v>
      </c>
      <c r="Q38">
        <f t="shared" si="1"/>
        <v>75</v>
      </c>
      <c r="T38" t="s">
        <v>18</v>
      </c>
      <c r="U38">
        <f t="shared" si="21"/>
        <v>51.612903225806448</v>
      </c>
      <c r="V38">
        <f t="shared" si="22"/>
        <v>29.032258064516128</v>
      </c>
      <c r="W38">
        <f t="shared" si="23"/>
        <v>0</v>
      </c>
      <c r="X38">
        <f t="shared" si="24"/>
        <v>0</v>
      </c>
      <c r="Y38">
        <f t="shared" si="25"/>
        <v>1.6129032258064515</v>
      </c>
      <c r="Z38">
        <f t="shared" si="26"/>
        <v>0</v>
      </c>
      <c r="AA38">
        <f t="shared" si="27"/>
        <v>0</v>
      </c>
      <c r="AB38">
        <f t="shared" si="28"/>
        <v>16.129032258064516</v>
      </c>
      <c r="AC38">
        <f t="shared" si="29"/>
        <v>0</v>
      </c>
      <c r="AD38">
        <f t="shared" si="30"/>
        <v>0</v>
      </c>
      <c r="AE38">
        <f t="shared" si="31"/>
        <v>0</v>
      </c>
      <c r="AF38">
        <f t="shared" si="32"/>
        <v>1.6129032258064515</v>
      </c>
      <c r="AG38">
        <f t="shared" si="33"/>
        <v>0</v>
      </c>
      <c r="AH38">
        <f t="shared" si="34"/>
        <v>0</v>
      </c>
      <c r="AI38">
        <f t="shared" si="35"/>
        <v>0</v>
      </c>
    </row>
    <row r="39" spans="1:35" x14ac:dyDescent="0.25">
      <c r="A39" t="s">
        <v>18</v>
      </c>
      <c r="B39">
        <v>57</v>
      </c>
      <c r="C39">
        <v>7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f t="shared" si="1"/>
        <v>65</v>
      </c>
      <c r="T39" t="s">
        <v>18</v>
      </c>
      <c r="U39">
        <f t="shared" si="21"/>
        <v>64</v>
      </c>
      <c r="V39">
        <f t="shared" si="22"/>
        <v>5.333333333333333</v>
      </c>
      <c r="W39">
        <f t="shared" si="23"/>
        <v>1.3333333333333333</v>
      </c>
      <c r="X39">
        <f t="shared" si="24"/>
        <v>0</v>
      </c>
      <c r="Y39">
        <f t="shared" si="25"/>
        <v>1.3333333333333333</v>
      </c>
      <c r="Z39">
        <f t="shared" si="26"/>
        <v>0</v>
      </c>
      <c r="AA39">
        <f t="shared" si="27"/>
        <v>0</v>
      </c>
      <c r="AB39">
        <f t="shared" si="28"/>
        <v>24</v>
      </c>
      <c r="AC39">
        <f t="shared" si="29"/>
        <v>0</v>
      </c>
      <c r="AD39">
        <f t="shared" si="30"/>
        <v>1.3333333333333333</v>
      </c>
      <c r="AE39">
        <f t="shared" si="31"/>
        <v>0</v>
      </c>
      <c r="AF39">
        <f t="shared" si="32"/>
        <v>1.3333333333333333</v>
      </c>
      <c r="AG39">
        <f t="shared" si="33"/>
        <v>1.3333333333333333</v>
      </c>
      <c r="AH39">
        <f t="shared" si="34"/>
        <v>0</v>
      </c>
      <c r="AI39">
        <f t="shared" si="35"/>
        <v>0</v>
      </c>
    </row>
    <row r="40" spans="1:35" x14ac:dyDescent="0.25">
      <c r="A40" t="s">
        <v>18</v>
      </c>
      <c r="B40">
        <v>86</v>
      </c>
      <c r="C40">
        <v>3</v>
      </c>
      <c r="D40">
        <v>0</v>
      </c>
      <c r="E40">
        <v>0</v>
      </c>
      <c r="F40">
        <v>0</v>
      </c>
      <c r="G40">
        <v>0</v>
      </c>
      <c r="H40">
        <v>0</v>
      </c>
      <c r="I40">
        <v>11</v>
      </c>
      <c r="J40">
        <v>3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f t="shared" si="1"/>
        <v>104</v>
      </c>
      <c r="T40" t="s">
        <v>18</v>
      </c>
      <c r="U40">
        <f t="shared" si="21"/>
        <v>87.692307692307693</v>
      </c>
      <c r="V40">
        <f t="shared" si="22"/>
        <v>10.76923076923077</v>
      </c>
      <c r="W40">
        <f t="shared" si="23"/>
        <v>0</v>
      </c>
      <c r="X40">
        <f t="shared" si="24"/>
        <v>0</v>
      </c>
      <c r="Y40">
        <f t="shared" si="25"/>
        <v>1.5384615384615385</v>
      </c>
      <c r="Z40">
        <f t="shared" si="26"/>
        <v>0</v>
      </c>
      <c r="AA40">
        <f t="shared" si="27"/>
        <v>0</v>
      </c>
      <c r="AB40">
        <f t="shared" si="28"/>
        <v>0</v>
      </c>
      <c r="AC40">
        <f t="shared" si="29"/>
        <v>0</v>
      </c>
      <c r="AD40">
        <f t="shared" si="30"/>
        <v>0</v>
      </c>
      <c r="AE40">
        <f t="shared" si="31"/>
        <v>0</v>
      </c>
      <c r="AF40">
        <f t="shared" si="32"/>
        <v>0</v>
      </c>
      <c r="AG40">
        <f t="shared" si="33"/>
        <v>0</v>
      </c>
      <c r="AH40">
        <f t="shared" si="34"/>
        <v>0</v>
      </c>
      <c r="AI40">
        <f t="shared" si="35"/>
        <v>0</v>
      </c>
    </row>
    <row r="41" spans="1:35" x14ac:dyDescent="0.25">
      <c r="A41" t="s">
        <v>6</v>
      </c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f t="shared" si="1"/>
        <v>1</v>
      </c>
      <c r="T41" t="s">
        <v>18</v>
      </c>
      <c r="U41">
        <f t="shared" si="21"/>
        <v>82.692307692307693</v>
      </c>
      <c r="V41">
        <f t="shared" si="22"/>
        <v>2.8846153846153846</v>
      </c>
      <c r="W41">
        <f t="shared" si="23"/>
        <v>0</v>
      </c>
      <c r="X41">
        <f t="shared" si="24"/>
        <v>0</v>
      </c>
      <c r="Y41">
        <f t="shared" si="25"/>
        <v>0</v>
      </c>
      <c r="Z41">
        <f t="shared" si="26"/>
        <v>0</v>
      </c>
      <c r="AA41">
        <f t="shared" si="27"/>
        <v>0</v>
      </c>
      <c r="AB41">
        <f t="shared" si="28"/>
        <v>10.576923076923077</v>
      </c>
      <c r="AC41">
        <f t="shared" si="29"/>
        <v>2.8846153846153846</v>
      </c>
      <c r="AD41">
        <f t="shared" si="30"/>
        <v>0</v>
      </c>
      <c r="AE41">
        <f t="shared" si="31"/>
        <v>0</v>
      </c>
      <c r="AF41">
        <f t="shared" si="32"/>
        <v>0.96153846153846156</v>
      </c>
      <c r="AG41">
        <f t="shared" si="33"/>
        <v>0</v>
      </c>
      <c r="AH41">
        <f t="shared" si="34"/>
        <v>0</v>
      </c>
      <c r="AI41">
        <f t="shared" si="35"/>
        <v>0</v>
      </c>
    </row>
    <row r="42" spans="1:35" x14ac:dyDescent="0.25">
      <c r="A42" t="s">
        <v>6</v>
      </c>
      <c r="B42">
        <v>38</v>
      </c>
      <c r="C42">
        <v>2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2</v>
      </c>
      <c r="N42">
        <v>0</v>
      </c>
      <c r="O42">
        <v>0</v>
      </c>
      <c r="P42">
        <v>0</v>
      </c>
      <c r="Q42">
        <f t="shared" si="1"/>
        <v>44</v>
      </c>
      <c r="T42" t="s">
        <v>509</v>
      </c>
      <c r="U42">
        <f>AVERAGE(U20:U41)</f>
        <v>59.755397709553151</v>
      </c>
      <c r="V42">
        <f t="shared" ref="V42:AI42" si="36">AVERAGE(V20:V41)</f>
        <v>9.2582366598133756</v>
      </c>
      <c r="W42">
        <f t="shared" si="36"/>
        <v>2.3452573447632741</v>
      </c>
      <c r="X42">
        <f t="shared" si="36"/>
        <v>0</v>
      </c>
      <c r="Y42">
        <f t="shared" si="36"/>
        <v>10.959786590325438</v>
      </c>
      <c r="Z42">
        <f t="shared" si="36"/>
        <v>0.73424462011418534</v>
      </c>
      <c r="AA42">
        <f t="shared" si="36"/>
        <v>5.0505050505050504E-2</v>
      </c>
      <c r="AB42">
        <f t="shared" si="36"/>
        <v>12.090370569788336</v>
      </c>
      <c r="AC42">
        <f t="shared" si="36"/>
        <v>0.13111888111888112</v>
      </c>
      <c r="AD42">
        <f t="shared" si="36"/>
        <v>1.0386108989050165</v>
      </c>
      <c r="AE42">
        <f t="shared" si="36"/>
        <v>0</v>
      </c>
      <c r="AF42">
        <f t="shared" si="36"/>
        <v>3.0076837963254106</v>
      </c>
      <c r="AG42">
        <f t="shared" si="36"/>
        <v>6.0606060606060601E-2</v>
      </c>
      <c r="AH42">
        <f t="shared" si="36"/>
        <v>0</v>
      </c>
      <c r="AI42">
        <f t="shared" si="36"/>
        <v>0.56818181818181823</v>
      </c>
    </row>
    <row r="43" spans="1:35" x14ac:dyDescent="0.25">
      <c r="A43" t="s">
        <v>6</v>
      </c>
      <c r="B43">
        <v>7</v>
      </c>
      <c r="C43">
        <v>1</v>
      </c>
      <c r="D43">
        <v>7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f t="shared" si="1"/>
        <v>16</v>
      </c>
      <c r="T43" t="s">
        <v>6</v>
      </c>
      <c r="U43">
        <f t="shared" ref="U43:U66" si="37">100*B41/$Q41</f>
        <v>100</v>
      </c>
      <c r="V43">
        <f t="shared" ref="V43:V66" si="38">100*C41/$Q41</f>
        <v>0</v>
      </c>
      <c r="W43">
        <f t="shared" ref="W43:W66" si="39">100*D41/$Q41</f>
        <v>0</v>
      </c>
      <c r="X43">
        <f t="shared" ref="X43:X66" si="40">100*E41/$Q41</f>
        <v>0</v>
      </c>
      <c r="Y43">
        <f t="shared" ref="Y43:Y66" si="41">100*F41/$Q41</f>
        <v>0</v>
      </c>
      <c r="Z43">
        <f t="shared" ref="Z43:Z66" si="42">100*G41/$Q41</f>
        <v>0</v>
      </c>
      <c r="AA43">
        <f t="shared" ref="AA43:AA66" si="43">100*H41/$Q41</f>
        <v>0</v>
      </c>
      <c r="AB43">
        <f t="shared" ref="AB43:AB66" si="44">100*I41/$Q41</f>
        <v>0</v>
      </c>
      <c r="AC43">
        <f t="shared" ref="AC43:AC66" si="45">100*J41/$Q41</f>
        <v>0</v>
      </c>
      <c r="AD43">
        <f t="shared" ref="AD43:AD66" si="46">100*K41/$Q41</f>
        <v>0</v>
      </c>
      <c r="AE43">
        <f t="shared" ref="AE43:AE66" si="47">100*L41/$Q41</f>
        <v>0</v>
      </c>
      <c r="AF43">
        <f t="shared" ref="AF43:AF66" si="48">100*M41/$Q41</f>
        <v>0</v>
      </c>
      <c r="AG43">
        <f t="shared" ref="AG43:AG66" si="49">100*N41/$Q41</f>
        <v>0</v>
      </c>
      <c r="AH43">
        <f t="shared" ref="AH43:AH66" si="50">100*O41/$Q41</f>
        <v>0</v>
      </c>
      <c r="AI43">
        <f t="shared" ref="AI43:AI66" si="51">100*P41/$Q41</f>
        <v>0</v>
      </c>
    </row>
    <row r="44" spans="1:35" x14ac:dyDescent="0.25">
      <c r="A44" t="s">
        <v>6</v>
      </c>
      <c r="B44">
        <v>12</v>
      </c>
      <c r="C44">
        <v>3</v>
      </c>
      <c r="D44">
        <v>7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f t="shared" si="1"/>
        <v>22</v>
      </c>
      <c r="T44" t="s">
        <v>6</v>
      </c>
      <c r="U44">
        <f t="shared" si="37"/>
        <v>86.36363636363636</v>
      </c>
      <c r="V44">
        <f t="shared" si="38"/>
        <v>4.5454545454545459</v>
      </c>
      <c r="W44">
        <f t="shared" si="39"/>
        <v>2.2727272727272729</v>
      </c>
      <c r="X44">
        <f t="shared" si="40"/>
        <v>0</v>
      </c>
      <c r="Y44">
        <f t="shared" si="41"/>
        <v>0</v>
      </c>
      <c r="Z44">
        <f t="shared" si="42"/>
        <v>0</v>
      </c>
      <c r="AA44">
        <f t="shared" si="43"/>
        <v>0</v>
      </c>
      <c r="AB44">
        <f t="shared" si="44"/>
        <v>0</v>
      </c>
      <c r="AC44">
        <f t="shared" si="45"/>
        <v>0</v>
      </c>
      <c r="AD44">
        <f t="shared" si="46"/>
        <v>2.2727272727272729</v>
      </c>
      <c r="AE44">
        <f t="shared" si="47"/>
        <v>0</v>
      </c>
      <c r="AF44">
        <f t="shared" si="48"/>
        <v>4.5454545454545459</v>
      </c>
      <c r="AG44">
        <f t="shared" si="49"/>
        <v>0</v>
      </c>
      <c r="AH44">
        <f t="shared" si="50"/>
        <v>0</v>
      </c>
      <c r="AI44">
        <f t="shared" si="51"/>
        <v>0</v>
      </c>
    </row>
    <row r="45" spans="1:35" x14ac:dyDescent="0.25">
      <c r="A45" t="s">
        <v>6</v>
      </c>
      <c r="B45">
        <v>13</v>
      </c>
      <c r="C45">
        <v>0</v>
      </c>
      <c r="D45">
        <v>12</v>
      </c>
      <c r="E45">
        <v>0</v>
      </c>
      <c r="F45">
        <v>5</v>
      </c>
      <c r="G45">
        <v>0</v>
      </c>
      <c r="H45">
        <v>0</v>
      </c>
      <c r="I45">
        <v>3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f t="shared" si="1"/>
        <v>34</v>
      </c>
      <c r="T45" t="s">
        <v>6</v>
      </c>
      <c r="U45">
        <f t="shared" si="37"/>
        <v>43.75</v>
      </c>
      <c r="V45">
        <f t="shared" si="38"/>
        <v>6.25</v>
      </c>
      <c r="W45">
        <f t="shared" si="39"/>
        <v>43.75</v>
      </c>
      <c r="X45">
        <f t="shared" si="40"/>
        <v>0</v>
      </c>
      <c r="Y45">
        <f t="shared" si="41"/>
        <v>6.25</v>
      </c>
      <c r="Z45">
        <f t="shared" si="42"/>
        <v>0</v>
      </c>
      <c r="AA45">
        <f t="shared" si="43"/>
        <v>0</v>
      </c>
      <c r="AB45">
        <f t="shared" si="44"/>
        <v>0</v>
      </c>
      <c r="AC45">
        <f t="shared" si="45"/>
        <v>0</v>
      </c>
      <c r="AD45">
        <f t="shared" si="46"/>
        <v>0</v>
      </c>
      <c r="AE45">
        <f t="shared" si="47"/>
        <v>0</v>
      </c>
      <c r="AF45">
        <f t="shared" si="48"/>
        <v>0</v>
      </c>
      <c r="AG45">
        <f t="shared" si="49"/>
        <v>0</v>
      </c>
      <c r="AH45">
        <f t="shared" si="50"/>
        <v>0</v>
      </c>
      <c r="AI45">
        <f t="shared" si="51"/>
        <v>0</v>
      </c>
    </row>
    <row r="46" spans="1:35" x14ac:dyDescent="0.25">
      <c r="A46" t="s">
        <v>6</v>
      </c>
      <c r="B46">
        <v>16</v>
      </c>
      <c r="C46">
        <v>2</v>
      </c>
      <c r="D46">
        <v>26</v>
      </c>
      <c r="E46">
        <v>0</v>
      </c>
      <c r="F46">
        <v>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f t="shared" si="1"/>
        <v>50</v>
      </c>
      <c r="T46" t="s">
        <v>6</v>
      </c>
      <c r="U46">
        <f t="shared" si="37"/>
        <v>54.545454545454547</v>
      </c>
      <c r="V46">
        <f t="shared" si="38"/>
        <v>13.636363636363637</v>
      </c>
      <c r="W46">
        <f t="shared" si="39"/>
        <v>31.818181818181817</v>
      </c>
      <c r="X46">
        <f t="shared" si="40"/>
        <v>0</v>
      </c>
      <c r="Y46">
        <f t="shared" si="41"/>
        <v>0</v>
      </c>
      <c r="Z46">
        <f t="shared" si="42"/>
        <v>0</v>
      </c>
      <c r="AA46">
        <f t="shared" si="43"/>
        <v>0</v>
      </c>
      <c r="AB46">
        <f t="shared" si="44"/>
        <v>0</v>
      </c>
      <c r="AC46">
        <f t="shared" si="45"/>
        <v>0</v>
      </c>
      <c r="AD46">
        <f t="shared" si="46"/>
        <v>0</v>
      </c>
      <c r="AE46">
        <f t="shared" si="47"/>
        <v>0</v>
      </c>
      <c r="AF46">
        <f t="shared" si="48"/>
        <v>0</v>
      </c>
      <c r="AG46">
        <f t="shared" si="49"/>
        <v>0</v>
      </c>
      <c r="AH46">
        <f t="shared" si="50"/>
        <v>0</v>
      </c>
      <c r="AI46">
        <f t="shared" si="51"/>
        <v>0</v>
      </c>
    </row>
    <row r="47" spans="1:35" x14ac:dyDescent="0.25">
      <c r="A47" t="s">
        <v>6</v>
      </c>
      <c r="B47">
        <v>0</v>
      </c>
      <c r="C47">
        <v>1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f t="shared" si="1"/>
        <v>2</v>
      </c>
      <c r="T47" t="s">
        <v>6</v>
      </c>
      <c r="U47">
        <f t="shared" si="37"/>
        <v>38.235294117647058</v>
      </c>
      <c r="V47">
        <f t="shared" si="38"/>
        <v>0</v>
      </c>
      <c r="W47">
        <f t="shared" si="39"/>
        <v>35.294117647058826</v>
      </c>
      <c r="X47">
        <f t="shared" si="40"/>
        <v>0</v>
      </c>
      <c r="Y47">
        <f t="shared" si="41"/>
        <v>14.705882352941176</v>
      </c>
      <c r="Z47">
        <f t="shared" si="42"/>
        <v>0</v>
      </c>
      <c r="AA47">
        <f t="shared" si="43"/>
        <v>0</v>
      </c>
      <c r="AB47">
        <f t="shared" si="44"/>
        <v>8.8235294117647065</v>
      </c>
      <c r="AC47">
        <f t="shared" si="45"/>
        <v>0</v>
      </c>
      <c r="AD47">
        <f t="shared" si="46"/>
        <v>0</v>
      </c>
      <c r="AE47">
        <f t="shared" si="47"/>
        <v>0</v>
      </c>
      <c r="AF47">
        <f t="shared" si="48"/>
        <v>2.9411764705882355</v>
      </c>
      <c r="AG47">
        <f t="shared" si="49"/>
        <v>0</v>
      </c>
      <c r="AH47">
        <f t="shared" si="50"/>
        <v>0</v>
      </c>
      <c r="AI47">
        <f t="shared" si="51"/>
        <v>0</v>
      </c>
    </row>
    <row r="48" spans="1:35" x14ac:dyDescent="0.25">
      <c r="A48" t="s">
        <v>6</v>
      </c>
      <c r="B48">
        <v>25</v>
      </c>
      <c r="C48">
        <v>0</v>
      </c>
      <c r="D48">
        <v>18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f t="shared" si="1"/>
        <v>44</v>
      </c>
      <c r="T48" t="s">
        <v>6</v>
      </c>
      <c r="U48">
        <f t="shared" si="37"/>
        <v>32</v>
      </c>
      <c r="V48">
        <f t="shared" si="38"/>
        <v>4</v>
      </c>
      <c r="W48">
        <f t="shared" si="39"/>
        <v>52</v>
      </c>
      <c r="X48">
        <f t="shared" si="40"/>
        <v>0</v>
      </c>
      <c r="Y48">
        <f t="shared" si="41"/>
        <v>10</v>
      </c>
      <c r="Z48">
        <f t="shared" si="42"/>
        <v>0</v>
      </c>
      <c r="AA48">
        <f t="shared" si="43"/>
        <v>0</v>
      </c>
      <c r="AB48">
        <f t="shared" si="44"/>
        <v>0</v>
      </c>
      <c r="AC48">
        <f t="shared" si="45"/>
        <v>0</v>
      </c>
      <c r="AD48">
        <f t="shared" si="46"/>
        <v>0</v>
      </c>
      <c r="AE48">
        <f t="shared" si="47"/>
        <v>0</v>
      </c>
      <c r="AF48">
        <f t="shared" si="48"/>
        <v>2</v>
      </c>
      <c r="AG48">
        <f t="shared" si="49"/>
        <v>0</v>
      </c>
      <c r="AH48">
        <f t="shared" si="50"/>
        <v>0</v>
      </c>
      <c r="AI48">
        <f t="shared" si="51"/>
        <v>0</v>
      </c>
    </row>
    <row r="49" spans="1:35" x14ac:dyDescent="0.25">
      <c r="A49" t="s">
        <v>6</v>
      </c>
      <c r="B49">
        <v>35</v>
      </c>
      <c r="C49">
        <v>7</v>
      </c>
      <c r="D49">
        <v>28</v>
      </c>
      <c r="E49">
        <v>0</v>
      </c>
      <c r="F49">
        <v>3</v>
      </c>
      <c r="G49">
        <v>0</v>
      </c>
      <c r="H49">
        <v>0</v>
      </c>
      <c r="I49">
        <v>0</v>
      </c>
      <c r="J49">
        <v>0</v>
      </c>
      <c r="K49">
        <v>2</v>
      </c>
      <c r="L49">
        <v>0</v>
      </c>
      <c r="M49">
        <v>8</v>
      </c>
      <c r="N49">
        <v>0</v>
      </c>
      <c r="O49">
        <v>0</v>
      </c>
      <c r="P49">
        <v>0</v>
      </c>
      <c r="Q49">
        <f t="shared" si="1"/>
        <v>83</v>
      </c>
      <c r="T49" t="s">
        <v>6</v>
      </c>
      <c r="U49">
        <f t="shared" si="37"/>
        <v>0</v>
      </c>
      <c r="V49">
        <f t="shared" si="38"/>
        <v>50</v>
      </c>
      <c r="W49">
        <f t="shared" si="39"/>
        <v>50</v>
      </c>
      <c r="X49">
        <f t="shared" si="40"/>
        <v>0</v>
      </c>
      <c r="Y49">
        <f t="shared" si="41"/>
        <v>0</v>
      </c>
      <c r="Z49">
        <f t="shared" si="42"/>
        <v>0</v>
      </c>
      <c r="AA49">
        <f t="shared" si="43"/>
        <v>0</v>
      </c>
      <c r="AB49">
        <f t="shared" si="44"/>
        <v>0</v>
      </c>
      <c r="AC49">
        <f t="shared" si="45"/>
        <v>0</v>
      </c>
      <c r="AD49">
        <f t="shared" si="46"/>
        <v>0</v>
      </c>
      <c r="AE49">
        <f t="shared" si="47"/>
        <v>0</v>
      </c>
      <c r="AF49">
        <f t="shared" si="48"/>
        <v>0</v>
      </c>
      <c r="AG49">
        <f t="shared" si="49"/>
        <v>0</v>
      </c>
      <c r="AH49">
        <f t="shared" si="50"/>
        <v>0</v>
      </c>
      <c r="AI49">
        <f t="shared" si="51"/>
        <v>0</v>
      </c>
    </row>
    <row r="50" spans="1:35" x14ac:dyDescent="0.25">
      <c r="A50" t="s">
        <v>6</v>
      </c>
      <c r="B50">
        <v>8</v>
      </c>
      <c r="C50">
        <v>2</v>
      </c>
      <c r="D50">
        <v>4</v>
      </c>
      <c r="E50">
        <v>0</v>
      </c>
      <c r="F50">
        <v>3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f t="shared" si="1"/>
        <v>17</v>
      </c>
      <c r="T50" t="s">
        <v>6</v>
      </c>
      <c r="U50">
        <f t="shared" si="37"/>
        <v>56.81818181818182</v>
      </c>
      <c r="V50">
        <f t="shared" si="38"/>
        <v>0</v>
      </c>
      <c r="W50">
        <f t="shared" si="39"/>
        <v>40.909090909090907</v>
      </c>
      <c r="X50">
        <f t="shared" si="40"/>
        <v>0</v>
      </c>
      <c r="Y50">
        <f t="shared" si="41"/>
        <v>2.2727272727272729</v>
      </c>
      <c r="Z50">
        <f t="shared" si="42"/>
        <v>0</v>
      </c>
      <c r="AA50">
        <f t="shared" si="43"/>
        <v>0</v>
      </c>
      <c r="AB50">
        <f t="shared" si="44"/>
        <v>0</v>
      </c>
      <c r="AC50">
        <f t="shared" si="45"/>
        <v>0</v>
      </c>
      <c r="AD50">
        <f t="shared" si="46"/>
        <v>0</v>
      </c>
      <c r="AE50">
        <f t="shared" si="47"/>
        <v>0</v>
      </c>
      <c r="AF50">
        <f t="shared" si="48"/>
        <v>0</v>
      </c>
      <c r="AG50">
        <f t="shared" si="49"/>
        <v>0</v>
      </c>
      <c r="AH50">
        <f t="shared" si="50"/>
        <v>0</v>
      </c>
      <c r="AI50">
        <f t="shared" si="51"/>
        <v>0</v>
      </c>
    </row>
    <row r="51" spans="1:35" x14ac:dyDescent="0.25">
      <c r="A51" t="s">
        <v>6</v>
      </c>
      <c r="B51">
        <v>14</v>
      </c>
      <c r="C51">
        <v>0</v>
      </c>
      <c r="D51">
        <v>52</v>
      </c>
      <c r="E51">
        <v>0</v>
      </c>
      <c r="F51">
        <v>0</v>
      </c>
      <c r="G51" s="11">
        <v>0</v>
      </c>
      <c r="H51">
        <v>0</v>
      </c>
      <c r="I51">
        <v>1</v>
      </c>
      <c r="J51">
        <v>0</v>
      </c>
      <c r="K51">
        <v>0</v>
      </c>
      <c r="L51">
        <v>0</v>
      </c>
      <c r="M51">
        <v>1</v>
      </c>
      <c r="N51">
        <v>0</v>
      </c>
      <c r="O51">
        <v>0</v>
      </c>
      <c r="P51">
        <v>0</v>
      </c>
      <c r="Q51">
        <f t="shared" si="1"/>
        <v>68</v>
      </c>
      <c r="T51" t="s">
        <v>6</v>
      </c>
      <c r="U51">
        <f t="shared" si="37"/>
        <v>42.168674698795179</v>
      </c>
      <c r="V51">
        <f t="shared" si="38"/>
        <v>8.4337349397590362</v>
      </c>
      <c r="W51">
        <f t="shared" si="39"/>
        <v>33.734939759036145</v>
      </c>
      <c r="X51">
        <f t="shared" si="40"/>
        <v>0</v>
      </c>
      <c r="Y51">
        <f t="shared" si="41"/>
        <v>3.6144578313253013</v>
      </c>
      <c r="Z51">
        <f t="shared" si="42"/>
        <v>0</v>
      </c>
      <c r="AA51">
        <f t="shared" si="43"/>
        <v>0</v>
      </c>
      <c r="AB51">
        <f t="shared" si="44"/>
        <v>0</v>
      </c>
      <c r="AC51">
        <f t="shared" si="45"/>
        <v>0</v>
      </c>
      <c r="AD51">
        <f t="shared" si="46"/>
        <v>2.4096385542168677</v>
      </c>
      <c r="AE51">
        <f t="shared" si="47"/>
        <v>0</v>
      </c>
      <c r="AF51">
        <f t="shared" si="48"/>
        <v>9.6385542168674707</v>
      </c>
      <c r="AG51">
        <f t="shared" si="49"/>
        <v>0</v>
      </c>
      <c r="AH51">
        <f t="shared" si="50"/>
        <v>0</v>
      </c>
      <c r="AI51">
        <f t="shared" si="51"/>
        <v>0</v>
      </c>
    </row>
    <row r="52" spans="1:35" x14ac:dyDescent="0.25">
      <c r="A52" t="s">
        <v>6</v>
      </c>
      <c r="B52">
        <v>8</v>
      </c>
      <c r="C52">
        <v>5</v>
      </c>
      <c r="D52">
        <v>0</v>
      </c>
      <c r="E52">
        <v>0</v>
      </c>
      <c r="F52">
        <v>0</v>
      </c>
      <c r="G52" s="11">
        <v>0</v>
      </c>
      <c r="H52" s="11">
        <v>0</v>
      </c>
      <c r="I52" s="11">
        <v>0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>
        <f t="shared" si="1"/>
        <v>13</v>
      </c>
      <c r="T52" t="s">
        <v>6</v>
      </c>
      <c r="U52">
        <f t="shared" si="37"/>
        <v>47.058823529411768</v>
      </c>
      <c r="V52">
        <f t="shared" si="38"/>
        <v>11.764705882352942</v>
      </c>
      <c r="W52">
        <f t="shared" si="39"/>
        <v>23.529411764705884</v>
      </c>
      <c r="X52">
        <f t="shared" si="40"/>
        <v>0</v>
      </c>
      <c r="Y52">
        <f t="shared" si="41"/>
        <v>17.647058823529413</v>
      </c>
      <c r="Z52">
        <f t="shared" si="42"/>
        <v>0</v>
      </c>
      <c r="AA52">
        <f t="shared" si="43"/>
        <v>0</v>
      </c>
      <c r="AB52">
        <f t="shared" si="44"/>
        <v>0</v>
      </c>
      <c r="AC52">
        <f t="shared" si="45"/>
        <v>0</v>
      </c>
      <c r="AD52">
        <f t="shared" si="46"/>
        <v>0</v>
      </c>
      <c r="AE52">
        <f t="shared" si="47"/>
        <v>0</v>
      </c>
      <c r="AF52">
        <f t="shared" si="48"/>
        <v>0</v>
      </c>
      <c r="AG52">
        <f t="shared" si="49"/>
        <v>0</v>
      </c>
      <c r="AH52">
        <f t="shared" si="50"/>
        <v>0</v>
      </c>
      <c r="AI52">
        <f t="shared" si="51"/>
        <v>0</v>
      </c>
    </row>
    <row r="53" spans="1:35" x14ac:dyDescent="0.25">
      <c r="A53" t="s">
        <v>6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f t="shared" si="1"/>
        <v>1</v>
      </c>
      <c r="T53" t="s">
        <v>6</v>
      </c>
      <c r="U53">
        <f t="shared" si="37"/>
        <v>20.588235294117649</v>
      </c>
      <c r="V53">
        <f t="shared" si="38"/>
        <v>0</v>
      </c>
      <c r="W53">
        <f t="shared" si="39"/>
        <v>76.470588235294116</v>
      </c>
      <c r="X53">
        <f t="shared" si="40"/>
        <v>0</v>
      </c>
      <c r="Y53">
        <f t="shared" si="41"/>
        <v>0</v>
      </c>
      <c r="Z53">
        <f t="shared" si="42"/>
        <v>0</v>
      </c>
      <c r="AA53">
        <f t="shared" si="43"/>
        <v>0</v>
      </c>
      <c r="AB53">
        <f t="shared" si="44"/>
        <v>1.4705882352941178</v>
      </c>
      <c r="AC53">
        <f t="shared" si="45"/>
        <v>0</v>
      </c>
      <c r="AD53">
        <f t="shared" si="46"/>
        <v>0</v>
      </c>
      <c r="AE53">
        <f t="shared" si="47"/>
        <v>0</v>
      </c>
      <c r="AF53">
        <f t="shared" si="48"/>
        <v>1.4705882352941178</v>
      </c>
      <c r="AG53">
        <f t="shared" si="49"/>
        <v>0</v>
      </c>
      <c r="AH53">
        <f t="shared" si="50"/>
        <v>0</v>
      </c>
      <c r="AI53">
        <f t="shared" si="51"/>
        <v>0</v>
      </c>
    </row>
    <row r="54" spans="1:35" x14ac:dyDescent="0.25">
      <c r="A54" t="s">
        <v>6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f t="shared" si="1"/>
        <v>1</v>
      </c>
      <c r="T54" t="s">
        <v>6</v>
      </c>
      <c r="U54">
        <f t="shared" si="37"/>
        <v>61.53846153846154</v>
      </c>
      <c r="V54">
        <f t="shared" si="38"/>
        <v>38.46153846153846</v>
      </c>
      <c r="W54">
        <f t="shared" si="39"/>
        <v>0</v>
      </c>
      <c r="X54">
        <f t="shared" si="40"/>
        <v>0</v>
      </c>
      <c r="Y54">
        <f t="shared" si="41"/>
        <v>0</v>
      </c>
      <c r="Z54">
        <f t="shared" si="42"/>
        <v>0</v>
      </c>
      <c r="AA54">
        <f t="shared" si="43"/>
        <v>0</v>
      </c>
      <c r="AB54">
        <f t="shared" si="44"/>
        <v>0</v>
      </c>
      <c r="AC54">
        <f t="shared" si="45"/>
        <v>0</v>
      </c>
      <c r="AD54">
        <f t="shared" si="46"/>
        <v>0</v>
      </c>
      <c r="AE54">
        <f t="shared" si="47"/>
        <v>0</v>
      </c>
      <c r="AF54">
        <f t="shared" si="48"/>
        <v>0</v>
      </c>
      <c r="AG54">
        <f t="shared" si="49"/>
        <v>0</v>
      </c>
      <c r="AH54">
        <f t="shared" si="50"/>
        <v>0</v>
      </c>
      <c r="AI54">
        <f t="shared" si="51"/>
        <v>0</v>
      </c>
    </row>
    <row r="55" spans="1:35" x14ac:dyDescent="0.25">
      <c r="A55" t="s">
        <v>6</v>
      </c>
      <c r="B55">
        <v>7</v>
      </c>
      <c r="C55">
        <v>4</v>
      </c>
      <c r="D55">
        <v>0</v>
      </c>
      <c r="E55">
        <v>0</v>
      </c>
      <c r="F55">
        <v>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2</v>
      </c>
      <c r="N55">
        <v>0</v>
      </c>
      <c r="O55">
        <v>0</v>
      </c>
      <c r="P55">
        <v>0</v>
      </c>
      <c r="Q55">
        <f t="shared" si="1"/>
        <v>17</v>
      </c>
      <c r="T55" t="s">
        <v>6</v>
      </c>
      <c r="U55">
        <f t="shared" si="37"/>
        <v>100</v>
      </c>
      <c r="V55">
        <f t="shared" si="38"/>
        <v>0</v>
      </c>
      <c r="W55">
        <f t="shared" si="39"/>
        <v>0</v>
      </c>
      <c r="X55">
        <f t="shared" si="40"/>
        <v>0</v>
      </c>
      <c r="Y55">
        <f t="shared" si="41"/>
        <v>0</v>
      </c>
      <c r="Z55">
        <f t="shared" si="42"/>
        <v>0</v>
      </c>
      <c r="AA55">
        <f t="shared" si="43"/>
        <v>0</v>
      </c>
      <c r="AB55">
        <f t="shared" si="44"/>
        <v>0</v>
      </c>
      <c r="AC55">
        <f t="shared" si="45"/>
        <v>0</v>
      </c>
      <c r="AD55">
        <f t="shared" si="46"/>
        <v>0</v>
      </c>
      <c r="AE55">
        <f t="shared" si="47"/>
        <v>0</v>
      </c>
      <c r="AF55">
        <f t="shared" si="48"/>
        <v>0</v>
      </c>
      <c r="AG55">
        <f t="shared" si="49"/>
        <v>0</v>
      </c>
      <c r="AH55">
        <f t="shared" si="50"/>
        <v>0</v>
      </c>
      <c r="AI55">
        <f t="shared" si="51"/>
        <v>0</v>
      </c>
    </row>
    <row r="56" spans="1:35" x14ac:dyDescent="0.25">
      <c r="A56" t="s">
        <v>6</v>
      </c>
      <c r="B56">
        <v>5</v>
      </c>
      <c r="C56">
        <v>1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4</v>
      </c>
      <c r="N56">
        <v>0</v>
      </c>
      <c r="O56">
        <v>0</v>
      </c>
      <c r="P56">
        <v>0</v>
      </c>
      <c r="Q56">
        <f t="shared" si="1"/>
        <v>11</v>
      </c>
      <c r="T56" t="s">
        <v>6</v>
      </c>
      <c r="U56">
        <f t="shared" si="37"/>
        <v>100</v>
      </c>
      <c r="V56">
        <f t="shared" si="38"/>
        <v>0</v>
      </c>
      <c r="W56">
        <f t="shared" si="39"/>
        <v>0</v>
      </c>
      <c r="X56">
        <f t="shared" si="40"/>
        <v>0</v>
      </c>
      <c r="Y56">
        <f t="shared" si="41"/>
        <v>0</v>
      </c>
      <c r="Z56">
        <f t="shared" si="42"/>
        <v>0</v>
      </c>
      <c r="AA56">
        <f t="shared" si="43"/>
        <v>0</v>
      </c>
      <c r="AB56">
        <f t="shared" si="44"/>
        <v>0</v>
      </c>
      <c r="AC56">
        <f t="shared" si="45"/>
        <v>0</v>
      </c>
      <c r="AD56">
        <f t="shared" si="46"/>
        <v>0</v>
      </c>
      <c r="AE56">
        <f t="shared" si="47"/>
        <v>0</v>
      </c>
      <c r="AF56">
        <f t="shared" si="48"/>
        <v>0</v>
      </c>
      <c r="AG56">
        <f t="shared" si="49"/>
        <v>0</v>
      </c>
      <c r="AH56">
        <f t="shared" si="50"/>
        <v>0</v>
      </c>
      <c r="AI56">
        <f t="shared" si="51"/>
        <v>0</v>
      </c>
    </row>
    <row r="57" spans="1:35" x14ac:dyDescent="0.25">
      <c r="A57" t="s">
        <v>6</v>
      </c>
      <c r="B57">
        <v>7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f t="shared" si="1"/>
        <v>7</v>
      </c>
      <c r="T57" t="s">
        <v>6</v>
      </c>
      <c r="U57">
        <f t="shared" si="37"/>
        <v>41.176470588235297</v>
      </c>
      <c r="V57">
        <f t="shared" si="38"/>
        <v>23.529411764705884</v>
      </c>
      <c r="W57">
        <f t="shared" si="39"/>
        <v>0</v>
      </c>
      <c r="X57">
        <f t="shared" si="40"/>
        <v>0</v>
      </c>
      <c r="Y57">
        <f t="shared" si="41"/>
        <v>23.529411764705884</v>
      </c>
      <c r="Z57">
        <f t="shared" si="42"/>
        <v>0</v>
      </c>
      <c r="AA57">
        <f t="shared" si="43"/>
        <v>0</v>
      </c>
      <c r="AB57">
        <f t="shared" si="44"/>
        <v>0</v>
      </c>
      <c r="AC57">
        <f t="shared" si="45"/>
        <v>0</v>
      </c>
      <c r="AD57">
        <f t="shared" si="46"/>
        <v>0</v>
      </c>
      <c r="AE57">
        <f t="shared" si="47"/>
        <v>0</v>
      </c>
      <c r="AF57">
        <f t="shared" si="48"/>
        <v>11.764705882352942</v>
      </c>
      <c r="AG57">
        <f t="shared" si="49"/>
        <v>0</v>
      </c>
      <c r="AH57">
        <f t="shared" si="50"/>
        <v>0</v>
      </c>
      <c r="AI57">
        <f t="shared" si="51"/>
        <v>0</v>
      </c>
    </row>
    <row r="58" spans="1:35" x14ac:dyDescent="0.25">
      <c r="A58" t="s">
        <v>6</v>
      </c>
      <c r="B58">
        <v>4</v>
      </c>
      <c r="C58">
        <v>19</v>
      </c>
      <c r="D58">
        <v>0</v>
      </c>
      <c r="E58">
        <v>0</v>
      </c>
      <c r="F58">
        <v>18</v>
      </c>
      <c r="G58">
        <v>0</v>
      </c>
      <c r="H58">
        <v>0</v>
      </c>
      <c r="I58">
        <v>5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f t="shared" si="1"/>
        <v>47</v>
      </c>
      <c r="T58" t="s">
        <v>6</v>
      </c>
      <c r="U58">
        <f t="shared" si="37"/>
        <v>45.454545454545453</v>
      </c>
      <c r="V58">
        <f t="shared" si="38"/>
        <v>9.0909090909090917</v>
      </c>
      <c r="W58">
        <f t="shared" si="39"/>
        <v>0</v>
      </c>
      <c r="X58">
        <f t="shared" si="40"/>
        <v>0</v>
      </c>
      <c r="Y58">
        <f t="shared" si="41"/>
        <v>9.0909090909090917</v>
      </c>
      <c r="Z58">
        <f t="shared" si="42"/>
        <v>0</v>
      </c>
      <c r="AA58">
        <f t="shared" si="43"/>
        <v>0</v>
      </c>
      <c r="AB58">
        <f t="shared" si="44"/>
        <v>0</v>
      </c>
      <c r="AC58">
        <f t="shared" si="45"/>
        <v>0</v>
      </c>
      <c r="AD58">
        <f t="shared" si="46"/>
        <v>0</v>
      </c>
      <c r="AE58">
        <f t="shared" si="47"/>
        <v>0</v>
      </c>
      <c r="AF58">
        <f t="shared" si="48"/>
        <v>36.363636363636367</v>
      </c>
      <c r="AG58">
        <f t="shared" si="49"/>
        <v>0</v>
      </c>
      <c r="AH58">
        <f t="shared" si="50"/>
        <v>0</v>
      </c>
      <c r="AI58">
        <f t="shared" si="51"/>
        <v>0</v>
      </c>
    </row>
    <row r="59" spans="1:35" x14ac:dyDescent="0.25">
      <c r="A59" t="s">
        <v>6</v>
      </c>
      <c r="B59">
        <v>3</v>
      </c>
      <c r="C59">
        <v>1</v>
      </c>
      <c r="D59">
        <v>0</v>
      </c>
      <c r="E59">
        <v>0</v>
      </c>
      <c r="F59">
        <v>10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3</v>
      </c>
      <c r="O59">
        <v>0</v>
      </c>
      <c r="P59">
        <v>0</v>
      </c>
      <c r="Q59">
        <f t="shared" si="1"/>
        <v>18</v>
      </c>
      <c r="T59" t="s">
        <v>6</v>
      </c>
      <c r="U59">
        <f t="shared" si="37"/>
        <v>100</v>
      </c>
      <c r="V59">
        <f t="shared" si="38"/>
        <v>0</v>
      </c>
      <c r="W59">
        <f t="shared" si="39"/>
        <v>0</v>
      </c>
      <c r="X59">
        <f t="shared" si="40"/>
        <v>0</v>
      </c>
      <c r="Y59">
        <f t="shared" si="41"/>
        <v>0</v>
      </c>
      <c r="Z59">
        <f t="shared" si="42"/>
        <v>0</v>
      </c>
      <c r="AA59">
        <f t="shared" si="43"/>
        <v>0</v>
      </c>
      <c r="AB59">
        <f t="shared" si="44"/>
        <v>0</v>
      </c>
      <c r="AC59">
        <f t="shared" si="45"/>
        <v>0</v>
      </c>
      <c r="AD59">
        <f t="shared" si="46"/>
        <v>0</v>
      </c>
      <c r="AE59">
        <f t="shared" si="47"/>
        <v>0</v>
      </c>
      <c r="AF59">
        <f t="shared" si="48"/>
        <v>0</v>
      </c>
      <c r="AG59">
        <f t="shared" si="49"/>
        <v>0</v>
      </c>
      <c r="AH59">
        <f t="shared" si="50"/>
        <v>0</v>
      </c>
      <c r="AI59">
        <f t="shared" si="51"/>
        <v>0</v>
      </c>
    </row>
    <row r="60" spans="1:35" x14ac:dyDescent="0.25">
      <c r="A60" t="s">
        <v>6</v>
      </c>
      <c r="B60">
        <v>1</v>
      </c>
      <c r="C60">
        <v>11</v>
      </c>
      <c r="D60">
        <v>0</v>
      </c>
      <c r="E60">
        <v>0</v>
      </c>
      <c r="F60">
        <v>12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f t="shared" si="1"/>
        <v>24</v>
      </c>
      <c r="T60" t="s">
        <v>6</v>
      </c>
      <c r="U60">
        <f t="shared" si="37"/>
        <v>8.5106382978723403</v>
      </c>
      <c r="V60">
        <f t="shared" si="38"/>
        <v>40.425531914893618</v>
      </c>
      <c r="W60">
        <f t="shared" si="39"/>
        <v>0</v>
      </c>
      <c r="X60">
        <f t="shared" si="40"/>
        <v>0</v>
      </c>
      <c r="Y60">
        <f t="shared" si="41"/>
        <v>38.297872340425535</v>
      </c>
      <c r="Z60">
        <f t="shared" si="42"/>
        <v>0</v>
      </c>
      <c r="AA60">
        <f t="shared" si="43"/>
        <v>0</v>
      </c>
      <c r="AB60">
        <f t="shared" si="44"/>
        <v>10.638297872340425</v>
      </c>
      <c r="AC60">
        <f t="shared" si="45"/>
        <v>0</v>
      </c>
      <c r="AD60">
        <f t="shared" si="46"/>
        <v>0</v>
      </c>
      <c r="AE60">
        <f t="shared" si="47"/>
        <v>0</v>
      </c>
      <c r="AF60">
        <f t="shared" si="48"/>
        <v>2.1276595744680851</v>
      </c>
      <c r="AG60">
        <f t="shared" si="49"/>
        <v>0</v>
      </c>
      <c r="AH60">
        <f t="shared" si="50"/>
        <v>0</v>
      </c>
      <c r="AI60">
        <f t="shared" si="51"/>
        <v>0</v>
      </c>
    </row>
    <row r="61" spans="1:35" x14ac:dyDescent="0.25">
      <c r="A61" t="s">
        <v>6</v>
      </c>
      <c r="B61">
        <v>4</v>
      </c>
      <c r="C61">
        <v>5</v>
      </c>
      <c r="D61">
        <v>5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f t="shared" si="1"/>
        <v>14</v>
      </c>
      <c r="T61" t="s">
        <v>6</v>
      </c>
      <c r="U61">
        <f t="shared" si="37"/>
        <v>16.666666666666668</v>
      </c>
      <c r="V61">
        <f t="shared" si="38"/>
        <v>5.5555555555555554</v>
      </c>
      <c r="W61">
        <f t="shared" si="39"/>
        <v>0</v>
      </c>
      <c r="X61">
        <f t="shared" si="40"/>
        <v>0</v>
      </c>
      <c r="Y61">
        <f t="shared" si="41"/>
        <v>55.555555555555557</v>
      </c>
      <c r="Z61">
        <f t="shared" si="42"/>
        <v>0</v>
      </c>
      <c r="AA61">
        <f t="shared" si="43"/>
        <v>0</v>
      </c>
      <c r="AB61">
        <f t="shared" si="44"/>
        <v>5.5555555555555554</v>
      </c>
      <c r="AC61">
        <f t="shared" si="45"/>
        <v>0</v>
      </c>
      <c r="AD61">
        <f t="shared" si="46"/>
        <v>0</v>
      </c>
      <c r="AE61">
        <f t="shared" si="47"/>
        <v>0</v>
      </c>
      <c r="AF61">
        <f t="shared" si="48"/>
        <v>0</v>
      </c>
      <c r="AG61">
        <f t="shared" si="49"/>
        <v>16.666666666666668</v>
      </c>
      <c r="AH61">
        <f t="shared" si="50"/>
        <v>0</v>
      </c>
      <c r="AI61">
        <f t="shared" si="51"/>
        <v>0</v>
      </c>
    </row>
    <row r="62" spans="1:35" x14ac:dyDescent="0.25">
      <c r="A62" t="s">
        <v>6</v>
      </c>
      <c r="B62">
        <v>3</v>
      </c>
      <c r="C62">
        <v>36</v>
      </c>
      <c r="D62">
        <v>0</v>
      </c>
      <c r="E62">
        <v>0</v>
      </c>
      <c r="F62">
        <v>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f t="shared" si="1"/>
        <v>41</v>
      </c>
      <c r="T62" t="s">
        <v>6</v>
      </c>
      <c r="U62">
        <f t="shared" si="37"/>
        <v>4.166666666666667</v>
      </c>
      <c r="V62">
        <f t="shared" si="38"/>
        <v>45.833333333333336</v>
      </c>
      <c r="W62">
        <f t="shared" si="39"/>
        <v>0</v>
      </c>
      <c r="X62">
        <f t="shared" si="40"/>
        <v>0</v>
      </c>
      <c r="Y62">
        <f t="shared" si="41"/>
        <v>50</v>
      </c>
      <c r="Z62">
        <f t="shared" si="42"/>
        <v>0</v>
      </c>
      <c r="AA62">
        <f t="shared" si="43"/>
        <v>0</v>
      </c>
      <c r="AB62">
        <f t="shared" si="44"/>
        <v>0</v>
      </c>
      <c r="AC62">
        <f t="shared" si="45"/>
        <v>0</v>
      </c>
      <c r="AD62">
        <f t="shared" si="46"/>
        <v>0</v>
      </c>
      <c r="AE62">
        <f t="shared" si="47"/>
        <v>0</v>
      </c>
      <c r="AF62">
        <f t="shared" si="48"/>
        <v>0</v>
      </c>
      <c r="AG62">
        <f t="shared" si="49"/>
        <v>0</v>
      </c>
      <c r="AH62">
        <f t="shared" si="50"/>
        <v>0</v>
      </c>
      <c r="AI62">
        <f t="shared" si="51"/>
        <v>0</v>
      </c>
    </row>
    <row r="63" spans="1:35" x14ac:dyDescent="0.25">
      <c r="A63" t="s">
        <v>6</v>
      </c>
      <c r="B63">
        <v>31</v>
      </c>
      <c r="C63">
        <v>2</v>
      </c>
      <c r="D63">
        <v>0</v>
      </c>
      <c r="E63">
        <v>0</v>
      </c>
      <c r="F63">
        <v>0</v>
      </c>
      <c r="G63">
        <v>0</v>
      </c>
      <c r="H63">
        <v>0</v>
      </c>
      <c r="I63">
        <v>4</v>
      </c>
      <c r="J63">
        <v>0</v>
      </c>
      <c r="K63">
        <v>0</v>
      </c>
      <c r="L63">
        <v>0</v>
      </c>
      <c r="M63">
        <v>4</v>
      </c>
      <c r="N63">
        <v>0</v>
      </c>
      <c r="O63">
        <v>0</v>
      </c>
      <c r="P63">
        <v>0</v>
      </c>
      <c r="Q63">
        <f t="shared" si="1"/>
        <v>41</v>
      </c>
      <c r="T63" t="s">
        <v>6</v>
      </c>
      <c r="U63">
        <f t="shared" si="37"/>
        <v>28.571428571428573</v>
      </c>
      <c r="V63">
        <f t="shared" si="38"/>
        <v>35.714285714285715</v>
      </c>
      <c r="W63">
        <f t="shared" si="39"/>
        <v>35.714285714285715</v>
      </c>
      <c r="X63">
        <f t="shared" si="40"/>
        <v>0</v>
      </c>
      <c r="Y63">
        <f t="shared" si="41"/>
        <v>0</v>
      </c>
      <c r="Z63">
        <f t="shared" si="42"/>
        <v>0</v>
      </c>
      <c r="AA63">
        <f t="shared" si="43"/>
        <v>0</v>
      </c>
      <c r="AB63">
        <f t="shared" si="44"/>
        <v>0</v>
      </c>
      <c r="AC63">
        <f t="shared" si="45"/>
        <v>0</v>
      </c>
      <c r="AD63">
        <f t="shared" si="46"/>
        <v>0</v>
      </c>
      <c r="AE63">
        <f t="shared" si="47"/>
        <v>0</v>
      </c>
      <c r="AF63">
        <f t="shared" si="48"/>
        <v>0</v>
      </c>
      <c r="AG63">
        <f t="shared" si="49"/>
        <v>0</v>
      </c>
      <c r="AH63">
        <f t="shared" si="50"/>
        <v>0</v>
      </c>
      <c r="AI63">
        <f t="shared" si="51"/>
        <v>0</v>
      </c>
    </row>
    <row r="64" spans="1:35" x14ac:dyDescent="0.25">
      <c r="A64" t="s">
        <v>6</v>
      </c>
      <c r="B64">
        <v>21</v>
      </c>
      <c r="C64">
        <v>1</v>
      </c>
      <c r="D64">
        <v>0</v>
      </c>
      <c r="E64">
        <v>0</v>
      </c>
      <c r="F64">
        <v>1</v>
      </c>
      <c r="G64">
        <v>0</v>
      </c>
      <c r="H64">
        <v>0</v>
      </c>
      <c r="I64">
        <v>1</v>
      </c>
      <c r="J64">
        <v>0</v>
      </c>
      <c r="K64">
        <v>0</v>
      </c>
      <c r="L64">
        <v>0</v>
      </c>
      <c r="M64">
        <v>1</v>
      </c>
      <c r="N64">
        <v>1</v>
      </c>
      <c r="O64">
        <v>0</v>
      </c>
      <c r="P64">
        <v>0</v>
      </c>
      <c r="Q64">
        <f t="shared" si="1"/>
        <v>26</v>
      </c>
      <c r="T64" t="s">
        <v>6</v>
      </c>
      <c r="U64">
        <f t="shared" si="37"/>
        <v>7.3170731707317076</v>
      </c>
      <c r="V64">
        <f t="shared" si="38"/>
        <v>87.804878048780495</v>
      </c>
      <c r="W64">
        <f t="shared" si="39"/>
        <v>0</v>
      </c>
      <c r="X64">
        <f t="shared" si="40"/>
        <v>0</v>
      </c>
      <c r="Y64">
        <f t="shared" si="41"/>
        <v>4.8780487804878048</v>
      </c>
      <c r="Z64">
        <f t="shared" si="42"/>
        <v>0</v>
      </c>
      <c r="AA64">
        <f t="shared" si="43"/>
        <v>0</v>
      </c>
      <c r="AB64">
        <f t="shared" si="44"/>
        <v>0</v>
      </c>
      <c r="AC64">
        <f t="shared" si="45"/>
        <v>0</v>
      </c>
      <c r="AD64">
        <f t="shared" si="46"/>
        <v>0</v>
      </c>
      <c r="AE64">
        <f t="shared" si="47"/>
        <v>0</v>
      </c>
      <c r="AF64">
        <f t="shared" si="48"/>
        <v>0</v>
      </c>
      <c r="AG64">
        <f t="shared" si="49"/>
        <v>0</v>
      </c>
      <c r="AH64">
        <f t="shared" si="50"/>
        <v>0</v>
      </c>
      <c r="AI64">
        <f t="shared" si="51"/>
        <v>0</v>
      </c>
    </row>
    <row r="65" spans="20:35" x14ac:dyDescent="0.25">
      <c r="T65" t="s">
        <v>6</v>
      </c>
      <c r="U65">
        <f t="shared" si="37"/>
        <v>75.609756097560975</v>
      </c>
      <c r="V65">
        <f t="shared" si="38"/>
        <v>4.8780487804878048</v>
      </c>
      <c r="W65">
        <f t="shared" si="39"/>
        <v>0</v>
      </c>
      <c r="X65">
        <f t="shared" si="40"/>
        <v>0</v>
      </c>
      <c r="Y65">
        <f t="shared" si="41"/>
        <v>0</v>
      </c>
      <c r="Z65">
        <f t="shared" si="42"/>
        <v>0</v>
      </c>
      <c r="AA65">
        <f t="shared" si="43"/>
        <v>0</v>
      </c>
      <c r="AB65">
        <f t="shared" si="44"/>
        <v>9.7560975609756095</v>
      </c>
      <c r="AC65">
        <f t="shared" si="45"/>
        <v>0</v>
      </c>
      <c r="AD65">
        <f t="shared" si="46"/>
        <v>0</v>
      </c>
      <c r="AE65">
        <f t="shared" si="47"/>
        <v>0</v>
      </c>
      <c r="AF65">
        <f t="shared" si="48"/>
        <v>9.7560975609756095</v>
      </c>
      <c r="AG65">
        <f t="shared" si="49"/>
        <v>0</v>
      </c>
      <c r="AH65">
        <f t="shared" si="50"/>
        <v>0</v>
      </c>
      <c r="AI65">
        <f t="shared" si="51"/>
        <v>0</v>
      </c>
    </row>
    <row r="66" spans="20:35" x14ac:dyDescent="0.25">
      <c r="T66" t="s">
        <v>6</v>
      </c>
      <c r="U66">
        <f t="shared" si="37"/>
        <v>80.769230769230774</v>
      </c>
      <c r="V66">
        <f t="shared" si="38"/>
        <v>3.8461538461538463</v>
      </c>
      <c r="W66">
        <f t="shared" si="39"/>
        <v>0</v>
      </c>
      <c r="X66">
        <f t="shared" si="40"/>
        <v>0</v>
      </c>
      <c r="Y66">
        <f t="shared" si="41"/>
        <v>3.8461538461538463</v>
      </c>
      <c r="Z66">
        <f t="shared" si="42"/>
        <v>0</v>
      </c>
      <c r="AA66">
        <f t="shared" si="43"/>
        <v>0</v>
      </c>
      <c r="AB66">
        <f t="shared" si="44"/>
        <v>3.8461538461538463</v>
      </c>
      <c r="AC66">
        <f t="shared" si="45"/>
        <v>0</v>
      </c>
      <c r="AD66">
        <f t="shared" si="46"/>
        <v>0</v>
      </c>
      <c r="AE66">
        <f t="shared" si="47"/>
        <v>0</v>
      </c>
      <c r="AF66">
        <f t="shared" si="48"/>
        <v>3.8461538461538463</v>
      </c>
      <c r="AG66">
        <f t="shared" si="49"/>
        <v>3.8461538461538463</v>
      </c>
      <c r="AH66">
        <f t="shared" si="50"/>
        <v>0</v>
      </c>
      <c r="AI66">
        <f t="shared" si="51"/>
        <v>0</v>
      </c>
    </row>
    <row r="67" spans="20:35" x14ac:dyDescent="0.25">
      <c r="T67" t="s">
        <v>510</v>
      </c>
      <c r="U67">
        <f>AVERAGE(U43:U66)</f>
        <v>49.637884924526844</v>
      </c>
      <c r="V67">
        <f t="shared" ref="V67:AI67" si="52">AVERAGE(V43:V66)</f>
        <v>16.407079396440583</v>
      </c>
      <c r="W67">
        <f t="shared" si="52"/>
        <v>17.728889296682528</v>
      </c>
      <c r="X67">
        <f t="shared" si="52"/>
        <v>0</v>
      </c>
      <c r="Y67">
        <f t="shared" si="52"/>
        <v>9.9870032357817031</v>
      </c>
      <c r="Z67">
        <f t="shared" si="52"/>
        <v>0</v>
      </c>
      <c r="AA67">
        <f t="shared" si="52"/>
        <v>0</v>
      </c>
      <c r="AB67">
        <f t="shared" si="52"/>
        <v>1.670425936753511</v>
      </c>
      <c r="AC67">
        <f t="shared" si="52"/>
        <v>0</v>
      </c>
      <c r="AD67">
        <f t="shared" si="52"/>
        <v>0.19509857612267253</v>
      </c>
      <c r="AE67">
        <f t="shared" si="52"/>
        <v>0</v>
      </c>
      <c r="AF67">
        <f t="shared" si="52"/>
        <v>3.5189177789913004</v>
      </c>
      <c r="AG67">
        <f t="shared" si="52"/>
        <v>0.85470085470085477</v>
      </c>
      <c r="AH67">
        <f t="shared" si="52"/>
        <v>0</v>
      </c>
      <c r="AI67">
        <f t="shared" si="52"/>
        <v>0</v>
      </c>
    </row>
    <row r="72" spans="20:35" x14ac:dyDescent="0.25">
      <c r="T72" t="s">
        <v>511</v>
      </c>
    </row>
    <row r="73" spans="20:35" x14ac:dyDescent="0.25">
      <c r="T73" s="1" t="s">
        <v>0</v>
      </c>
      <c r="U73" t="s">
        <v>21</v>
      </c>
      <c r="V73" t="s">
        <v>19</v>
      </c>
      <c r="W73" t="s">
        <v>43</v>
      </c>
      <c r="X73" t="s">
        <v>20</v>
      </c>
      <c r="Y73" t="s">
        <v>22</v>
      </c>
      <c r="Z73" t="s">
        <v>36</v>
      </c>
      <c r="AA73" t="s">
        <v>37</v>
      </c>
      <c r="AB73" t="s">
        <v>38</v>
      </c>
      <c r="AC73" t="s">
        <v>41</v>
      </c>
      <c r="AD73" t="s">
        <v>42</v>
      </c>
      <c r="AE73" t="s">
        <v>44</v>
      </c>
      <c r="AF73" t="s">
        <v>45</v>
      </c>
      <c r="AG73" t="s">
        <v>46</v>
      </c>
      <c r="AH73" t="s">
        <v>52</v>
      </c>
      <c r="AI73" t="s">
        <v>512</v>
      </c>
    </row>
    <row r="74" spans="20:35" x14ac:dyDescent="0.25">
      <c r="T74" t="s">
        <v>508</v>
      </c>
      <c r="U74" s="4">
        <v>59.902444750129511</v>
      </c>
      <c r="V74" s="4">
        <v>28.15137788938625</v>
      </c>
      <c r="W74" s="4">
        <v>2.6548440992055147</v>
      </c>
      <c r="X74" s="4">
        <v>0.11672704272324766</v>
      </c>
      <c r="Y74" s="4">
        <v>1.4752263348209773</v>
      </c>
      <c r="Z74" s="4">
        <v>0.69922742007107652</v>
      </c>
      <c r="AA74" s="4">
        <v>0.10641103485498046</v>
      </c>
      <c r="AB74" s="4">
        <v>3.3630606381063415</v>
      </c>
      <c r="AC74" s="4">
        <v>0.57195622812095148</v>
      </c>
      <c r="AD74" s="4">
        <v>1.1342400469293663</v>
      </c>
      <c r="AE74" s="4">
        <v>9.5492742551566076E-2</v>
      </c>
      <c r="AF74" s="4">
        <v>1.2948181036324373</v>
      </c>
      <c r="AG74" s="4">
        <v>0.10737628384687209</v>
      </c>
      <c r="AH74" s="4">
        <v>0.32679738562091504</v>
      </c>
      <c r="AI74" s="4">
        <v>0</v>
      </c>
    </row>
    <row r="75" spans="20:35" x14ac:dyDescent="0.25">
      <c r="T75" t="s">
        <v>18</v>
      </c>
      <c r="U75" s="4">
        <v>59.755397709553151</v>
      </c>
      <c r="V75" s="4">
        <v>9.2582366598133756</v>
      </c>
      <c r="W75" s="4">
        <v>2.3452573447632741</v>
      </c>
      <c r="X75" s="4">
        <v>0</v>
      </c>
      <c r="Y75" s="4">
        <v>10.959786590325438</v>
      </c>
      <c r="Z75" s="4">
        <v>0.73424462011418534</v>
      </c>
      <c r="AA75" s="4">
        <v>5.0505050505050504E-2</v>
      </c>
      <c r="AB75" s="4">
        <v>12.090370569788336</v>
      </c>
      <c r="AC75" s="4">
        <v>0.13111888111888112</v>
      </c>
      <c r="AD75" s="4">
        <v>1.0386108989050165</v>
      </c>
      <c r="AE75" s="4">
        <v>0</v>
      </c>
      <c r="AF75" s="4">
        <v>3.0076837963254106</v>
      </c>
      <c r="AG75" s="4">
        <v>6.0606060606060601E-2</v>
      </c>
      <c r="AH75" s="4">
        <v>0</v>
      </c>
      <c r="AI75" s="4">
        <v>0.56818181818181823</v>
      </c>
    </row>
    <row r="76" spans="20:35" x14ac:dyDescent="0.25">
      <c r="T76" t="s">
        <v>6</v>
      </c>
      <c r="U76" s="4">
        <v>49.637884924526844</v>
      </c>
      <c r="V76" s="4">
        <v>16.407079396440583</v>
      </c>
      <c r="W76" s="4">
        <v>17.728889296682528</v>
      </c>
      <c r="X76" s="4">
        <v>0</v>
      </c>
      <c r="Y76" s="4">
        <v>9.9870032357817031</v>
      </c>
      <c r="Z76" s="4">
        <v>0</v>
      </c>
      <c r="AA76" s="4">
        <v>0</v>
      </c>
      <c r="AB76" s="4">
        <v>1.670425936753511</v>
      </c>
      <c r="AC76" s="4">
        <v>0</v>
      </c>
      <c r="AD76" s="4">
        <v>0.19509857612267253</v>
      </c>
      <c r="AE76" s="4">
        <v>0</v>
      </c>
      <c r="AF76" s="4">
        <v>3.5189177789913004</v>
      </c>
      <c r="AG76" s="4">
        <v>0.85470085470085477</v>
      </c>
      <c r="AH76" s="4">
        <v>0</v>
      </c>
      <c r="AI76" s="4">
        <v>0</v>
      </c>
    </row>
    <row r="80" spans="20:35" x14ac:dyDescent="0.25">
      <c r="T80" s="1" t="s">
        <v>0</v>
      </c>
      <c r="U80" t="s">
        <v>21</v>
      </c>
      <c r="V80" t="s">
        <v>19</v>
      </c>
      <c r="W80" t="s">
        <v>513</v>
      </c>
      <c r="X80" t="s">
        <v>20</v>
      </c>
      <c r="Y80" t="s">
        <v>22</v>
      </c>
      <c r="Z80" t="s">
        <v>36</v>
      </c>
      <c r="AA80" t="s">
        <v>37</v>
      </c>
      <c r="AB80" t="s">
        <v>38</v>
      </c>
      <c r="AC80" t="s">
        <v>41</v>
      </c>
      <c r="AD80" t="s">
        <v>42</v>
      </c>
      <c r="AE80" t="s">
        <v>44</v>
      </c>
      <c r="AF80" t="s">
        <v>45</v>
      </c>
      <c r="AG80" t="s">
        <v>46</v>
      </c>
      <c r="AH80" t="s">
        <v>52</v>
      </c>
      <c r="AI80" t="s">
        <v>512</v>
      </c>
    </row>
    <row r="81" spans="20:35" x14ac:dyDescent="0.25">
      <c r="T81" t="s">
        <v>16</v>
      </c>
      <c r="U81" s="32">
        <v>59.902444750129511</v>
      </c>
      <c r="V81" s="32">
        <v>28.15137788938625</v>
      </c>
      <c r="W81" s="32">
        <v>2.6548440992055147</v>
      </c>
      <c r="X81" s="32" t="s">
        <v>514</v>
      </c>
      <c r="Y81" s="32">
        <v>1.4752263348209773</v>
      </c>
      <c r="Z81" s="32" t="s">
        <v>514</v>
      </c>
      <c r="AA81" s="32" t="s">
        <v>514</v>
      </c>
      <c r="AB81" s="32">
        <v>3.3630606381063415</v>
      </c>
      <c r="AC81" s="32" t="s">
        <v>514</v>
      </c>
      <c r="AD81" s="32">
        <v>1.1342400469293663</v>
      </c>
      <c r="AE81" s="32" t="s">
        <v>514</v>
      </c>
      <c r="AF81" s="32">
        <v>1.2948181036324373</v>
      </c>
      <c r="AG81" s="32" t="s">
        <v>514</v>
      </c>
      <c r="AH81" s="32" t="s">
        <v>514</v>
      </c>
      <c r="AI81" s="32" t="s">
        <v>515</v>
      </c>
    </row>
    <row r="82" spans="20:35" x14ac:dyDescent="0.25">
      <c r="T82" t="s">
        <v>18</v>
      </c>
      <c r="U82" s="32">
        <v>59.755397709553151</v>
      </c>
      <c r="V82" s="32">
        <v>9.2582366598133756</v>
      </c>
      <c r="W82" s="32">
        <v>2.3452573447632741</v>
      </c>
      <c r="X82" s="32" t="s">
        <v>515</v>
      </c>
      <c r="Y82" s="32">
        <v>10.959786590325438</v>
      </c>
      <c r="Z82" s="32" t="s">
        <v>514</v>
      </c>
      <c r="AA82" s="32" t="s">
        <v>514</v>
      </c>
      <c r="AB82" s="32">
        <v>12.090370569788336</v>
      </c>
      <c r="AC82" s="32" t="s">
        <v>514</v>
      </c>
      <c r="AD82" s="32">
        <v>1.0386108989050165</v>
      </c>
      <c r="AE82" s="32" t="s">
        <v>515</v>
      </c>
      <c r="AF82" s="32">
        <v>3.0076837963254106</v>
      </c>
      <c r="AG82" s="32" t="s">
        <v>514</v>
      </c>
      <c r="AH82" s="32" t="s">
        <v>515</v>
      </c>
      <c r="AI82" s="32" t="s">
        <v>514</v>
      </c>
    </row>
    <row r="83" spans="20:35" x14ac:dyDescent="0.25">
      <c r="T83" t="s">
        <v>6</v>
      </c>
      <c r="U83" s="32">
        <v>49.637884924526844</v>
      </c>
      <c r="V83" s="32">
        <v>16.407079396440583</v>
      </c>
      <c r="W83" s="32">
        <v>17.728889296682528</v>
      </c>
      <c r="X83" s="32" t="s">
        <v>515</v>
      </c>
      <c r="Y83" s="32">
        <v>9.9870032357817031</v>
      </c>
      <c r="Z83" s="32" t="s">
        <v>515</v>
      </c>
      <c r="AA83" s="32" t="s">
        <v>515</v>
      </c>
      <c r="AB83" s="32">
        <v>1.670425936753511</v>
      </c>
      <c r="AC83" s="32" t="s">
        <v>515</v>
      </c>
      <c r="AD83" s="32" t="s">
        <v>514</v>
      </c>
      <c r="AE83" s="32" t="s">
        <v>515</v>
      </c>
      <c r="AF83" s="32">
        <v>3.5189177789913004</v>
      </c>
      <c r="AG83" s="32" t="s">
        <v>514</v>
      </c>
      <c r="AH83" s="32" t="s">
        <v>515</v>
      </c>
      <c r="AI83" s="32" t="s">
        <v>515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Info</vt:lpstr>
      <vt:lpstr>Gut Contents</vt:lpstr>
      <vt:lpstr>Mado size data</vt:lpstr>
      <vt:lpstr>Sweep Size Data</vt:lpstr>
      <vt:lpstr>Yakka Size Data</vt:lpstr>
      <vt:lpstr>Full gut weight</vt:lpstr>
      <vt:lpstr>Target species gut contents</vt:lpstr>
      <vt:lpstr>% Contents</vt:lpstr>
    </vt:vector>
  </TitlesOfParts>
  <Company>University of New South Wales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Schilling</dc:creator>
  <cp:lastModifiedBy>Hayden</cp:lastModifiedBy>
  <cp:lastPrinted>2014-06-21T03:09:20Z</cp:lastPrinted>
  <dcterms:created xsi:type="dcterms:W3CDTF">2014-02-12T02:03:13Z</dcterms:created>
  <dcterms:modified xsi:type="dcterms:W3CDTF">2021-12-03T02:59:31Z</dcterms:modified>
</cp:coreProperties>
</file>