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crochiptechnology.sharepoint.com/sites/APID_Apps_CAN_LIN/Shared Documents/MCP2515/"/>
    </mc:Choice>
  </mc:AlternateContent>
  <xr:revisionPtr revIDLastSave="21" documentId="13_ncr:1_{65102C71-049D-42EA-9F0A-EB4FF8008266}" xr6:coauthVersionLast="46" xr6:coauthVersionMax="46" xr10:uidLastSave="{A58B1E40-9DB5-42C7-9E61-D1D46F9C9130}"/>
  <bookViews>
    <workbookView xWindow="-120" yWindow="-120" windowWidth="29040" windowHeight="17640" xr2:uid="{00000000-000D-0000-FFFF-FFFF00000000}"/>
  </bookViews>
  <sheets>
    <sheet name="Register Configuration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5" i="3" l="1"/>
  <c r="F16" i="3"/>
  <c r="F17" i="3"/>
  <c r="F18" i="3"/>
  <c r="B9" i="3"/>
  <c r="F14" i="3"/>
  <c r="B15" i="3" l="1"/>
  <c r="B22" i="3"/>
  <c r="B21" i="3"/>
  <c r="B6" i="3"/>
  <c r="B10" i="3" s="1"/>
  <c r="B26" i="3" s="1"/>
  <c r="B25" i="3" l="1"/>
  <c r="B24" i="3"/>
  <c r="B16" i="3"/>
</calcChain>
</file>

<file path=xl/sharedStrings.xml><?xml version="1.0" encoding="utf-8"?>
<sst xmlns="http://schemas.openxmlformats.org/spreadsheetml/2006/main" count="46" uniqueCount="31">
  <si>
    <t>MHz</t>
  </si>
  <si>
    <t>us</t>
  </si>
  <si>
    <t>ns</t>
  </si>
  <si>
    <t>m</t>
  </si>
  <si>
    <t>%</t>
  </si>
  <si>
    <t>BRP</t>
  </si>
  <si>
    <t>NBR</t>
  </si>
  <si>
    <t>kbps</t>
  </si>
  <si>
    <t>FOSC</t>
  </si>
  <si>
    <t>TQ/Bit</t>
  </si>
  <si>
    <t>TQ</t>
  </si>
  <si>
    <t>NBT</t>
  </si>
  <si>
    <t>SYNC</t>
  </si>
  <si>
    <t>PHSEG1</t>
  </si>
  <si>
    <t>PHSEG2</t>
  </si>
  <si>
    <t>SJW</t>
  </si>
  <si>
    <t>SJW_MAX</t>
  </si>
  <si>
    <t>Actual TQ/Bit</t>
  </si>
  <si>
    <t>Bus length</t>
  </si>
  <si>
    <t>TRCV</t>
  </si>
  <si>
    <t>TPROP</t>
  </si>
  <si>
    <t>Sample Point</t>
  </si>
  <si>
    <t>PRSEG</t>
  </si>
  <si>
    <t>Minimum PRSEG</t>
  </si>
  <si>
    <t>Osc Tol C1</t>
  </si>
  <si>
    <t>Osc Tol C2</t>
  </si>
  <si>
    <t>Calculations</t>
  </si>
  <si>
    <t>Inputs</t>
  </si>
  <si>
    <t>Color Coding:</t>
  </si>
  <si>
    <t>CAN Bit Time Parameters</t>
  </si>
  <si>
    <t>Register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</si>
</sst>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1" applyNumberFormat="0" applyAlignment="0" applyProtection="0"/>
    <xf numFmtId="0" fontId="2" fillId="4" borderId="2" applyNumberFormat="0" applyFont="0" applyAlignment="0" applyProtection="0"/>
  </cellStyleXfs>
  <cellXfs count="7">
    <xf numFmtId="0" fontId="0" fillId="0" borderId="0" xfId="0"/>
    <xf numFmtId="0" fontId="1" fillId="2" borderId="1" xfId="1"/>
    <xf numFmtId="0" fontId="3" fillId="3" borderId="1" xfId="2"/>
    <xf numFmtId="0" fontId="0" fillId="4" borderId="2" xfId="3" applyFont="1"/>
    <xf numFmtId="0" fontId="5" fillId="0" borderId="0" xfId="0" applyFont="1"/>
    <xf numFmtId="0" fontId="4" fillId="2" borderId="1" xfId="1" applyFont="1"/>
    <xf numFmtId="0" fontId="1" fillId="2" borderId="1" xfId="1" applyFont="1"/>
  </cellXfs>
  <cellStyles count="4">
    <cellStyle name="Calculation" xfId="1" builtinId="22"/>
    <cellStyle name="Input" xfId="2" builtinId="20"/>
    <cellStyle name="Normal" xfId="0" builtinId="0"/>
    <cellStyle name="Note" xfId="3" builtinId="10"/>
  </cellStyles>
  <dxfs count="9">
    <dxf>
      <font>
        <color rgb="FF9C0006"/>
      </font>
      <fill>
        <patternFill>
          <bgColor rgb="FFFFC7CE"/>
        </patternFill>
      </fill>
    </dxf>
    <dxf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6"/>
  <sheetViews>
    <sheetView tabSelected="1" zoomScale="115" zoomScaleNormal="115" workbookViewId="0">
      <selection activeCell="B14" sqref="B14"/>
    </sheetView>
  </sheetViews>
  <sheetFormatPr defaultRowHeight="15" x14ac:dyDescent="0.25"/>
  <cols>
    <col min="1" max="1" width="23.5703125" bestFit="1" customWidth="1"/>
    <col min="2" max="2" width="12" bestFit="1" customWidth="1"/>
  </cols>
  <sheetData>
    <row r="1" spans="1:6" x14ac:dyDescent="0.25">
      <c r="A1" s="3" t="s">
        <v>28</v>
      </c>
      <c r="B1" s="2" t="s">
        <v>27</v>
      </c>
    </row>
    <row r="2" spans="1:6" x14ac:dyDescent="0.25">
      <c r="B2" s="1" t="s">
        <v>26</v>
      </c>
    </row>
    <row r="4" spans="1:6" x14ac:dyDescent="0.25">
      <c r="A4" s="3" t="s">
        <v>29</v>
      </c>
    </row>
    <row r="5" spans="1:6" x14ac:dyDescent="0.25">
      <c r="A5" t="s">
        <v>6</v>
      </c>
      <c r="B5" s="2">
        <v>500</v>
      </c>
      <c r="C5" t="s">
        <v>7</v>
      </c>
    </row>
    <row r="6" spans="1:6" x14ac:dyDescent="0.25">
      <c r="A6" t="s">
        <v>11</v>
      </c>
      <c r="B6" s="1">
        <f>1/B5*1000</f>
        <v>2</v>
      </c>
      <c r="C6" t="s">
        <v>1</v>
      </c>
    </row>
    <row r="7" spans="1:6" x14ac:dyDescent="0.25">
      <c r="A7" t="s">
        <v>8</v>
      </c>
      <c r="B7" s="2">
        <v>16</v>
      </c>
      <c r="C7" t="s">
        <v>0</v>
      </c>
    </row>
    <row r="8" spans="1:6" x14ac:dyDescent="0.25">
      <c r="A8" t="s">
        <v>5</v>
      </c>
      <c r="B8" s="2">
        <v>1</v>
      </c>
    </row>
    <row r="9" spans="1:6" x14ac:dyDescent="0.25">
      <c r="A9" t="s">
        <v>10</v>
      </c>
      <c r="B9" s="1">
        <f>B8/B7*1000*2</f>
        <v>125</v>
      </c>
      <c r="C9" t="s">
        <v>2</v>
      </c>
    </row>
    <row r="10" spans="1:6" x14ac:dyDescent="0.25">
      <c r="A10" t="s">
        <v>9</v>
      </c>
      <c r="B10" s="1">
        <f>B6*1000/B9</f>
        <v>16</v>
      </c>
    </row>
    <row r="13" spans="1:6" x14ac:dyDescent="0.25">
      <c r="A13" t="s">
        <v>18</v>
      </c>
      <c r="B13" s="2">
        <v>20</v>
      </c>
      <c r="C13" t="s">
        <v>3</v>
      </c>
      <c r="E13" s="4" t="s">
        <v>30</v>
      </c>
    </row>
    <row r="14" spans="1:6" x14ac:dyDescent="0.25">
      <c r="A14" t="s">
        <v>19</v>
      </c>
      <c r="B14" s="2">
        <v>120</v>
      </c>
      <c r="C14" t="s">
        <v>2</v>
      </c>
      <c r="E14" s="6" t="s">
        <v>5</v>
      </c>
      <c r="F14" s="5">
        <f>B8-1</f>
        <v>0</v>
      </c>
    </row>
    <row r="15" spans="1:6" x14ac:dyDescent="0.25">
      <c r="A15" t="s">
        <v>20</v>
      </c>
      <c r="B15" s="1">
        <f>2*(B13*5+B14)</f>
        <v>440</v>
      </c>
      <c r="C15" t="s">
        <v>2</v>
      </c>
      <c r="E15" s="6" t="s">
        <v>22</v>
      </c>
      <c r="F15" s="5">
        <f>B18-1</f>
        <v>6</v>
      </c>
    </row>
    <row r="16" spans="1:6" x14ac:dyDescent="0.25">
      <c r="A16" t="s">
        <v>23</v>
      </c>
      <c r="B16" s="1">
        <f>B15/B9</f>
        <v>3.52</v>
      </c>
      <c r="E16" s="6" t="s">
        <v>13</v>
      </c>
      <c r="F16" s="5">
        <f>B19-1</f>
        <v>3</v>
      </c>
    </row>
    <row r="17" spans="1:6" x14ac:dyDescent="0.25">
      <c r="A17" t="s">
        <v>12</v>
      </c>
      <c r="B17" s="1">
        <v>1</v>
      </c>
      <c r="C17" t="s">
        <v>10</v>
      </c>
      <c r="E17" s="6" t="s">
        <v>14</v>
      </c>
      <c r="F17" s="5">
        <f>B20-1</f>
        <v>3</v>
      </c>
    </row>
    <row r="18" spans="1:6" x14ac:dyDescent="0.25">
      <c r="A18" t="s">
        <v>22</v>
      </c>
      <c r="B18" s="2">
        <v>7</v>
      </c>
      <c r="C18" t="s">
        <v>10</v>
      </c>
      <c r="E18" s="6" t="s">
        <v>15</v>
      </c>
      <c r="F18" s="5">
        <f>B23-1</f>
        <v>3</v>
      </c>
    </row>
    <row r="19" spans="1:6" x14ac:dyDescent="0.25">
      <c r="A19" t="s">
        <v>13</v>
      </c>
      <c r="B19" s="2">
        <v>4</v>
      </c>
      <c r="C19" t="s">
        <v>10</v>
      </c>
    </row>
    <row r="20" spans="1:6" x14ac:dyDescent="0.25">
      <c r="A20" t="s">
        <v>14</v>
      </c>
      <c r="B20" s="2">
        <v>4</v>
      </c>
      <c r="C20" t="s">
        <v>10</v>
      </c>
    </row>
    <row r="21" spans="1:6" x14ac:dyDescent="0.25">
      <c r="A21" t="s">
        <v>17</v>
      </c>
      <c r="B21" s="1">
        <f>SUM(B17:B20)</f>
        <v>16</v>
      </c>
    </row>
    <row r="22" spans="1:6" x14ac:dyDescent="0.25">
      <c r="A22" t="s">
        <v>16</v>
      </c>
      <c r="B22" s="1">
        <f>B20</f>
        <v>4</v>
      </c>
      <c r="C22" t="s">
        <v>10</v>
      </c>
    </row>
    <row r="23" spans="1:6" x14ac:dyDescent="0.25">
      <c r="A23" t="s">
        <v>15</v>
      </c>
      <c r="B23" s="2">
        <v>4</v>
      </c>
      <c r="C23" t="s">
        <v>10</v>
      </c>
    </row>
    <row r="24" spans="1:6" x14ac:dyDescent="0.25">
      <c r="A24" t="s">
        <v>21</v>
      </c>
      <c r="B24" s="1">
        <f>(B18+B19+1)/B10*100</f>
        <v>75</v>
      </c>
      <c r="C24" t="s">
        <v>4</v>
      </c>
    </row>
    <row r="25" spans="1:6" x14ac:dyDescent="0.25">
      <c r="A25" t="s">
        <v>24</v>
      </c>
      <c r="B25" s="1">
        <f>B23/(2*10*B10)*100</f>
        <v>1.25</v>
      </c>
      <c r="C25" t="s">
        <v>4</v>
      </c>
    </row>
    <row r="26" spans="1:6" x14ac:dyDescent="0.25">
      <c r="A26" t="s">
        <v>25</v>
      </c>
      <c r="B26" s="1">
        <f>MIN(B19:B20)/(2*(13*B10-B20))*100</f>
        <v>0.98039215686274506</v>
      </c>
      <c r="C26" t="s">
        <v>4</v>
      </c>
    </row>
  </sheetData>
  <conditionalFormatting sqref="B7">
    <cfRule type="cellIs" dxfId="8" priority="9" operator="greaterThan">
      <formula>25</formula>
    </cfRule>
  </conditionalFormatting>
  <conditionalFormatting sqref="B21">
    <cfRule type="cellIs" dxfId="7" priority="8" operator="notEqual">
      <formula>$B$10</formula>
    </cfRule>
  </conditionalFormatting>
  <conditionalFormatting sqref="B5">
    <cfRule type="cellIs" dxfId="6" priority="7" operator="greaterThan">
      <formula>1000</formula>
    </cfRule>
  </conditionalFormatting>
  <conditionalFormatting sqref="B8">
    <cfRule type="cellIs" dxfId="5" priority="6" operator="greaterThan">
      <formula>63</formula>
    </cfRule>
  </conditionalFormatting>
  <conditionalFormatting sqref="B23">
    <cfRule type="cellIs" dxfId="4" priority="5" operator="greaterThan">
      <formula>$B$22</formula>
    </cfRule>
  </conditionalFormatting>
  <conditionalFormatting sqref="B18">
    <cfRule type="cellIs" dxfId="3" priority="4" operator="greaterThan">
      <formula>8</formula>
    </cfRule>
  </conditionalFormatting>
  <conditionalFormatting sqref="B19">
    <cfRule type="cellIs" dxfId="2" priority="3" operator="greaterThan">
      <formula>8</formula>
    </cfRule>
  </conditionalFormatting>
  <conditionalFormatting sqref="B20">
    <cfRule type="cellIs" dxfId="1" priority="1" operator="notBetween">
      <formula>2</formula>
      <formula>8</formula>
    </cfRule>
    <cfRule type="cellIs" dxfId="0" priority="2" operator="greaterThan">
      <formula>8</formula>
    </cfRule>
  </conditionalFormatting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0D153FE9C02D4C864724BB57B1BA0A" ma:contentTypeVersion="12" ma:contentTypeDescription="Create a new document." ma:contentTypeScope="" ma:versionID="f83e61c75bfd625b5f69a258c9bed949">
  <xsd:schema xmlns:xsd="http://www.w3.org/2001/XMLSchema" xmlns:xs="http://www.w3.org/2001/XMLSchema" xmlns:p="http://schemas.microsoft.com/office/2006/metadata/properties" xmlns:ns2="1f7463ea-f01a-4922-847f-02d0fc575bea" xmlns:ns3="74f089bd-d8d5-4cc7-8832-dd8ccd2d0b68" targetNamespace="http://schemas.microsoft.com/office/2006/metadata/properties" ma:root="true" ma:fieldsID="4924ddf9b4bdd6049b387fe8af543968" ns2:_="" ns3:_="">
    <xsd:import namespace="1f7463ea-f01a-4922-847f-02d0fc575bea"/>
    <xsd:import namespace="74f089bd-d8d5-4cc7-8832-dd8ccd2d0b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463ea-f01a-4922-847f-02d0fc575b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f089bd-d8d5-4cc7-8832-dd8ccd2d0b6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B481BE-C24A-4360-AE24-E3EBF48654A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13D08AF-6A47-4296-B27E-984537CC24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BA3784-07E9-442E-BBF9-81A5AE6D12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7463ea-f01a-4922-847f-02d0fc575bea"/>
    <ds:schemaRef ds:uri="74f089bd-d8d5-4cc7-8832-dd8ccd2d0b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 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Wilhelm Leichtfried</dc:creator>
  <cp:lastModifiedBy>Wilhelm Leichtfried - C15279</cp:lastModifiedBy>
  <dcterms:created xsi:type="dcterms:W3CDTF">2014-02-12T18:54:04Z</dcterms:created>
  <dcterms:modified xsi:type="dcterms:W3CDTF">2021-02-02T16:27:12Z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0x0101005E0D153FE9C02D4C864724BB57B1BA0A</vt:lpwstr>
  </property>
</Properties>
</file>