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75" windowWidth="28035" windowHeight="12120"/>
  </bookViews>
  <sheets>
    <sheet name="库存报表" sheetId="1" r:id="rId1"/>
    <sheet name="进出库明细" sheetId="9" r:id="rId2"/>
    <sheet name="单据打印模板" sheetId="10" r:id="rId3"/>
    <sheet name="期初库存" sheetId="8" r:id="rId4"/>
    <sheet name="配置" sheetId="5" r:id="rId5"/>
  </sheets>
  <definedNames>
    <definedName name="_xlnm._FilterDatabase" localSheetId="1" hidden="1">进出库明细!$A$2:$J$29</definedName>
    <definedName name="_xlnm.Print_Area" localSheetId="2">单据打印模板!$A:$G</definedName>
    <definedName name="进出库类型">配置!$C$6:$C$11</definedName>
  </definedNames>
  <calcPr calcId="145621"/>
</workbook>
</file>

<file path=xl/calcChain.xml><?xml version="1.0" encoding="utf-8"?>
<calcChain xmlns="http://schemas.openxmlformats.org/spreadsheetml/2006/main">
  <c r="C7" i="10" l="1"/>
  <c r="C8" i="10"/>
  <c r="C9" i="10"/>
  <c r="C10" i="10"/>
  <c r="C11" i="10"/>
  <c r="C12" i="10"/>
  <c r="C13" i="10"/>
  <c r="C14" i="10"/>
  <c r="C6" i="10"/>
  <c r="A14" i="5" l="1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2" i="10"/>
  <c r="A16" i="10"/>
  <c r="A5" i="5"/>
  <c r="A14" i="10" l="1"/>
  <c r="A3" i="10"/>
  <c r="G4" i="10"/>
  <c r="G14" i="10" l="1"/>
  <c r="B14" i="10"/>
  <c r="E14" i="10"/>
  <c r="D14" i="10"/>
  <c r="D4" i="10"/>
  <c r="B4" i="10"/>
  <c r="A1" i="10"/>
  <c r="A7" i="10"/>
  <c r="A8" i="10"/>
  <c r="A9" i="10"/>
  <c r="A10" i="10"/>
  <c r="A11" i="10"/>
  <c r="A12" i="10"/>
  <c r="A13" i="10"/>
  <c r="A6" i="10"/>
  <c r="A4" i="10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F3" i="1"/>
  <c r="E3" i="1"/>
  <c r="G10" i="10" l="1"/>
  <c r="D10" i="10"/>
  <c r="B10" i="10"/>
  <c r="E10" i="10"/>
  <c r="G6" i="10"/>
  <c r="B6" i="10"/>
  <c r="E6" i="10"/>
  <c r="G8" i="10"/>
  <c r="B8" i="10"/>
  <c r="E8" i="10"/>
  <c r="G7" i="10"/>
  <c r="E7" i="10"/>
  <c r="B7" i="10"/>
  <c r="G9" i="10"/>
  <c r="B9" i="10"/>
  <c r="E9" i="10"/>
  <c r="D9" i="10"/>
  <c r="G12" i="10"/>
  <c r="E12" i="10"/>
  <c r="D12" i="10"/>
  <c r="B12" i="10"/>
  <c r="G13" i="10"/>
  <c r="E13" i="10"/>
  <c r="D13" i="10"/>
  <c r="B13" i="10"/>
  <c r="G11" i="10"/>
  <c r="E11" i="10"/>
  <c r="D11" i="10"/>
  <c r="B11" i="10"/>
  <c r="D8" i="1"/>
  <c r="D9" i="1"/>
  <c r="D10" i="1"/>
  <c r="D11" i="1"/>
  <c r="D12" i="1"/>
  <c r="D13" i="1"/>
  <c r="D14" i="1"/>
  <c r="D15" i="1"/>
  <c r="D16" i="1"/>
  <c r="D17" i="1"/>
  <c r="D18" i="1"/>
  <c r="D19" i="1"/>
  <c r="E4" i="9"/>
  <c r="F4" i="9"/>
  <c r="E5" i="9"/>
  <c r="F5" i="9"/>
  <c r="D8" i="10" s="1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F3" i="9"/>
  <c r="D6" i="10" s="1"/>
  <c r="E3" i="9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D3" i="8"/>
  <c r="C3" i="8"/>
  <c r="A8" i="8"/>
  <c r="A9" i="8"/>
  <c r="A10" i="8"/>
  <c r="A11" i="8"/>
  <c r="A12" i="8"/>
  <c r="A13" i="8"/>
  <c r="A14" i="8"/>
  <c r="A15" i="8"/>
  <c r="A16" i="8"/>
  <c r="A17" i="8"/>
  <c r="A18" i="8"/>
  <c r="A6" i="5"/>
  <c r="A7" i="5"/>
  <c r="A8" i="5"/>
  <c r="A9" i="5"/>
  <c r="A10" i="5"/>
  <c r="A11" i="5"/>
  <c r="A12" i="5"/>
  <c r="A13" i="5"/>
  <c r="D4" i="1"/>
  <c r="D5" i="1"/>
  <c r="D6" i="1"/>
  <c r="D7" i="1"/>
  <c r="D3" i="1"/>
  <c r="D7" i="10" l="1"/>
  <c r="E15" i="10"/>
  <c r="G3" i="1"/>
  <c r="G19" i="1"/>
  <c r="G16" i="1"/>
  <c r="G13" i="1"/>
  <c r="G10" i="1"/>
  <c r="G7" i="1"/>
  <c r="G4" i="1"/>
  <c r="G18" i="1"/>
  <c r="G15" i="1"/>
  <c r="G12" i="1"/>
  <c r="G9" i="1"/>
  <c r="G6" i="1"/>
  <c r="G17" i="1"/>
  <c r="G14" i="1"/>
  <c r="G11" i="1"/>
  <c r="G8" i="1"/>
  <c r="G5" i="1"/>
  <c r="A5" i="8"/>
  <c r="A6" i="8"/>
  <c r="A7" i="8"/>
  <c r="B1" i="1"/>
  <c r="A4" i="8"/>
  <c r="A3" i="8"/>
  <c r="A4" i="5" l="1"/>
  <c r="A3" i="5"/>
</calcChain>
</file>

<file path=xl/sharedStrings.xml><?xml version="1.0" encoding="utf-8"?>
<sst xmlns="http://schemas.openxmlformats.org/spreadsheetml/2006/main" count="122" uniqueCount="94">
  <si>
    <t>系统配置项</t>
    <phoneticPr fontId="2" type="noConversion"/>
  </si>
  <si>
    <t>配置内容</t>
    <phoneticPr fontId="2" type="noConversion"/>
  </si>
  <si>
    <t>序号</t>
    <phoneticPr fontId="2" type="noConversion"/>
  </si>
  <si>
    <t>货品名称及规格</t>
    <phoneticPr fontId="2" type="noConversion"/>
  </si>
  <si>
    <t>备注</t>
    <phoneticPr fontId="2" type="noConversion"/>
  </si>
  <si>
    <t>货品编码</t>
    <phoneticPr fontId="2" type="noConversion"/>
  </si>
  <si>
    <t>期初数量</t>
    <phoneticPr fontId="2" type="noConversion"/>
  </si>
  <si>
    <t>配置项目</t>
    <phoneticPr fontId="2" type="noConversion"/>
  </si>
  <si>
    <t>货品编码</t>
    <phoneticPr fontId="2" type="noConversion"/>
  </si>
  <si>
    <t>货品名称及规格</t>
    <phoneticPr fontId="2" type="noConversion"/>
  </si>
  <si>
    <t>单位</t>
    <phoneticPr fontId="2" type="noConversion"/>
  </si>
  <si>
    <t>期初数量</t>
    <phoneticPr fontId="2" type="noConversion"/>
  </si>
  <si>
    <t>本期收入</t>
    <phoneticPr fontId="2" type="noConversion"/>
  </si>
  <si>
    <t>本期发出</t>
    <phoneticPr fontId="2" type="noConversion"/>
  </si>
  <si>
    <t>结存数量</t>
    <phoneticPr fontId="2" type="noConversion"/>
  </si>
  <si>
    <t>备注</t>
    <phoneticPr fontId="2" type="noConversion"/>
  </si>
  <si>
    <t>P001</t>
  </si>
  <si>
    <t>P001</t>
    <phoneticPr fontId="2" type="noConversion"/>
  </si>
  <si>
    <t>P002</t>
    <phoneticPr fontId="2" type="noConversion"/>
  </si>
  <si>
    <t>P003</t>
  </si>
  <si>
    <t>P004</t>
  </si>
  <si>
    <t>P005</t>
  </si>
  <si>
    <t>创维电视 55寸 黑色</t>
    <phoneticPr fontId="2" type="noConversion"/>
  </si>
  <si>
    <t>台</t>
    <phoneticPr fontId="2" type="noConversion"/>
  </si>
  <si>
    <t>创维电视 65寸 黑色互动版</t>
    <phoneticPr fontId="2" type="noConversion"/>
  </si>
  <si>
    <t>台</t>
    <phoneticPr fontId="2" type="noConversion"/>
  </si>
  <si>
    <t>格力空调 2匹挂式</t>
    <phoneticPr fontId="2" type="noConversion"/>
  </si>
  <si>
    <t>组</t>
    <phoneticPr fontId="2" type="noConversion"/>
  </si>
  <si>
    <t>主机+室外机</t>
    <phoneticPr fontId="2" type="noConversion"/>
  </si>
  <si>
    <t>华为手机 P50 8+128G 太空灰</t>
    <phoneticPr fontId="2" type="noConversion"/>
  </si>
  <si>
    <t>个</t>
    <phoneticPr fontId="2" type="noConversion"/>
  </si>
  <si>
    <t>联想电脑 Y999 魅力蓝</t>
    <phoneticPr fontId="2" type="noConversion"/>
  </si>
  <si>
    <t>PCS</t>
    <phoneticPr fontId="2" type="noConversion"/>
  </si>
  <si>
    <t>单位</t>
    <phoneticPr fontId="2" type="noConversion"/>
  </si>
  <si>
    <t>进出库明细</t>
    <phoneticPr fontId="2" type="noConversion"/>
  </si>
  <si>
    <t>期初库存数据</t>
    <phoneticPr fontId="2" type="noConversion"/>
  </si>
  <si>
    <t>进出库类型</t>
    <phoneticPr fontId="2" type="noConversion"/>
  </si>
  <si>
    <t>采购入库</t>
  </si>
  <si>
    <t>采购入库</t>
    <phoneticPr fontId="2" type="noConversion"/>
  </si>
  <si>
    <t>采购退货</t>
  </si>
  <si>
    <t>采购退货</t>
    <phoneticPr fontId="2" type="noConversion"/>
  </si>
  <si>
    <t>销售出库</t>
  </si>
  <si>
    <t>销售出库</t>
    <phoneticPr fontId="2" type="noConversion"/>
  </si>
  <si>
    <t>销售退货</t>
  </si>
  <si>
    <t>销售退货</t>
    <phoneticPr fontId="2" type="noConversion"/>
  </si>
  <si>
    <t>其他入库</t>
  </si>
  <si>
    <t>其他入库</t>
    <phoneticPr fontId="2" type="noConversion"/>
  </si>
  <si>
    <t>其他出库</t>
    <phoneticPr fontId="2" type="noConversion"/>
  </si>
  <si>
    <t>单据号</t>
    <phoneticPr fontId="2" type="noConversion"/>
  </si>
  <si>
    <t>对接单位</t>
    <phoneticPr fontId="2" type="noConversion"/>
  </si>
  <si>
    <t>日期</t>
    <phoneticPr fontId="2" type="noConversion"/>
  </si>
  <si>
    <t>货品编码</t>
  </si>
  <si>
    <t>进出库类型</t>
    <phoneticPr fontId="2" type="noConversion"/>
  </si>
  <si>
    <t>供应商1</t>
    <phoneticPr fontId="2" type="noConversion"/>
  </si>
  <si>
    <t>客户1</t>
    <phoneticPr fontId="2" type="noConversion"/>
  </si>
  <si>
    <t>P002</t>
    <phoneticPr fontId="2" type="noConversion"/>
  </si>
  <si>
    <t>盘盈调账</t>
    <phoneticPr fontId="2" type="noConversion"/>
  </si>
  <si>
    <t>收入数量</t>
    <phoneticPr fontId="2" type="noConversion"/>
  </si>
  <si>
    <t>发出数量</t>
    <phoneticPr fontId="2" type="noConversion"/>
  </si>
  <si>
    <t>序号</t>
    <phoneticPr fontId="2" type="noConversion"/>
  </si>
  <si>
    <t>货品名称及规格</t>
    <phoneticPr fontId="2" type="noConversion"/>
  </si>
  <si>
    <t>单位</t>
    <phoneticPr fontId="2" type="noConversion"/>
  </si>
  <si>
    <t>数量</t>
    <phoneticPr fontId="2" type="noConversion"/>
  </si>
  <si>
    <t>备注</t>
    <phoneticPr fontId="2" type="noConversion"/>
  </si>
  <si>
    <t>装箱明细</t>
    <phoneticPr fontId="2" type="noConversion"/>
  </si>
  <si>
    <t>货品编码</t>
    <phoneticPr fontId="2" type="noConversion"/>
  </si>
  <si>
    <t>单据号：</t>
    <phoneticPr fontId="2" type="noConversion"/>
  </si>
  <si>
    <t>收货人：</t>
    <phoneticPr fontId="2" type="noConversion"/>
  </si>
  <si>
    <t>审核：                  发货人：</t>
    <phoneticPr fontId="2" type="noConversion"/>
  </si>
  <si>
    <t>合         计</t>
    <phoneticPr fontId="2" type="noConversion"/>
  </si>
  <si>
    <t>仓库盘点</t>
    <phoneticPr fontId="2" type="noConversion"/>
  </si>
  <si>
    <t>1、表格内包含公式，未使用宏，Excel2010/WPS可通用</t>
    <phoneticPr fontId="2" type="noConversion"/>
  </si>
  <si>
    <t>2、为不影响公式计算，不建议随意插入列，可以备注列后追加</t>
    <phoneticPr fontId="2" type="noConversion"/>
  </si>
  <si>
    <t>3、全部产品信息按“库存报表”内为准，新增资料请在此表内添加，保持编码唯一不可重复</t>
    <phoneticPr fontId="2" type="noConversion"/>
  </si>
  <si>
    <t>4、单据打印模板内公式复杂，不建议新手随意更改格式</t>
    <phoneticPr fontId="2" type="noConversion"/>
  </si>
  <si>
    <t>进仓正数：采购进仓</t>
    <phoneticPr fontId="2" type="noConversion"/>
  </si>
  <si>
    <t>出仓正数：销售出库</t>
    <phoneticPr fontId="2" type="noConversion"/>
  </si>
  <si>
    <t>进仓负数：采购退货（退给供应商）</t>
    <phoneticPr fontId="2" type="noConversion"/>
  </si>
  <si>
    <t>出仓负数：销售退货（客户退回来）</t>
    <phoneticPr fontId="2" type="noConversion"/>
  </si>
  <si>
    <t>没有资料的先在“库存报表”内添加货品信息</t>
    <phoneticPr fontId="2" type="noConversion"/>
  </si>
  <si>
    <t>“进出明细”内新增一个单号，确定“进出库类型”</t>
    <phoneticPr fontId="2" type="noConversion"/>
  </si>
  <si>
    <t>输入单位、日期、货品编码、数量</t>
    <phoneticPr fontId="2" type="noConversion"/>
  </si>
  <si>
    <t>7、单据打印：在“单据打印模板”J3单元格内输入单据号</t>
    <phoneticPr fontId="2" type="noConversion"/>
  </si>
  <si>
    <t>制单人</t>
    <phoneticPr fontId="2" type="noConversion"/>
  </si>
  <si>
    <t>Admin</t>
    <phoneticPr fontId="2" type="noConversion"/>
  </si>
  <si>
    <t>单据标题</t>
    <phoneticPr fontId="2" type="noConversion"/>
  </si>
  <si>
    <t>单据副标题</t>
    <phoneticPr fontId="2" type="noConversion"/>
  </si>
  <si>
    <t>广州XXXX科技建设有限公司</t>
    <phoneticPr fontId="2" type="noConversion"/>
  </si>
  <si>
    <r>
      <t>8、所有的汇总数据、统计报表，都是来源于原始数据的应用，</t>
    </r>
    <r>
      <rPr>
        <sz val="11"/>
        <color rgb="FF7030A0"/>
        <rFont val="宋体"/>
        <family val="3"/>
        <charset val="134"/>
        <scheme val="minor"/>
      </rPr>
      <t>各种图表超炫效果只是智商税</t>
    </r>
    <r>
      <rPr>
        <sz val="11"/>
        <color rgb="FFFF0000"/>
        <rFont val="宋体"/>
        <family val="2"/>
        <charset val="134"/>
        <scheme val="minor"/>
      </rPr>
      <t>，当有了原始一手数据，你也可以玩出花来</t>
    </r>
    <phoneticPr fontId="2" type="noConversion"/>
  </si>
  <si>
    <t>5、日常记账：</t>
    <phoneticPr fontId="2" type="noConversion"/>
  </si>
  <si>
    <t>6、进出明细：注意数量方向，以及正负数</t>
    <phoneticPr fontId="2" type="noConversion"/>
  </si>
  <si>
    <t>请把一张单的数据，保存在相邻的行，不要跳行</t>
    <phoneticPr fontId="2" type="noConversion"/>
  </si>
  <si>
    <t>文件操作：使用说明</t>
  </si>
  <si>
    <t>地址：广东省广州市建设路XX号    电话：139-8888-6666(微信同号)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</si>
</sst>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2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76" fontId="3" fillId="0" borderId="0" xfId="0" applyNumberFormat="1" applyFont="1" applyAlignment="1">
      <alignment horizontal="center" vertical="center"/>
    </xf>
    <xf numFmtId="176" fontId="4" fillId="2" borderId="0" xfId="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5" fillId="3" borderId="1" xfId="2" applyBorder="1">
      <alignment vertical="center"/>
    </xf>
    <xf numFmtId="0" fontId="5" fillId="3" borderId="1" xfId="2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4" fillId="2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10" fillId="0" borderId="0" xfId="0" applyFont="1" applyAlignment="1">
      <alignment horizontal="center"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25253;&#34920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25253;&#34920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25253;&#34920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25253;&#3492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66664</xdr:colOff>
      <xdr:row>0</xdr:row>
      <xdr:rowOff>28573</xdr:rowOff>
    </xdr:from>
    <xdr:to>
      <xdr:col>1</xdr:col>
      <xdr:colOff>697039</xdr:colOff>
      <xdr:row>0</xdr:row>
      <xdr:rowOff>568573</xdr:rowOff>
    </xdr:to>
    <xdr:sp macro="" textlink="">
      <xdr:nvSpPr>
        <xdr:cNvPr id="2" name="虚尾箭头 1">
          <a:hlinkClick xmlns:r="http://schemas.openxmlformats.org/officeDocument/2006/relationships" r:id="rId1"/>
        </xdr:cNvPr>
        <xdr:cNvSpPr/>
      </xdr:nvSpPr>
      <xdr:spPr>
        <a:xfrm flipH="1">
          <a:off x="66664" y="28573"/>
          <a:ext cx="1440000" cy="540000"/>
        </a:xfrm>
        <a:prstGeom prst="stripedRightArrow">
          <a:avLst/>
        </a:prstGeom>
        <a:solidFill>
          <a:srgbClr val="FFC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tx2"/>
              </a:solidFill>
            </a:rPr>
            <a:t>返   回   首   页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57139</xdr:colOff>
      <xdr:row>0</xdr:row>
      <xdr:rowOff>28573</xdr:rowOff>
    </xdr:from>
    <xdr:to>
      <xdr:col>2</xdr:col>
      <xdr:colOff>125539</xdr:colOff>
      <xdr:row>2</xdr:row>
      <xdr:rowOff>111373</xdr:rowOff>
    </xdr:to>
    <xdr:sp macro="" textlink="">
      <xdr:nvSpPr>
        <xdr:cNvPr id="2" name="虚尾箭头 1">
          <a:hlinkClick xmlns:r="http://schemas.openxmlformats.org/officeDocument/2006/relationships" r:id="rId1"/>
        </xdr:cNvPr>
        <xdr:cNvSpPr/>
      </xdr:nvSpPr>
      <xdr:spPr>
        <a:xfrm flipH="1">
          <a:off x="57139" y="28573"/>
          <a:ext cx="1440000" cy="540000"/>
        </a:xfrm>
        <a:prstGeom prst="stripedRightArrow">
          <a:avLst/>
        </a:prstGeom>
        <a:solidFill>
          <a:srgbClr val="FFC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tx2"/>
              </a:solidFill>
            </a:rPr>
            <a:t>返   回   首   页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66664</xdr:colOff>
      <xdr:row>0</xdr:row>
      <xdr:rowOff>28573</xdr:rowOff>
    </xdr:from>
    <xdr:to>
      <xdr:col>1</xdr:col>
      <xdr:colOff>1001839</xdr:colOff>
      <xdr:row>0</xdr:row>
      <xdr:rowOff>568573</xdr:rowOff>
    </xdr:to>
    <xdr:sp macro="" textlink="">
      <xdr:nvSpPr>
        <xdr:cNvPr id="2" name="虚尾箭头 1">
          <a:hlinkClick xmlns:r="http://schemas.openxmlformats.org/officeDocument/2006/relationships" r:id="rId1"/>
        </xdr:cNvPr>
        <xdr:cNvSpPr/>
      </xdr:nvSpPr>
      <xdr:spPr>
        <a:xfrm flipH="1">
          <a:off x="66664" y="28573"/>
          <a:ext cx="1440000" cy="540000"/>
        </a:xfrm>
        <a:prstGeom prst="stripedRightArrow">
          <a:avLst/>
        </a:prstGeom>
        <a:solidFill>
          <a:srgbClr val="FFC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tx2"/>
              </a:solidFill>
            </a:rPr>
            <a:t>返   回   首   页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66664</xdr:colOff>
      <xdr:row>0</xdr:row>
      <xdr:rowOff>28573</xdr:rowOff>
    </xdr:from>
    <xdr:to>
      <xdr:col>1</xdr:col>
      <xdr:colOff>1001839</xdr:colOff>
      <xdr:row>0</xdr:row>
      <xdr:rowOff>568573</xdr:rowOff>
    </xdr:to>
    <xdr:sp macro="" textlink="">
      <xdr:nvSpPr>
        <xdr:cNvPr id="2" name="虚尾箭头 1">
          <a:hlinkClick xmlns:r="http://schemas.openxmlformats.org/officeDocument/2006/relationships" r:id="rId1"/>
        </xdr:cNvPr>
        <xdr:cNvSpPr/>
      </xdr:nvSpPr>
      <xdr:spPr>
        <a:xfrm flipH="1">
          <a:off x="66664" y="28573"/>
          <a:ext cx="1440000" cy="540000"/>
        </a:xfrm>
        <a:prstGeom prst="stripedRightArrow">
          <a:avLst/>
        </a:prstGeom>
        <a:solidFill>
          <a:srgbClr val="FFC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tx2"/>
              </a:solidFill>
            </a:rPr>
            <a:t>返   回   首   页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9"/>
  <sheetViews>
    <sheetView tabSelected="1" workbookViewId="0">
      <pane ySplit="2" topLeftCell="A3" activePane="bottomLeft" state="frozen"/>
      <selection pane="bottomLeft" activeCell="E23" sqref="E23"/>
    </sheetView>
  </sheetViews>
  <sheetFormatPr defaultRowHeight="21" customHeight="1" x14ac:dyDescent="0.15"/>
  <cols>
    <col min="1" max="1" width="11.75" style="3" customWidth="1"/>
    <col min="2" max="2" width="28.625" customWidth="1"/>
    <col min="3" max="3" width="7.125" style="3" customWidth="1"/>
    <col min="4" max="7" width="11.125" style="3" customWidth="1"/>
  </cols>
  <sheetData>
    <row r="1" spans="1:8" s="1" customFormat="1" ht="48" customHeight="1" x14ac:dyDescent="0.15">
      <c r="A1" s="2"/>
      <c r="B1" s="1" t="str">
        <f>配置!C3&amp;"  库存报表"</f>
        <v>广州XXXX科技建设有限公司  库存报表</v>
      </c>
      <c r="C1" s="2"/>
      <c r="D1" s="2"/>
      <c r="E1" s="2"/>
      <c r="F1" s="2"/>
      <c r="G1" s="2"/>
    </row>
    <row r="2" spans="1:8" s="4" customFormat="1" ht="21" customHeight="1" x14ac:dyDescent="0.15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</row>
    <row r="3" spans="1:8" ht="21" customHeight="1" x14ac:dyDescent="0.15">
      <c r="A3" s="3" t="s">
        <v>17</v>
      </c>
      <c r="B3" t="s">
        <v>22</v>
      </c>
      <c r="C3" s="3" t="s">
        <v>23</v>
      </c>
      <c r="D3" s="3">
        <f>SUMIF(期初库存!B:B,A3,期初库存!E:E)</f>
        <v>5</v>
      </c>
      <c r="E3" s="3">
        <f>SUMIF(进出库明细!D:D,A3,进出库明细!G:G)</f>
        <v>8</v>
      </c>
      <c r="F3" s="3">
        <f>SUMIF(进出库明细!D:D,A3,进出库明细!H:H)</f>
        <v>10</v>
      </c>
      <c r="G3" s="3">
        <f>D3+E3-F3</f>
        <v>3</v>
      </c>
    </row>
    <row r="4" spans="1:8" ht="21" customHeight="1" x14ac:dyDescent="0.15">
      <c r="A4" s="3" t="s">
        <v>18</v>
      </c>
      <c r="B4" t="s">
        <v>24</v>
      </c>
      <c r="C4" s="3" t="s">
        <v>25</v>
      </c>
      <c r="D4" s="3">
        <f>SUMIF(期初库存!B:B,A4,期初库存!E:E)</f>
        <v>0</v>
      </c>
      <c r="E4" s="3">
        <f>SUMIF(进出库明细!D:D,A4,进出库明细!G:G)</f>
        <v>8</v>
      </c>
      <c r="F4" s="3">
        <f>SUMIF(进出库明细!D:D,A4,进出库明细!H:H)</f>
        <v>0</v>
      </c>
      <c r="G4" s="3">
        <f t="shared" ref="G4:G19" si="0">D4+E4-F4</f>
        <v>8</v>
      </c>
    </row>
    <row r="5" spans="1:8" ht="21" customHeight="1" x14ac:dyDescent="0.15">
      <c r="A5" s="3" t="s">
        <v>19</v>
      </c>
      <c r="B5" t="s">
        <v>26</v>
      </c>
      <c r="C5" s="3" t="s">
        <v>27</v>
      </c>
      <c r="D5" s="3">
        <f>SUMIF(期初库存!B:B,A5,期初库存!E:E)</f>
        <v>20</v>
      </c>
      <c r="E5" s="3">
        <f>SUMIF(进出库明细!D:D,A5,进出库明细!G:G)</f>
        <v>19</v>
      </c>
      <c r="F5" s="3">
        <f>SUMIF(进出库明细!D:D,A5,进出库明细!H:H)</f>
        <v>27</v>
      </c>
      <c r="G5" s="3">
        <f t="shared" si="0"/>
        <v>12</v>
      </c>
      <c r="H5" t="s">
        <v>28</v>
      </c>
    </row>
    <row r="6" spans="1:8" ht="21" customHeight="1" x14ac:dyDescent="0.15">
      <c r="A6" s="3" t="s">
        <v>20</v>
      </c>
      <c r="B6" t="s">
        <v>29</v>
      </c>
      <c r="C6" s="3" t="s">
        <v>30</v>
      </c>
      <c r="D6" s="3">
        <f>SUMIF(期初库存!B:B,A6,期初库存!E:E)</f>
        <v>0</v>
      </c>
      <c r="E6" s="3">
        <f>SUMIF(进出库明细!D:D,A6,进出库明细!G:G)</f>
        <v>0</v>
      </c>
      <c r="F6" s="3">
        <f>SUMIF(进出库明细!D:D,A6,进出库明细!H:H)</f>
        <v>0</v>
      </c>
      <c r="G6" s="3">
        <f t="shared" si="0"/>
        <v>0</v>
      </c>
    </row>
    <row r="7" spans="1:8" ht="21" customHeight="1" x14ac:dyDescent="0.15">
      <c r="A7" s="3" t="s">
        <v>21</v>
      </c>
      <c r="B7" t="s">
        <v>31</v>
      </c>
      <c r="C7" s="3" t="s">
        <v>32</v>
      </c>
      <c r="D7" s="3">
        <f>SUMIF(期初库存!B:B,A7,期初库存!E:E)</f>
        <v>0</v>
      </c>
      <c r="E7" s="3">
        <f>SUMIF(进出库明细!D:D,A7,进出库明细!G:G)</f>
        <v>0</v>
      </c>
      <c r="F7" s="3">
        <f>SUMIF(进出库明细!D:D,A7,进出库明细!H:H)</f>
        <v>0</v>
      </c>
      <c r="G7" s="3">
        <f t="shared" si="0"/>
        <v>0</v>
      </c>
    </row>
    <row r="8" spans="1:8" ht="21" customHeight="1" x14ac:dyDescent="0.15">
      <c r="D8" s="3">
        <f>SUMIF(期初库存!B:B,A8,期初库存!E:E)</f>
        <v>0</v>
      </c>
      <c r="E8" s="3">
        <f>SUMIF(进出库明细!D:D,A8,进出库明细!G:G)</f>
        <v>0</v>
      </c>
      <c r="F8" s="3">
        <f>SUMIF(进出库明细!D:D,A8,进出库明细!H:H)</f>
        <v>0</v>
      </c>
      <c r="G8" s="3">
        <f t="shared" si="0"/>
        <v>0</v>
      </c>
    </row>
    <row r="9" spans="1:8" ht="21" customHeight="1" x14ac:dyDescent="0.15">
      <c r="D9" s="3">
        <f>SUMIF(期初库存!B:B,A9,期初库存!E:E)</f>
        <v>0</v>
      </c>
      <c r="E9" s="3">
        <f>SUMIF(进出库明细!D:D,A9,进出库明细!G:G)</f>
        <v>0</v>
      </c>
      <c r="F9" s="3">
        <f>SUMIF(进出库明细!D:D,A9,进出库明细!H:H)</f>
        <v>0</v>
      </c>
      <c r="G9" s="3">
        <f t="shared" si="0"/>
        <v>0</v>
      </c>
    </row>
    <row r="10" spans="1:8" ht="21" customHeight="1" x14ac:dyDescent="0.15">
      <c r="D10" s="3">
        <f>SUMIF(期初库存!B:B,A10,期初库存!E:E)</f>
        <v>0</v>
      </c>
      <c r="E10" s="3">
        <f>SUMIF(进出库明细!D:D,A10,进出库明细!G:G)</f>
        <v>0</v>
      </c>
      <c r="F10" s="3">
        <f>SUMIF(进出库明细!D:D,A10,进出库明细!H:H)</f>
        <v>0</v>
      </c>
      <c r="G10" s="3">
        <f t="shared" si="0"/>
        <v>0</v>
      </c>
    </row>
    <row r="11" spans="1:8" ht="21" customHeight="1" x14ac:dyDescent="0.15">
      <c r="D11" s="3">
        <f>SUMIF(期初库存!B:B,A11,期初库存!E:E)</f>
        <v>0</v>
      </c>
      <c r="E11" s="3">
        <f>SUMIF(进出库明细!D:D,A11,进出库明细!G:G)</f>
        <v>0</v>
      </c>
      <c r="F11" s="3">
        <f>SUMIF(进出库明细!D:D,A11,进出库明细!H:H)</f>
        <v>0</v>
      </c>
      <c r="G11" s="3">
        <f t="shared" si="0"/>
        <v>0</v>
      </c>
    </row>
    <row r="12" spans="1:8" ht="21" customHeight="1" x14ac:dyDescent="0.15">
      <c r="D12" s="3">
        <f>SUMIF(期初库存!B:B,A12,期初库存!E:E)</f>
        <v>0</v>
      </c>
      <c r="E12" s="3">
        <f>SUMIF(进出库明细!D:D,A12,进出库明细!G:G)</f>
        <v>0</v>
      </c>
      <c r="F12" s="3">
        <f>SUMIF(进出库明细!D:D,A12,进出库明细!H:H)</f>
        <v>0</v>
      </c>
      <c r="G12" s="3">
        <f t="shared" si="0"/>
        <v>0</v>
      </c>
    </row>
    <row r="13" spans="1:8" ht="21" customHeight="1" x14ac:dyDescent="0.15">
      <c r="D13" s="3">
        <f>SUMIF(期初库存!B:B,A13,期初库存!E:E)</f>
        <v>0</v>
      </c>
      <c r="E13" s="3">
        <f>SUMIF(进出库明细!D:D,A13,进出库明细!G:G)</f>
        <v>0</v>
      </c>
      <c r="F13" s="3">
        <f>SUMIF(进出库明细!D:D,A13,进出库明细!H:H)</f>
        <v>0</v>
      </c>
      <c r="G13" s="3">
        <f t="shared" si="0"/>
        <v>0</v>
      </c>
    </row>
    <row r="14" spans="1:8" ht="21" customHeight="1" x14ac:dyDescent="0.15">
      <c r="D14" s="3">
        <f>SUMIF(期初库存!B:B,A14,期初库存!E:E)</f>
        <v>0</v>
      </c>
      <c r="E14" s="3">
        <f>SUMIF(进出库明细!D:D,A14,进出库明细!G:G)</f>
        <v>0</v>
      </c>
      <c r="F14" s="3">
        <f>SUMIF(进出库明细!D:D,A14,进出库明细!H:H)</f>
        <v>0</v>
      </c>
      <c r="G14" s="3">
        <f t="shared" si="0"/>
        <v>0</v>
      </c>
    </row>
    <row r="15" spans="1:8" ht="21" customHeight="1" x14ac:dyDescent="0.15">
      <c r="D15" s="3">
        <f>SUMIF(期初库存!B:B,A15,期初库存!E:E)</f>
        <v>0</v>
      </c>
      <c r="E15" s="3">
        <f>SUMIF(进出库明细!D:D,A15,进出库明细!G:G)</f>
        <v>0</v>
      </c>
      <c r="F15" s="3">
        <f>SUMIF(进出库明细!D:D,A15,进出库明细!H:H)</f>
        <v>0</v>
      </c>
      <c r="G15" s="3">
        <f t="shared" si="0"/>
        <v>0</v>
      </c>
    </row>
    <row r="16" spans="1:8" ht="21" customHeight="1" x14ac:dyDescent="0.15">
      <c r="D16" s="3">
        <f>SUMIF(期初库存!B:B,A16,期初库存!E:E)</f>
        <v>0</v>
      </c>
      <c r="E16" s="3">
        <f>SUMIF(进出库明细!D:D,A16,进出库明细!G:G)</f>
        <v>0</v>
      </c>
      <c r="F16" s="3">
        <f>SUMIF(进出库明细!D:D,A16,进出库明细!H:H)</f>
        <v>0</v>
      </c>
      <c r="G16" s="3">
        <f t="shared" si="0"/>
        <v>0</v>
      </c>
    </row>
    <row r="17" spans="4:7" ht="21" customHeight="1" x14ac:dyDescent="0.15">
      <c r="D17" s="3">
        <f>SUMIF(期初库存!B:B,A17,期初库存!E:E)</f>
        <v>0</v>
      </c>
      <c r="E17" s="3">
        <f>SUMIF(进出库明细!D:D,A17,进出库明细!G:G)</f>
        <v>0</v>
      </c>
      <c r="F17" s="3">
        <f>SUMIF(进出库明细!D:D,A17,进出库明细!H:H)</f>
        <v>0</v>
      </c>
      <c r="G17" s="3">
        <f t="shared" si="0"/>
        <v>0</v>
      </c>
    </row>
    <row r="18" spans="4:7" ht="21" customHeight="1" x14ac:dyDescent="0.15">
      <c r="D18" s="3">
        <f>SUMIF(期初库存!B:B,A18,期初库存!E:E)</f>
        <v>0</v>
      </c>
      <c r="E18" s="3">
        <f>SUMIF(进出库明细!D:D,A18,进出库明细!G:G)</f>
        <v>0</v>
      </c>
      <c r="F18" s="3">
        <f>SUMIF(进出库明细!D:D,A18,进出库明细!H:H)</f>
        <v>0</v>
      </c>
      <c r="G18" s="3">
        <f t="shared" si="0"/>
        <v>0</v>
      </c>
    </row>
    <row r="19" spans="4:7" ht="21" customHeight="1" x14ac:dyDescent="0.15">
      <c r="D19" s="3">
        <f>SUMIF(期初库存!B:B,A19,期初库存!E:E)</f>
        <v>0</v>
      </c>
      <c r="E19" s="3">
        <f>SUMIF(进出库明细!D:D,A19,进出库明细!G:G)</f>
        <v>0</v>
      </c>
      <c r="F19" s="3">
        <f>SUMIF(进出库明细!D:D,A19,进出库明细!H:H)</f>
        <v>0</v>
      </c>
      <c r="G19" s="3">
        <f t="shared" si="0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9"/>
  <sheetViews>
    <sheetView zoomScaleNormal="100" workbookViewId="0">
      <pane ySplit="2" topLeftCell="A3" activePane="bottomLeft" state="frozen"/>
      <selection pane="bottomLeft" activeCell="C17" sqref="C17"/>
    </sheetView>
  </sheetViews>
  <sheetFormatPr defaultRowHeight="21" customHeight="1" x14ac:dyDescent="0.15"/>
  <cols>
    <col min="1" max="1" width="10.625" style="3" customWidth="1"/>
    <col min="2" max="2" width="14.125" style="3" customWidth="1"/>
    <col min="3" max="3" width="16.125" style="9" customWidth="1"/>
    <col min="4" max="4" width="9.5" style="3" customWidth="1"/>
    <col min="5" max="5" width="40.375" style="6" customWidth="1"/>
    <col min="6" max="6" width="9" style="3" customWidth="1"/>
    <col min="7" max="8" width="10.375" style="3" customWidth="1"/>
    <col min="9" max="9" width="11.875" style="3" customWidth="1"/>
  </cols>
  <sheetData>
    <row r="1" spans="1:10" s="1" customFormat="1" ht="48" customHeight="1" x14ac:dyDescent="0.15">
      <c r="A1" s="2"/>
      <c r="B1" s="2"/>
      <c r="C1" s="7"/>
      <c r="D1" s="2"/>
      <c r="E1" s="5" t="s">
        <v>34</v>
      </c>
      <c r="G1" s="2"/>
      <c r="H1" s="2"/>
      <c r="I1" s="2"/>
    </row>
    <row r="2" spans="1:10" s="4" customFormat="1" ht="21" customHeight="1" x14ac:dyDescent="0.15">
      <c r="A2" s="4" t="s">
        <v>48</v>
      </c>
      <c r="B2" s="4" t="s">
        <v>49</v>
      </c>
      <c r="C2" s="8" t="s">
        <v>50</v>
      </c>
      <c r="D2" s="4" t="s">
        <v>51</v>
      </c>
      <c r="E2" s="4" t="s">
        <v>3</v>
      </c>
      <c r="F2" s="4" t="s">
        <v>33</v>
      </c>
      <c r="G2" s="4" t="s">
        <v>57</v>
      </c>
      <c r="H2" s="4" t="s">
        <v>58</v>
      </c>
      <c r="I2" s="4" t="s">
        <v>52</v>
      </c>
      <c r="J2" s="4" t="s">
        <v>4</v>
      </c>
    </row>
    <row r="3" spans="1:10" ht="21" customHeight="1" x14ac:dyDescent="0.15">
      <c r="A3" s="3">
        <v>2109001</v>
      </c>
      <c r="B3" s="3" t="s">
        <v>53</v>
      </c>
      <c r="C3" s="9">
        <v>44440</v>
      </c>
      <c r="D3" s="3" t="s">
        <v>16</v>
      </c>
      <c r="E3" s="6" t="str">
        <f>VLOOKUP(D3,库存报表!A:B,2,0)</f>
        <v>创维电视 55寸 黑色</v>
      </c>
      <c r="F3" s="3" t="str">
        <f>VLOOKUP(D3,库存报表!A:C,3,0)</f>
        <v>台</v>
      </c>
      <c r="G3" s="3">
        <v>8</v>
      </c>
      <c r="I3" s="3" t="s">
        <v>37</v>
      </c>
    </row>
    <row r="4" spans="1:10" ht="21" customHeight="1" x14ac:dyDescent="0.15">
      <c r="A4" s="3">
        <v>2109001</v>
      </c>
      <c r="B4" s="3" t="s">
        <v>53</v>
      </c>
      <c r="C4" s="9">
        <v>44440</v>
      </c>
      <c r="D4" s="3" t="s">
        <v>55</v>
      </c>
      <c r="E4" s="6" t="str">
        <f>VLOOKUP(D4,库存报表!A:B,2,0)</f>
        <v>创维电视 65寸 黑色互动版</v>
      </c>
      <c r="F4" s="3" t="str">
        <f>VLOOKUP(D4,库存报表!A:C,3,0)</f>
        <v>台</v>
      </c>
      <c r="G4" s="3">
        <v>8</v>
      </c>
      <c r="I4" s="3" t="s">
        <v>37</v>
      </c>
    </row>
    <row r="5" spans="1:10" ht="21" customHeight="1" x14ac:dyDescent="0.15">
      <c r="A5" s="3">
        <v>2109001</v>
      </c>
      <c r="B5" s="3" t="s">
        <v>53</v>
      </c>
      <c r="C5" s="9">
        <v>44440</v>
      </c>
      <c r="D5" s="3" t="s">
        <v>19</v>
      </c>
      <c r="E5" s="6" t="str">
        <f>VLOOKUP(D5,库存报表!A:B,2,0)</f>
        <v>格力空调 2匹挂式</v>
      </c>
      <c r="F5" s="3" t="str">
        <f>VLOOKUP(D5,库存报表!A:C,3,0)</f>
        <v>组</v>
      </c>
      <c r="G5" s="3">
        <v>20</v>
      </c>
      <c r="I5" s="3" t="s">
        <v>37</v>
      </c>
    </row>
    <row r="6" spans="1:10" ht="21" customHeight="1" x14ac:dyDescent="0.15">
      <c r="A6" s="3">
        <v>2109002</v>
      </c>
      <c r="B6" s="3" t="s">
        <v>54</v>
      </c>
      <c r="C6" s="9">
        <v>44444</v>
      </c>
      <c r="D6" s="3" t="s">
        <v>16</v>
      </c>
      <c r="E6" s="6" t="str">
        <f>VLOOKUP(D6,库存报表!A:B,2,0)</f>
        <v>创维电视 55寸 黑色</v>
      </c>
      <c r="F6" s="3" t="str">
        <f>VLOOKUP(D6,库存报表!A:C,3,0)</f>
        <v>台</v>
      </c>
      <c r="H6" s="3">
        <v>10</v>
      </c>
      <c r="I6" s="3" t="s">
        <v>41</v>
      </c>
    </row>
    <row r="7" spans="1:10" ht="21" customHeight="1" x14ac:dyDescent="0.15">
      <c r="A7" s="3">
        <v>2109002</v>
      </c>
      <c r="B7" s="3" t="s">
        <v>54</v>
      </c>
      <c r="C7" s="9">
        <v>44444</v>
      </c>
      <c r="D7" s="3" t="s">
        <v>19</v>
      </c>
      <c r="E7" s="6" t="str">
        <f>VLOOKUP(D7,库存报表!A:B,2,0)</f>
        <v>格力空调 2匹挂式</v>
      </c>
      <c r="F7" s="3" t="str">
        <f>VLOOKUP(D7,库存报表!A:C,3,0)</f>
        <v>组</v>
      </c>
      <c r="H7" s="3">
        <v>30</v>
      </c>
      <c r="I7" s="3" t="s">
        <v>41</v>
      </c>
    </row>
    <row r="8" spans="1:10" ht="21" customHeight="1" x14ac:dyDescent="0.15">
      <c r="A8" s="3">
        <v>2109003</v>
      </c>
      <c r="B8" s="3" t="s">
        <v>54</v>
      </c>
      <c r="C8" s="9">
        <v>44447</v>
      </c>
      <c r="D8" s="3" t="s">
        <v>19</v>
      </c>
      <c r="E8" s="6" t="str">
        <f>VLOOKUP(D8,库存报表!A:B,2,0)</f>
        <v>格力空调 2匹挂式</v>
      </c>
      <c r="F8" s="3" t="str">
        <f>VLOOKUP(D8,库存报表!A:C,3,0)</f>
        <v>组</v>
      </c>
      <c r="H8" s="3">
        <v>-3</v>
      </c>
      <c r="I8" s="3" t="s">
        <v>43</v>
      </c>
    </row>
    <row r="9" spans="1:10" ht="21" customHeight="1" x14ac:dyDescent="0.15">
      <c r="A9" s="3">
        <v>2109004</v>
      </c>
      <c r="B9" s="3" t="s">
        <v>53</v>
      </c>
      <c r="C9" s="9">
        <v>44448</v>
      </c>
      <c r="D9" s="3" t="s">
        <v>19</v>
      </c>
      <c r="E9" s="6" t="str">
        <f>VLOOKUP(D9,库存报表!A:B,2,0)</f>
        <v>格力空调 2匹挂式</v>
      </c>
      <c r="F9" s="3" t="str">
        <f>VLOOKUP(D9,库存报表!A:C,3,0)</f>
        <v>组</v>
      </c>
      <c r="G9" s="3">
        <v>-2</v>
      </c>
      <c r="I9" s="3" t="s">
        <v>39</v>
      </c>
    </row>
    <row r="10" spans="1:10" ht="21" customHeight="1" x14ac:dyDescent="0.15">
      <c r="A10" s="3">
        <v>2109005</v>
      </c>
      <c r="B10" s="3" t="s">
        <v>70</v>
      </c>
      <c r="C10" s="9">
        <v>44449</v>
      </c>
      <c r="D10" s="3" t="s">
        <v>19</v>
      </c>
      <c r="E10" s="6" t="str">
        <f>VLOOKUP(D10,库存报表!A:B,2,0)</f>
        <v>格力空调 2匹挂式</v>
      </c>
      <c r="F10" s="3" t="str">
        <f>VLOOKUP(D10,库存报表!A:C,3,0)</f>
        <v>组</v>
      </c>
      <c r="G10" s="3">
        <v>1</v>
      </c>
      <c r="I10" s="3" t="s">
        <v>45</v>
      </c>
      <c r="J10" t="s">
        <v>56</v>
      </c>
    </row>
    <row r="11" spans="1:10" ht="21" customHeight="1" x14ac:dyDescent="0.15">
      <c r="E11" s="6" t="e">
        <f>VLOOKUP(D11,库存报表!A:B,2,0)</f>
        <v>#N/A</v>
      </c>
      <c r="F11" s="3" t="e">
        <f>VLOOKUP(D11,库存报表!A:C,3,0)</f>
        <v>#N/A</v>
      </c>
    </row>
    <row r="12" spans="1:10" ht="21" customHeight="1" x14ac:dyDescent="0.15">
      <c r="E12" s="6" t="e">
        <f>VLOOKUP(D12,库存报表!A:B,2,0)</f>
        <v>#N/A</v>
      </c>
      <c r="F12" s="3" t="e">
        <f>VLOOKUP(D12,库存报表!A:C,3,0)</f>
        <v>#N/A</v>
      </c>
    </row>
    <row r="13" spans="1:10" ht="21" customHeight="1" x14ac:dyDescent="0.15">
      <c r="E13" s="6" t="e">
        <f>VLOOKUP(D13,库存报表!A:B,2,0)</f>
        <v>#N/A</v>
      </c>
      <c r="F13" s="3" t="e">
        <f>VLOOKUP(D13,库存报表!A:C,3,0)</f>
        <v>#N/A</v>
      </c>
    </row>
    <row r="14" spans="1:10" ht="21" customHeight="1" x14ac:dyDescent="0.15">
      <c r="E14" s="6" t="e">
        <f>VLOOKUP(D14,库存报表!A:B,2,0)</f>
        <v>#N/A</v>
      </c>
      <c r="F14" s="3" t="e">
        <f>VLOOKUP(D14,库存报表!A:C,3,0)</f>
        <v>#N/A</v>
      </c>
    </row>
    <row r="15" spans="1:10" ht="21" customHeight="1" x14ac:dyDescent="0.15">
      <c r="E15" s="6" t="e">
        <f>VLOOKUP(D15,库存报表!A:B,2,0)</f>
        <v>#N/A</v>
      </c>
      <c r="F15" s="3" t="e">
        <f>VLOOKUP(D15,库存报表!A:C,3,0)</f>
        <v>#N/A</v>
      </c>
    </row>
    <row r="16" spans="1:10" ht="21" customHeight="1" x14ac:dyDescent="0.15">
      <c r="E16" s="6" t="e">
        <f>VLOOKUP(D16,库存报表!A:B,2,0)</f>
        <v>#N/A</v>
      </c>
      <c r="F16" s="3" t="e">
        <f>VLOOKUP(D16,库存报表!A:C,3,0)</f>
        <v>#N/A</v>
      </c>
    </row>
    <row r="17" spans="5:6" ht="21" customHeight="1" x14ac:dyDescent="0.15">
      <c r="E17" s="6" t="e">
        <f>VLOOKUP(D17,库存报表!A:B,2,0)</f>
        <v>#N/A</v>
      </c>
      <c r="F17" s="3" t="e">
        <f>VLOOKUP(D17,库存报表!A:C,3,0)</f>
        <v>#N/A</v>
      </c>
    </row>
    <row r="18" spans="5:6" ht="21" customHeight="1" x14ac:dyDescent="0.15">
      <c r="E18" s="6" t="e">
        <f>VLOOKUP(D18,库存报表!A:B,2,0)</f>
        <v>#N/A</v>
      </c>
      <c r="F18" s="3" t="e">
        <f>VLOOKUP(D18,库存报表!A:C,3,0)</f>
        <v>#N/A</v>
      </c>
    </row>
    <row r="19" spans="5:6" ht="21" customHeight="1" x14ac:dyDescent="0.15">
      <c r="E19" s="6" t="e">
        <f>VLOOKUP(D19,库存报表!A:B,2,0)</f>
        <v>#N/A</v>
      </c>
      <c r="F19" s="3" t="e">
        <f>VLOOKUP(D19,库存报表!A:C,3,0)</f>
        <v>#N/A</v>
      </c>
    </row>
    <row r="20" spans="5:6" ht="21" customHeight="1" x14ac:dyDescent="0.15">
      <c r="E20" s="6" t="e">
        <f>VLOOKUP(D20,库存报表!A:B,2,0)</f>
        <v>#N/A</v>
      </c>
      <c r="F20" s="3" t="e">
        <f>VLOOKUP(D20,库存报表!A:C,3,0)</f>
        <v>#N/A</v>
      </c>
    </row>
    <row r="21" spans="5:6" ht="21" customHeight="1" x14ac:dyDescent="0.15">
      <c r="E21" s="6" t="e">
        <f>VLOOKUP(D21,库存报表!A:B,2,0)</f>
        <v>#N/A</v>
      </c>
      <c r="F21" s="3" t="e">
        <f>VLOOKUP(D21,库存报表!A:C,3,0)</f>
        <v>#N/A</v>
      </c>
    </row>
    <row r="22" spans="5:6" ht="21" customHeight="1" x14ac:dyDescent="0.15">
      <c r="E22" s="6" t="e">
        <f>VLOOKUP(D22,库存报表!A:B,2,0)</f>
        <v>#N/A</v>
      </c>
      <c r="F22" s="3" t="e">
        <f>VLOOKUP(D22,库存报表!A:C,3,0)</f>
        <v>#N/A</v>
      </c>
    </row>
    <row r="23" spans="5:6" ht="21" customHeight="1" x14ac:dyDescent="0.15">
      <c r="E23" s="6" t="e">
        <f>VLOOKUP(D23,库存报表!A:B,2,0)</f>
        <v>#N/A</v>
      </c>
      <c r="F23" s="3" t="e">
        <f>VLOOKUP(D23,库存报表!A:C,3,0)</f>
        <v>#N/A</v>
      </c>
    </row>
    <row r="24" spans="5:6" ht="21" customHeight="1" x14ac:dyDescent="0.15">
      <c r="E24" s="6" t="e">
        <f>VLOOKUP(D24,库存报表!A:B,2,0)</f>
        <v>#N/A</v>
      </c>
      <c r="F24" s="3" t="e">
        <f>VLOOKUP(D24,库存报表!A:C,3,0)</f>
        <v>#N/A</v>
      </c>
    </row>
    <row r="25" spans="5:6" ht="21" customHeight="1" x14ac:dyDescent="0.15">
      <c r="E25" s="6" t="e">
        <f>VLOOKUP(D25,库存报表!A:B,2,0)</f>
        <v>#N/A</v>
      </c>
      <c r="F25" s="3" t="e">
        <f>VLOOKUP(D25,库存报表!A:C,3,0)</f>
        <v>#N/A</v>
      </c>
    </row>
    <row r="26" spans="5:6" ht="21" customHeight="1" x14ac:dyDescent="0.15">
      <c r="E26" s="6" t="e">
        <f>VLOOKUP(D26,库存报表!A:B,2,0)</f>
        <v>#N/A</v>
      </c>
      <c r="F26" s="3" t="e">
        <f>VLOOKUP(D26,库存报表!A:C,3,0)</f>
        <v>#N/A</v>
      </c>
    </row>
    <row r="27" spans="5:6" ht="21" customHeight="1" x14ac:dyDescent="0.15">
      <c r="E27" s="6" t="e">
        <f>VLOOKUP(D27,库存报表!A:B,2,0)</f>
        <v>#N/A</v>
      </c>
      <c r="F27" s="3" t="e">
        <f>VLOOKUP(D27,库存报表!A:C,3,0)</f>
        <v>#N/A</v>
      </c>
    </row>
    <row r="28" spans="5:6" ht="21" customHeight="1" x14ac:dyDescent="0.15">
      <c r="E28" s="6" t="e">
        <f>VLOOKUP(D28,库存报表!A:B,2,0)</f>
        <v>#N/A</v>
      </c>
      <c r="F28" s="3" t="e">
        <f>VLOOKUP(D28,库存报表!A:C,3,0)</f>
        <v>#N/A</v>
      </c>
    </row>
    <row r="29" spans="5:6" ht="21" customHeight="1" x14ac:dyDescent="0.15">
      <c r="E29" s="6" t="e">
        <f>VLOOKUP(D29,库存报表!A:B,2,0)</f>
        <v>#N/A</v>
      </c>
      <c r="F29" s="3" t="e">
        <f>VLOOKUP(D29,库存报表!A:C,3,0)</f>
        <v>#N/A</v>
      </c>
    </row>
  </sheetData>
  <autoFilter ref="A2:J29"/>
  <phoneticPr fontId="2" type="noConversion"/>
  <dataValidations count="1">
    <dataValidation type="list" allowBlank="1" showInputMessage="1" showErrorMessage="1" sqref="I3:I1048576">
      <formula1>进出库类型</formula1>
    </dataValidation>
  </dataValidations>
  <pageMargins left="0.7" right="0.7" top="0.75" bottom="0.75" header="0.3" footer="0.3"/>
  <pageSetup paperSize="274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6"/>
  <sheetViews>
    <sheetView zoomScaleNormal="100" workbookViewId="0">
      <selection activeCell="I15" sqref="I15"/>
    </sheetView>
  </sheetViews>
  <sheetFormatPr defaultRowHeight="21" customHeight="1" x14ac:dyDescent="0.15"/>
  <cols>
    <col min="1" max="1" width="6.375" style="3" customWidth="1"/>
    <col min="2" max="2" width="11.625" style="3" customWidth="1"/>
    <col min="3" max="3" width="27.125" customWidth="1"/>
    <col min="4" max="4" width="6.375" customWidth="1"/>
    <col min="5" max="5" width="10.125" customWidth="1"/>
    <col min="6" max="6" width="13.875" customWidth="1"/>
    <col min="7" max="7" width="11.625" customWidth="1"/>
    <col min="8" max="8" width="3.625" customWidth="1"/>
    <col min="10" max="10" width="12.5" customWidth="1"/>
  </cols>
  <sheetData>
    <row r="1" spans="1:10" s="1" customFormat="1" ht="22.5" customHeight="1" x14ac:dyDescent="0.15">
      <c r="A1" s="29" t="str">
        <f>配置!C3</f>
        <v>广州XXXX科技建设有限公司</v>
      </c>
      <c r="B1" s="29"/>
      <c r="C1" s="29"/>
      <c r="D1" s="29"/>
      <c r="E1" s="29"/>
      <c r="F1" s="29"/>
      <c r="G1" s="29"/>
      <c r="H1" s="15"/>
    </row>
    <row r="2" spans="1:10" s="27" customFormat="1" ht="13.5" x14ac:dyDescent="0.15">
      <c r="A2" s="37" t="str">
        <f>配置!C4</f>
        <v>地址：广东省广州市建设路XX号    电话：139-8888-6666(微信同号)</v>
      </c>
      <c r="B2" s="37"/>
      <c r="C2" s="37"/>
      <c r="D2" s="37"/>
      <c r="E2" s="37"/>
      <c r="F2" s="37"/>
      <c r="G2" s="37"/>
      <c r="H2" s="26"/>
    </row>
    <row r="3" spans="1:10" ht="23.25" customHeight="1" x14ac:dyDescent="0.15">
      <c r="A3" s="30" t="str">
        <f>VLOOKUP(J4,进出库明细!A:I,9,0)&amp;"单"</f>
        <v>采购入库单</v>
      </c>
      <c r="B3" s="30"/>
      <c r="C3" s="30"/>
      <c r="D3" s="30"/>
      <c r="E3" s="30"/>
      <c r="F3" s="30"/>
      <c r="G3" s="30"/>
      <c r="H3" s="18"/>
      <c r="I3" s="1"/>
      <c r="J3" s="1"/>
    </row>
    <row r="4" spans="1:10" ht="21" customHeight="1" x14ac:dyDescent="0.15">
      <c r="A4" s="16" t="str">
        <f>"单位："</f>
        <v>单位：</v>
      </c>
      <c r="B4" s="6" t="str">
        <f>VLOOKUP(J4,进出库明细!A:B,2,0)</f>
        <v>供应商1</v>
      </c>
      <c r="D4" s="3" t="str">
        <f>"日期："&amp;TEXT(VLOOKUP(J4,进出库明细!A:C,3,0),"yyyy年m月d日")</f>
        <v>日期：2021年9月1日</v>
      </c>
      <c r="G4" s="17" t="str">
        <f>"№："&amp;TEXT(J4,"0000000")&amp;" "</f>
        <v xml:space="preserve">№：2109001 </v>
      </c>
      <c r="H4" s="17"/>
      <c r="I4" s="13" t="s">
        <v>66</v>
      </c>
      <c r="J4" s="14">
        <v>2109001</v>
      </c>
    </row>
    <row r="5" spans="1:10" s="4" customFormat="1" ht="21" customHeight="1" x14ac:dyDescent="0.15">
      <c r="A5" s="10" t="s">
        <v>59</v>
      </c>
      <c r="B5" s="10" t="s">
        <v>65</v>
      </c>
      <c r="C5" s="10" t="s">
        <v>60</v>
      </c>
      <c r="D5" s="10" t="s">
        <v>61</v>
      </c>
      <c r="E5" s="10" t="s">
        <v>62</v>
      </c>
      <c r="F5" s="10" t="s">
        <v>64</v>
      </c>
      <c r="G5" s="10" t="s">
        <v>63</v>
      </c>
      <c r="H5" s="19"/>
    </row>
    <row r="6" spans="1:10" ht="21" customHeight="1" x14ac:dyDescent="0.15">
      <c r="A6" s="11">
        <f>ROW()-4</f>
        <v>2</v>
      </c>
      <c r="B6" s="11" t="str">
        <f>IF($A6&gt;COUNTIF(进出库明细!A:A,$J$4),"",INDEX(进出库明细!D:D,MATCH($J$4,进出库明细!A:A,0)+$A6-1,1))</f>
        <v>P002</v>
      </c>
      <c r="C6" s="12" t="str">
        <f>IF($A6&gt;COUNTIF(进出库明细!A:A,$J$4),IF($A6=COUNTIF(进出库明细!A:A,$J$4)+1,"  以  下  空  白",""),INDEX(进出库明细!E:E,MATCH($J$4,进出库明细!A:A,0)+$A6-1,1))</f>
        <v>创维电视 65寸 黑色互动版</v>
      </c>
      <c r="D6" s="11" t="str">
        <f>IF($A6&gt;COUNTIF(进出库明细!A:A,$J$4),"",INDEX(进出库明细!F:F,MATCH($J$4,进出库明细!A:A,0)+$A6-1,1))</f>
        <v>台</v>
      </c>
      <c r="E6" s="11">
        <f>IF($A6&gt;COUNTIF(进出库明细!A:A,$J$4),"",ABS(IF(INDEX(进出库明细!G:G,MATCH($J$4,进出库明细!A:A,0)+$A6-1,1)="",INDEX(进出库明细!H:H,MATCH($J$4,进出库明细!A:A,0)+$A6-1,1),INDEX(进出库明细!G:G,MATCH($J$4,进出库明细!A:A,0)+$A6-1,1))))</f>
        <v>8</v>
      </c>
      <c r="F6" s="22"/>
      <c r="G6" s="23">
        <f>IF($A6&gt;COUNTIF(进出库明细!A:A,$J$4),"",INDEX(进出库明细!J:J,MATCH($J$4,进出库明细!A:A,0)+$A6-1,1))</f>
        <v>0</v>
      </c>
      <c r="H6" s="20"/>
    </row>
    <row r="7" spans="1:10" ht="21" customHeight="1" x14ac:dyDescent="0.15">
      <c r="A7" s="11">
        <f t="shared" ref="A7:A14" si="0">ROW()-4</f>
        <v>3</v>
      </c>
      <c r="B7" s="11" t="str">
        <f>IF($A7&gt;COUNTIF(进出库明细!A:A,$J$4),"",INDEX(进出库明细!D:D,MATCH($J$4,进出库明细!A:A,0)+$A7-1,1))</f>
        <v>P003</v>
      </c>
      <c r="C7" s="12" t="str">
        <f>IF($A7&gt;COUNTIF(进出库明细!A:A,$J$4),IF($A7=COUNTIF(进出库明细!A:A,$J$4)+1,"  以  下  空  白",""),INDEX(进出库明细!E:E,MATCH($J$4,进出库明细!A:A,0)+$A7-1,1))</f>
        <v>格力空调 2匹挂式</v>
      </c>
      <c r="D7" s="11" t="str">
        <f>IF($A7&gt;COUNTIF(进出库明细!A:A,$J$4),"",INDEX(进出库明细!F:F,MATCH($J$4,进出库明细!A:A,0)+$A7-1,1))</f>
        <v>组</v>
      </c>
      <c r="E7" s="11">
        <f>IF($A7&gt;COUNTIF(进出库明细!A:A,$J$4),"",ABS(IF(INDEX(进出库明细!G:G,MATCH($J$4,进出库明细!A:A,0)+$A7-1,1)="",INDEX(进出库明细!H:H,MATCH($J$4,进出库明细!A:A,0)+$A7-1,1),INDEX(进出库明细!G:G,MATCH($J$4,进出库明细!A:A,0)+$A7-1,1))))</f>
        <v>20</v>
      </c>
      <c r="F7" s="22"/>
      <c r="G7" s="23">
        <f>IF($A7&gt;COUNTIF(进出库明细!A:A,$J$4),"",INDEX(进出库明细!J:J,MATCH($J$4,进出库明细!A:A,0)+$A7-1,1))</f>
        <v>0</v>
      </c>
      <c r="H7" s="20"/>
    </row>
    <row r="8" spans="1:10" ht="21" customHeight="1" x14ac:dyDescent="0.15">
      <c r="A8" s="11">
        <f t="shared" si="0"/>
        <v>4</v>
      </c>
      <c r="B8" s="11" t="str">
        <f>IF($A8&gt;COUNTIF(进出库明细!A:A,$J$4),"",INDEX(进出库明细!D:D,MATCH($J$4,进出库明细!A:A,0)+$A8-1,1))</f>
        <v/>
      </c>
      <c r="C8" s="12" t="str">
        <f>IF($A8&gt;COUNTIF(进出库明细!A:A,$J$4),IF($A8=COUNTIF(进出库明细!A:A,$J$4)+1,"  以  下  空  白",""),INDEX(进出库明细!E:E,MATCH($J$4,进出库明细!A:A,0)+$A8-1,1))</f>
        <v xml:space="preserve">  以  下  空  白</v>
      </c>
      <c r="D8" s="11" t="str">
        <f>IF($A8&gt;COUNTIF(进出库明细!A:A,$J$4),"",INDEX(进出库明细!F:F,MATCH($J$4,进出库明细!A:A,0)+$A8-1,1))</f>
        <v/>
      </c>
      <c r="E8" s="11" t="str">
        <f>IF($A8&gt;COUNTIF(进出库明细!A:A,$J$4),"",ABS(IF(INDEX(进出库明细!G:G,MATCH($J$4,进出库明细!A:A,0)+$A8-1,1)="",INDEX(进出库明细!H:H,MATCH($J$4,进出库明细!A:A,0)+$A8-1,1),INDEX(进出库明细!G:G,MATCH($J$4,进出库明细!A:A,0)+$A8-1,1))))</f>
        <v/>
      </c>
      <c r="F8" s="22"/>
      <c r="G8" s="23" t="str">
        <f>IF($A8&gt;COUNTIF(进出库明细!A:A,$J$4),"",INDEX(进出库明细!J:J,MATCH($J$4,进出库明细!A:A,0)+$A8-1,1))</f>
        <v/>
      </c>
      <c r="H8" s="20"/>
    </row>
    <row r="9" spans="1:10" ht="21" customHeight="1" x14ac:dyDescent="0.15">
      <c r="A9" s="11">
        <f t="shared" si="0"/>
        <v>5</v>
      </c>
      <c r="B9" s="11" t="str">
        <f>IF($A9&gt;COUNTIF(进出库明细!A:A,$J$4),"",INDEX(进出库明细!D:D,MATCH($J$4,进出库明细!A:A,0)+$A9-1,1))</f>
        <v/>
      </c>
      <c r="C9" s="12" t="str">
        <f>IF($A9&gt;COUNTIF(进出库明细!A:A,$J$4),IF($A9=COUNTIF(进出库明细!A:A,$J$4)+1,"  以  下  空  白",""),INDEX(进出库明细!E:E,MATCH($J$4,进出库明细!A:A,0)+$A9-1,1))</f>
        <v/>
      </c>
      <c r="D9" s="11" t="str">
        <f>IF($A9&gt;COUNTIF(进出库明细!A:A,$J$4),"",INDEX(进出库明细!F:F,MATCH($J$4,进出库明细!A:A,0)+$A9-1,1))</f>
        <v/>
      </c>
      <c r="E9" s="11" t="str">
        <f>IF($A9&gt;COUNTIF(进出库明细!A:A,$J$4),"",ABS(IF(INDEX(进出库明细!G:G,MATCH($J$4,进出库明细!A:A,0)+$A9-1,1)="",INDEX(进出库明细!H:H,MATCH($J$4,进出库明细!A:A,0)+$A9-1,1),INDEX(进出库明细!G:G,MATCH($J$4,进出库明细!A:A,0)+$A9-1,1))))</f>
        <v/>
      </c>
      <c r="F9" s="22"/>
      <c r="G9" s="23" t="str">
        <f>IF($A9&gt;COUNTIF(进出库明细!A:A,$J$4),"",INDEX(进出库明细!J:J,MATCH($J$4,进出库明细!A:A,0)+$A9-1,1))</f>
        <v/>
      </c>
      <c r="H9" s="20"/>
    </row>
    <row r="10" spans="1:10" ht="21" customHeight="1" x14ac:dyDescent="0.15">
      <c r="A10" s="11">
        <f t="shared" si="0"/>
        <v>6</v>
      </c>
      <c r="B10" s="11" t="str">
        <f>IF($A10&gt;COUNTIF(进出库明细!A:A,$J$4),"",INDEX(进出库明细!D:D,MATCH($J$4,进出库明细!A:A,0)+$A10-1,1))</f>
        <v/>
      </c>
      <c r="C10" s="12" t="str">
        <f>IF($A10&gt;COUNTIF(进出库明细!A:A,$J$4),IF($A10=COUNTIF(进出库明细!A:A,$J$4)+1,"  以  下  空  白",""),INDEX(进出库明细!E:E,MATCH($J$4,进出库明细!A:A,0)+$A10-1,1))</f>
        <v/>
      </c>
      <c r="D10" s="11" t="str">
        <f>IF($A10&gt;COUNTIF(进出库明细!A:A,$J$4),"",INDEX(进出库明细!F:F,MATCH($J$4,进出库明细!A:A,0)+$A10-1,1))</f>
        <v/>
      </c>
      <c r="E10" s="11" t="str">
        <f>IF($A10&gt;COUNTIF(进出库明细!A:A,$J$4),"",ABS(IF(INDEX(进出库明细!G:G,MATCH($J$4,进出库明细!A:A,0)+$A10-1,1)="",INDEX(进出库明细!H:H,MATCH($J$4,进出库明细!A:A,0)+$A10-1,1),INDEX(进出库明细!G:G,MATCH($J$4,进出库明细!A:A,0)+$A10-1,1))))</f>
        <v/>
      </c>
      <c r="F10" s="22"/>
      <c r="G10" s="23" t="str">
        <f>IF($A10&gt;COUNTIF(进出库明细!A:A,$J$4),"",INDEX(进出库明细!J:J,MATCH($J$4,进出库明细!A:A,0)+$A10-1,1))</f>
        <v/>
      </c>
      <c r="H10" s="20"/>
    </row>
    <row r="11" spans="1:10" ht="21" customHeight="1" x14ac:dyDescent="0.15">
      <c r="A11" s="11">
        <f t="shared" si="0"/>
        <v>7</v>
      </c>
      <c r="B11" s="11" t="str">
        <f>IF($A11&gt;COUNTIF(进出库明细!A:A,$J$4),"",INDEX(进出库明细!D:D,MATCH($J$4,进出库明细!A:A,0)+$A11-1,1))</f>
        <v/>
      </c>
      <c r="C11" s="12" t="str">
        <f>IF($A11&gt;COUNTIF(进出库明细!A:A,$J$4),IF($A11=COUNTIF(进出库明细!A:A,$J$4)+1,"  以  下  空  白",""),INDEX(进出库明细!E:E,MATCH($J$4,进出库明细!A:A,0)+$A11-1,1))</f>
        <v/>
      </c>
      <c r="D11" s="11" t="str">
        <f>IF($A11&gt;COUNTIF(进出库明细!A:A,$J$4),"",INDEX(进出库明细!F:F,MATCH($J$4,进出库明细!A:A,0)+$A11-1,1))</f>
        <v/>
      </c>
      <c r="E11" s="11" t="str">
        <f>IF($A11&gt;COUNTIF(进出库明细!A:A,$J$4),"",ABS(IF(INDEX(进出库明细!G:G,MATCH($J$4,进出库明细!A:A,0)+$A11-1,1)="",INDEX(进出库明细!H:H,MATCH($J$4,进出库明细!A:A,0)+$A11-1,1),INDEX(进出库明细!G:G,MATCH($J$4,进出库明细!A:A,0)+$A11-1,1))))</f>
        <v/>
      </c>
      <c r="F11" s="22"/>
      <c r="G11" s="23" t="str">
        <f>IF($A11&gt;COUNTIF(进出库明细!A:A,$J$4),"",INDEX(进出库明细!J:J,MATCH($J$4,进出库明细!A:A,0)+$A11-1,1))</f>
        <v/>
      </c>
      <c r="H11" s="20"/>
    </row>
    <row r="12" spans="1:10" ht="21" customHeight="1" x14ac:dyDescent="0.15">
      <c r="A12" s="11">
        <f t="shared" si="0"/>
        <v>8</v>
      </c>
      <c r="B12" s="11" t="str">
        <f>IF($A12&gt;COUNTIF(进出库明细!A:A,$J$4),"",INDEX(进出库明细!D:D,MATCH($J$4,进出库明细!A:A,0)+$A12-1,1))</f>
        <v/>
      </c>
      <c r="C12" s="12" t="str">
        <f>IF($A12&gt;COUNTIF(进出库明细!A:A,$J$4),IF($A12=COUNTIF(进出库明细!A:A,$J$4)+1,"  以  下  空  白",""),INDEX(进出库明细!E:E,MATCH($J$4,进出库明细!A:A,0)+$A12-1,1))</f>
        <v/>
      </c>
      <c r="D12" s="11" t="str">
        <f>IF($A12&gt;COUNTIF(进出库明细!A:A,$J$4),"",INDEX(进出库明细!F:F,MATCH($J$4,进出库明细!A:A,0)+$A12-1,1))</f>
        <v/>
      </c>
      <c r="E12" s="11" t="str">
        <f>IF($A12&gt;COUNTIF(进出库明细!A:A,$J$4),"",ABS(IF(INDEX(进出库明细!G:G,MATCH($J$4,进出库明细!A:A,0)+$A12-1,1)="",INDEX(进出库明细!H:H,MATCH($J$4,进出库明细!A:A,0)+$A12-1,1),INDEX(进出库明细!G:G,MATCH($J$4,进出库明细!A:A,0)+$A12-1,1))))</f>
        <v/>
      </c>
      <c r="F12" s="22"/>
      <c r="G12" s="23" t="str">
        <f>IF($A12&gt;COUNTIF(进出库明细!A:A,$J$4),"",INDEX(进出库明细!J:J,MATCH($J$4,进出库明细!A:A,0)+$A12-1,1))</f>
        <v/>
      </c>
      <c r="H12" s="20"/>
    </row>
    <row r="13" spans="1:10" ht="21" customHeight="1" x14ac:dyDescent="0.15">
      <c r="A13" s="11">
        <f t="shared" si="0"/>
        <v>9</v>
      </c>
      <c r="B13" s="11" t="str">
        <f>IF($A13&gt;COUNTIF(进出库明细!A:A,$J$4),"",INDEX(进出库明细!D:D,MATCH($J$4,进出库明细!A:A,0)+$A13-1,1))</f>
        <v/>
      </c>
      <c r="C13" s="12" t="str">
        <f>IF($A13&gt;COUNTIF(进出库明细!A:A,$J$4),IF($A13=COUNTIF(进出库明细!A:A,$J$4)+1,"  以  下  空  白",""),INDEX(进出库明细!E:E,MATCH($J$4,进出库明细!A:A,0)+$A13-1,1))</f>
        <v/>
      </c>
      <c r="D13" s="11" t="str">
        <f>IF($A13&gt;COUNTIF(进出库明细!A:A,$J$4),"",INDEX(进出库明细!F:F,MATCH($J$4,进出库明细!A:A,0)+$A13-1,1))</f>
        <v/>
      </c>
      <c r="E13" s="11" t="str">
        <f>IF($A13&gt;COUNTIF(进出库明细!A:A,$J$4),"",ABS(IF(INDEX(进出库明细!G:G,MATCH($J$4,进出库明细!A:A,0)+$A13-1,1)="",INDEX(进出库明细!H:H,MATCH($J$4,进出库明细!A:A,0)+$A13-1,1),INDEX(进出库明细!G:G,MATCH($J$4,进出库明细!A:A,0)+$A13-1,1))))</f>
        <v/>
      </c>
      <c r="F13" s="22"/>
      <c r="G13" s="23" t="str">
        <f>IF($A13&gt;COUNTIF(进出库明细!A:A,$J$4),"",INDEX(进出库明细!J:J,MATCH($J$4,进出库明细!A:A,0)+$A13-1,1))</f>
        <v/>
      </c>
      <c r="H13" s="20"/>
    </row>
    <row r="14" spans="1:10" ht="21" customHeight="1" x14ac:dyDescent="0.15">
      <c r="A14" s="11">
        <f t="shared" si="0"/>
        <v>10</v>
      </c>
      <c r="B14" s="11" t="str">
        <f>IF($A14&gt;COUNTIF(进出库明细!A:A,$J$4),"",INDEX(进出库明细!D:D,MATCH($J$4,进出库明细!A:A,0)+$A14-1,1))</f>
        <v/>
      </c>
      <c r="C14" s="12" t="str">
        <f>IF($A14&gt;COUNTIF(进出库明细!A:A,$J$4),IF($A14=COUNTIF(进出库明细!A:A,$J$4)+1,"  以  下  空  白",""),INDEX(进出库明细!E:E,MATCH($J$4,进出库明细!A:A,0)+$A14-1,1))</f>
        <v/>
      </c>
      <c r="D14" s="11" t="str">
        <f>IF($A14&gt;COUNTIF(进出库明细!A:A,$J$4),"",INDEX(进出库明细!F:F,MATCH($J$4,进出库明细!A:A,0)+$A14-1,1))</f>
        <v/>
      </c>
      <c r="E14" s="11" t="str">
        <f>IF($A14&gt;COUNTIF(进出库明细!A:A,$J$4),"",ABS(IF(INDEX(进出库明细!G:G,MATCH($J$4,进出库明细!A:A,0)+$A14-1,1)="",INDEX(进出库明细!H:H,MATCH($J$4,进出库明细!A:A,0)+$A14-1,1),INDEX(进出库明细!G:G,MATCH($J$4,进出库明细!A:A,0)+$A14-1,1))))</f>
        <v/>
      </c>
      <c r="F14" s="22"/>
      <c r="G14" s="23" t="str">
        <f>IF($A14&gt;COUNTIF(进出库明细!A:A,$J$4),"",INDEX(进出库明细!J:J,MATCH($J$4,进出库明细!A:A,0)+$A14-1,1))</f>
        <v/>
      </c>
      <c r="H14" s="20"/>
    </row>
    <row r="15" spans="1:10" ht="21" customHeight="1" x14ac:dyDescent="0.15">
      <c r="A15" s="31" t="s">
        <v>69</v>
      </c>
      <c r="B15" s="32"/>
      <c r="C15" s="32"/>
      <c r="D15" s="33"/>
      <c r="E15" s="34">
        <f>SUM(E6:E14)</f>
        <v>28</v>
      </c>
      <c r="F15" s="35"/>
      <c r="G15" s="36"/>
      <c r="H15" s="21"/>
    </row>
    <row r="16" spans="1:10" ht="21" customHeight="1" x14ac:dyDescent="0.15">
      <c r="A16" s="6" t="str">
        <f>"制单："&amp;配置!C5</f>
        <v>制单：Admin</v>
      </c>
      <c r="C16" s="3" t="s">
        <v>68</v>
      </c>
      <c r="F16" t="s">
        <v>67</v>
      </c>
    </row>
  </sheetData>
  <mergeCells count="5">
    <mergeCell ref="A1:G1"/>
    <mergeCell ref="A3:G3"/>
    <mergeCell ref="A15:D15"/>
    <mergeCell ref="E15:G15"/>
    <mergeCell ref="A2:G2"/>
  </mergeCells>
  <phoneticPr fontId="2" type="noConversion"/>
  <printOptions horizontalCentered="1"/>
  <pageMargins left="0.23622047244094491" right="0.23622047244094491" top="0.41" bottom="0.38" header="0.31496062992125984" footer="0.31496062992125984"/>
  <pageSetup paperSize="9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8"/>
  <sheetViews>
    <sheetView zoomScaleNormal="100" workbookViewId="0">
      <pane ySplit="2" topLeftCell="A3" activePane="bottomLeft" state="frozen"/>
      <selection pane="bottomLeft" activeCell="C21" sqref="C21"/>
    </sheetView>
  </sheetViews>
  <sheetFormatPr defaultRowHeight="21" customHeight="1" x14ac:dyDescent="0.15"/>
  <cols>
    <col min="1" max="1" width="6.625" style="3" customWidth="1"/>
    <col min="2" max="2" width="14.125" style="3" customWidth="1"/>
    <col min="3" max="3" width="40.375" style="6" customWidth="1"/>
    <col min="4" max="4" width="9" style="3" customWidth="1"/>
    <col min="5" max="5" width="10.375" style="3" customWidth="1"/>
  </cols>
  <sheetData>
    <row r="1" spans="1:6" s="1" customFormat="1" ht="48" customHeight="1" x14ac:dyDescent="0.15">
      <c r="A1" s="2"/>
      <c r="B1" s="2"/>
      <c r="C1" s="5" t="s">
        <v>35</v>
      </c>
      <c r="D1" s="5"/>
      <c r="E1" s="5"/>
    </row>
    <row r="2" spans="1:6" s="4" customFormat="1" ht="21" customHeight="1" x14ac:dyDescent="0.15">
      <c r="A2" s="4" t="s">
        <v>2</v>
      </c>
      <c r="B2" s="4" t="s">
        <v>5</v>
      </c>
      <c r="C2" s="4" t="s">
        <v>3</v>
      </c>
      <c r="D2" s="4" t="s">
        <v>33</v>
      </c>
      <c r="E2" s="4" t="s">
        <v>6</v>
      </c>
      <c r="F2" s="4" t="s">
        <v>4</v>
      </c>
    </row>
    <row r="3" spans="1:6" ht="21" customHeight="1" x14ac:dyDescent="0.15">
      <c r="A3" s="3">
        <f>ROW()-2</f>
        <v>1</v>
      </c>
      <c r="B3" s="3" t="s">
        <v>16</v>
      </c>
      <c r="C3" s="6" t="str">
        <f>VLOOKUP(B3,库存报表!A:B,2,0)</f>
        <v>创维电视 55寸 黑色</v>
      </c>
      <c r="D3" s="3" t="str">
        <f>VLOOKUP(B3,库存报表!A:C,3,0)</f>
        <v>台</v>
      </c>
      <c r="E3" s="3">
        <v>2</v>
      </c>
    </row>
    <row r="4" spans="1:6" ht="21" customHeight="1" x14ac:dyDescent="0.15">
      <c r="A4" s="3">
        <f>ROW()-2</f>
        <v>2</v>
      </c>
      <c r="B4" s="3" t="s">
        <v>16</v>
      </c>
      <c r="C4" s="6" t="str">
        <f>VLOOKUP(B4,库存报表!A:B,2,0)</f>
        <v>创维电视 55寸 黑色</v>
      </c>
      <c r="D4" s="3" t="str">
        <f>VLOOKUP(B4,库存报表!A:C,3,0)</f>
        <v>台</v>
      </c>
      <c r="E4" s="3">
        <v>3</v>
      </c>
    </row>
    <row r="5" spans="1:6" ht="21" customHeight="1" x14ac:dyDescent="0.15">
      <c r="A5" s="3">
        <f t="shared" ref="A5:A18" si="0">ROW()-2</f>
        <v>3</v>
      </c>
      <c r="B5" s="3" t="s">
        <v>19</v>
      </c>
      <c r="C5" s="6" t="str">
        <f>VLOOKUP(B5,库存报表!A:B,2,0)</f>
        <v>格力空调 2匹挂式</v>
      </c>
      <c r="D5" s="3" t="str">
        <f>VLOOKUP(B5,库存报表!A:C,3,0)</f>
        <v>组</v>
      </c>
      <c r="E5" s="3">
        <v>20</v>
      </c>
    </row>
    <row r="6" spans="1:6" ht="21" customHeight="1" x14ac:dyDescent="0.15">
      <c r="A6" s="3">
        <f t="shared" si="0"/>
        <v>4</v>
      </c>
      <c r="B6" s="3" t="s">
        <v>20</v>
      </c>
      <c r="C6" s="6" t="str">
        <f>VLOOKUP(B6,库存报表!A:B,2,0)</f>
        <v>华为手机 P50 8+128G 太空灰</v>
      </c>
      <c r="D6" s="3" t="str">
        <f>VLOOKUP(B6,库存报表!A:C,3,0)</f>
        <v>个</v>
      </c>
    </row>
    <row r="7" spans="1:6" ht="21" customHeight="1" x14ac:dyDescent="0.15">
      <c r="A7" s="3">
        <f t="shared" si="0"/>
        <v>5</v>
      </c>
      <c r="B7" s="3" t="s">
        <v>21</v>
      </c>
      <c r="C7" s="6" t="str">
        <f>VLOOKUP(B7,库存报表!A:B,2,0)</f>
        <v>联想电脑 Y999 魅力蓝</v>
      </c>
      <c r="D7" s="3" t="str">
        <f>VLOOKUP(B7,库存报表!A:C,3,0)</f>
        <v>PCS</v>
      </c>
    </row>
    <row r="8" spans="1:6" ht="21" customHeight="1" x14ac:dyDescent="0.15">
      <c r="A8" s="3">
        <f t="shared" si="0"/>
        <v>6</v>
      </c>
      <c r="C8" s="6" t="e">
        <f>VLOOKUP(B8,库存报表!A:B,2,0)</f>
        <v>#N/A</v>
      </c>
      <c r="D8" s="3" t="e">
        <f>VLOOKUP(B8,库存报表!A:C,3,0)</f>
        <v>#N/A</v>
      </c>
    </row>
    <row r="9" spans="1:6" ht="21" customHeight="1" x14ac:dyDescent="0.15">
      <c r="A9" s="3">
        <f t="shared" si="0"/>
        <v>7</v>
      </c>
      <c r="C9" s="6" t="e">
        <f>VLOOKUP(B9,库存报表!A:B,2,0)</f>
        <v>#N/A</v>
      </c>
      <c r="D9" s="3" t="e">
        <f>VLOOKUP(B9,库存报表!A:C,3,0)</f>
        <v>#N/A</v>
      </c>
    </row>
    <row r="10" spans="1:6" ht="21" customHeight="1" x14ac:dyDescent="0.15">
      <c r="A10" s="3">
        <f t="shared" si="0"/>
        <v>8</v>
      </c>
      <c r="C10" s="6" t="e">
        <f>VLOOKUP(B10,库存报表!A:B,2,0)</f>
        <v>#N/A</v>
      </c>
      <c r="D10" s="3" t="e">
        <f>VLOOKUP(B10,库存报表!A:C,3,0)</f>
        <v>#N/A</v>
      </c>
    </row>
    <row r="11" spans="1:6" ht="21" customHeight="1" x14ac:dyDescent="0.15">
      <c r="A11" s="3">
        <f t="shared" si="0"/>
        <v>9</v>
      </c>
      <c r="C11" s="6" t="e">
        <f>VLOOKUP(B11,库存报表!A:B,2,0)</f>
        <v>#N/A</v>
      </c>
      <c r="D11" s="3" t="e">
        <f>VLOOKUP(B11,库存报表!A:C,3,0)</f>
        <v>#N/A</v>
      </c>
    </row>
    <row r="12" spans="1:6" ht="21" customHeight="1" x14ac:dyDescent="0.15">
      <c r="A12" s="3">
        <f t="shared" si="0"/>
        <v>10</v>
      </c>
      <c r="C12" s="6" t="e">
        <f>VLOOKUP(B12,库存报表!A:B,2,0)</f>
        <v>#N/A</v>
      </c>
      <c r="D12" s="3" t="e">
        <f>VLOOKUP(B12,库存报表!A:C,3,0)</f>
        <v>#N/A</v>
      </c>
    </row>
    <row r="13" spans="1:6" ht="21" customHeight="1" x14ac:dyDescent="0.15">
      <c r="A13" s="3">
        <f t="shared" si="0"/>
        <v>11</v>
      </c>
      <c r="C13" s="6" t="e">
        <f>VLOOKUP(B13,库存报表!A:B,2,0)</f>
        <v>#N/A</v>
      </c>
      <c r="D13" s="3" t="e">
        <f>VLOOKUP(B13,库存报表!A:C,3,0)</f>
        <v>#N/A</v>
      </c>
    </row>
    <row r="14" spans="1:6" ht="21" customHeight="1" x14ac:dyDescent="0.15">
      <c r="A14" s="3">
        <f t="shared" si="0"/>
        <v>12</v>
      </c>
      <c r="C14" s="6" t="e">
        <f>VLOOKUP(B14,库存报表!A:B,2,0)</f>
        <v>#N/A</v>
      </c>
      <c r="D14" s="3" t="e">
        <f>VLOOKUP(B14,库存报表!A:C,3,0)</f>
        <v>#N/A</v>
      </c>
    </row>
    <row r="15" spans="1:6" ht="21" customHeight="1" x14ac:dyDescent="0.15">
      <c r="A15" s="3">
        <f t="shared" si="0"/>
        <v>13</v>
      </c>
      <c r="C15" s="6" t="e">
        <f>VLOOKUP(B15,库存报表!A:B,2,0)</f>
        <v>#N/A</v>
      </c>
      <c r="D15" s="3" t="e">
        <f>VLOOKUP(B15,库存报表!A:C,3,0)</f>
        <v>#N/A</v>
      </c>
    </row>
    <row r="16" spans="1:6" ht="21" customHeight="1" x14ac:dyDescent="0.15">
      <c r="A16" s="3">
        <f t="shared" si="0"/>
        <v>14</v>
      </c>
      <c r="C16" s="6" t="e">
        <f>VLOOKUP(B16,库存报表!A:B,2,0)</f>
        <v>#N/A</v>
      </c>
      <c r="D16" s="3" t="e">
        <f>VLOOKUP(B16,库存报表!A:C,3,0)</f>
        <v>#N/A</v>
      </c>
    </row>
    <row r="17" spans="1:4" ht="21" customHeight="1" x14ac:dyDescent="0.15">
      <c r="A17" s="3">
        <f t="shared" si="0"/>
        <v>15</v>
      </c>
      <c r="C17" s="6" t="e">
        <f>VLOOKUP(B17,库存报表!A:B,2,0)</f>
        <v>#N/A</v>
      </c>
      <c r="D17" s="3" t="e">
        <f>VLOOKUP(B17,库存报表!A:C,3,0)</f>
        <v>#N/A</v>
      </c>
    </row>
    <row r="18" spans="1:4" ht="21" customHeight="1" x14ac:dyDescent="0.15">
      <c r="A18" s="3">
        <f t="shared" si="0"/>
        <v>16</v>
      </c>
      <c r="C18" s="6" t="e">
        <f>VLOOKUP(B18,库存报表!A:B,2,0)</f>
        <v>#N/A</v>
      </c>
      <c r="D18" s="3" t="e">
        <f>VLOOKUP(B18,库存报表!A:C,3,0)</f>
        <v>#N/A</v>
      </c>
    </row>
  </sheetData>
  <phoneticPr fontId="2" type="noConversion"/>
  <pageMargins left="0.7" right="0.7" top="0.75" bottom="0.75" header="0.3" footer="0.3"/>
  <pageSetup paperSize="274" orientation="portrait" horizontalDpi="203" verticalDpi="20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3"/>
  <sheetViews>
    <sheetView zoomScaleNormal="100" workbookViewId="0">
      <pane ySplit="2" topLeftCell="A3" activePane="bottomLeft" state="frozen"/>
      <selection pane="bottomLeft" activeCell="C13" sqref="C13"/>
    </sheetView>
  </sheetViews>
  <sheetFormatPr defaultRowHeight="21" customHeight="1" x14ac:dyDescent="0.15"/>
  <cols>
    <col min="1" max="1" width="6.625" style="3" customWidth="1"/>
    <col min="2" max="2" width="14.125" style="3" customWidth="1"/>
    <col min="3" max="3" width="38.125" style="3" customWidth="1"/>
  </cols>
  <sheetData>
    <row r="1" spans="1:3" s="1" customFormat="1" ht="48" customHeight="1" x14ac:dyDescent="0.15">
      <c r="A1" s="2"/>
      <c r="B1" s="2"/>
      <c r="C1" s="1" t="s">
        <v>0</v>
      </c>
    </row>
    <row r="2" spans="1:3" s="4" customFormat="1" ht="21" customHeight="1" x14ac:dyDescent="0.15">
      <c r="A2" s="4" t="s">
        <v>2</v>
      </c>
      <c r="B2" s="4" t="s">
        <v>7</v>
      </c>
      <c r="C2" s="4" t="s">
        <v>1</v>
      </c>
    </row>
    <row r="3" spans="1:3" ht="21" customHeight="1" x14ac:dyDescent="0.15">
      <c r="A3" s="3">
        <f>ROW()-2</f>
        <v>1</v>
      </c>
      <c r="B3" s="3" t="s">
        <v>85</v>
      </c>
      <c r="C3" s="3" t="s">
        <v>87</v>
      </c>
    </row>
    <row r="4" spans="1:3" ht="21" customHeight="1" x14ac:dyDescent="0.15">
      <c r="A4" s="3">
        <f>ROW()-2</f>
        <v>2</v>
      </c>
      <c r="B4" s="3" t="s">
        <v>86</v>
      </c>
      <c r="C4" s="6" t="s">
        <v>93</v>
      </c>
    </row>
    <row r="5" spans="1:3" ht="21" customHeight="1" x14ac:dyDescent="0.15">
      <c r="A5" s="3">
        <f>ROW()-2</f>
        <v>3</v>
      </c>
      <c r="B5" s="3" t="s">
        <v>83</v>
      </c>
      <c r="C5" s="3" t="s">
        <v>84</v>
      </c>
    </row>
    <row r="6" spans="1:3" ht="21" customHeight="1" x14ac:dyDescent="0.15">
      <c r="A6" s="3">
        <f t="shared" ref="A6:A43" si="0">ROW()-2</f>
        <v>4</v>
      </c>
      <c r="B6" s="3" t="s">
        <v>36</v>
      </c>
      <c r="C6" s="11" t="s">
        <v>38</v>
      </c>
    </row>
    <row r="7" spans="1:3" ht="21" customHeight="1" x14ac:dyDescent="0.15">
      <c r="A7" s="3">
        <f t="shared" si="0"/>
        <v>5</v>
      </c>
      <c r="B7" s="3" t="s">
        <v>36</v>
      </c>
      <c r="C7" s="11" t="s">
        <v>40</v>
      </c>
    </row>
    <row r="8" spans="1:3" ht="21" customHeight="1" x14ac:dyDescent="0.15">
      <c r="A8" s="3">
        <f t="shared" si="0"/>
        <v>6</v>
      </c>
      <c r="B8" s="3" t="s">
        <v>36</v>
      </c>
      <c r="C8" s="11" t="s">
        <v>42</v>
      </c>
    </row>
    <row r="9" spans="1:3" ht="21" customHeight="1" x14ac:dyDescent="0.15">
      <c r="A9" s="3">
        <f t="shared" si="0"/>
        <v>7</v>
      </c>
      <c r="B9" s="3" t="s">
        <v>36</v>
      </c>
      <c r="C9" s="11" t="s">
        <v>44</v>
      </c>
    </row>
    <row r="10" spans="1:3" ht="21" customHeight="1" x14ac:dyDescent="0.15">
      <c r="A10" s="3">
        <f t="shared" si="0"/>
        <v>8</v>
      </c>
      <c r="B10" s="3" t="s">
        <v>36</v>
      </c>
      <c r="C10" s="11" t="s">
        <v>46</v>
      </c>
    </row>
    <row r="11" spans="1:3" ht="21" customHeight="1" x14ac:dyDescent="0.15">
      <c r="A11" s="3">
        <f t="shared" si="0"/>
        <v>9</v>
      </c>
      <c r="B11" s="3" t="s">
        <v>36</v>
      </c>
      <c r="C11" s="11" t="s">
        <v>47</v>
      </c>
    </row>
    <row r="12" spans="1:3" ht="21" customHeight="1" x14ac:dyDescent="0.15">
      <c r="A12" s="3">
        <f t="shared" si="0"/>
        <v>10</v>
      </c>
    </row>
    <row r="13" spans="1:3" ht="21" customHeight="1" x14ac:dyDescent="0.15">
      <c r="A13" s="3">
        <f t="shared" si="0"/>
        <v>11</v>
      </c>
    </row>
    <row r="14" spans="1:3" s="4" customFormat="1" ht="21" customHeight="1" x14ac:dyDescent="0.15">
      <c r="A14" s="4">
        <f t="shared" si="0"/>
        <v>12</v>
      </c>
      <c r="B14" s="24" t="s">
        <v>92</v>
      </c>
    </row>
    <row r="15" spans="1:3" ht="21" customHeight="1" x14ac:dyDescent="0.15">
      <c r="A15" s="3">
        <f t="shared" si="0"/>
        <v>13</v>
      </c>
      <c r="B15" s="25"/>
    </row>
    <row r="16" spans="1:3" ht="21" customHeight="1" x14ac:dyDescent="0.15">
      <c r="A16" s="3">
        <f t="shared" si="0"/>
        <v>14</v>
      </c>
      <c r="B16" s="25" t="s">
        <v>71</v>
      </c>
    </row>
    <row r="17" spans="1:3" ht="21" customHeight="1" x14ac:dyDescent="0.15">
      <c r="A17" s="3">
        <f t="shared" si="0"/>
        <v>15</v>
      </c>
      <c r="B17" s="25"/>
    </row>
    <row r="18" spans="1:3" ht="21" customHeight="1" x14ac:dyDescent="0.15">
      <c r="A18" s="3">
        <f t="shared" si="0"/>
        <v>16</v>
      </c>
      <c r="B18" s="25" t="s">
        <v>72</v>
      </c>
    </row>
    <row r="19" spans="1:3" ht="21" customHeight="1" x14ac:dyDescent="0.15">
      <c r="A19" s="3">
        <f t="shared" si="0"/>
        <v>17</v>
      </c>
      <c r="B19" s="25"/>
    </row>
    <row r="20" spans="1:3" ht="21" customHeight="1" x14ac:dyDescent="0.15">
      <c r="A20" s="3">
        <f t="shared" si="0"/>
        <v>18</v>
      </c>
      <c r="B20" s="25" t="s">
        <v>73</v>
      </c>
    </row>
    <row r="21" spans="1:3" ht="21" customHeight="1" x14ac:dyDescent="0.15">
      <c r="A21" s="3">
        <f t="shared" si="0"/>
        <v>19</v>
      </c>
      <c r="B21" s="25"/>
    </row>
    <row r="22" spans="1:3" ht="21" customHeight="1" x14ac:dyDescent="0.15">
      <c r="A22" s="3">
        <f t="shared" si="0"/>
        <v>20</v>
      </c>
      <c r="B22" s="25" t="s">
        <v>74</v>
      </c>
    </row>
    <row r="23" spans="1:3" ht="21" customHeight="1" x14ac:dyDescent="0.15">
      <c r="A23" s="3">
        <f t="shared" si="0"/>
        <v>21</v>
      </c>
      <c r="B23" s="25"/>
    </row>
    <row r="24" spans="1:3" ht="21" customHeight="1" x14ac:dyDescent="0.15">
      <c r="A24" s="3">
        <f t="shared" si="0"/>
        <v>22</v>
      </c>
      <c r="B24" s="25" t="s">
        <v>89</v>
      </c>
      <c r="C24" s="3" t="s">
        <v>79</v>
      </c>
    </row>
    <row r="25" spans="1:3" ht="21" customHeight="1" x14ac:dyDescent="0.15">
      <c r="A25" s="3">
        <f t="shared" si="0"/>
        <v>23</v>
      </c>
      <c r="B25" s="25"/>
      <c r="C25" s="3" t="s">
        <v>80</v>
      </c>
    </row>
    <row r="26" spans="1:3" ht="21" customHeight="1" x14ac:dyDescent="0.15">
      <c r="A26" s="3">
        <f t="shared" si="0"/>
        <v>24</v>
      </c>
      <c r="B26" s="25"/>
      <c r="C26" s="3" t="s">
        <v>81</v>
      </c>
    </row>
    <row r="27" spans="1:3" ht="21" customHeight="1" x14ac:dyDescent="0.15">
      <c r="A27" s="3">
        <f t="shared" si="0"/>
        <v>25</v>
      </c>
      <c r="B27" s="25"/>
    </row>
    <row r="28" spans="1:3" ht="21" customHeight="1" x14ac:dyDescent="0.15">
      <c r="A28" s="3">
        <f t="shared" si="0"/>
        <v>26</v>
      </c>
      <c r="B28" s="25" t="s">
        <v>90</v>
      </c>
    </row>
    <row r="29" spans="1:3" ht="21" customHeight="1" x14ac:dyDescent="0.15">
      <c r="A29" s="3">
        <f t="shared" si="0"/>
        <v>27</v>
      </c>
      <c r="B29" s="25"/>
      <c r="C29" s="3" t="s">
        <v>75</v>
      </c>
    </row>
    <row r="30" spans="1:3" ht="21" customHeight="1" x14ac:dyDescent="0.15">
      <c r="A30" s="3">
        <f t="shared" si="0"/>
        <v>28</v>
      </c>
      <c r="B30" s="25"/>
      <c r="C30" s="3" t="s">
        <v>77</v>
      </c>
    </row>
    <row r="31" spans="1:3" ht="21" customHeight="1" x14ac:dyDescent="0.15">
      <c r="A31" s="3">
        <f t="shared" si="0"/>
        <v>29</v>
      </c>
      <c r="B31" s="25"/>
      <c r="C31" s="3" t="s">
        <v>76</v>
      </c>
    </row>
    <row r="32" spans="1:3" ht="21" customHeight="1" x14ac:dyDescent="0.15">
      <c r="A32" s="3">
        <f t="shared" si="0"/>
        <v>30</v>
      </c>
      <c r="B32" s="25"/>
      <c r="C32" s="3" t="s">
        <v>78</v>
      </c>
    </row>
    <row r="33" spans="1:3" ht="21" customHeight="1" x14ac:dyDescent="0.15">
      <c r="A33" s="3">
        <f t="shared" si="0"/>
        <v>31</v>
      </c>
      <c r="B33" s="25"/>
    </row>
    <row r="34" spans="1:3" ht="21" customHeight="1" x14ac:dyDescent="0.15">
      <c r="A34" s="3">
        <f t="shared" si="0"/>
        <v>32</v>
      </c>
      <c r="B34" s="25" t="s">
        <v>82</v>
      </c>
    </row>
    <row r="35" spans="1:3" ht="21" customHeight="1" x14ac:dyDescent="0.15">
      <c r="A35" s="3">
        <f t="shared" si="0"/>
        <v>33</v>
      </c>
      <c r="B35" s="25"/>
      <c r="C35" s="3" t="s">
        <v>91</v>
      </c>
    </row>
    <row r="36" spans="1:3" ht="21" customHeight="1" x14ac:dyDescent="0.15">
      <c r="A36" s="3">
        <f t="shared" si="0"/>
        <v>34</v>
      </c>
      <c r="B36" s="25"/>
    </row>
    <row r="37" spans="1:3" ht="21" customHeight="1" x14ac:dyDescent="0.15">
      <c r="A37" s="3">
        <f t="shared" si="0"/>
        <v>35</v>
      </c>
      <c r="B37" s="28" t="s">
        <v>88</v>
      </c>
    </row>
    <row r="38" spans="1:3" ht="21" customHeight="1" x14ac:dyDescent="0.15">
      <c r="A38" s="3">
        <f t="shared" si="0"/>
        <v>36</v>
      </c>
    </row>
    <row r="39" spans="1:3" ht="21" customHeight="1" x14ac:dyDescent="0.15">
      <c r="A39" s="3">
        <f t="shared" si="0"/>
        <v>37</v>
      </c>
    </row>
    <row r="40" spans="1:3" ht="21" customHeight="1" x14ac:dyDescent="0.15">
      <c r="A40" s="3">
        <f t="shared" si="0"/>
        <v>38</v>
      </c>
    </row>
    <row r="41" spans="1:3" ht="21" customHeight="1" x14ac:dyDescent="0.15">
      <c r="A41" s="3">
        <f t="shared" si="0"/>
        <v>39</v>
      </c>
    </row>
    <row r="42" spans="1:3" ht="21" customHeight="1" x14ac:dyDescent="0.15">
      <c r="A42" s="3">
        <f t="shared" si="0"/>
        <v>40</v>
      </c>
    </row>
    <row r="43" spans="1:3" ht="21" customHeight="1" x14ac:dyDescent="0.15">
      <c r="A43" s="3">
        <f t="shared" si="0"/>
        <v>41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库存报表</vt:lpstr>
      <vt:lpstr>进出库明细</vt:lpstr>
      <vt:lpstr>单据打印模板</vt:lpstr>
      <vt:lpstr>期初库存</vt:lpstr>
      <vt:lpstr>配置</vt:lpstr>
      <vt:lpstr>单据打印模板!Print_Area</vt:lpstr>
      <vt:lpstr>进出库类型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</dc:creator>
  <cp:lastModifiedBy>Any</cp:lastModifiedBy>
  <cp:lastPrinted>2021-09-15T09:12:37Z</cp:lastPrinted>
  <dcterms:created xsi:type="dcterms:W3CDTF">2021-09-07T01:35:48Z</dcterms:created>
  <dcterms:modified xsi:type="dcterms:W3CDTF">2021-09-15T09:13:16Z</dcterms:modified>
</cp:coreProperties>
</file>