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activeTab="3"/>
  </bookViews>
  <sheets>
    <sheet name="Sheet1" sheetId="1" r:id="rId1"/>
    <sheet name="Sheet2" sheetId="4" r:id="rId2"/>
    <sheet name="Pivot Table" sheetId="9" r:id="rId3"/>
    <sheet name="Dashboard" sheetId="10" r:id="rId4"/>
  </sheets>
  <calcPr calcId="124519"/>
  <pivotCaches>
    <pivotCache cacheId="13" r:id="rId5"/>
    <pivotCache cacheId="14" r:id="rId6"/>
    <pivotCache cacheId="15" r:id="rId7"/>
  </pivotCaches>
</workbook>
</file>

<file path=xl/calcChain.xml><?xml version="1.0" encoding="utf-8"?>
<calcChain xmlns="http://schemas.openxmlformats.org/spreadsheetml/2006/main">
  <c r="H22" i="1"/>
  <c r="G5"/>
  <c r="E4"/>
  <c r="G25" i="4"/>
  <c r="H25"/>
  <c r="F25"/>
  <c r="E25"/>
  <c r="D25"/>
  <c r="E24"/>
  <c r="F24"/>
  <c r="G24"/>
  <c r="H24"/>
  <c r="E23"/>
  <c r="F23"/>
  <c r="G23"/>
  <c r="H23"/>
  <c r="F22"/>
  <c r="G22"/>
  <c r="H22"/>
  <c r="E22"/>
  <c r="Y3"/>
  <c r="Z3" s="1"/>
  <c r="AA3" s="1"/>
  <c r="AB3" s="1"/>
  <c r="V4"/>
  <c r="W5"/>
  <c r="U7"/>
  <c r="V8"/>
  <c r="W9"/>
  <c r="V12"/>
  <c r="W13"/>
  <c r="V16"/>
  <c r="W17"/>
  <c r="T8"/>
  <c r="T12"/>
  <c r="T16"/>
  <c r="T20"/>
  <c r="T3"/>
  <c r="U3" s="1"/>
  <c r="V3" s="1"/>
  <c r="W3" s="1"/>
  <c r="R4"/>
  <c r="R24" s="1"/>
  <c r="R5"/>
  <c r="AB5" s="1"/>
  <c r="R6"/>
  <c r="AB6" s="1"/>
  <c r="R7"/>
  <c r="R8"/>
  <c r="AB8" s="1"/>
  <c r="R9"/>
  <c r="AB9" s="1"/>
  <c r="R10"/>
  <c r="AB10" s="1"/>
  <c r="R11"/>
  <c r="R12"/>
  <c r="AB12" s="1"/>
  <c r="R13"/>
  <c r="AB13" s="1"/>
  <c r="R14"/>
  <c r="AB14" s="1"/>
  <c r="R15"/>
  <c r="R16"/>
  <c r="AB16" s="1"/>
  <c r="R17"/>
  <c r="AB17" s="1"/>
  <c r="R18"/>
  <c r="AB18" s="1"/>
  <c r="R19"/>
  <c r="R20"/>
  <c r="Q20"/>
  <c r="Q19"/>
  <c r="AA19" s="1"/>
  <c r="Q18"/>
  <c r="Q17"/>
  <c r="AA17" s="1"/>
  <c r="Q16"/>
  <c r="AA16" s="1"/>
  <c r="Q15"/>
  <c r="AA15" s="1"/>
  <c r="Q14"/>
  <c r="Q13"/>
  <c r="AA13" s="1"/>
  <c r="Q12"/>
  <c r="AA12" s="1"/>
  <c r="Q11"/>
  <c r="AA11" s="1"/>
  <c r="Q10"/>
  <c r="Q9"/>
  <c r="AA9" s="1"/>
  <c r="Q8"/>
  <c r="AA8" s="1"/>
  <c r="Q7"/>
  <c r="AA7" s="1"/>
  <c r="Q6"/>
  <c r="Q5"/>
  <c r="AA5" s="1"/>
  <c r="Q4"/>
  <c r="AA4" s="1"/>
  <c r="P20"/>
  <c r="P19"/>
  <c r="P18"/>
  <c r="P17"/>
  <c r="P16"/>
  <c r="P15"/>
  <c r="P14"/>
  <c r="P13"/>
  <c r="P12"/>
  <c r="P11"/>
  <c r="P10"/>
  <c r="P9"/>
  <c r="P8"/>
  <c r="P7"/>
  <c r="P25" s="1"/>
  <c r="P6"/>
  <c r="P5"/>
  <c r="P4"/>
  <c r="P24" s="1"/>
  <c r="O7"/>
  <c r="O5"/>
  <c r="O6"/>
  <c r="O8"/>
  <c r="Y8" s="1"/>
  <c r="O9"/>
  <c r="O10"/>
  <c r="Y10" s="1"/>
  <c r="O11"/>
  <c r="O12"/>
  <c r="Y12" s="1"/>
  <c r="O13"/>
  <c r="O14"/>
  <c r="Y14" s="1"/>
  <c r="O15"/>
  <c r="O16"/>
  <c r="Y16" s="1"/>
  <c r="O17"/>
  <c r="O18"/>
  <c r="Y18" s="1"/>
  <c r="O19"/>
  <c r="O20"/>
  <c r="Y20" s="1"/>
  <c r="O4"/>
  <c r="O25" s="1"/>
  <c r="N4"/>
  <c r="O3"/>
  <c r="P3" s="1"/>
  <c r="Q3" s="1"/>
  <c r="R3" s="1"/>
  <c r="K7"/>
  <c r="K4"/>
  <c r="K25" s="1"/>
  <c r="M5"/>
  <c r="M6"/>
  <c r="W6" s="1"/>
  <c r="M7"/>
  <c r="W7" s="1"/>
  <c r="M8"/>
  <c r="W8" s="1"/>
  <c r="M9"/>
  <c r="M10"/>
  <c r="W10" s="1"/>
  <c r="M11"/>
  <c r="W11" s="1"/>
  <c r="M12"/>
  <c r="W12" s="1"/>
  <c r="M13"/>
  <c r="M14"/>
  <c r="W14" s="1"/>
  <c r="M15"/>
  <c r="W15" s="1"/>
  <c r="M16"/>
  <c r="W16" s="1"/>
  <c r="M17"/>
  <c r="M18"/>
  <c r="W18" s="1"/>
  <c r="M19"/>
  <c r="W19" s="1"/>
  <c r="M20"/>
  <c r="W20" s="1"/>
  <c r="AB20" s="1"/>
  <c r="M4"/>
  <c r="M22" s="1"/>
  <c r="L5"/>
  <c r="V5" s="1"/>
  <c r="L6"/>
  <c r="V6" s="1"/>
  <c r="L7"/>
  <c r="V7" s="1"/>
  <c r="L8"/>
  <c r="L9"/>
  <c r="V9" s="1"/>
  <c r="L10"/>
  <c r="V10" s="1"/>
  <c r="L11"/>
  <c r="V11" s="1"/>
  <c r="L12"/>
  <c r="L13"/>
  <c r="V13" s="1"/>
  <c r="L14"/>
  <c r="V14" s="1"/>
  <c r="L15"/>
  <c r="V15" s="1"/>
  <c r="L16"/>
  <c r="L17"/>
  <c r="V17" s="1"/>
  <c r="L18"/>
  <c r="V18" s="1"/>
  <c r="L19"/>
  <c r="V19" s="1"/>
  <c r="L20"/>
  <c r="V20" s="1"/>
  <c r="L4"/>
  <c r="L22" s="1"/>
  <c r="K20"/>
  <c r="U20" s="1"/>
  <c r="K19"/>
  <c r="U19" s="1"/>
  <c r="K18"/>
  <c r="U18" s="1"/>
  <c r="K17"/>
  <c r="U17" s="1"/>
  <c r="Z17" s="1"/>
  <c r="K16"/>
  <c r="U16" s="1"/>
  <c r="Z16" s="1"/>
  <c r="K15"/>
  <c r="U15" s="1"/>
  <c r="K14"/>
  <c r="U14" s="1"/>
  <c r="Z14" s="1"/>
  <c r="K13"/>
  <c r="U13" s="1"/>
  <c r="Z13" s="1"/>
  <c r="K12"/>
  <c r="U12" s="1"/>
  <c r="Z12" s="1"/>
  <c r="K11"/>
  <c r="U11" s="1"/>
  <c r="K10"/>
  <c r="U10" s="1"/>
  <c r="Z10" s="1"/>
  <c r="K9"/>
  <c r="U9" s="1"/>
  <c r="Z9" s="1"/>
  <c r="K8"/>
  <c r="U8" s="1"/>
  <c r="Z8" s="1"/>
  <c r="K6"/>
  <c r="U6" s="1"/>
  <c r="Z6" s="1"/>
  <c r="K5"/>
  <c r="U5" s="1"/>
  <c r="Z5" s="1"/>
  <c r="J20"/>
  <c r="J19"/>
  <c r="T19" s="1"/>
  <c r="J18"/>
  <c r="T18" s="1"/>
  <c r="J17"/>
  <c r="T17" s="1"/>
  <c r="J16"/>
  <c r="J15"/>
  <c r="T15" s="1"/>
  <c r="J14"/>
  <c r="T14" s="1"/>
  <c r="J13"/>
  <c r="T13" s="1"/>
  <c r="J12"/>
  <c r="J11"/>
  <c r="T11" s="1"/>
  <c r="J10"/>
  <c r="T10" s="1"/>
  <c r="J9"/>
  <c r="T9" s="1"/>
  <c r="J8"/>
  <c r="J7"/>
  <c r="T7" s="1"/>
  <c r="J6"/>
  <c r="T6" s="1"/>
  <c r="J5"/>
  <c r="T5" s="1"/>
  <c r="J4"/>
  <c r="J24" s="1"/>
  <c r="J3"/>
  <c r="K3" s="1"/>
  <c r="L3" s="1"/>
  <c r="M3" s="1"/>
  <c r="Y5" l="1"/>
  <c r="Z18"/>
  <c r="Y19"/>
  <c r="Y15"/>
  <c r="Y11"/>
  <c r="Y6"/>
  <c r="AA20"/>
  <c r="Z20"/>
  <c r="V24"/>
  <c r="Y17"/>
  <c r="Y13"/>
  <c r="Y9"/>
  <c r="Y7"/>
  <c r="Z11"/>
  <c r="Z15"/>
  <c r="Z19"/>
  <c r="AA6"/>
  <c r="AA22" s="1"/>
  <c r="AA10"/>
  <c r="AA14"/>
  <c r="AA18"/>
  <c r="AB19"/>
  <c r="AB15"/>
  <c r="AB11"/>
  <c r="AB7"/>
  <c r="O23"/>
  <c r="K24"/>
  <c r="P23"/>
  <c r="Z7"/>
  <c r="P22"/>
  <c r="K23"/>
  <c r="O24"/>
  <c r="L25"/>
  <c r="T4"/>
  <c r="W4"/>
  <c r="K22"/>
  <c r="Q22"/>
  <c r="V22"/>
  <c r="Q23"/>
  <c r="L23"/>
  <c r="L24"/>
  <c r="Q25"/>
  <c r="M25"/>
  <c r="J22"/>
  <c r="AB4"/>
  <c r="R22"/>
  <c r="V23"/>
  <c r="R23"/>
  <c r="M23"/>
  <c r="Q24"/>
  <c r="M24"/>
  <c r="R25"/>
  <c r="J25"/>
  <c r="V25"/>
  <c r="U4"/>
  <c r="O22"/>
  <c r="J23"/>
  <c r="E3"/>
  <c r="F3" s="1"/>
  <c r="G3" s="1"/>
  <c r="H3" s="1"/>
  <c r="D24"/>
  <c r="C24"/>
  <c r="D23"/>
  <c r="C23"/>
  <c r="D22"/>
  <c r="C22"/>
  <c r="N20"/>
  <c r="I20"/>
  <c r="S20" s="1"/>
  <c r="N19"/>
  <c r="X19" s="1"/>
  <c r="AC19" s="1"/>
  <c r="I19"/>
  <c r="S19" s="1"/>
  <c r="N18"/>
  <c r="I18"/>
  <c r="S18" s="1"/>
  <c r="N17"/>
  <c r="I17"/>
  <c r="S17" s="1"/>
  <c r="N16"/>
  <c r="I16"/>
  <c r="S16" s="1"/>
  <c r="N15"/>
  <c r="I15"/>
  <c r="S15" s="1"/>
  <c r="N14"/>
  <c r="I14"/>
  <c r="S14" s="1"/>
  <c r="N13"/>
  <c r="I13"/>
  <c r="S13" s="1"/>
  <c r="N12"/>
  <c r="I12"/>
  <c r="S12" s="1"/>
  <c r="N11"/>
  <c r="I11"/>
  <c r="S11" s="1"/>
  <c r="N10"/>
  <c r="I10"/>
  <c r="S10" s="1"/>
  <c r="N9"/>
  <c r="I9"/>
  <c r="S9" s="1"/>
  <c r="N8"/>
  <c r="I8"/>
  <c r="S8" s="1"/>
  <c r="N7"/>
  <c r="I7"/>
  <c r="S7" s="1"/>
  <c r="N6"/>
  <c r="I6"/>
  <c r="S6" s="1"/>
  <c r="N5"/>
  <c r="N25" s="1"/>
  <c r="I5"/>
  <c r="S5" s="1"/>
  <c r="I4"/>
  <c r="G22" i="1"/>
  <c r="G23"/>
  <c r="H23"/>
  <c r="G24"/>
  <c r="H24"/>
  <c r="G25"/>
  <c r="H25"/>
  <c r="H5"/>
  <c r="H6"/>
  <c r="H7"/>
  <c r="H8"/>
  <c r="H9"/>
  <c r="H10"/>
  <c r="H11"/>
  <c r="H12"/>
  <c r="H13"/>
  <c r="H14"/>
  <c r="H15"/>
  <c r="H16"/>
  <c r="H17"/>
  <c r="H18"/>
  <c r="H19"/>
  <c r="H20"/>
  <c r="H4"/>
  <c r="G8"/>
  <c r="G9"/>
  <c r="G10"/>
  <c r="G11"/>
  <c r="G12"/>
  <c r="G13"/>
  <c r="G14"/>
  <c r="G15"/>
  <c r="G16"/>
  <c r="G17"/>
  <c r="G18"/>
  <c r="G19"/>
  <c r="G20"/>
  <c r="G4"/>
  <c r="E17"/>
  <c r="E18"/>
  <c r="E19"/>
  <c r="E20"/>
  <c r="E16"/>
  <c r="E15"/>
  <c r="E14"/>
  <c r="E13"/>
  <c r="E12"/>
  <c r="E11"/>
  <c r="E10"/>
  <c r="E9"/>
  <c r="E8"/>
  <c r="E7"/>
  <c r="G7" s="1"/>
  <c r="E6"/>
  <c r="G6" s="1"/>
  <c r="E5"/>
  <c r="D25"/>
  <c r="D24"/>
  <c r="D23"/>
  <c r="D22"/>
  <c r="C24"/>
  <c r="C23"/>
  <c r="C22"/>
  <c r="F5"/>
  <c r="F6"/>
  <c r="F22" s="1"/>
  <c r="F7"/>
  <c r="F8"/>
  <c r="F9"/>
  <c r="F10"/>
  <c r="F11"/>
  <c r="F12"/>
  <c r="F13"/>
  <c r="F14"/>
  <c r="F15"/>
  <c r="F16"/>
  <c r="F17"/>
  <c r="F18"/>
  <c r="F19"/>
  <c r="F20"/>
  <c r="F4"/>
  <c r="X11" i="4" l="1"/>
  <c r="AC11" s="1"/>
  <c r="X13"/>
  <c r="AC13" s="1"/>
  <c r="N23"/>
  <c r="N24"/>
  <c r="AA23"/>
  <c r="I22"/>
  <c r="I24"/>
  <c r="I23"/>
  <c r="S4"/>
  <c r="I25"/>
  <c r="U25"/>
  <c r="U24"/>
  <c r="U22"/>
  <c r="U23"/>
  <c r="Z4"/>
  <c r="T22"/>
  <c r="T25"/>
  <c r="T24"/>
  <c r="T23"/>
  <c r="AA25"/>
  <c r="AB25"/>
  <c r="AB24"/>
  <c r="AB22"/>
  <c r="AB23"/>
  <c r="W23"/>
  <c r="W22"/>
  <c r="W24"/>
  <c r="W25"/>
  <c r="N22"/>
  <c r="AA24"/>
  <c r="Y4"/>
  <c r="X20"/>
  <c r="AC20" s="1"/>
  <c r="X6"/>
  <c r="AC6" s="1"/>
  <c r="X10"/>
  <c r="AC10" s="1"/>
  <c r="X14"/>
  <c r="AC14" s="1"/>
  <c r="X16"/>
  <c r="AC16" s="1"/>
  <c r="X18"/>
  <c r="AC18" s="1"/>
  <c r="X12"/>
  <c r="AC12" s="1"/>
  <c r="X7"/>
  <c r="AC7" s="1"/>
  <c r="X5"/>
  <c r="AC5" s="1"/>
  <c r="X8"/>
  <c r="AC8" s="1"/>
  <c r="X15"/>
  <c r="AC15" s="1"/>
  <c r="X17"/>
  <c r="AC17" s="1"/>
  <c r="X9"/>
  <c r="AC9" s="1"/>
  <c r="F24" i="1"/>
  <c r="F23"/>
  <c r="F25"/>
  <c r="Y25" i="4" l="1"/>
  <c r="Y24"/>
  <c r="Y22"/>
  <c r="Y23"/>
  <c r="Z24"/>
  <c r="Z22"/>
  <c r="Z23"/>
  <c r="Z25"/>
  <c r="S23"/>
  <c r="S22"/>
  <c r="S25"/>
  <c r="S24"/>
  <c r="X4"/>
  <c r="X25" l="1"/>
  <c r="AC4"/>
  <c r="X23"/>
  <c r="X24"/>
  <c r="X22"/>
  <c r="AC23" l="1"/>
  <c r="AC25"/>
  <c r="AC22"/>
  <c r="AC24"/>
</calcChain>
</file>

<file path=xl/sharedStrings.xml><?xml version="1.0" encoding="utf-8"?>
<sst xmlns="http://schemas.openxmlformats.org/spreadsheetml/2006/main" count="151" uniqueCount="57">
  <si>
    <t>Haysquare Employee Payroll</t>
  </si>
  <si>
    <t>Firstname</t>
  </si>
  <si>
    <t>Lastname</t>
  </si>
  <si>
    <t>Ade</t>
  </si>
  <si>
    <t>Abey</t>
  </si>
  <si>
    <t>Sahel</t>
  </si>
  <si>
    <t>Avid</t>
  </si>
  <si>
    <t>Iman</t>
  </si>
  <si>
    <t>Yusuf</t>
  </si>
  <si>
    <t>Romadan</t>
  </si>
  <si>
    <t>Ibrahim</t>
  </si>
  <si>
    <t>Azeez</t>
  </si>
  <si>
    <t>Isiaq</t>
  </si>
  <si>
    <t>Boluwatife</t>
  </si>
  <si>
    <t>Ihsan</t>
  </si>
  <si>
    <t>Adewumi</t>
  </si>
  <si>
    <t>Mojisola</t>
  </si>
  <si>
    <t>Adegoke</t>
  </si>
  <si>
    <t>Adewale</t>
  </si>
  <si>
    <t>Dende</t>
  </si>
  <si>
    <t>Mustapha</t>
  </si>
  <si>
    <t>Muideen</t>
  </si>
  <si>
    <t>Maryam</t>
  </si>
  <si>
    <t>Lawal</t>
  </si>
  <si>
    <t xml:space="preserve">Lawal </t>
  </si>
  <si>
    <t>Kehinde</t>
  </si>
  <si>
    <t>Nafisat</t>
  </si>
  <si>
    <t>Muhammed</t>
  </si>
  <si>
    <t>Khadija</t>
  </si>
  <si>
    <t xml:space="preserve">Kazeem </t>
  </si>
  <si>
    <t>Barakat</t>
  </si>
  <si>
    <t>Wale</t>
  </si>
  <si>
    <t>Hours Worked</t>
  </si>
  <si>
    <t>Pay</t>
  </si>
  <si>
    <t>Hourly Wage</t>
  </si>
  <si>
    <t>Average</t>
  </si>
  <si>
    <t>Max Paid</t>
  </si>
  <si>
    <t>Min Paid</t>
  </si>
  <si>
    <t>Total</t>
  </si>
  <si>
    <t>Overtime Hours</t>
  </si>
  <si>
    <t>Overtime Bonus</t>
  </si>
  <si>
    <t>Jan Pay</t>
  </si>
  <si>
    <t>Row Labels</t>
  </si>
  <si>
    <t>Grand Total</t>
  </si>
  <si>
    <t>Values</t>
  </si>
  <si>
    <t>Sum of Jan Pay</t>
  </si>
  <si>
    <t>Sum of 8-Jan4</t>
  </si>
  <si>
    <t>Sum of 15-Jan4</t>
  </si>
  <si>
    <t>Sum of 22-Jan4</t>
  </si>
  <si>
    <t>Sum of 29-Jan4</t>
  </si>
  <si>
    <t>Overview Report</t>
  </si>
  <si>
    <t>Overtime Bonus in January</t>
  </si>
  <si>
    <t>Average of 8-Jan</t>
  </si>
  <si>
    <t>Average of 22-Jan</t>
  </si>
  <si>
    <t>Average of 29-Jan</t>
  </si>
  <si>
    <t>Average of 15-Jan</t>
  </si>
  <si>
    <t>Average Paid Worker in January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</si>
</sst>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48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" fontId="0" fillId="0" borderId="0" xfId="0" applyNumberFormat="1"/>
    <xf numFmtId="0" fontId="2" fillId="0" borderId="0" xfId="0" applyFont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/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[Haysquare Employee Payroll.xlsx]Pivot Table!PivotTable5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070621068232088E-2"/>
          <c:y val="7.7511573143481532E-2"/>
          <c:w val="0.88577740262771221"/>
          <c:h val="0.70465968335023377"/>
        </c:manualLayout>
      </c:layout>
      <c:barChart>
        <c:barDir val="col"/>
        <c:grouping val="stack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8-Jan</c:v>
                </c:pt>
              </c:strCache>
            </c:strRef>
          </c:tx>
          <c:cat>
            <c:strRef>
              <c:f>'Pivot Table'!$A$5:$A$17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Table'!$B$5:$B$17</c:f>
              <c:numCache>
                <c:formatCode>_("$"* #,##0.00_);_("$"* \(#,##0.00\);_("$"* "-"??_);_(@_)</c:formatCode>
                <c:ptCount val="12"/>
                <c:pt idx="0">
                  <c:v>38</c:v>
                </c:pt>
                <c:pt idx="1">
                  <c:v>45</c:v>
                </c:pt>
                <c:pt idx="2">
                  <c:v>35</c:v>
                </c:pt>
                <c:pt idx="3">
                  <c:v>37</c:v>
                </c:pt>
                <c:pt idx="4">
                  <c:v>34</c:v>
                </c:pt>
                <c:pt idx="5">
                  <c:v>45</c:v>
                </c:pt>
                <c:pt idx="6">
                  <c:v>45</c:v>
                </c:pt>
                <c:pt idx="7">
                  <c:v>43</c:v>
                </c:pt>
                <c:pt idx="8">
                  <c:v>32</c:v>
                </c:pt>
                <c:pt idx="9">
                  <c:v>39.666666666666664</c:v>
                </c:pt>
                <c:pt idx="10">
                  <c:v>32</c:v>
                </c:pt>
                <c:pt idx="11">
                  <c:v>44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22-Jan</c:v>
                </c:pt>
              </c:strCache>
            </c:strRef>
          </c:tx>
          <c:cat>
            <c:strRef>
              <c:f>'Pivot Table'!$A$5:$A$17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Table'!$C$5:$C$17</c:f>
              <c:numCache>
                <c:formatCode>_("$"* #,##0.00_);_("$"* \(#,##0.00\);_("$"* "-"??_);_(@_)</c:formatCode>
                <c:ptCount val="12"/>
                <c:pt idx="0">
                  <c:v>39</c:v>
                </c:pt>
                <c:pt idx="1">
                  <c:v>45</c:v>
                </c:pt>
                <c:pt idx="2">
                  <c:v>39</c:v>
                </c:pt>
                <c:pt idx="3">
                  <c:v>37.5</c:v>
                </c:pt>
                <c:pt idx="4">
                  <c:v>38</c:v>
                </c:pt>
                <c:pt idx="5">
                  <c:v>46</c:v>
                </c:pt>
                <c:pt idx="6">
                  <c:v>32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33</c:v>
                </c:pt>
                <c:pt idx="11">
                  <c:v>36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Average of 29-Jan</c:v>
                </c:pt>
              </c:strCache>
            </c:strRef>
          </c:tx>
          <c:cat>
            <c:strRef>
              <c:f>'Pivot Table'!$A$5:$A$17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Table'!$D$5:$D$17</c:f>
              <c:numCache>
                <c:formatCode>_("$"* #,##0.00_);_("$"* \(#,##0.00\);_("$"* "-"??_);_(@_)</c:formatCode>
                <c:ptCount val="12"/>
                <c:pt idx="0">
                  <c:v>42</c:v>
                </c:pt>
                <c:pt idx="1">
                  <c:v>48</c:v>
                </c:pt>
                <c:pt idx="2">
                  <c:v>34</c:v>
                </c:pt>
                <c:pt idx="3">
                  <c:v>39</c:v>
                </c:pt>
                <c:pt idx="4">
                  <c:v>31</c:v>
                </c:pt>
                <c:pt idx="5">
                  <c:v>42</c:v>
                </c:pt>
                <c:pt idx="6">
                  <c:v>33</c:v>
                </c:pt>
                <c:pt idx="7">
                  <c:v>45</c:v>
                </c:pt>
                <c:pt idx="8">
                  <c:v>30</c:v>
                </c:pt>
                <c:pt idx="9">
                  <c:v>40.666666666666664</c:v>
                </c:pt>
                <c:pt idx="10">
                  <c:v>34</c:v>
                </c:pt>
                <c:pt idx="11">
                  <c:v>40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Average of 15-Jan</c:v>
                </c:pt>
              </c:strCache>
            </c:strRef>
          </c:tx>
          <c:cat>
            <c:strRef>
              <c:f>'Pivot Table'!$A$5:$A$17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Table'!$E$5:$E$17</c:f>
              <c:numCache>
                <c:formatCode>_("$"* #,##0.00_);_("$"* \(#,##0.00\);_("$"* "-"??_);_(@_)</c:formatCode>
                <c:ptCount val="12"/>
                <c:pt idx="0">
                  <c:v>43</c:v>
                </c:pt>
                <c:pt idx="1">
                  <c:v>44</c:v>
                </c:pt>
                <c:pt idx="2">
                  <c:v>38</c:v>
                </c:pt>
                <c:pt idx="3">
                  <c:v>34.5</c:v>
                </c:pt>
                <c:pt idx="4">
                  <c:v>37</c:v>
                </c:pt>
                <c:pt idx="5">
                  <c:v>44</c:v>
                </c:pt>
                <c:pt idx="6">
                  <c:v>38</c:v>
                </c:pt>
                <c:pt idx="7">
                  <c:v>42</c:v>
                </c:pt>
                <c:pt idx="8">
                  <c:v>38</c:v>
                </c:pt>
                <c:pt idx="9">
                  <c:v>40.666666666666664</c:v>
                </c:pt>
                <c:pt idx="10">
                  <c:v>38</c:v>
                </c:pt>
                <c:pt idx="11">
                  <c:v>36.666666666666664</c:v>
                </c:pt>
              </c:numCache>
            </c:numRef>
          </c:val>
        </c:ser>
        <c:overlap val="100"/>
        <c:axId val="88012288"/>
        <c:axId val="88010752"/>
      </c:barChart>
      <c:valAx>
        <c:axId val="88010752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88012288"/>
        <c:crosses val="autoZero"/>
        <c:crossBetween val="between"/>
      </c:valAx>
      <c:catAx>
        <c:axId val="88012288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8010752"/>
        <c:crosses val="autoZero"/>
        <c:auto val="1"/>
        <c:lblAlgn val="ctr"/>
        <c:lblOffset val="100"/>
      </c:cat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[Haysquare Employee Payroll.xlsx]Pivot Table!PivotTable6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Paid Worker in January</a:t>
            </a:r>
            <a:endParaRPr lang="en-US"/>
          </a:p>
        </c:rich>
      </c:tx>
      <c:layout>
        <c:manualLayout>
          <c:xMode val="edge"/>
          <c:yMode val="edge"/>
          <c:x val="0.22478477690288712"/>
          <c:y val="2.7777777777777811E-2"/>
        </c:manualLayout>
      </c:layout>
    </c:title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0.18159951881014874"/>
          <c:y val="0.19480351414406533"/>
          <c:w val="0.81000896762904662"/>
          <c:h val="0.53064158646835846"/>
        </c:manualLayout>
      </c:layout>
      <c:lineChart>
        <c:grouping val="standard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Table'!$A$23:$A$35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Table'!$B$23:$B$35</c:f>
              <c:numCache>
                <c:formatCode>_("$"* #,##0.00_);_("$"* \(#,##0.00\);_("$"* "-"??_);_(@_)</c:formatCode>
                <c:ptCount val="12"/>
                <c:pt idx="0">
                  <c:v>7102</c:v>
                </c:pt>
                <c:pt idx="1">
                  <c:v>8855</c:v>
                </c:pt>
                <c:pt idx="2">
                  <c:v>8686.7999999999993</c:v>
                </c:pt>
                <c:pt idx="3">
                  <c:v>12253.9</c:v>
                </c:pt>
                <c:pt idx="4">
                  <c:v>8643.75</c:v>
                </c:pt>
                <c:pt idx="5">
                  <c:v>7685.800000000002</c:v>
                </c:pt>
                <c:pt idx="6">
                  <c:v>7428.4000000000015</c:v>
                </c:pt>
                <c:pt idx="7">
                  <c:v>9811.2000000000007</c:v>
                </c:pt>
                <c:pt idx="8">
                  <c:v>8442.9000000000015</c:v>
                </c:pt>
                <c:pt idx="9">
                  <c:v>21828.149999999998</c:v>
                </c:pt>
                <c:pt idx="10">
                  <c:v>5752.5</c:v>
                </c:pt>
                <c:pt idx="11">
                  <c:v>24541.5</c:v>
                </c:pt>
              </c:numCache>
            </c:numRef>
          </c:val>
        </c:ser>
        <c:marker val="1"/>
        <c:axId val="88084864"/>
        <c:axId val="88086400"/>
      </c:lineChart>
      <c:catAx>
        <c:axId val="88084864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8086400"/>
        <c:crosses val="autoZero"/>
        <c:auto val="1"/>
        <c:lblAlgn val="ctr"/>
        <c:lblOffset val="100"/>
      </c:catAx>
      <c:valAx>
        <c:axId val="8808640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8808486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[Haysquare Employee Payroll.xlsx]Pivot Table!PivotTable8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048853382378299"/>
          <c:y val="0.10137758016840956"/>
          <c:w val="0.83274747590857789"/>
          <c:h val="0.62815403595055364"/>
        </c:manualLayout>
      </c:layout>
      <c:barChart>
        <c:barDir val="col"/>
        <c:grouping val="stacked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Sum of 8-Jan4</c:v>
                </c:pt>
              </c:strCache>
            </c:strRef>
          </c:tx>
          <c:cat>
            <c:strRef>
              <c:f>'Pivot Table'!$A$41:$A$53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Table'!$B$41:$B$53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96.25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</c:v>
                </c:pt>
                <c:pt idx="6">
                  <c:v>98</c:v>
                </c:pt>
                <c:pt idx="7">
                  <c:v>65.699999999999989</c:v>
                </c:pt>
                <c:pt idx="8">
                  <c:v>0</c:v>
                </c:pt>
                <c:pt idx="9">
                  <c:v>116.10000000000001</c:v>
                </c:pt>
                <c:pt idx="10">
                  <c:v>0</c:v>
                </c:pt>
                <c:pt idx="11">
                  <c:v>245.5</c:v>
                </c:pt>
              </c:numCache>
            </c:numRef>
          </c:val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Sum of 15-Jan4</c:v>
                </c:pt>
              </c:strCache>
            </c:strRef>
          </c:tx>
          <c:cat>
            <c:strRef>
              <c:f>'Pivot Table'!$A$41:$A$53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Table'!$C$41:$C$53</c:f>
              <c:numCache>
                <c:formatCode>_("$"* #,##0.00_);_("$"* \(#,##0.00\);_("$"* "-"??_);_(@_)</c:formatCode>
                <c:ptCount val="12"/>
                <c:pt idx="0">
                  <c:v>50.25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66.400000000000006</c:v>
                </c:pt>
                <c:pt idx="6">
                  <c:v>0</c:v>
                </c:pt>
                <c:pt idx="7">
                  <c:v>43.8</c:v>
                </c:pt>
                <c:pt idx="8">
                  <c:v>0</c:v>
                </c:pt>
                <c:pt idx="9">
                  <c:v>65.7</c:v>
                </c:pt>
                <c:pt idx="10">
                  <c:v>0</c:v>
                </c:pt>
                <c:pt idx="11">
                  <c:v>114</c:v>
                </c:pt>
              </c:numCache>
            </c:numRef>
          </c:val>
        </c:ser>
        <c:ser>
          <c:idx val="2"/>
          <c:order val="2"/>
          <c:tx>
            <c:strRef>
              <c:f>'Pivot Table'!$D$39:$D$40</c:f>
              <c:strCache>
                <c:ptCount val="1"/>
                <c:pt idx="0">
                  <c:v>Sum of 22-Jan4</c:v>
                </c:pt>
              </c:strCache>
            </c:strRef>
          </c:tx>
          <c:cat>
            <c:strRef>
              <c:f>'Pivot Table'!$A$41:$A$53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Table'!$D$41:$D$53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96.25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99.600000000000009</c:v>
                </c:pt>
                <c:pt idx="6">
                  <c:v>0</c:v>
                </c:pt>
                <c:pt idx="7">
                  <c:v>109.5</c:v>
                </c:pt>
                <c:pt idx="8">
                  <c:v>0</c:v>
                </c:pt>
                <c:pt idx="9">
                  <c:v>111.6</c:v>
                </c:pt>
                <c:pt idx="10">
                  <c:v>0</c:v>
                </c:pt>
                <c:pt idx="11">
                  <c:v>159.6</c:v>
                </c:pt>
              </c:numCache>
            </c:numRef>
          </c:val>
        </c:ser>
        <c:ser>
          <c:idx val="3"/>
          <c:order val="3"/>
          <c:tx>
            <c:strRef>
              <c:f>'Pivot Table'!$E$39:$E$40</c:f>
              <c:strCache>
                <c:ptCount val="1"/>
                <c:pt idx="0">
                  <c:v>Sum of 29-Jan4</c:v>
                </c:pt>
              </c:strCache>
            </c:strRef>
          </c:tx>
          <c:cat>
            <c:strRef>
              <c:f>'Pivot Table'!$A$41:$A$53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Table'!$E$41:$E$53</c:f>
              <c:numCache>
                <c:formatCode>_("$"* #,##0.00_);_("$"* \(#,##0.00\);_("$"* "-"??_);_(@_)</c:formatCode>
                <c:ptCount val="12"/>
                <c:pt idx="0">
                  <c:v>33.5</c:v>
                </c:pt>
                <c:pt idx="1">
                  <c:v>154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33.200000000000003</c:v>
                </c:pt>
                <c:pt idx="6">
                  <c:v>0</c:v>
                </c:pt>
                <c:pt idx="7">
                  <c:v>109.5</c:v>
                </c:pt>
                <c:pt idx="8">
                  <c:v>0</c:v>
                </c:pt>
                <c:pt idx="9">
                  <c:v>199.35000000000002</c:v>
                </c:pt>
                <c:pt idx="10">
                  <c:v>0</c:v>
                </c:pt>
                <c:pt idx="11">
                  <c:v>121.1</c:v>
                </c:pt>
              </c:numCache>
            </c:numRef>
          </c:val>
        </c:ser>
        <c:overlap val="100"/>
        <c:axId val="88145280"/>
        <c:axId val="88413312"/>
      </c:barChart>
      <c:catAx>
        <c:axId val="88145280"/>
        <c:scaling>
          <c:orientation val="minMax"/>
        </c:scaling>
        <c:axPos val="b"/>
        <c:tickLblPos val="nextTo"/>
        <c:crossAx val="88413312"/>
        <c:crosses val="autoZero"/>
        <c:auto val="1"/>
        <c:lblAlgn val="ctr"/>
        <c:lblOffset val="100"/>
      </c:catAx>
      <c:valAx>
        <c:axId val="88413312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8814528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 prst="relaxedInset"/>
        </a:sp3d>
      </c:spPr>
    </c:plotArea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[Haysquare Employee Payroll.xlsx]Pivot Table!PivotTable5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070621068232116E-2"/>
          <c:y val="7.7511573143481532E-2"/>
          <c:w val="0.88577740262771243"/>
          <c:h val="0.70465968335023399"/>
        </c:manualLayout>
      </c:layout>
      <c:barChart>
        <c:barDir val="col"/>
        <c:grouping val="stack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8-Jan</c:v>
                </c:pt>
              </c:strCache>
            </c:strRef>
          </c:tx>
          <c:cat>
            <c:strRef>
              <c:f>'Pivot Table'!$A$5:$A$17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Table'!$B$5:$B$17</c:f>
              <c:numCache>
                <c:formatCode>_("$"* #,##0.00_);_("$"* \(#,##0.00\);_("$"* "-"??_);_(@_)</c:formatCode>
                <c:ptCount val="12"/>
                <c:pt idx="0">
                  <c:v>38</c:v>
                </c:pt>
                <c:pt idx="1">
                  <c:v>45</c:v>
                </c:pt>
                <c:pt idx="2">
                  <c:v>35</c:v>
                </c:pt>
                <c:pt idx="3">
                  <c:v>37</c:v>
                </c:pt>
                <c:pt idx="4">
                  <c:v>34</c:v>
                </c:pt>
                <c:pt idx="5">
                  <c:v>45</c:v>
                </c:pt>
                <c:pt idx="6">
                  <c:v>45</c:v>
                </c:pt>
                <c:pt idx="7">
                  <c:v>43</c:v>
                </c:pt>
                <c:pt idx="8">
                  <c:v>32</c:v>
                </c:pt>
                <c:pt idx="9">
                  <c:v>39.666666666666664</c:v>
                </c:pt>
                <c:pt idx="10">
                  <c:v>32</c:v>
                </c:pt>
                <c:pt idx="11">
                  <c:v>44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22-Jan</c:v>
                </c:pt>
              </c:strCache>
            </c:strRef>
          </c:tx>
          <c:cat>
            <c:strRef>
              <c:f>'Pivot Table'!$A$5:$A$17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Table'!$C$5:$C$17</c:f>
              <c:numCache>
                <c:formatCode>_("$"* #,##0.00_);_("$"* \(#,##0.00\);_("$"* "-"??_);_(@_)</c:formatCode>
                <c:ptCount val="12"/>
                <c:pt idx="0">
                  <c:v>39</c:v>
                </c:pt>
                <c:pt idx="1">
                  <c:v>45</c:v>
                </c:pt>
                <c:pt idx="2">
                  <c:v>39</c:v>
                </c:pt>
                <c:pt idx="3">
                  <c:v>37.5</c:v>
                </c:pt>
                <c:pt idx="4">
                  <c:v>38</c:v>
                </c:pt>
                <c:pt idx="5">
                  <c:v>46</c:v>
                </c:pt>
                <c:pt idx="6">
                  <c:v>32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33</c:v>
                </c:pt>
                <c:pt idx="11">
                  <c:v>36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Average of 29-Jan</c:v>
                </c:pt>
              </c:strCache>
            </c:strRef>
          </c:tx>
          <c:cat>
            <c:strRef>
              <c:f>'Pivot Table'!$A$5:$A$17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Table'!$D$5:$D$17</c:f>
              <c:numCache>
                <c:formatCode>_("$"* #,##0.00_);_("$"* \(#,##0.00\);_("$"* "-"??_);_(@_)</c:formatCode>
                <c:ptCount val="12"/>
                <c:pt idx="0">
                  <c:v>42</c:v>
                </c:pt>
                <c:pt idx="1">
                  <c:v>48</c:v>
                </c:pt>
                <c:pt idx="2">
                  <c:v>34</c:v>
                </c:pt>
                <c:pt idx="3">
                  <c:v>39</c:v>
                </c:pt>
                <c:pt idx="4">
                  <c:v>31</c:v>
                </c:pt>
                <c:pt idx="5">
                  <c:v>42</c:v>
                </c:pt>
                <c:pt idx="6">
                  <c:v>33</c:v>
                </c:pt>
                <c:pt idx="7">
                  <c:v>45</c:v>
                </c:pt>
                <c:pt idx="8">
                  <c:v>30</c:v>
                </c:pt>
                <c:pt idx="9">
                  <c:v>40.666666666666664</c:v>
                </c:pt>
                <c:pt idx="10">
                  <c:v>34</c:v>
                </c:pt>
                <c:pt idx="11">
                  <c:v>40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Average of 15-Jan</c:v>
                </c:pt>
              </c:strCache>
            </c:strRef>
          </c:tx>
          <c:cat>
            <c:strRef>
              <c:f>'Pivot Table'!$A$5:$A$17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Table'!$E$5:$E$17</c:f>
              <c:numCache>
                <c:formatCode>_("$"* #,##0.00_);_("$"* \(#,##0.00\);_("$"* "-"??_);_(@_)</c:formatCode>
                <c:ptCount val="12"/>
                <c:pt idx="0">
                  <c:v>43</c:v>
                </c:pt>
                <c:pt idx="1">
                  <c:v>44</c:v>
                </c:pt>
                <c:pt idx="2">
                  <c:v>38</c:v>
                </c:pt>
                <c:pt idx="3">
                  <c:v>34.5</c:v>
                </c:pt>
                <c:pt idx="4">
                  <c:v>37</c:v>
                </c:pt>
                <c:pt idx="5">
                  <c:v>44</c:v>
                </c:pt>
                <c:pt idx="6">
                  <c:v>38</c:v>
                </c:pt>
                <c:pt idx="7">
                  <c:v>42</c:v>
                </c:pt>
                <c:pt idx="8">
                  <c:v>38</c:v>
                </c:pt>
                <c:pt idx="9">
                  <c:v>40.666666666666664</c:v>
                </c:pt>
                <c:pt idx="10">
                  <c:v>38</c:v>
                </c:pt>
                <c:pt idx="11">
                  <c:v>36.666666666666664</c:v>
                </c:pt>
              </c:numCache>
            </c:numRef>
          </c:val>
        </c:ser>
        <c:overlap val="100"/>
        <c:axId val="88621440"/>
        <c:axId val="88619648"/>
      </c:barChart>
      <c:valAx>
        <c:axId val="8861964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88621440"/>
        <c:crosses val="autoZero"/>
        <c:crossBetween val="between"/>
      </c:valAx>
      <c:catAx>
        <c:axId val="88621440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8619648"/>
        <c:crosses val="autoZero"/>
        <c:auto val="1"/>
        <c:lblAlgn val="ctr"/>
        <c:lblOffset val="100"/>
      </c:cat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[Haysquare Employee Payroll.xlsx]Pivot Table!PivotTable6</c:name>
    <c:fmtId val="2"/>
  </c:pivotSource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Highest</a:t>
            </a:r>
            <a:r>
              <a:rPr lang="en-US" baseline="0">
                <a:solidFill>
                  <a:srgbClr val="FF0000"/>
                </a:solidFill>
              </a:rPr>
              <a:t> Paid Worker in January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2461841812202774"/>
          <c:y val="4.612656216138121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0.18159951881014874"/>
          <c:y val="0.19480351414406533"/>
          <c:w val="0.81000896762904662"/>
          <c:h val="0.53064158646835879"/>
        </c:manualLayout>
      </c:layout>
      <c:lineChart>
        <c:grouping val="standard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Table'!$A$23:$A$35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Table'!$B$23:$B$35</c:f>
              <c:numCache>
                <c:formatCode>_("$"* #,##0.00_);_("$"* \(#,##0.00\);_("$"* "-"??_);_(@_)</c:formatCode>
                <c:ptCount val="12"/>
                <c:pt idx="0">
                  <c:v>7102</c:v>
                </c:pt>
                <c:pt idx="1">
                  <c:v>8855</c:v>
                </c:pt>
                <c:pt idx="2">
                  <c:v>8686.7999999999993</c:v>
                </c:pt>
                <c:pt idx="3">
                  <c:v>12253.9</c:v>
                </c:pt>
                <c:pt idx="4">
                  <c:v>8643.75</c:v>
                </c:pt>
                <c:pt idx="5">
                  <c:v>7685.800000000002</c:v>
                </c:pt>
                <c:pt idx="6">
                  <c:v>7428.4000000000015</c:v>
                </c:pt>
                <c:pt idx="7">
                  <c:v>9811.2000000000007</c:v>
                </c:pt>
                <c:pt idx="8">
                  <c:v>8442.9000000000015</c:v>
                </c:pt>
                <c:pt idx="9">
                  <c:v>21828.149999999998</c:v>
                </c:pt>
                <c:pt idx="10">
                  <c:v>5752.5</c:v>
                </c:pt>
                <c:pt idx="11">
                  <c:v>24541.5</c:v>
                </c:pt>
              </c:numCache>
            </c:numRef>
          </c:val>
        </c:ser>
        <c:marker val="1"/>
        <c:axId val="88656896"/>
        <c:axId val="88675072"/>
      </c:lineChart>
      <c:catAx>
        <c:axId val="88656896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8675072"/>
        <c:crosses val="autoZero"/>
        <c:auto val="1"/>
        <c:lblAlgn val="ctr"/>
        <c:lblOffset val="100"/>
      </c:catAx>
      <c:valAx>
        <c:axId val="88675072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8865689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[Haysquare Employee Payroll.xlsx]Pivot Table!PivotTable8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048853382378299"/>
          <c:y val="0.10137758016840956"/>
          <c:w val="0.83274747590857834"/>
          <c:h val="0.62815403595055364"/>
        </c:manualLayout>
      </c:layout>
      <c:barChart>
        <c:barDir val="col"/>
        <c:grouping val="stacked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Sum of 8-Jan4</c:v>
                </c:pt>
              </c:strCache>
            </c:strRef>
          </c:tx>
          <c:cat>
            <c:strRef>
              <c:f>'Pivot Table'!$A$41:$A$53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Table'!$B$41:$B$53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96.25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</c:v>
                </c:pt>
                <c:pt idx="6">
                  <c:v>98</c:v>
                </c:pt>
                <c:pt idx="7">
                  <c:v>65.699999999999989</c:v>
                </c:pt>
                <c:pt idx="8">
                  <c:v>0</c:v>
                </c:pt>
                <c:pt idx="9">
                  <c:v>116.10000000000001</c:v>
                </c:pt>
                <c:pt idx="10">
                  <c:v>0</c:v>
                </c:pt>
                <c:pt idx="11">
                  <c:v>245.5</c:v>
                </c:pt>
              </c:numCache>
            </c:numRef>
          </c:val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Sum of 15-Jan4</c:v>
                </c:pt>
              </c:strCache>
            </c:strRef>
          </c:tx>
          <c:cat>
            <c:strRef>
              <c:f>'Pivot Table'!$A$41:$A$53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Table'!$C$41:$C$53</c:f>
              <c:numCache>
                <c:formatCode>_("$"* #,##0.00_);_("$"* \(#,##0.00\);_("$"* "-"??_);_(@_)</c:formatCode>
                <c:ptCount val="12"/>
                <c:pt idx="0">
                  <c:v>50.25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66.400000000000006</c:v>
                </c:pt>
                <c:pt idx="6">
                  <c:v>0</c:v>
                </c:pt>
                <c:pt idx="7">
                  <c:v>43.8</c:v>
                </c:pt>
                <c:pt idx="8">
                  <c:v>0</c:v>
                </c:pt>
                <c:pt idx="9">
                  <c:v>65.7</c:v>
                </c:pt>
                <c:pt idx="10">
                  <c:v>0</c:v>
                </c:pt>
                <c:pt idx="11">
                  <c:v>114</c:v>
                </c:pt>
              </c:numCache>
            </c:numRef>
          </c:val>
        </c:ser>
        <c:ser>
          <c:idx val="2"/>
          <c:order val="2"/>
          <c:tx>
            <c:strRef>
              <c:f>'Pivot Table'!$D$39:$D$40</c:f>
              <c:strCache>
                <c:ptCount val="1"/>
                <c:pt idx="0">
                  <c:v>Sum of 22-Jan4</c:v>
                </c:pt>
              </c:strCache>
            </c:strRef>
          </c:tx>
          <c:cat>
            <c:strRef>
              <c:f>'Pivot Table'!$A$41:$A$53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Table'!$D$41:$D$53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96.25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99.600000000000009</c:v>
                </c:pt>
                <c:pt idx="6">
                  <c:v>0</c:v>
                </c:pt>
                <c:pt idx="7">
                  <c:v>109.5</c:v>
                </c:pt>
                <c:pt idx="8">
                  <c:v>0</c:v>
                </c:pt>
                <c:pt idx="9">
                  <c:v>111.6</c:v>
                </c:pt>
                <c:pt idx="10">
                  <c:v>0</c:v>
                </c:pt>
                <c:pt idx="11">
                  <c:v>159.6</c:v>
                </c:pt>
              </c:numCache>
            </c:numRef>
          </c:val>
        </c:ser>
        <c:ser>
          <c:idx val="3"/>
          <c:order val="3"/>
          <c:tx>
            <c:strRef>
              <c:f>'Pivot Table'!$E$39:$E$40</c:f>
              <c:strCache>
                <c:ptCount val="1"/>
                <c:pt idx="0">
                  <c:v>Sum of 29-Jan4</c:v>
                </c:pt>
              </c:strCache>
            </c:strRef>
          </c:tx>
          <c:cat>
            <c:strRef>
              <c:f>'Pivot Table'!$A$41:$A$53</c:f>
              <c:strCache>
                <c:ptCount val="12"/>
                <c:pt idx="0">
                  <c:v>Abey</c:v>
                </c:pt>
                <c:pt idx="1">
                  <c:v>Ade</c:v>
                </c:pt>
                <c:pt idx="2">
                  <c:v>Avid</c:v>
                </c:pt>
                <c:pt idx="3">
                  <c:v>Ibrahim</c:v>
                </c:pt>
                <c:pt idx="4">
                  <c:v>Ihsan</c:v>
                </c:pt>
                <c:pt idx="5">
                  <c:v>Isiaq</c:v>
                </c:pt>
                <c:pt idx="6">
                  <c:v>Kazeem </c:v>
                </c:pt>
                <c:pt idx="7">
                  <c:v>Lawal </c:v>
                </c:pt>
                <c:pt idx="8">
                  <c:v>Maryam</c:v>
                </c:pt>
                <c:pt idx="9">
                  <c:v>Mojisola</c:v>
                </c:pt>
                <c:pt idx="10">
                  <c:v>Muhammed</c:v>
                </c:pt>
                <c:pt idx="11">
                  <c:v>Yusuf</c:v>
                </c:pt>
              </c:strCache>
            </c:strRef>
          </c:cat>
          <c:val>
            <c:numRef>
              <c:f>'Pivot Table'!$E$41:$E$53</c:f>
              <c:numCache>
                <c:formatCode>_("$"* #,##0.00_);_("$"* \(#,##0.00\);_("$"* "-"??_);_(@_)</c:formatCode>
                <c:ptCount val="12"/>
                <c:pt idx="0">
                  <c:v>33.5</c:v>
                </c:pt>
                <c:pt idx="1">
                  <c:v>154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33.200000000000003</c:v>
                </c:pt>
                <c:pt idx="6">
                  <c:v>0</c:v>
                </c:pt>
                <c:pt idx="7">
                  <c:v>109.5</c:v>
                </c:pt>
                <c:pt idx="8">
                  <c:v>0</c:v>
                </c:pt>
                <c:pt idx="9">
                  <c:v>199.35000000000002</c:v>
                </c:pt>
                <c:pt idx="10">
                  <c:v>0</c:v>
                </c:pt>
                <c:pt idx="11">
                  <c:v>121.1</c:v>
                </c:pt>
              </c:numCache>
            </c:numRef>
          </c:val>
        </c:ser>
        <c:overlap val="100"/>
        <c:axId val="88684800"/>
        <c:axId val="88731648"/>
      </c:barChart>
      <c:catAx>
        <c:axId val="88684800"/>
        <c:scaling>
          <c:orientation val="minMax"/>
        </c:scaling>
        <c:axPos val="b"/>
        <c:tickLblPos val="nextTo"/>
        <c:crossAx val="88731648"/>
        <c:crosses val="autoZero"/>
        <c:auto val="1"/>
        <c:lblAlgn val="ctr"/>
        <c:lblOffset val="100"/>
      </c:catAx>
      <c:valAx>
        <c:axId val="8873164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8868480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 prst="relaxedInset"/>
        </a:sp3d>
      </c:spPr>
    </c:plotArea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28575</xdr:rowOff>
    </xdr:from>
    <xdr:to>
      <xdr:col>12</xdr:col>
      <xdr:colOff>219074</xdr:colOff>
      <xdr:row>17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18</xdr:row>
      <xdr:rowOff>104774</xdr:rowOff>
    </xdr:from>
    <xdr:to>
      <xdr:col>12</xdr:col>
      <xdr:colOff>66675</xdr:colOff>
      <xdr:row>31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36</xdr:row>
      <xdr:rowOff>114300</xdr:rowOff>
    </xdr:from>
    <xdr:to>
      <xdr:col>12</xdr:col>
      <xdr:colOff>266700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</xdr:row>
      <xdr:rowOff>57150</xdr:rowOff>
    </xdr:from>
    <xdr:to>
      <xdr:col>11</xdr:col>
      <xdr:colOff>114299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25</xdr:row>
      <xdr:rowOff>165100</xdr:rowOff>
    </xdr:from>
    <xdr:to>
      <xdr:col>17</xdr:col>
      <xdr:colOff>571500</xdr:colOff>
      <xdr:row>49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282574</xdr:colOff>
      <xdr:row>5</xdr:row>
      <xdr:rowOff>79376</xdr:rowOff>
    </xdr:from>
    <xdr:to>
      <xdr:col>23</xdr:col>
      <xdr:colOff>209550</xdr:colOff>
      <xdr:row>25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10.565073958336" createdVersion="3" refreshedVersion="3" minRefreshableVersion="3" recordCount="17">
  <cacheSource type="worksheet">
    <worksheetSource ref="A3:AB20" sheet="Sheet2"/>
  </cacheSource>
  <cacheFields count="28">
    <cacheField name="Firstname" numFmtId="0">
      <sharedItems count="12">
        <s v="Ade"/>
        <s v="Abey"/>
        <s v="Avid"/>
        <s v="Yusuf"/>
        <s v="Ibrahim"/>
        <s v="Isiaq"/>
        <s v="Ihsan"/>
        <s v="Mojisola"/>
        <s v="Maryam"/>
        <s v="Lawal "/>
        <s v="Muhammed"/>
        <s v="Kazeem "/>
      </sharedItems>
    </cacheField>
    <cacheField name="Lastname" numFmtId="0">
      <sharedItems/>
    </cacheField>
    <cacheField name="Hourly Wage" numFmtId="164">
      <sharedItems containsSemiMixedTypes="0" containsString="0" containsNumber="1" minValue="29.2" maxValue="47.7"/>
    </cacheField>
    <cacheField name="1-Jan" numFmtId="0">
      <sharedItems containsSemiMixedTypes="0" containsString="0" containsNumber="1" containsInteger="1" minValue="33" maxValue="45"/>
    </cacheField>
    <cacheField name="8-Jan" numFmtId="0">
      <sharedItems containsSemiMixedTypes="0" containsString="0" containsNumber="1" containsInteger="1" minValue="32" maxValue="45"/>
    </cacheField>
    <cacheField name="15-Jan" numFmtId="0">
      <sharedItems containsSemiMixedTypes="0" containsString="0" containsNumber="1" containsInteger="1" minValue="27" maxValue="45"/>
    </cacheField>
    <cacheField name="22-Jan" numFmtId="0">
      <sharedItems containsSemiMixedTypes="0" containsString="0" containsNumber="1" containsInteger="1" minValue="29" maxValue="47"/>
    </cacheField>
    <cacheField name="29-Jan" numFmtId="0">
      <sharedItems containsSemiMixedTypes="0" containsString="0" containsNumber="1" containsInteger="1" minValue="30" maxValue="48"/>
    </cacheField>
    <cacheField name="1-Jan2" numFmtId="0">
      <sharedItems containsSemiMixedTypes="0" containsString="0" containsNumber="1" containsInteger="1" minValue="0" maxValue="5"/>
    </cacheField>
    <cacheField name="8-Jan2" numFmtId="0">
      <sharedItems containsSemiMixedTypes="0" containsString="0" containsNumber="1" containsInteger="1" minValue="0" maxValue="5"/>
    </cacheField>
    <cacheField name="15-Jan2" numFmtId="0">
      <sharedItems containsSemiMixedTypes="0" containsString="0" containsNumber="1" containsInteger="1" minValue="0" maxValue="5"/>
    </cacheField>
    <cacheField name="22-Jan2" numFmtId="0">
      <sharedItems containsSemiMixedTypes="0" containsString="0" containsNumber="1" containsInteger="1" minValue="0" maxValue="7"/>
    </cacheField>
    <cacheField name="29-Jan2" numFmtId="0">
      <sharedItems containsSemiMixedTypes="0" containsString="0" containsNumber="1" containsInteger="1" minValue="0" maxValue="8"/>
    </cacheField>
    <cacheField name="1-Jan3" numFmtId="164">
      <sharedItems containsSemiMixedTypes="0" containsString="0" containsNumber="1" minValue="1158.3" maxValue="2074.5"/>
    </cacheField>
    <cacheField name="8-Jan3" numFmtId="164">
      <sharedItems containsSemiMixedTypes="0" containsString="0" containsNumber="1" minValue="1040" maxValue="2006.4"/>
    </cacheField>
    <cacheField name="15-Jan3" numFmtId="164">
      <sharedItems containsSemiMixedTypes="0" containsString="0" containsNumber="1" minValue="815.4" maxValue="2052"/>
    </cacheField>
    <cacheField name="22-Jan3" numFmtId="164">
      <sharedItems containsSemiMixedTypes="0" containsString="0" containsNumber="1" minValue="875.8" maxValue="2143.2000000000003"/>
    </cacheField>
    <cacheField name="29-Jan3" numFmtId="164">
      <sharedItems containsSemiMixedTypes="0" containsString="0" containsNumber="1" minValue="1105" maxValue="1970.9999999999998"/>
    </cacheField>
    <cacheField name="1-Jan4" numFmtId="164">
      <sharedItems containsSemiMixedTypes="0" containsString="0" containsNumber="1" minValue="0" maxValue="115.25"/>
    </cacheField>
    <cacheField name="8-Jan4" numFmtId="164">
      <sharedItems containsSemiMixedTypes="0" containsString="0" containsNumber="1" minValue="0" maxValue="109"/>
    </cacheField>
    <cacheField name="15-Jan4" numFmtId="164">
      <sharedItems containsSemiMixedTypes="0" containsString="0" containsNumber="1" minValue="0" maxValue="114"/>
    </cacheField>
    <cacheField name="22-Jan4" numFmtId="164">
      <sharedItems containsSemiMixedTypes="0" containsString="0" containsNumber="1" minValue="0" maxValue="159.6"/>
    </cacheField>
    <cacheField name="29-Jan4" numFmtId="164">
      <sharedItems containsSemiMixedTypes="0" containsString="0" containsNumber="1" minValue="0" maxValue="154"/>
    </cacheField>
    <cacheField name="1-Jan5" numFmtId="164">
      <sharedItems containsSemiMixedTypes="0" containsString="0" containsNumber="1" minValue="1158.3" maxValue="2189.75"/>
    </cacheField>
    <cacheField name="8-Jan5" numFmtId="164">
      <sharedItems containsSemiMixedTypes="0" containsString="0" containsNumber="1" minValue="1040" maxValue="2097.6"/>
    </cacheField>
    <cacheField name="15-Jan5" numFmtId="164">
      <sharedItems containsSemiMixedTypes="0" containsString="0" containsNumber="1" minValue="815.4" maxValue="2166"/>
    </cacheField>
    <cacheField name="22-Jan5" numFmtId="164">
      <sharedItems containsSemiMixedTypes="0" containsString="0" containsNumber="1" minValue="875.8" maxValue="2302.8000000000002"/>
    </cacheField>
    <cacheField name="29-Jan5" numFmtId="164">
      <sharedItems containsSemiMixedTypes="0" containsString="0" containsNumber="1" minValue="1105" maxValue="2080.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310.568259027779" createdVersion="3" refreshedVersion="3" minRefreshableVersion="3" recordCount="17">
  <cacheSource type="worksheet">
    <worksheetSource ref="A3:AC20" sheet="Sheet2"/>
  </cacheSource>
  <cacheFields count="29">
    <cacheField name="Firstname" numFmtId="0">
      <sharedItems count="12">
        <s v="Ade"/>
        <s v="Abey"/>
        <s v="Avid"/>
        <s v="Yusuf"/>
        <s v="Ibrahim"/>
        <s v="Isiaq"/>
        <s v="Ihsan"/>
        <s v="Mojisola"/>
        <s v="Maryam"/>
        <s v="Lawal "/>
        <s v="Muhammed"/>
        <s v="Kazeem "/>
      </sharedItems>
    </cacheField>
    <cacheField name="Lastname" numFmtId="0">
      <sharedItems count="17">
        <s v="Wale"/>
        <s v="Sahel"/>
        <s v="Iman"/>
        <s v="Romadan"/>
        <s v="Azeez"/>
        <s v="Boluwatife"/>
        <s v="Adewumi"/>
        <s v="Adegoke"/>
        <s v="Adewale"/>
        <s v="Dende"/>
        <s v="Mustapha"/>
        <s v="Muideen"/>
        <s v="Lawal"/>
        <s v="Kehinde"/>
        <s v="Nafisat"/>
        <s v="Khadija"/>
        <s v="Barakat"/>
      </sharedItems>
    </cacheField>
    <cacheField name="Hourly Wage" numFmtId="164">
      <sharedItems containsSemiMixedTypes="0" containsString="0" containsNumber="1" minValue="29.2" maxValue="47.7"/>
    </cacheField>
    <cacheField name="1-Jan" numFmtId="0">
      <sharedItems containsSemiMixedTypes="0" containsString="0" containsNumber="1" containsInteger="1" minValue="33" maxValue="45"/>
    </cacheField>
    <cacheField name="8-Jan" numFmtId="0">
      <sharedItems containsSemiMixedTypes="0" containsString="0" containsNumber="1" containsInteger="1" minValue="32" maxValue="45"/>
    </cacheField>
    <cacheField name="15-Jan" numFmtId="0">
      <sharedItems containsSemiMixedTypes="0" containsString="0" containsNumber="1" containsInteger="1" minValue="27" maxValue="45"/>
    </cacheField>
    <cacheField name="22-Jan" numFmtId="0">
      <sharedItems containsSemiMixedTypes="0" containsString="0" containsNumber="1" containsInteger="1" minValue="29" maxValue="47"/>
    </cacheField>
    <cacheField name="29-Jan" numFmtId="0">
      <sharedItems containsSemiMixedTypes="0" containsString="0" containsNumber="1" containsInteger="1" minValue="30" maxValue="48"/>
    </cacheField>
    <cacheField name="1-Jan2" numFmtId="0">
      <sharedItems containsSemiMixedTypes="0" containsString="0" containsNumber="1" containsInteger="1" minValue="0" maxValue="5"/>
    </cacheField>
    <cacheField name="8-Jan2" numFmtId="0">
      <sharedItems containsSemiMixedTypes="0" containsString="0" containsNumber="1" containsInteger="1" minValue="0" maxValue="5"/>
    </cacheField>
    <cacheField name="15-Jan2" numFmtId="0">
      <sharedItems containsSemiMixedTypes="0" containsString="0" containsNumber="1" containsInteger="1" minValue="0" maxValue="5"/>
    </cacheField>
    <cacheField name="22-Jan2" numFmtId="0">
      <sharedItems containsSemiMixedTypes="0" containsString="0" containsNumber="1" containsInteger="1" minValue="0" maxValue="7"/>
    </cacheField>
    <cacheField name="29-Jan2" numFmtId="0">
      <sharedItems containsSemiMixedTypes="0" containsString="0" containsNumber="1" containsInteger="1" minValue="0" maxValue="8"/>
    </cacheField>
    <cacheField name="1-Jan3" numFmtId="164">
      <sharedItems containsSemiMixedTypes="0" containsString="0" containsNumber="1" minValue="1158.3" maxValue="2074.5"/>
    </cacheField>
    <cacheField name="8-Jan3" numFmtId="164">
      <sharedItems containsSemiMixedTypes="0" containsString="0" containsNumber="1" minValue="1040" maxValue="2006.4"/>
    </cacheField>
    <cacheField name="15-Jan3" numFmtId="164">
      <sharedItems containsSemiMixedTypes="0" containsString="0" containsNumber="1" minValue="815.4" maxValue="2052"/>
    </cacheField>
    <cacheField name="22-Jan3" numFmtId="164">
      <sharedItems containsSemiMixedTypes="0" containsString="0" containsNumber="1" minValue="875.8" maxValue="2143.2000000000003"/>
    </cacheField>
    <cacheField name="29-Jan3" numFmtId="164">
      <sharedItems containsSemiMixedTypes="0" containsString="0" containsNumber="1" minValue="1105" maxValue="1970.9999999999998"/>
    </cacheField>
    <cacheField name="1-Jan4" numFmtId="164">
      <sharedItems containsSemiMixedTypes="0" containsString="0" containsNumber="1" minValue="0" maxValue="115.25"/>
    </cacheField>
    <cacheField name="8-Jan4" numFmtId="164">
      <sharedItems containsSemiMixedTypes="0" containsString="0" containsNumber="1" minValue="0" maxValue="109"/>
    </cacheField>
    <cacheField name="15-Jan4" numFmtId="164">
      <sharedItems containsSemiMixedTypes="0" containsString="0" containsNumber="1" minValue="0" maxValue="114"/>
    </cacheField>
    <cacheField name="22-Jan4" numFmtId="164">
      <sharedItems containsSemiMixedTypes="0" containsString="0" containsNumber="1" minValue="0" maxValue="159.6"/>
    </cacheField>
    <cacheField name="29-Jan4" numFmtId="164">
      <sharedItems containsSemiMixedTypes="0" containsString="0" containsNumber="1" minValue="0" maxValue="154"/>
    </cacheField>
    <cacheField name="1-Jan5" numFmtId="164">
      <sharedItems containsSemiMixedTypes="0" containsString="0" containsNumber="1" minValue="1158.3" maxValue="2189.75"/>
    </cacheField>
    <cacheField name="8-Jan5" numFmtId="164">
      <sharedItems containsSemiMixedTypes="0" containsString="0" containsNumber="1" minValue="1040" maxValue="2097.6"/>
    </cacheField>
    <cacheField name="15-Jan5" numFmtId="164">
      <sharedItems containsSemiMixedTypes="0" containsString="0" containsNumber="1" minValue="815.4" maxValue="2166"/>
    </cacheField>
    <cacheField name="22-Jan5" numFmtId="164">
      <sharedItems containsSemiMixedTypes="0" containsString="0" containsNumber="1" minValue="875.8" maxValue="2302.8000000000002"/>
    </cacheField>
    <cacheField name="29-Jan5" numFmtId="164">
      <sharedItems containsSemiMixedTypes="0" containsString="0" containsNumber="1" minValue="1105" maxValue="2080.5"/>
    </cacheField>
    <cacheField name="Jan Pay" numFmtId="164">
      <sharedItems containsSemiMixedTypes="0" containsString="0" containsNumber="1" minValue="5577.2" maxValue="10556.4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310.575187499999" createdVersion="3" refreshedVersion="3" minRefreshableVersion="3" recordCount="17">
  <cacheSource type="worksheet">
    <worksheetSource ref="A3:W20" sheet="Sheet2"/>
  </cacheSource>
  <cacheFields count="23">
    <cacheField name="Firstname" numFmtId="0">
      <sharedItems count="12">
        <s v="Ade"/>
        <s v="Abey"/>
        <s v="Avid"/>
        <s v="Yusuf"/>
        <s v="Ibrahim"/>
        <s v="Isiaq"/>
        <s v="Ihsan"/>
        <s v="Mojisola"/>
        <s v="Maryam"/>
        <s v="Lawal "/>
        <s v="Muhammed"/>
        <s v="Kazeem "/>
      </sharedItems>
    </cacheField>
    <cacheField name="Lastname" numFmtId="0">
      <sharedItems/>
    </cacheField>
    <cacheField name="Hourly Wage" numFmtId="164">
      <sharedItems containsSemiMixedTypes="0" containsString="0" containsNumber="1" minValue="29.2" maxValue="47.7"/>
    </cacheField>
    <cacheField name="1-Jan" numFmtId="0">
      <sharedItems containsSemiMixedTypes="0" containsString="0" containsNumber="1" containsInteger="1" minValue="33" maxValue="45"/>
    </cacheField>
    <cacheField name="8-Jan" numFmtId="0">
      <sharedItems containsSemiMixedTypes="0" containsString="0" containsNumber="1" containsInteger="1" minValue="32" maxValue="45"/>
    </cacheField>
    <cacheField name="15-Jan" numFmtId="0">
      <sharedItems containsSemiMixedTypes="0" containsString="0" containsNumber="1" containsInteger="1" minValue="27" maxValue="45"/>
    </cacheField>
    <cacheField name="22-Jan" numFmtId="0">
      <sharedItems containsSemiMixedTypes="0" containsString="0" containsNumber="1" containsInteger="1" minValue="29" maxValue="47"/>
    </cacheField>
    <cacheField name="29-Jan" numFmtId="0">
      <sharedItems containsSemiMixedTypes="0" containsString="0" containsNumber="1" containsInteger="1" minValue="30" maxValue="48"/>
    </cacheField>
    <cacheField name="1-Jan2" numFmtId="0">
      <sharedItems containsSemiMixedTypes="0" containsString="0" containsNumber="1" containsInteger="1" minValue="0" maxValue="5"/>
    </cacheField>
    <cacheField name="8-Jan2" numFmtId="0">
      <sharedItems containsSemiMixedTypes="0" containsString="0" containsNumber="1" containsInteger="1" minValue="0" maxValue="5"/>
    </cacheField>
    <cacheField name="15-Jan2" numFmtId="0">
      <sharedItems containsSemiMixedTypes="0" containsString="0" containsNumber="1" containsInteger="1" minValue="0" maxValue="5"/>
    </cacheField>
    <cacheField name="22-Jan2" numFmtId="0">
      <sharedItems containsSemiMixedTypes="0" containsString="0" containsNumber="1" containsInteger="1" minValue="0" maxValue="7"/>
    </cacheField>
    <cacheField name="29-Jan2" numFmtId="0">
      <sharedItems containsSemiMixedTypes="0" containsString="0" containsNumber="1" containsInteger="1" minValue="0" maxValue="8"/>
    </cacheField>
    <cacheField name="1-Jan3" numFmtId="164">
      <sharedItems containsSemiMixedTypes="0" containsString="0" containsNumber="1" minValue="1158.3" maxValue="2074.5"/>
    </cacheField>
    <cacheField name="8-Jan3" numFmtId="164">
      <sharedItems containsSemiMixedTypes="0" containsString="0" containsNumber="1" minValue="1040" maxValue="2006.4"/>
    </cacheField>
    <cacheField name="15-Jan3" numFmtId="164">
      <sharedItems containsSemiMixedTypes="0" containsString="0" containsNumber="1" minValue="815.4" maxValue="2052"/>
    </cacheField>
    <cacheField name="22-Jan3" numFmtId="164">
      <sharedItems containsSemiMixedTypes="0" containsString="0" containsNumber="1" minValue="875.8" maxValue="2143.2000000000003"/>
    </cacheField>
    <cacheField name="29-Jan3" numFmtId="164">
      <sharedItems containsSemiMixedTypes="0" containsString="0" containsNumber="1" minValue="1105" maxValue="1970.9999999999998"/>
    </cacheField>
    <cacheField name="1-Jan4" numFmtId="164">
      <sharedItems containsSemiMixedTypes="0" containsString="0" containsNumber="1" minValue="0" maxValue="115.25"/>
    </cacheField>
    <cacheField name="8-Jan4" numFmtId="164">
      <sharedItems containsSemiMixedTypes="0" containsString="0" containsNumber="1" minValue="0" maxValue="109"/>
    </cacheField>
    <cacheField name="15-Jan4" numFmtId="164">
      <sharedItems containsSemiMixedTypes="0" containsString="0" containsNumber="1" minValue="0" maxValue="114"/>
    </cacheField>
    <cacheField name="22-Jan4" numFmtId="164">
      <sharedItems containsSemiMixedTypes="0" containsString="0" containsNumber="1" minValue="0" maxValue="159.6"/>
    </cacheField>
    <cacheField name="29-Jan4" numFmtId="164">
      <sharedItems containsSemiMixedTypes="0" containsString="0" containsNumber="1" minValue="0" maxValue="1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s v="Wale"/>
    <n v="38.5"/>
    <n v="37"/>
    <n v="45"/>
    <n v="44"/>
    <n v="45"/>
    <n v="48"/>
    <n v="0"/>
    <n v="5"/>
    <n v="4"/>
    <n v="5"/>
    <n v="8"/>
    <n v="1424.5"/>
    <n v="1732.5"/>
    <n v="1694"/>
    <n v="1732.5"/>
    <n v="1848"/>
    <n v="0"/>
    <n v="96.25"/>
    <n v="77"/>
    <n v="96.25"/>
    <n v="154"/>
    <n v="1424.5"/>
    <n v="1828.75"/>
    <n v="1771"/>
    <n v="1828.75"/>
    <n v="2002"/>
  </r>
  <r>
    <x v="1"/>
    <s v="Sahel"/>
    <n v="33.5"/>
    <n v="45"/>
    <n v="38"/>
    <n v="43"/>
    <n v="39"/>
    <n v="42"/>
    <n v="5"/>
    <n v="0"/>
    <n v="3"/>
    <n v="0"/>
    <n v="2"/>
    <n v="1507.5"/>
    <n v="1273"/>
    <n v="1440.5"/>
    <n v="1306.5"/>
    <n v="1407"/>
    <n v="83.75"/>
    <n v="0"/>
    <n v="50.25"/>
    <n v="0"/>
    <n v="33.5"/>
    <n v="1591.25"/>
    <n v="1273"/>
    <n v="1490.75"/>
    <n v="1306.5"/>
    <n v="1440.5"/>
  </r>
  <r>
    <x v="2"/>
    <s v="Iman"/>
    <n v="45.6"/>
    <n v="43"/>
    <n v="35"/>
    <n v="38"/>
    <n v="39"/>
    <n v="34"/>
    <n v="3"/>
    <n v="0"/>
    <n v="0"/>
    <n v="0"/>
    <n v="0"/>
    <n v="1960.8"/>
    <n v="1596"/>
    <n v="1732.8"/>
    <n v="1778.4"/>
    <n v="1550.4"/>
    <n v="68.400000000000006"/>
    <n v="0"/>
    <n v="0"/>
    <n v="0"/>
    <n v="0"/>
    <n v="2029.2"/>
    <n v="1596"/>
    <n v="1732.8"/>
    <n v="1778.4"/>
    <n v="1550.4"/>
  </r>
  <r>
    <x v="3"/>
    <s v="Romadan"/>
    <n v="45.6"/>
    <n v="43"/>
    <n v="44"/>
    <n v="45"/>
    <n v="47"/>
    <n v="42"/>
    <n v="3"/>
    <n v="4"/>
    <n v="5"/>
    <n v="7"/>
    <n v="2"/>
    <n v="1960.8"/>
    <n v="2006.4"/>
    <n v="2052"/>
    <n v="2143.2000000000003"/>
    <n v="1915.2"/>
    <n v="68.400000000000006"/>
    <n v="91.2"/>
    <n v="114"/>
    <n v="159.6"/>
    <n v="45.6"/>
    <n v="2029.2"/>
    <n v="2097.6"/>
    <n v="2166"/>
    <n v="2302.8000000000002"/>
    <n v="1960.8"/>
  </r>
  <r>
    <x v="4"/>
    <s v="Azeez"/>
    <n v="29.2"/>
    <n v="40"/>
    <n v="40"/>
    <n v="34"/>
    <n v="38"/>
    <n v="39"/>
    <n v="0"/>
    <n v="0"/>
    <n v="0"/>
    <n v="0"/>
    <n v="0"/>
    <n v="1168"/>
    <n v="1168"/>
    <n v="992.8"/>
    <n v="1109.5999999999999"/>
    <n v="1138.8"/>
    <n v="0"/>
    <n v="0"/>
    <n v="0"/>
    <n v="0"/>
    <n v="0"/>
    <n v="1168"/>
    <n v="1168"/>
    <n v="992.8"/>
    <n v="1109.5999999999999"/>
    <n v="1138.8"/>
  </r>
  <r>
    <x v="5"/>
    <s v="Boluwatife"/>
    <n v="33.200000000000003"/>
    <n v="44"/>
    <n v="45"/>
    <n v="44"/>
    <n v="46"/>
    <n v="42"/>
    <n v="4"/>
    <n v="5"/>
    <n v="4"/>
    <n v="6"/>
    <n v="2"/>
    <n v="1460.8000000000002"/>
    <n v="1494.0000000000002"/>
    <n v="1460.8000000000002"/>
    <n v="1527.2"/>
    <n v="1394.4"/>
    <n v="66.400000000000006"/>
    <n v="83"/>
    <n v="66.400000000000006"/>
    <n v="99.600000000000009"/>
    <n v="33.200000000000003"/>
    <n v="1527.2000000000003"/>
    <n v="1577.0000000000002"/>
    <n v="1527.2000000000003"/>
    <n v="1626.8"/>
    <n v="1427.6000000000001"/>
  </r>
  <r>
    <x v="6"/>
    <s v="Adewumi"/>
    <n v="46.1"/>
    <n v="45"/>
    <n v="34"/>
    <n v="37"/>
    <n v="38"/>
    <n v="31"/>
    <n v="5"/>
    <n v="0"/>
    <n v="0"/>
    <n v="0"/>
    <n v="0"/>
    <n v="2074.5"/>
    <n v="1567.4"/>
    <n v="1705.7"/>
    <n v="1751.8"/>
    <n v="1429.1000000000001"/>
    <n v="115.25"/>
    <n v="0"/>
    <n v="0"/>
    <n v="0"/>
    <n v="0"/>
    <n v="2189.75"/>
    <n v="1567.4"/>
    <n v="1705.7"/>
    <n v="1751.8"/>
    <n v="1429.1000000000001"/>
  </r>
  <r>
    <x v="7"/>
    <s v="Adegoke"/>
    <n v="42.3"/>
    <n v="34"/>
    <n v="32"/>
    <n v="38"/>
    <n v="39"/>
    <n v="30"/>
    <n v="0"/>
    <n v="0"/>
    <n v="0"/>
    <n v="0"/>
    <n v="0"/>
    <n v="1438.1999999999998"/>
    <n v="1353.6"/>
    <n v="1607.3999999999999"/>
    <n v="1649.6999999999998"/>
    <n v="1269"/>
    <n v="0"/>
    <n v="0"/>
    <n v="0"/>
    <n v="0"/>
    <n v="0"/>
    <n v="1438.1999999999998"/>
    <n v="1353.6"/>
    <n v="1607.3999999999999"/>
    <n v="1649.6999999999998"/>
    <n v="1269"/>
  </r>
  <r>
    <x v="7"/>
    <s v="Adewale"/>
    <n v="30.6"/>
    <n v="43"/>
    <n v="43"/>
    <n v="42"/>
    <n v="45"/>
    <n v="45"/>
    <n v="3"/>
    <n v="3"/>
    <n v="2"/>
    <n v="5"/>
    <n v="5"/>
    <n v="1315.8"/>
    <n v="1315.8"/>
    <n v="1285.2"/>
    <n v="1377"/>
    <n v="1377"/>
    <n v="45.900000000000006"/>
    <n v="45.900000000000006"/>
    <n v="30.6"/>
    <n v="76.5"/>
    <n v="76.5"/>
    <n v="1361.7"/>
    <n v="1361.7"/>
    <n v="1315.8"/>
    <n v="1453.5"/>
    <n v="1453.5"/>
  </r>
  <r>
    <x v="4"/>
    <s v="Dende"/>
    <n v="37.299999999999997"/>
    <n v="34"/>
    <n v="34"/>
    <n v="35"/>
    <n v="37"/>
    <n v="39"/>
    <n v="0"/>
    <n v="0"/>
    <n v="0"/>
    <n v="0"/>
    <n v="0"/>
    <n v="1268.1999999999998"/>
    <n v="1268.1999999999998"/>
    <n v="1305.5"/>
    <n v="1380.1"/>
    <n v="1454.6999999999998"/>
    <n v="0"/>
    <n v="0"/>
    <n v="0"/>
    <n v="0"/>
    <n v="0"/>
    <n v="1268.1999999999998"/>
    <n v="1268.1999999999998"/>
    <n v="1305.5"/>
    <n v="1380.1"/>
    <n v="1454.6999999999998"/>
  </r>
  <r>
    <x v="7"/>
    <s v="Mustapha"/>
    <n v="35.1"/>
    <n v="33"/>
    <n v="44"/>
    <n v="42"/>
    <n v="42"/>
    <n v="47"/>
    <n v="0"/>
    <n v="4"/>
    <n v="2"/>
    <n v="2"/>
    <n v="7"/>
    <n v="1158.3"/>
    <n v="1544.4"/>
    <n v="1474.2"/>
    <n v="1474.2"/>
    <n v="1649.7"/>
    <n v="0"/>
    <n v="70.2"/>
    <n v="35.1"/>
    <n v="35.1"/>
    <n v="122.85000000000001"/>
    <n v="1158.3"/>
    <n v="1614.6000000000001"/>
    <n v="1509.3"/>
    <n v="1509.3"/>
    <n v="1772.55"/>
  </r>
  <r>
    <x v="3"/>
    <s v="Muideen"/>
    <n v="43.6"/>
    <n v="39"/>
    <n v="45"/>
    <n v="38"/>
    <n v="32"/>
    <n v="33"/>
    <n v="0"/>
    <n v="5"/>
    <n v="0"/>
    <n v="0"/>
    <n v="0"/>
    <n v="1700.4"/>
    <n v="1962"/>
    <n v="1656.8"/>
    <n v="1395.2"/>
    <n v="1438.8"/>
    <n v="0"/>
    <n v="109"/>
    <n v="0"/>
    <n v="0"/>
    <n v="0"/>
    <n v="1700.4"/>
    <n v="2071"/>
    <n v="1656.8"/>
    <n v="1395.2"/>
    <n v="1438.8"/>
  </r>
  <r>
    <x v="8"/>
    <s v="Lawal"/>
    <n v="47.7"/>
    <n v="38"/>
    <n v="32"/>
    <n v="38"/>
    <n v="39"/>
    <n v="30"/>
    <n v="0"/>
    <n v="0"/>
    <n v="0"/>
    <n v="0"/>
    <n v="0"/>
    <n v="1812.6000000000001"/>
    <n v="1526.4"/>
    <n v="1812.6000000000001"/>
    <n v="1860.3000000000002"/>
    <n v="1431"/>
    <n v="0"/>
    <n v="0"/>
    <n v="0"/>
    <n v="0"/>
    <n v="0"/>
    <n v="1812.6000000000001"/>
    <n v="1526.4"/>
    <n v="1812.6000000000001"/>
    <n v="1860.3000000000002"/>
    <n v="1431"/>
  </r>
  <r>
    <x v="9"/>
    <s v="Kehinde"/>
    <n v="43.8"/>
    <n v="41"/>
    <n v="43"/>
    <n v="42"/>
    <n v="45"/>
    <n v="45"/>
    <n v="1"/>
    <n v="3"/>
    <n v="2"/>
    <n v="5"/>
    <n v="5"/>
    <n v="1795.8"/>
    <n v="1883.3999999999999"/>
    <n v="1839.6"/>
    <n v="1970.9999999999998"/>
    <n v="1970.9999999999998"/>
    <n v="21.9"/>
    <n v="65.699999999999989"/>
    <n v="43.8"/>
    <n v="109.5"/>
    <n v="109.5"/>
    <n v="1817.7"/>
    <n v="1949.1"/>
    <n v="1883.3999999999999"/>
    <n v="2080.5"/>
    <n v="2080.5"/>
  </r>
  <r>
    <x v="3"/>
    <s v="Nafisat"/>
    <n v="30.2"/>
    <n v="41"/>
    <n v="43"/>
    <n v="27"/>
    <n v="29"/>
    <n v="45"/>
    <n v="1"/>
    <n v="3"/>
    <n v="0"/>
    <n v="0"/>
    <n v="5"/>
    <n v="1238.2"/>
    <n v="1298.5999999999999"/>
    <n v="815.4"/>
    <n v="875.8"/>
    <n v="1359"/>
    <n v="15.1"/>
    <n v="45.3"/>
    <n v="0"/>
    <n v="0"/>
    <n v="75.5"/>
    <n v="1253.3"/>
    <n v="1343.8999999999999"/>
    <n v="815.4"/>
    <n v="875.8"/>
    <n v="1434.5"/>
  </r>
  <r>
    <x v="10"/>
    <s v="Khadija"/>
    <n v="32.5"/>
    <n v="40"/>
    <n v="32"/>
    <n v="38"/>
    <n v="33"/>
    <n v="34"/>
    <n v="0"/>
    <n v="0"/>
    <n v="0"/>
    <n v="0"/>
    <n v="0"/>
    <n v="1300"/>
    <n v="1040"/>
    <n v="1235"/>
    <n v="1072.5"/>
    <n v="1105"/>
    <n v="0"/>
    <n v="0"/>
    <n v="0"/>
    <n v="0"/>
    <n v="0"/>
    <n v="1300"/>
    <n v="1040"/>
    <n v="1235"/>
    <n v="1072.5"/>
    <n v="1105"/>
  </r>
  <r>
    <x v="11"/>
    <s v="Barakat"/>
    <n v="39.200000000000003"/>
    <n v="39"/>
    <n v="45"/>
    <n v="38"/>
    <n v="32"/>
    <n v="33"/>
    <n v="0"/>
    <n v="5"/>
    <n v="0"/>
    <n v="0"/>
    <n v="0"/>
    <n v="1528.8000000000002"/>
    <n v="1764.0000000000002"/>
    <n v="1489.6000000000001"/>
    <n v="1254.4000000000001"/>
    <n v="1293.6000000000001"/>
    <n v="0"/>
    <n v="98"/>
    <n v="0"/>
    <n v="0"/>
    <n v="0"/>
    <n v="1528.8000000000002"/>
    <n v="1862.0000000000002"/>
    <n v="1489.6000000000001"/>
    <n v="1254.4000000000001"/>
    <n v="1293.6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n v="38.5"/>
    <n v="37"/>
    <n v="45"/>
    <n v="44"/>
    <n v="45"/>
    <n v="48"/>
    <n v="0"/>
    <n v="5"/>
    <n v="4"/>
    <n v="5"/>
    <n v="8"/>
    <n v="1424.5"/>
    <n v="1732.5"/>
    <n v="1694"/>
    <n v="1732.5"/>
    <n v="1848"/>
    <n v="0"/>
    <n v="96.25"/>
    <n v="77"/>
    <n v="96.25"/>
    <n v="154"/>
    <n v="1424.5"/>
    <n v="1828.75"/>
    <n v="1771"/>
    <n v="1828.75"/>
    <n v="2002"/>
    <n v="8855"/>
  </r>
  <r>
    <x v="1"/>
    <x v="1"/>
    <n v="33.5"/>
    <n v="45"/>
    <n v="38"/>
    <n v="43"/>
    <n v="39"/>
    <n v="42"/>
    <n v="5"/>
    <n v="0"/>
    <n v="3"/>
    <n v="0"/>
    <n v="2"/>
    <n v="1507.5"/>
    <n v="1273"/>
    <n v="1440.5"/>
    <n v="1306.5"/>
    <n v="1407"/>
    <n v="83.75"/>
    <n v="0"/>
    <n v="50.25"/>
    <n v="0"/>
    <n v="33.5"/>
    <n v="1591.25"/>
    <n v="1273"/>
    <n v="1490.75"/>
    <n v="1306.5"/>
    <n v="1440.5"/>
    <n v="7102"/>
  </r>
  <r>
    <x v="2"/>
    <x v="2"/>
    <n v="45.6"/>
    <n v="43"/>
    <n v="35"/>
    <n v="38"/>
    <n v="39"/>
    <n v="34"/>
    <n v="3"/>
    <n v="0"/>
    <n v="0"/>
    <n v="0"/>
    <n v="0"/>
    <n v="1960.8"/>
    <n v="1596"/>
    <n v="1732.8"/>
    <n v="1778.4"/>
    <n v="1550.4"/>
    <n v="68.400000000000006"/>
    <n v="0"/>
    <n v="0"/>
    <n v="0"/>
    <n v="0"/>
    <n v="2029.2"/>
    <n v="1596"/>
    <n v="1732.8"/>
    <n v="1778.4"/>
    <n v="1550.4"/>
    <n v="8686.7999999999993"/>
  </r>
  <r>
    <x v="3"/>
    <x v="3"/>
    <n v="45.6"/>
    <n v="43"/>
    <n v="44"/>
    <n v="45"/>
    <n v="47"/>
    <n v="42"/>
    <n v="3"/>
    <n v="4"/>
    <n v="5"/>
    <n v="7"/>
    <n v="2"/>
    <n v="1960.8"/>
    <n v="2006.4"/>
    <n v="2052"/>
    <n v="2143.2000000000003"/>
    <n v="1915.2"/>
    <n v="68.400000000000006"/>
    <n v="91.2"/>
    <n v="114"/>
    <n v="159.6"/>
    <n v="45.6"/>
    <n v="2029.2"/>
    <n v="2097.6"/>
    <n v="2166"/>
    <n v="2302.8000000000002"/>
    <n v="1960.8"/>
    <n v="10556.4"/>
  </r>
  <r>
    <x v="4"/>
    <x v="4"/>
    <n v="29.2"/>
    <n v="40"/>
    <n v="40"/>
    <n v="34"/>
    <n v="38"/>
    <n v="39"/>
    <n v="0"/>
    <n v="0"/>
    <n v="0"/>
    <n v="0"/>
    <n v="0"/>
    <n v="1168"/>
    <n v="1168"/>
    <n v="992.8"/>
    <n v="1109.5999999999999"/>
    <n v="1138.8"/>
    <n v="0"/>
    <n v="0"/>
    <n v="0"/>
    <n v="0"/>
    <n v="0"/>
    <n v="1168"/>
    <n v="1168"/>
    <n v="992.8"/>
    <n v="1109.5999999999999"/>
    <n v="1138.8"/>
    <n v="5577.2"/>
  </r>
  <r>
    <x v="5"/>
    <x v="5"/>
    <n v="33.200000000000003"/>
    <n v="44"/>
    <n v="45"/>
    <n v="44"/>
    <n v="46"/>
    <n v="42"/>
    <n v="4"/>
    <n v="5"/>
    <n v="4"/>
    <n v="6"/>
    <n v="2"/>
    <n v="1460.8000000000002"/>
    <n v="1494.0000000000002"/>
    <n v="1460.8000000000002"/>
    <n v="1527.2"/>
    <n v="1394.4"/>
    <n v="66.400000000000006"/>
    <n v="83"/>
    <n v="66.400000000000006"/>
    <n v="99.600000000000009"/>
    <n v="33.200000000000003"/>
    <n v="1527.2000000000003"/>
    <n v="1577.0000000000002"/>
    <n v="1527.2000000000003"/>
    <n v="1626.8"/>
    <n v="1427.6000000000001"/>
    <n v="7685.800000000002"/>
  </r>
  <r>
    <x v="6"/>
    <x v="6"/>
    <n v="46.1"/>
    <n v="45"/>
    <n v="34"/>
    <n v="37"/>
    <n v="38"/>
    <n v="31"/>
    <n v="5"/>
    <n v="0"/>
    <n v="0"/>
    <n v="0"/>
    <n v="0"/>
    <n v="2074.5"/>
    <n v="1567.4"/>
    <n v="1705.7"/>
    <n v="1751.8"/>
    <n v="1429.1000000000001"/>
    <n v="115.25"/>
    <n v="0"/>
    <n v="0"/>
    <n v="0"/>
    <n v="0"/>
    <n v="2189.75"/>
    <n v="1567.4"/>
    <n v="1705.7"/>
    <n v="1751.8"/>
    <n v="1429.1000000000001"/>
    <n v="8643.75"/>
  </r>
  <r>
    <x v="7"/>
    <x v="7"/>
    <n v="42.3"/>
    <n v="34"/>
    <n v="32"/>
    <n v="38"/>
    <n v="39"/>
    <n v="30"/>
    <n v="0"/>
    <n v="0"/>
    <n v="0"/>
    <n v="0"/>
    <n v="0"/>
    <n v="1438.1999999999998"/>
    <n v="1353.6"/>
    <n v="1607.3999999999999"/>
    <n v="1649.6999999999998"/>
    <n v="1269"/>
    <n v="0"/>
    <n v="0"/>
    <n v="0"/>
    <n v="0"/>
    <n v="0"/>
    <n v="1438.1999999999998"/>
    <n v="1353.6"/>
    <n v="1607.3999999999999"/>
    <n v="1649.6999999999998"/>
    <n v="1269"/>
    <n v="7317.9"/>
  </r>
  <r>
    <x v="7"/>
    <x v="8"/>
    <n v="30.6"/>
    <n v="43"/>
    <n v="43"/>
    <n v="42"/>
    <n v="45"/>
    <n v="45"/>
    <n v="3"/>
    <n v="3"/>
    <n v="2"/>
    <n v="5"/>
    <n v="5"/>
    <n v="1315.8"/>
    <n v="1315.8"/>
    <n v="1285.2"/>
    <n v="1377"/>
    <n v="1377"/>
    <n v="45.900000000000006"/>
    <n v="45.900000000000006"/>
    <n v="30.6"/>
    <n v="76.5"/>
    <n v="76.5"/>
    <n v="1361.7"/>
    <n v="1361.7"/>
    <n v="1315.8"/>
    <n v="1453.5"/>
    <n v="1453.5"/>
    <n v="6946.2"/>
  </r>
  <r>
    <x v="4"/>
    <x v="9"/>
    <n v="37.299999999999997"/>
    <n v="34"/>
    <n v="34"/>
    <n v="35"/>
    <n v="37"/>
    <n v="39"/>
    <n v="0"/>
    <n v="0"/>
    <n v="0"/>
    <n v="0"/>
    <n v="0"/>
    <n v="1268.1999999999998"/>
    <n v="1268.1999999999998"/>
    <n v="1305.5"/>
    <n v="1380.1"/>
    <n v="1454.6999999999998"/>
    <n v="0"/>
    <n v="0"/>
    <n v="0"/>
    <n v="0"/>
    <n v="0"/>
    <n v="1268.1999999999998"/>
    <n v="1268.1999999999998"/>
    <n v="1305.5"/>
    <n v="1380.1"/>
    <n v="1454.6999999999998"/>
    <n v="6676.7"/>
  </r>
  <r>
    <x v="7"/>
    <x v="10"/>
    <n v="35.1"/>
    <n v="33"/>
    <n v="44"/>
    <n v="42"/>
    <n v="42"/>
    <n v="47"/>
    <n v="0"/>
    <n v="4"/>
    <n v="2"/>
    <n v="2"/>
    <n v="7"/>
    <n v="1158.3"/>
    <n v="1544.4"/>
    <n v="1474.2"/>
    <n v="1474.2"/>
    <n v="1649.7"/>
    <n v="0"/>
    <n v="70.2"/>
    <n v="35.1"/>
    <n v="35.1"/>
    <n v="122.85000000000001"/>
    <n v="1158.3"/>
    <n v="1614.6000000000001"/>
    <n v="1509.3"/>
    <n v="1509.3"/>
    <n v="1772.55"/>
    <n v="7564.05"/>
  </r>
  <r>
    <x v="3"/>
    <x v="11"/>
    <n v="43.6"/>
    <n v="39"/>
    <n v="45"/>
    <n v="38"/>
    <n v="32"/>
    <n v="33"/>
    <n v="0"/>
    <n v="5"/>
    <n v="0"/>
    <n v="0"/>
    <n v="0"/>
    <n v="1700.4"/>
    <n v="1962"/>
    <n v="1656.8"/>
    <n v="1395.2"/>
    <n v="1438.8"/>
    <n v="0"/>
    <n v="109"/>
    <n v="0"/>
    <n v="0"/>
    <n v="0"/>
    <n v="1700.4"/>
    <n v="2071"/>
    <n v="1656.8"/>
    <n v="1395.2"/>
    <n v="1438.8"/>
    <n v="8262.1999999999989"/>
  </r>
  <r>
    <x v="8"/>
    <x v="12"/>
    <n v="47.7"/>
    <n v="38"/>
    <n v="32"/>
    <n v="38"/>
    <n v="39"/>
    <n v="30"/>
    <n v="0"/>
    <n v="0"/>
    <n v="0"/>
    <n v="0"/>
    <n v="0"/>
    <n v="1812.6000000000001"/>
    <n v="1526.4"/>
    <n v="1812.6000000000001"/>
    <n v="1860.3000000000002"/>
    <n v="1431"/>
    <n v="0"/>
    <n v="0"/>
    <n v="0"/>
    <n v="0"/>
    <n v="0"/>
    <n v="1812.6000000000001"/>
    <n v="1526.4"/>
    <n v="1812.6000000000001"/>
    <n v="1860.3000000000002"/>
    <n v="1431"/>
    <n v="8442.9000000000015"/>
  </r>
  <r>
    <x v="9"/>
    <x v="13"/>
    <n v="43.8"/>
    <n v="41"/>
    <n v="43"/>
    <n v="42"/>
    <n v="45"/>
    <n v="45"/>
    <n v="1"/>
    <n v="3"/>
    <n v="2"/>
    <n v="5"/>
    <n v="5"/>
    <n v="1795.8"/>
    <n v="1883.3999999999999"/>
    <n v="1839.6"/>
    <n v="1970.9999999999998"/>
    <n v="1970.9999999999998"/>
    <n v="21.9"/>
    <n v="65.699999999999989"/>
    <n v="43.8"/>
    <n v="109.5"/>
    <n v="109.5"/>
    <n v="1817.7"/>
    <n v="1949.1"/>
    <n v="1883.3999999999999"/>
    <n v="2080.5"/>
    <n v="2080.5"/>
    <n v="9811.2000000000007"/>
  </r>
  <r>
    <x v="3"/>
    <x v="14"/>
    <n v="30.2"/>
    <n v="41"/>
    <n v="43"/>
    <n v="27"/>
    <n v="29"/>
    <n v="45"/>
    <n v="1"/>
    <n v="3"/>
    <n v="0"/>
    <n v="0"/>
    <n v="5"/>
    <n v="1238.2"/>
    <n v="1298.5999999999999"/>
    <n v="815.4"/>
    <n v="875.8"/>
    <n v="1359"/>
    <n v="15.1"/>
    <n v="45.3"/>
    <n v="0"/>
    <n v="0"/>
    <n v="75.5"/>
    <n v="1253.3"/>
    <n v="1343.8999999999999"/>
    <n v="815.4"/>
    <n v="875.8"/>
    <n v="1434.5"/>
    <n v="5722.9"/>
  </r>
  <r>
    <x v="10"/>
    <x v="15"/>
    <n v="32.5"/>
    <n v="40"/>
    <n v="32"/>
    <n v="38"/>
    <n v="33"/>
    <n v="34"/>
    <n v="0"/>
    <n v="0"/>
    <n v="0"/>
    <n v="0"/>
    <n v="0"/>
    <n v="1300"/>
    <n v="1040"/>
    <n v="1235"/>
    <n v="1072.5"/>
    <n v="1105"/>
    <n v="0"/>
    <n v="0"/>
    <n v="0"/>
    <n v="0"/>
    <n v="0"/>
    <n v="1300"/>
    <n v="1040"/>
    <n v="1235"/>
    <n v="1072.5"/>
    <n v="1105"/>
    <n v="5752.5"/>
  </r>
  <r>
    <x v="11"/>
    <x v="16"/>
    <n v="39.200000000000003"/>
    <n v="39"/>
    <n v="45"/>
    <n v="38"/>
    <n v="32"/>
    <n v="33"/>
    <n v="0"/>
    <n v="5"/>
    <n v="0"/>
    <n v="0"/>
    <n v="0"/>
    <n v="1528.8000000000002"/>
    <n v="1764.0000000000002"/>
    <n v="1489.6000000000001"/>
    <n v="1254.4000000000001"/>
    <n v="1293.6000000000001"/>
    <n v="0"/>
    <n v="98"/>
    <n v="0"/>
    <n v="0"/>
    <n v="0"/>
    <n v="1528.8000000000002"/>
    <n v="1862.0000000000002"/>
    <n v="1489.6000000000001"/>
    <n v="1254.4000000000001"/>
    <n v="1293.6000000000001"/>
    <n v="7428.40000000000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s v="Wale"/>
    <n v="38.5"/>
    <n v="37"/>
    <n v="45"/>
    <n v="44"/>
    <n v="45"/>
    <n v="48"/>
    <n v="0"/>
    <n v="5"/>
    <n v="4"/>
    <n v="5"/>
    <n v="8"/>
    <n v="1424.5"/>
    <n v="1732.5"/>
    <n v="1694"/>
    <n v="1732.5"/>
    <n v="1848"/>
    <n v="0"/>
    <n v="96.25"/>
    <n v="77"/>
    <n v="96.25"/>
    <n v="154"/>
  </r>
  <r>
    <x v="1"/>
    <s v="Sahel"/>
    <n v="33.5"/>
    <n v="45"/>
    <n v="38"/>
    <n v="43"/>
    <n v="39"/>
    <n v="42"/>
    <n v="5"/>
    <n v="0"/>
    <n v="3"/>
    <n v="0"/>
    <n v="2"/>
    <n v="1507.5"/>
    <n v="1273"/>
    <n v="1440.5"/>
    <n v="1306.5"/>
    <n v="1407"/>
    <n v="83.75"/>
    <n v="0"/>
    <n v="50.25"/>
    <n v="0"/>
    <n v="33.5"/>
  </r>
  <r>
    <x v="2"/>
    <s v="Iman"/>
    <n v="45.6"/>
    <n v="43"/>
    <n v="35"/>
    <n v="38"/>
    <n v="39"/>
    <n v="34"/>
    <n v="3"/>
    <n v="0"/>
    <n v="0"/>
    <n v="0"/>
    <n v="0"/>
    <n v="1960.8"/>
    <n v="1596"/>
    <n v="1732.8"/>
    <n v="1778.4"/>
    <n v="1550.4"/>
    <n v="68.400000000000006"/>
    <n v="0"/>
    <n v="0"/>
    <n v="0"/>
    <n v="0"/>
  </r>
  <r>
    <x v="3"/>
    <s v="Romadan"/>
    <n v="45.6"/>
    <n v="43"/>
    <n v="44"/>
    <n v="45"/>
    <n v="47"/>
    <n v="42"/>
    <n v="3"/>
    <n v="4"/>
    <n v="5"/>
    <n v="7"/>
    <n v="2"/>
    <n v="1960.8"/>
    <n v="2006.4"/>
    <n v="2052"/>
    <n v="2143.2000000000003"/>
    <n v="1915.2"/>
    <n v="68.400000000000006"/>
    <n v="91.2"/>
    <n v="114"/>
    <n v="159.6"/>
    <n v="45.6"/>
  </r>
  <r>
    <x v="4"/>
    <s v="Azeez"/>
    <n v="29.2"/>
    <n v="40"/>
    <n v="40"/>
    <n v="34"/>
    <n v="38"/>
    <n v="39"/>
    <n v="0"/>
    <n v="0"/>
    <n v="0"/>
    <n v="0"/>
    <n v="0"/>
    <n v="1168"/>
    <n v="1168"/>
    <n v="992.8"/>
    <n v="1109.5999999999999"/>
    <n v="1138.8"/>
    <n v="0"/>
    <n v="0"/>
    <n v="0"/>
    <n v="0"/>
    <n v="0"/>
  </r>
  <r>
    <x v="5"/>
    <s v="Boluwatife"/>
    <n v="33.200000000000003"/>
    <n v="44"/>
    <n v="45"/>
    <n v="44"/>
    <n v="46"/>
    <n v="42"/>
    <n v="4"/>
    <n v="5"/>
    <n v="4"/>
    <n v="6"/>
    <n v="2"/>
    <n v="1460.8000000000002"/>
    <n v="1494.0000000000002"/>
    <n v="1460.8000000000002"/>
    <n v="1527.2"/>
    <n v="1394.4"/>
    <n v="66.400000000000006"/>
    <n v="83"/>
    <n v="66.400000000000006"/>
    <n v="99.600000000000009"/>
    <n v="33.200000000000003"/>
  </r>
  <r>
    <x v="6"/>
    <s v="Adewumi"/>
    <n v="46.1"/>
    <n v="45"/>
    <n v="34"/>
    <n v="37"/>
    <n v="38"/>
    <n v="31"/>
    <n v="5"/>
    <n v="0"/>
    <n v="0"/>
    <n v="0"/>
    <n v="0"/>
    <n v="2074.5"/>
    <n v="1567.4"/>
    <n v="1705.7"/>
    <n v="1751.8"/>
    <n v="1429.1000000000001"/>
    <n v="115.25"/>
    <n v="0"/>
    <n v="0"/>
    <n v="0"/>
    <n v="0"/>
  </r>
  <r>
    <x v="7"/>
    <s v="Adegoke"/>
    <n v="42.3"/>
    <n v="34"/>
    <n v="32"/>
    <n v="38"/>
    <n v="39"/>
    <n v="30"/>
    <n v="0"/>
    <n v="0"/>
    <n v="0"/>
    <n v="0"/>
    <n v="0"/>
    <n v="1438.1999999999998"/>
    <n v="1353.6"/>
    <n v="1607.3999999999999"/>
    <n v="1649.6999999999998"/>
    <n v="1269"/>
    <n v="0"/>
    <n v="0"/>
    <n v="0"/>
    <n v="0"/>
    <n v="0"/>
  </r>
  <r>
    <x v="7"/>
    <s v="Adewale"/>
    <n v="30.6"/>
    <n v="43"/>
    <n v="43"/>
    <n v="42"/>
    <n v="45"/>
    <n v="45"/>
    <n v="3"/>
    <n v="3"/>
    <n v="2"/>
    <n v="5"/>
    <n v="5"/>
    <n v="1315.8"/>
    <n v="1315.8"/>
    <n v="1285.2"/>
    <n v="1377"/>
    <n v="1377"/>
    <n v="45.900000000000006"/>
    <n v="45.900000000000006"/>
    <n v="30.6"/>
    <n v="76.5"/>
    <n v="76.5"/>
  </r>
  <r>
    <x v="4"/>
    <s v="Dende"/>
    <n v="37.299999999999997"/>
    <n v="34"/>
    <n v="34"/>
    <n v="35"/>
    <n v="37"/>
    <n v="39"/>
    <n v="0"/>
    <n v="0"/>
    <n v="0"/>
    <n v="0"/>
    <n v="0"/>
    <n v="1268.1999999999998"/>
    <n v="1268.1999999999998"/>
    <n v="1305.5"/>
    <n v="1380.1"/>
    <n v="1454.6999999999998"/>
    <n v="0"/>
    <n v="0"/>
    <n v="0"/>
    <n v="0"/>
    <n v="0"/>
  </r>
  <r>
    <x v="7"/>
    <s v="Mustapha"/>
    <n v="35.1"/>
    <n v="33"/>
    <n v="44"/>
    <n v="42"/>
    <n v="42"/>
    <n v="47"/>
    <n v="0"/>
    <n v="4"/>
    <n v="2"/>
    <n v="2"/>
    <n v="7"/>
    <n v="1158.3"/>
    <n v="1544.4"/>
    <n v="1474.2"/>
    <n v="1474.2"/>
    <n v="1649.7"/>
    <n v="0"/>
    <n v="70.2"/>
    <n v="35.1"/>
    <n v="35.1"/>
    <n v="122.85000000000001"/>
  </r>
  <r>
    <x v="3"/>
    <s v="Muideen"/>
    <n v="43.6"/>
    <n v="39"/>
    <n v="45"/>
    <n v="38"/>
    <n v="32"/>
    <n v="33"/>
    <n v="0"/>
    <n v="5"/>
    <n v="0"/>
    <n v="0"/>
    <n v="0"/>
    <n v="1700.4"/>
    <n v="1962"/>
    <n v="1656.8"/>
    <n v="1395.2"/>
    <n v="1438.8"/>
    <n v="0"/>
    <n v="109"/>
    <n v="0"/>
    <n v="0"/>
    <n v="0"/>
  </r>
  <r>
    <x v="8"/>
    <s v="Lawal"/>
    <n v="47.7"/>
    <n v="38"/>
    <n v="32"/>
    <n v="38"/>
    <n v="39"/>
    <n v="30"/>
    <n v="0"/>
    <n v="0"/>
    <n v="0"/>
    <n v="0"/>
    <n v="0"/>
    <n v="1812.6000000000001"/>
    <n v="1526.4"/>
    <n v="1812.6000000000001"/>
    <n v="1860.3000000000002"/>
    <n v="1431"/>
    <n v="0"/>
    <n v="0"/>
    <n v="0"/>
    <n v="0"/>
    <n v="0"/>
  </r>
  <r>
    <x v="9"/>
    <s v="Kehinde"/>
    <n v="43.8"/>
    <n v="41"/>
    <n v="43"/>
    <n v="42"/>
    <n v="45"/>
    <n v="45"/>
    <n v="1"/>
    <n v="3"/>
    <n v="2"/>
    <n v="5"/>
    <n v="5"/>
    <n v="1795.8"/>
    <n v="1883.3999999999999"/>
    <n v="1839.6"/>
    <n v="1970.9999999999998"/>
    <n v="1970.9999999999998"/>
    <n v="21.9"/>
    <n v="65.699999999999989"/>
    <n v="43.8"/>
    <n v="109.5"/>
    <n v="109.5"/>
  </r>
  <r>
    <x v="3"/>
    <s v="Nafisat"/>
    <n v="30.2"/>
    <n v="41"/>
    <n v="43"/>
    <n v="27"/>
    <n v="29"/>
    <n v="45"/>
    <n v="1"/>
    <n v="3"/>
    <n v="0"/>
    <n v="0"/>
    <n v="5"/>
    <n v="1238.2"/>
    <n v="1298.5999999999999"/>
    <n v="815.4"/>
    <n v="875.8"/>
    <n v="1359"/>
    <n v="15.1"/>
    <n v="45.3"/>
    <n v="0"/>
    <n v="0"/>
    <n v="75.5"/>
  </r>
  <r>
    <x v="10"/>
    <s v="Khadija"/>
    <n v="32.5"/>
    <n v="40"/>
    <n v="32"/>
    <n v="38"/>
    <n v="33"/>
    <n v="34"/>
    <n v="0"/>
    <n v="0"/>
    <n v="0"/>
    <n v="0"/>
    <n v="0"/>
    <n v="1300"/>
    <n v="1040"/>
    <n v="1235"/>
    <n v="1072.5"/>
    <n v="1105"/>
    <n v="0"/>
    <n v="0"/>
    <n v="0"/>
    <n v="0"/>
    <n v="0"/>
  </r>
  <r>
    <x v="11"/>
    <s v="Barakat"/>
    <n v="39.200000000000003"/>
    <n v="39"/>
    <n v="45"/>
    <n v="38"/>
    <n v="32"/>
    <n v="33"/>
    <n v="0"/>
    <n v="5"/>
    <n v="0"/>
    <n v="0"/>
    <n v="0"/>
    <n v="1528.8000000000002"/>
    <n v="1764.0000000000002"/>
    <n v="1489.6000000000001"/>
    <n v="1254.4000000000001"/>
    <n v="1293.6000000000001"/>
    <n v="0"/>
    <n v="98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9:E53" firstHeaderRow="1" firstDataRow="2" firstDataCol="1"/>
  <pivotFields count="23">
    <pivotField axis="axisRow" showAll="0">
      <items count="13">
        <item x="1"/>
        <item x="0"/>
        <item x="2"/>
        <item x="4"/>
        <item x="6"/>
        <item x="5"/>
        <item x="11"/>
        <item x="9"/>
        <item x="8"/>
        <item x="7"/>
        <item x="10"/>
        <item x="3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8-Jan4" fld="19" baseField="0" baseItem="0"/>
    <dataField name="Sum of 15-Jan4" fld="20" baseField="0" baseItem="0"/>
    <dataField name="Sum of 22-Jan4" fld="21" baseField="0" baseItem="0"/>
    <dataField name="Sum of 29-Jan4" fld="22" baseField="0" baseItem="0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2:B35" firstHeaderRow="1" firstDataRow="1" firstDataCol="1"/>
  <pivotFields count="29">
    <pivotField axis="axisRow" showAll="0">
      <items count="13">
        <item x="1"/>
        <item x="0"/>
        <item x="2"/>
        <item x="4"/>
        <item x="6"/>
        <item x="5"/>
        <item x="11"/>
        <item x="9"/>
        <item x="8"/>
        <item x="7"/>
        <item x="10"/>
        <item x="3"/>
        <item t="default"/>
      </items>
    </pivotField>
    <pivotField showAll="0">
      <items count="18">
        <item x="7"/>
        <item x="8"/>
        <item x="6"/>
        <item x="4"/>
        <item x="16"/>
        <item x="5"/>
        <item x="9"/>
        <item x="2"/>
        <item x="13"/>
        <item x="15"/>
        <item x="12"/>
        <item x="11"/>
        <item x="10"/>
        <item x="14"/>
        <item x="3"/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Jan Pay" fld="28" baseField="0" baseItem="0"/>
  </dataFields>
  <formats count="2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E17" firstHeaderRow="1" firstDataRow="2" firstDataCol="1"/>
  <pivotFields count="28">
    <pivotField axis="axisRow" showAll="0">
      <items count="13">
        <item x="1"/>
        <item x="0"/>
        <item x="2"/>
        <item x="4"/>
        <item x="6"/>
        <item x="5"/>
        <item x="11"/>
        <item x="9"/>
        <item x="8"/>
        <item x="7"/>
        <item x="10"/>
        <item x="3"/>
        <item t="default"/>
      </items>
    </pivotField>
    <pivotField showAll="0"/>
    <pivotField numFmtId="164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8-Jan" fld="4" subtotal="average" baseField="0" baseItem="0"/>
    <dataField name="Average of 22-Jan" fld="6" subtotal="average" baseField="0" baseItem="0"/>
    <dataField name="Average of 29-Jan" fld="7" subtotal="average" baseField="0" baseItem="0"/>
    <dataField name="Average of 15-Jan" fld="5" subtotal="average" baseField="0" baseItem="0"/>
  </dataFields>
  <formats count="1">
    <format dxfId="3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"/>
  <sheetViews>
    <sheetView topLeftCell="A3" zoomScale="107" zoomScaleNormal="107" workbookViewId="0">
      <selection activeCell="A8" sqref="A8"/>
    </sheetView>
  </sheetViews>
  <sheetFormatPr defaultRowHeight="15"/>
  <cols>
    <col min="1" max="1" width="13.140625" customWidth="1"/>
    <col min="2" max="2" width="10.7109375" bestFit="1" customWidth="1"/>
    <col min="3" max="3" width="13.85546875" bestFit="1" customWidth="1"/>
    <col min="4" max="4" width="13.7109375" customWidth="1"/>
    <col min="5" max="5" width="15.28515625" bestFit="1" customWidth="1"/>
    <col min="6" max="6" width="11.85546875" bestFit="1" customWidth="1"/>
    <col min="7" max="7" width="15.28515625" bestFit="1" customWidth="1"/>
    <col min="8" max="8" width="15.140625" customWidth="1"/>
    <col min="9" max="9" width="10.5703125" bestFit="1" customWidth="1"/>
  </cols>
  <sheetData>
    <row r="1" spans="1:17">
      <c r="A1" s="2" t="s">
        <v>0</v>
      </c>
      <c r="B1" s="2"/>
      <c r="C1" s="2"/>
      <c r="D1" s="2"/>
      <c r="E1" s="2"/>
      <c r="F1" s="2"/>
      <c r="G1" s="2"/>
      <c r="H1" s="2"/>
      <c r="I1" s="2"/>
    </row>
    <row r="3" spans="1:17">
      <c r="A3" t="s">
        <v>1</v>
      </c>
      <c r="B3" t="s">
        <v>2</v>
      </c>
      <c r="C3" t="s">
        <v>34</v>
      </c>
      <c r="D3" t="s">
        <v>32</v>
      </c>
      <c r="E3" t="s">
        <v>39</v>
      </c>
      <c r="F3" t="s">
        <v>33</v>
      </c>
      <c r="G3" t="s">
        <v>40</v>
      </c>
      <c r="H3" t="s">
        <v>38</v>
      </c>
      <c r="I3" s="1"/>
      <c r="J3" s="1"/>
      <c r="K3" s="1"/>
      <c r="L3" s="1"/>
      <c r="M3" s="1"/>
      <c r="N3" s="1"/>
      <c r="O3" s="1"/>
      <c r="P3" s="1"/>
      <c r="Q3" s="1"/>
    </row>
    <row r="4" spans="1:17">
      <c r="A4" t="s">
        <v>3</v>
      </c>
      <c r="B4" t="s">
        <v>31</v>
      </c>
      <c r="C4" s="4">
        <v>38.5</v>
      </c>
      <c r="D4">
        <v>37</v>
      </c>
      <c r="E4">
        <f>IF(D4&gt;40,D4-40,0)</f>
        <v>0</v>
      </c>
      <c r="F4" s="5">
        <f>D4*C4</f>
        <v>1424.5</v>
      </c>
      <c r="G4" s="5">
        <f>0.5*C4*E4</f>
        <v>0</v>
      </c>
      <c r="H4" s="5">
        <f>F4+G4</f>
        <v>1424.5</v>
      </c>
      <c r="I4" s="5"/>
    </row>
    <row r="5" spans="1:17">
      <c r="A5" t="s">
        <v>4</v>
      </c>
      <c r="B5" t="s">
        <v>5</v>
      </c>
      <c r="C5" s="4">
        <v>33.5</v>
      </c>
      <c r="D5">
        <v>45</v>
      </c>
      <c r="E5">
        <f t="shared" ref="E5:E20" si="0">IF(D5&gt;40,D5-40,0)</f>
        <v>5</v>
      </c>
      <c r="F5" s="5">
        <f t="shared" ref="F5:F20" si="1">D5*C5</f>
        <v>1507.5</v>
      </c>
      <c r="G5" s="5">
        <f>0.5*C5*E5</f>
        <v>83.75</v>
      </c>
      <c r="H5" s="5">
        <f t="shared" ref="H5:H20" si="2">F5+G5</f>
        <v>1591.25</v>
      </c>
      <c r="I5" s="5"/>
    </row>
    <row r="6" spans="1:17">
      <c r="A6" t="s">
        <v>6</v>
      </c>
      <c r="B6" t="s">
        <v>7</v>
      </c>
      <c r="C6" s="4">
        <v>45.6</v>
      </c>
      <c r="D6">
        <v>43</v>
      </c>
      <c r="E6">
        <f t="shared" si="0"/>
        <v>3</v>
      </c>
      <c r="F6" s="5">
        <f t="shared" si="1"/>
        <v>1960.8</v>
      </c>
      <c r="G6" s="5">
        <f t="shared" ref="G6:G20" si="3">0.5*C6*E6</f>
        <v>68.400000000000006</v>
      </c>
      <c r="H6" s="5">
        <f t="shared" si="2"/>
        <v>2029.2</v>
      </c>
      <c r="I6" s="5"/>
    </row>
    <row r="7" spans="1:17">
      <c r="A7" t="s">
        <v>8</v>
      </c>
      <c r="B7" t="s">
        <v>9</v>
      </c>
      <c r="C7" s="4">
        <v>45.6</v>
      </c>
      <c r="D7">
        <v>43</v>
      </c>
      <c r="E7">
        <f t="shared" si="0"/>
        <v>3</v>
      </c>
      <c r="F7" s="5">
        <f t="shared" si="1"/>
        <v>1960.8</v>
      </c>
      <c r="G7" s="5">
        <f t="shared" si="3"/>
        <v>68.400000000000006</v>
      </c>
      <c r="H7" s="5">
        <f t="shared" si="2"/>
        <v>2029.2</v>
      </c>
      <c r="I7" s="5"/>
    </row>
    <row r="8" spans="1:17">
      <c r="A8" t="s">
        <v>10</v>
      </c>
      <c r="B8" t="s">
        <v>11</v>
      </c>
      <c r="C8" s="4">
        <v>29.2</v>
      </c>
      <c r="D8">
        <v>40</v>
      </c>
      <c r="E8">
        <f t="shared" si="0"/>
        <v>0</v>
      </c>
      <c r="F8" s="5">
        <f t="shared" si="1"/>
        <v>1168</v>
      </c>
      <c r="G8" s="5">
        <f t="shared" si="3"/>
        <v>0</v>
      </c>
      <c r="H8" s="5">
        <f t="shared" si="2"/>
        <v>1168</v>
      </c>
      <c r="I8" s="5"/>
    </row>
    <row r="9" spans="1:17">
      <c r="A9" t="s">
        <v>12</v>
      </c>
      <c r="B9" t="s">
        <v>13</v>
      </c>
      <c r="C9" s="4">
        <v>33.200000000000003</v>
      </c>
      <c r="D9">
        <v>44</v>
      </c>
      <c r="E9">
        <f t="shared" si="0"/>
        <v>4</v>
      </c>
      <c r="F9" s="5">
        <f t="shared" si="1"/>
        <v>1460.8000000000002</v>
      </c>
      <c r="G9" s="5">
        <f t="shared" si="3"/>
        <v>66.400000000000006</v>
      </c>
      <c r="H9" s="5">
        <f t="shared" si="2"/>
        <v>1527.2000000000003</v>
      </c>
      <c r="I9" s="5"/>
    </row>
    <row r="10" spans="1:17">
      <c r="A10" t="s">
        <v>14</v>
      </c>
      <c r="B10" t="s">
        <v>15</v>
      </c>
      <c r="C10" s="4">
        <v>46.1</v>
      </c>
      <c r="D10">
        <v>45</v>
      </c>
      <c r="E10">
        <f t="shared" si="0"/>
        <v>5</v>
      </c>
      <c r="F10" s="5">
        <f t="shared" si="1"/>
        <v>2074.5</v>
      </c>
      <c r="G10" s="5">
        <f t="shared" si="3"/>
        <v>115.25</v>
      </c>
      <c r="H10" s="5">
        <f t="shared" si="2"/>
        <v>2189.75</v>
      </c>
      <c r="I10" s="5"/>
    </row>
    <row r="11" spans="1:17">
      <c r="A11" t="s">
        <v>16</v>
      </c>
      <c r="B11" t="s">
        <v>17</v>
      </c>
      <c r="C11" s="4">
        <v>42.3</v>
      </c>
      <c r="D11">
        <v>34</v>
      </c>
      <c r="E11">
        <f t="shared" si="0"/>
        <v>0</v>
      </c>
      <c r="F11" s="5">
        <f t="shared" si="1"/>
        <v>1438.1999999999998</v>
      </c>
      <c r="G11" s="5">
        <f t="shared" si="3"/>
        <v>0</v>
      </c>
      <c r="H11" s="5">
        <f t="shared" si="2"/>
        <v>1438.1999999999998</v>
      </c>
      <c r="I11" s="5"/>
    </row>
    <row r="12" spans="1:17">
      <c r="A12" t="s">
        <v>16</v>
      </c>
      <c r="B12" t="s">
        <v>18</v>
      </c>
      <c r="C12" s="4">
        <v>30.6</v>
      </c>
      <c r="D12">
        <v>43</v>
      </c>
      <c r="E12">
        <f t="shared" si="0"/>
        <v>3</v>
      </c>
      <c r="F12" s="5">
        <f t="shared" si="1"/>
        <v>1315.8</v>
      </c>
      <c r="G12" s="5">
        <f t="shared" si="3"/>
        <v>45.900000000000006</v>
      </c>
      <c r="H12" s="5">
        <f t="shared" si="2"/>
        <v>1361.7</v>
      </c>
      <c r="I12" s="5"/>
    </row>
    <row r="13" spans="1:17">
      <c r="A13" t="s">
        <v>10</v>
      </c>
      <c r="B13" t="s">
        <v>19</v>
      </c>
      <c r="C13" s="4">
        <v>37.299999999999997</v>
      </c>
      <c r="D13">
        <v>34</v>
      </c>
      <c r="E13">
        <f t="shared" si="0"/>
        <v>0</v>
      </c>
      <c r="F13" s="5">
        <f t="shared" si="1"/>
        <v>1268.1999999999998</v>
      </c>
      <c r="G13" s="5">
        <f t="shared" si="3"/>
        <v>0</v>
      </c>
      <c r="H13" s="5">
        <f t="shared" si="2"/>
        <v>1268.1999999999998</v>
      </c>
      <c r="I13" s="5"/>
    </row>
    <row r="14" spans="1:17">
      <c r="A14" t="s">
        <v>16</v>
      </c>
      <c r="B14" t="s">
        <v>20</v>
      </c>
      <c r="C14" s="4">
        <v>35.1</v>
      </c>
      <c r="D14">
        <v>33</v>
      </c>
      <c r="E14">
        <f t="shared" si="0"/>
        <v>0</v>
      </c>
      <c r="F14" s="5">
        <f t="shared" si="1"/>
        <v>1158.3</v>
      </c>
      <c r="G14" s="5">
        <f t="shared" si="3"/>
        <v>0</v>
      </c>
      <c r="H14" s="5">
        <f t="shared" si="2"/>
        <v>1158.3</v>
      </c>
      <c r="I14" s="5"/>
    </row>
    <row r="15" spans="1:17">
      <c r="A15" t="s">
        <v>8</v>
      </c>
      <c r="B15" t="s">
        <v>21</v>
      </c>
      <c r="C15" s="4">
        <v>43.6</v>
      </c>
      <c r="D15">
        <v>39</v>
      </c>
      <c r="E15">
        <f t="shared" si="0"/>
        <v>0</v>
      </c>
      <c r="F15" s="5">
        <f t="shared" si="1"/>
        <v>1700.4</v>
      </c>
      <c r="G15" s="5">
        <f t="shared" si="3"/>
        <v>0</v>
      </c>
      <c r="H15" s="5">
        <f t="shared" si="2"/>
        <v>1700.4</v>
      </c>
      <c r="I15" s="5"/>
    </row>
    <row r="16" spans="1:17">
      <c r="A16" t="s">
        <v>22</v>
      </c>
      <c r="B16" t="s">
        <v>23</v>
      </c>
      <c r="C16" s="4">
        <v>47.7</v>
      </c>
      <c r="D16">
        <v>38</v>
      </c>
      <c r="E16">
        <f t="shared" si="0"/>
        <v>0</v>
      </c>
      <c r="F16" s="5">
        <f t="shared" si="1"/>
        <v>1812.6000000000001</v>
      </c>
      <c r="G16" s="5">
        <f t="shared" si="3"/>
        <v>0</v>
      </c>
      <c r="H16" s="5">
        <f t="shared" si="2"/>
        <v>1812.6000000000001</v>
      </c>
      <c r="I16" s="5"/>
    </row>
    <row r="17" spans="1:9">
      <c r="A17" t="s">
        <v>24</v>
      </c>
      <c r="B17" t="s">
        <v>25</v>
      </c>
      <c r="C17" s="4">
        <v>43.8</v>
      </c>
      <c r="D17">
        <v>41</v>
      </c>
      <c r="E17">
        <f t="shared" si="0"/>
        <v>1</v>
      </c>
      <c r="F17" s="5">
        <f t="shared" si="1"/>
        <v>1795.8</v>
      </c>
      <c r="G17" s="5">
        <f t="shared" si="3"/>
        <v>21.9</v>
      </c>
      <c r="H17" s="5">
        <f t="shared" si="2"/>
        <v>1817.7</v>
      </c>
      <c r="I17" s="5"/>
    </row>
    <row r="18" spans="1:9">
      <c r="A18" t="s">
        <v>8</v>
      </c>
      <c r="B18" t="s">
        <v>26</v>
      </c>
      <c r="C18" s="4">
        <v>30.2</v>
      </c>
      <c r="D18">
        <v>41</v>
      </c>
      <c r="E18">
        <f t="shared" si="0"/>
        <v>1</v>
      </c>
      <c r="F18" s="5">
        <f t="shared" si="1"/>
        <v>1238.2</v>
      </c>
      <c r="G18" s="5">
        <f t="shared" si="3"/>
        <v>15.1</v>
      </c>
      <c r="H18" s="5">
        <f t="shared" si="2"/>
        <v>1253.3</v>
      </c>
      <c r="I18" s="5"/>
    </row>
    <row r="19" spans="1:9">
      <c r="A19" t="s">
        <v>27</v>
      </c>
      <c r="B19" t="s">
        <v>28</v>
      </c>
      <c r="C19" s="4">
        <v>32.5</v>
      </c>
      <c r="D19">
        <v>40</v>
      </c>
      <c r="E19">
        <f t="shared" si="0"/>
        <v>0</v>
      </c>
      <c r="F19" s="5">
        <f t="shared" si="1"/>
        <v>1300</v>
      </c>
      <c r="G19" s="5">
        <f t="shared" si="3"/>
        <v>0</v>
      </c>
      <c r="H19" s="5">
        <f t="shared" si="2"/>
        <v>1300</v>
      </c>
      <c r="I19" s="5"/>
    </row>
    <row r="20" spans="1:9">
      <c r="A20" t="s">
        <v>29</v>
      </c>
      <c r="B20" t="s">
        <v>30</v>
      </c>
      <c r="C20" s="4">
        <v>39.200000000000003</v>
      </c>
      <c r="D20">
        <v>39</v>
      </c>
      <c r="E20">
        <f t="shared" si="0"/>
        <v>0</v>
      </c>
      <c r="F20" s="5">
        <f t="shared" si="1"/>
        <v>1528.8000000000002</v>
      </c>
      <c r="G20" s="5">
        <f t="shared" si="3"/>
        <v>0</v>
      </c>
      <c r="H20" s="5">
        <f t="shared" si="2"/>
        <v>1528.8000000000002</v>
      </c>
      <c r="I20" s="5"/>
    </row>
    <row r="22" spans="1:9">
      <c r="A22" t="s">
        <v>36</v>
      </c>
      <c r="C22" s="5">
        <f>MAX(C4:C20)</f>
        <v>47.7</v>
      </c>
      <c r="D22" s="6">
        <f>MAX(D4:D20)</f>
        <v>45</v>
      </c>
      <c r="E22" s="6"/>
      <c r="F22" s="5">
        <f>MAX(F4:F20)</f>
        <v>2074.5</v>
      </c>
      <c r="G22" s="5">
        <f t="shared" ref="G22" si="4">MAX(G4:G20)</f>
        <v>115.25</v>
      </c>
      <c r="H22" s="5">
        <f>MAX(H4:H20)</f>
        <v>2189.75</v>
      </c>
    </row>
    <row r="23" spans="1:9">
      <c r="A23" t="s">
        <v>37</v>
      </c>
      <c r="C23" s="5">
        <f>MIN(C4:C20)</f>
        <v>29.2</v>
      </c>
      <c r="D23" s="6">
        <f>MIN(D4:D20)</f>
        <v>33</v>
      </c>
      <c r="E23" s="6"/>
      <c r="F23" s="5">
        <f>MIN(F4:F20)</f>
        <v>1158.3</v>
      </c>
      <c r="G23" s="5">
        <f t="shared" ref="G23:H23" si="5">MIN(G4:G20)</f>
        <v>0</v>
      </c>
      <c r="H23" s="5">
        <f t="shared" si="5"/>
        <v>1158.3</v>
      </c>
    </row>
    <row r="24" spans="1:9">
      <c r="A24" t="s">
        <v>35</v>
      </c>
      <c r="C24" s="5">
        <f>AVERAGE(C4:C20)</f>
        <v>38.470588235294123</v>
      </c>
      <c r="D24" s="6">
        <f>AVERAGE(D4:D20)</f>
        <v>39.941176470588232</v>
      </c>
      <c r="E24" s="6"/>
      <c r="F24" s="5">
        <f>AVERAGE(F4:F20)</f>
        <v>1536.0705882352941</v>
      </c>
      <c r="G24" s="5">
        <f t="shared" ref="G24:H24" si="6">AVERAGE(G4:G20)</f>
        <v>28.535294117647059</v>
      </c>
      <c r="H24" s="5">
        <f t="shared" si="6"/>
        <v>1564.6058823529411</v>
      </c>
    </row>
    <row r="25" spans="1:9">
      <c r="A25" t="s">
        <v>38</v>
      </c>
      <c r="D25">
        <f>SUM(D4:D20)</f>
        <v>679</v>
      </c>
      <c r="F25" s="3">
        <f>SUM(F4:F20)</f>
        <v>26113.200000000001</v>
      </c>
      <c r="G25" s="3">
        <f t="shared" ref="G25:H25" si="7">SUM(G4:G20)</f>
        <v>485.1</v>
      </c>
      <c r="H25" s="3">
        <f t="shared" si="7"/>
        <v>26598.3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5"/>
  <sheetViews>
    <sheetView workbookViewId="0">
      <selection activeCell="F20" sqref="F20"/>
    </sheetView>
  </sheetViews>
  <sheetFormatPr defaultRowHeight="15"/>
  <cols>
    <col min="1" max="1" width="11.85546875" customWidth="1"/>
    <col min="2" max="2" width="10.7109375" bestFit="1" customWidth="1"/>
    <col min="3" max="3" width="13.7109375" bestFit="1" customWidth="1"/>
    <col min="4" max="8" width="13.7109375" customWidth="1"/>
    <col min="9" max="9" width="15.140625" bestFit="1" customWidth="1"/>
    <col min="10" max="13" width="15.140625" customWidth="1"/>
    <col min="14" max="14" width="12.85546875" bestFit="1" customWidth="1"/>
    <col min="15" max="18" width="11.5703125" customWidth="1"/>
    <col min="19" max="19" width="15.42578125" bestFit="1" customWidth="1"/>
    <col min="20" max="24" width="15.140625" customWidth="1"/>
    <col min="25" max="25" width="12.140625" bestFit="1" customWidth="1"/>
    <col min="26" max="26" width="12" bestFit="1" customWidth="1"/>
    <col min="27" max="28" width="12.28515625" bestFit="1" customWidth="1"/>
    <col min="29" max="29" width="12.5703125" bestFit="1" customWidth="1"/>
  </cols>
  <sheetData>
    <row r="1" spans="1:3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2">
      <c r="D2" t="s">
        <v>32</v>
      </c>
      <c r="I2" t="s">
        <v>39</v>
      </c>
      <c r="N2" t="s">
        <v>33</v>
      </c>
      <c r="S2" t="s">
        <v>40</v>
      </c>
      <c r="X2" t="s">
        <v>38</v>
      </c>
    </row>
    <row r="3" spans="1:32">
      <c r="A3" t="s">
        <v>1</v>
      </c>
      <c r="B3" t="s">
        <v>2</v>
      </c>
      <c r="C3" t="s">
        <v>34</v>
      </c>
      <c r="D3" s="7">
        <v>45292</v>
      </c>
      <c r="E3" s="7">
        <f>D3+7</f>
        <v>45299</v>
      </c>
      <c r="F3" s="7">
        <f t="shared" ref="F3:H3" si="0">E3+7</f>
        <v>45306</v>
      </c>
      <c r="G3" s="7">
        <f t="shared" si="0"/>
        <v>45313</v>
      </c>
      <c r="H3" s="7">
        <f t="shared" si="0"/>
        <v>45320</v>
      </c>
      <c r="I3" s="9">
        <v>45292</v>
      </c>
      <c r="J3" s="9">
        <f>I3+7</f>
        <v>45299</v>
      </c>
      <c r="K3" s="9">
        <f t="shared" ref="K3:M3" si="1">J3+7</f>
        <v>45306</v>
      </c>
      <c r="L3" s="9">
        <f t="shared" si="1"/>
        <v>45313</v>
      </c>
      <c r="M3" s="9">
        <f t="shared" si="1"/>
        <v>45320</v>
      </c>
      <c r="N3" s="11">
        <v>45292</v>
      </c>
      <c r="O3" s="11">
        <f>N3+7</f>
        <v>45299</v>
      </c>
      <c r="P3" s="11">
        <f t="shared" ref="P3:R3" si="2">O3+7</f>
        <v>45306</v>
      </c>
      <c r="Q3" s="11">
        <f t="shared" si="2"/>
        <v>45313</v>
      </c>
      <c r="R3" s="11">
        <f t="shared" si="2"/>
        <v>45320</v>
      </c>
      <c r="S3" s="13">
        <v>45292</v>
      </c>
      <c r="T3" s="13">
        <f>S3+7</f>
        <v>45299</v>
      </c>
      <c r="U3" s="13">
        <f t="shared" ref="U3:W3" si="3">T3+7</f>
        <v>45306</v>
      </c>
      <c r="V3" s="13">
        <f t="shared" si="3"/>
        <v>45313</v>
      </c>
      <c r="W3" s="13">
        <f t="shared" si="3"/>
        <v>45320</v>
      </c>
      <c r="X3" s="15">
        <v>45292</v>
      </c>
      <c r="Y3" s="15">
        <f>X3+7</f>
        <v>45299</v>
      </c>
      <c r="Z3" s="15">
        <f t="shared" ref="Z3:AB3" si="4">Y3+7</f>
        <v>45306</v>
      </c>
      <c r="AA3" s="15">
        <f t="shared" si="4"/>
        <v>45313</v>
      </c>
      <c r="AB3" s="15">
        <f t="shared" si="4"/>
        <v>45320</v>
      </c>
      <c r="AC3" s="1" t="s">
        <v>41</v>
      </c>
      <c r="AD3" s="1"/>
      <c r="AE3" s="1"/>
      <c r="AF3" s="1"/>
    </row>
    <row r="4" spans="1:32">
      <c r="A4" t="s">
        <v>3</v>
      </c>
      <c r="B4" t="s">
        <v>31</v>
      </c>
      <c r="C4" s="4">
        <v>38.5</v>
      </c>
      <c r="D4" s="8">
        <v>37</v>
      </c>
      <c r="E4" s="8">
        <v>45</v>
      </c>
      <c r="F4" s="8">
        <v>44</v>
      </c>
      <c r="G4" s="8">
        <v>45</v>
      </c>
      <c r="H4" s="8">
        <v>48</v>
      </c>
      <c r="I4" s="10">
        <f>IF(D4&gt;40,D4-40,0)</f>
        <v>0</v>
      </c>
      <c r="J4" s="10">
        <f>IF(E4&gt;40,E4-40,0)</f>
        <v>5</v>
      </c>
      <c r="K4" s="10">
        <f>IF(F4&gt;40,F4-40,0)</f>
        <v>4</v>
      </c>
      <c r="L4" s="10">
        <f>IF(G4&gt;40,G4-40,0)</f>
        <v>5</v>
      </c>
      <c r="M4" s="10">
        <f>IF(H4&gt;40,H4-40,0)</f>
        <v>8</v>
      </c>
      <c r="N4" s="12">
        <f>$C4*D4</f>
        <v>1424.5</v>
      </c>
      <c r="O4" s="12">
        <f>$C4*E4</f>
        <v>1732.5</v>
      </c>
      <c r="P4" s="12">
        <f>$C4*F4</f>
        <v>1694</v>
      </c>
      <c r="Q4" s="12">
        <f>$C4*G4</f>
        <v>1732.5</v>
      </c>
      <c r="R4" s="12">
        <f>$C4*H4</f>
        <v>1848</v>
      </c>
      <c r="S4" s="14">
        <f>0.5*$C4*I4</f>
        <v>0</v>
      </c>
      <c r="T4" s="14">
        <f>0.5*$C4*J4</f>
        <v>96.25</v>
      </c>
      <c r="U4" s="14">
        <f t="shared" ref="U4:W19" si="5">0.5*$C4*K4</f>
        <v>77</v>
      </c>
      <c r="V4" s="14">
        <f t="shared" si="5"/>
        <v>96.25</v>
      </c>
      <c r="W4" s="14">
        <f t="shared" si="5"/>
        <v>154</v>
      </c>
      <c r="X4" s="16">
        <f t="shared" ref="X4:X20" si="6">N4+S4</f>
        <v>1424.5</v>
      </c>
      <c r="Y4" s="16">
        <f t="shared" ref="Y4:Y20" si="7">O4+T4</f>
        <v>1828.75</v>
      </c>
      <c r="Z4" s="16">
        <f t="shared" ref="Z4:Z20" si="8">P4+U4</f>
        <v>1771</v>
      </c>
      <c r="AA4" s="16">
        <f t="shared" ref="AA4:AA20" si="9">Q4+V4</f>
        <v>1828.75</v>
      </c>
      <c r="AB4" s="16">
        <f t="shared" ref="AB4:AB20" si="10">R4+W4</f>
        <v>2002</v>
      </c>
      <c r="AC4" s="5">
        <f>SUM(X4:AB4)</f>
        <v>8855</v>
      </c>
    </row>
    <row r="5" spans="1:32">
      <c r="A5" t="s">
        <v>4</v>
      </c>
      <c r="B5" t="s">
        <v>5</v>
      </c>
      <c r="C5" s="4">
        <v>33.5</v>
      </c>
      <c r="D5" s="8">
        <v>45</v>
      </c>
      <c r="E5" s="8">
        <v>38</v>
      </c>
      <c r="F5" s="8">
        <v>43</v>
      </c>
      <c r="G5" s="8">
        <v>39</v>
      </c>
      <c r="H5" s="8">
        <v>42</v>
      </c>
      <c r="I5" s="10">
        <f t="shared" ref="I5:K20" si="11">IF(D5&gt;40,D5-40,0)</f>
        <v>5</v>
      </c>
      <c r="J5" s="10">
        <f t="shared" si="11"/>
        <v>0</v>
      </c>
      <c r="K5" s="10">
        <f t="shared" si="11"/>
        <v>3</v>
      </c>
      <c r="L5" s="10">
        <f t="shared" ref="L5:L20" si="12">IF(G5&gt;40,G5-40,0)</f>
        <v>0</v>
      </c>
      <c r="M5" s="10">
        <f t="shared" ref="M5:M20" si="13">IF(H5&gt;40,H5-40,0)</f>
        <v>2</v>
      </c>
      <c r="N5" s="12">
        <f t="shared" ref="N5:N20" si="14">D5*C5</f>
        <v>1507.5</v>
      </c>
      <c r="O5" s="12">
        <f>$C5*E5</f>
        <v>1273</v>
      </c>
      <c r="P5" s="12">
        <f>$C5*F5</f>
        <v>1440.5</v>
      </c>
      <c r="Q5" s="12">
        <f>$C5*G5</f>
        <v>1306.5</v>
      </c>
      <c r="R5" s="12">
        <f t="shared" ref="R5:R20" si="15">$C5*H5</f>
        <v>1407</v>
      </c>
      <c r="S5" s="14">
        <f t="shared" ref="S5:S20" si="16">0.5*C5*I5</f>
        <v>83.75</v>
      </c>
      <c r="T5" s="14">
        <f t="shared" ref="T5:T20" si="17">0.5*$C5*J5</f>
        <v>0</v>
      </c>
      <c r="U5" s="14">
        <f t="shared" si="5"/>
        <v>50.25</v>
      </c>
      <c r="V5" s="14">
        <f t="shared" si="5"/>
        <v>0</v>
      </c>
      <c r="W5" s="14">
        <f t="shared" si="5"/>
        <v>33.5</v>
      </c>
      <c r="X5" s="16">
        <f t="shared" si="6"/>
        <v>1591.25</v>
      </c>
      <c r="Y5" s="16">
        <f t="shared" si="7"/>
        <v>1273</v>
      </c>
      <c r="Z5" s="16">
        <f t="shared" si="8"/>
        <v>1490.75</v>
      </c>
      <c r="AA5" s="16">
        <f t="shared" si="9"/>
        <v>1306.5</v>
      </c>
      <c r="AB5" s="16">
        <f t="shared" si="10"/>
        <v>1440.5</v>
      </c>
      <c r="AC5" s="5">
        <f t="shared" ref="AC5:AC20" si="18">SUM(X5:AB5)</f>
        <v>7102</v>
      </c>
    </row>
    <row r="6" spans="1:32">
      <c r="A6" t="s">
        <v>6</v>
      </c>
      <c r="B6" t="s">
        <v>7</v>
      </c>
      <c r="C6" s="4">
        <v>45.6</v>
      </c>
      <c r="D6" s="8">
        <v>43</v>
      </c>
      <c r="E6" s="8">
        <v>35</v>
      </c>
      <c r="F6" s="8">
        <v>38</v>
      </c>
      <c r="G6" s="8">
        <v>39</v>
      </c>
      <c r="H6" s="8">
        <v>34</v>
      </c>
      <c r="I6" s="10">
        <f t="shared" si="11"/>
        <v>3</v>
      </c>
      <c r="J6" s="10">
        <f t="shared" si="11"/>
        <v>0</v>
      </c>
      <c r="K6" s="10">
        <f t="shared" si="11"/>
        <v>0</v>
      </c>
      <c r="L6" s="10">
        <f t="shared" si="12"/>
        <v>0</v>
      </c>
      <c r="M6" s="10">
        <f t="shared" si="13"/>
        <v>0</v>
      </c>
      <c r="N6" s="12">
        <f t="shared" si="14"/>
        <v>1960.8</v>
      </c>
      <c r="O6" s="12">
        <f t="shared" ref="O6:Q20" si="19">$C6*E6</f>
        <v>1596</v>
      </c>
      <c r="P6" s="12">
        <f t="shared" si="19"/>
        <v>1732.8</v>
      </c>
      <c r="Q6" s="12">
        <f t="shared" si="19"/>
        <v>1778.4</v>
      </c>
      <c r="R6" s="12">
        <f t="shared" si="15"/>
        <v>1550.4</v>
      </c>
      <c r="S6" s="14">
        <f t="shared" si="16"/>
        <v>68.400000000000006</v>
      </c>
      <c r="T6" s="14">
        <f t="shared" si="17"/>
        <v>0</v>
      </c>
      <c r="U6" s="14">
        <f t="shared" si="5"/>
        <v>0</v>
      </c>
      <c r="V6" s="14">
        <f t="shared" si="5"/>
        <v>0</v>
      </c>
      <c r="W6" s="14">
        <f t="shared" si="5"/>
        <v>0</v>
      </c>
      <c r="X6" s="16">
        <f t="shared" si="6"/>
        <v>2029.2</v>
      </c>
      <c r="Y6" s="16">
        <f t="shared" si="7"/>
        <v>1596</v>
      </c>
      <c r="Z6" s="16">
        <f t="shared" si="8"/>
        <v>1732.8</v>
      </c>
      <c r="AA6" s="16">
        <f t="shared" si="9"/>
        <v>1778.4</v>
      </c>
      <c r="AB6" s="16">
        <f t="shared" si="10"/>
        <v>1550.4</v>
      </c>
      <c r="AC6" s="5">
        <f t="shared" si="18"/>
        <v>8686.7999999999993</v>
      </c>
    </row>
    <row r="7" spans="1:32">
      <c r="A7" t="s">
        <v>8</v>
      </c>
      <c r="B7" t="s">
        <v>9</v>
      </c>
      <c r="C7" s="4">
        <v>45.6</v>
      </c>
      <c r="D7" s="8">
        <v>43</v>
      </c>
      <c r="E7" s="8">
        <v>44</v>
      </c>
      <c r="F7" s="8">
        <v>45</v>
      </c>
      <c r="G7" s="8">
        <v>47</v>
      </c>
      <c r="H7" s="8">
        <v>42</v>
      </c>
      <c r="I7" s="10">
        <f t="shared" si="11"/>
        <v>3</v>
      </c>
      <c r="J7" s="10">
        <f t="shared" si="11"/>
        <v>4</v>
      </c>
      <c r="K7" s="10">
        <f>IF(F7&gt;40,F7-40,0)</f>
        <v>5</v>
      </c>
      <c r="L7" s="10">
        <f t="shared" si="12"/>
        <v>7</v>
      </c>
      <c r="M7" s="10">
        <f t="shared" si="13"/>
        <v>2</v>
      </c>
      <c r="N7" s="12">
        <f t="shared" si="14"/>
        <v>1960.8</v>
      </c>
      <c r="O7" s="12">
        <f>$C7*E7</f>
        <v>2006.4</v>
      </c>
      <c r="P7" s="12">
        <f>$C7*F7</f>
        <v>2052</v>
      </c>
      <c r="Q7" s="12">
        <f>$C7*G7</f>
        <v>2143.2000000000003</v>
      </c>
      <c r="R7" s="12">
        <f t="shared" si="15"/>
        <v>1915.2</v>
      </c>
      <c r="S7" s="14">
        <f t="shared" si="16"/>
        <v>68.400000000000006</v>
      </c>
      <c r="T7" s="14">
        <f t="shared" si="17"/>
        <v>91.2</v>
      </c>
      <c r="U7" s="14">
        <f t="shared" si="5"/>
        <v>114</v>
      </c>
      <c r="V7" s="14">
        <f t="shared" si="5"/>
        <v>159.6</v>
      </c>
      <c r="W7" s="14">
        <f t="shared" si="5"/>
        <v>45.6</v>
      </c>
      <c r="X7" s="16">
        <f t="shared" si="6"/>
        <v>2029.2</v>
      </c>
      <c r="Y7" s="16">
        <f t="shared" si="7"/>
        <v>2097.6</v>
      </c>
      <c r="Z7" s="16">
        <f t="shared" si="8"/>
        <v>2166</v>
      </c>
      <c r="AA7" s="16">
        <f t="shared" si="9"/>
        <v>2302.8000000000002</v>
      </c>
      <c r="AB7" s="16">
        <f t="shared" si="10"/>
        <v>1960.8</v>
      </c>
      <c r="AC7" s="5">
        <f t="shared" si="18"/>
        <v>10556.4</v>
      </c>
    </row>
    <row r="8" spans="1:32">
      <c r="A8" t="s">
        <v>10</v>
      </c>
      <c r="B8" t="s">
        <v>11</v>
      </c>
      <c r="C8" s="4">
        <v>29.2</v>
      </c>
      <c r="D8" s="8">
        <v>40</v>
      </c>
      <c r="E8" s="8">
        <v>40</v>
      </c>
      <c r="F8" s="8">
        <v>34</v>
      </c>
      <c r="G8" s="8">
        <v>38</v>
      </c>
      <c r="H8" s="8">
        <v>39</v>
      </c>
      <c r="I8" s="10">
        <f t="shared" si="11"/>
        <v>0</v>
      </c>
      <c r="J8" s="10">
        <f t="shared" si="11"/>
        <v>0</v>
      </c>
      <c r="K8" s="10">
        <f t="shared" si="11"/>
        <v>0</v>
      </c>
      <c r="L8" s="10">
        <f t="shared" si="12"/>
        <v>0</v>
      </c>
      <c r="M8" s="10">
        <f t="shared" si="13"/>
        <v>0</v>
      </c>
      <c r="N8" s="12">
        <f t="shared" si="14"/>
        <v>1168</v>
      </c>
      <c r="O8" s="12">
        <f t="shared" si="19"/>
        <v>1168</v>
      </c>
      <c r="P8" s="12">
        <f t="shared" si="19"/>
        <v>992.8</v>
      </c>
      <c r="Q8" s="12">
        <f t="shared" si="19"/>
        <v>1109.5999999999999</v>
      </c>
      <c r="R8" s="12">
        <f t="shared" si="15"/>
        <v>1138.8</v>
      </c>
      <c r="S8" s="14">
        <f t="shared" si="16"/>
        <v>0</v>
      </c>
      <c r="T8" s="14">
        <f t="shared" si="17"/>
        <v>0</v>
      </c>
      <c r="U8" s="14">
        <f t="shared" si="5"/>
        <v>0</v>
      </c>
      <c r="V8" s="14">
        <f t="shared" si="5"/>
        <v>0</v>
      </c>
      <c r="W8" s="14">
        <f t="shared" si="5"/>
        <v>0</v>
      </c>
      <c r="X8" s="16">
        <f t="shared" si="6"/>
        <v>1168</v>
      </c>
      <c r="Y8" s="16">
        <f t="shared" si="7"/>
        <v>1168</v>
      </c>
      <c r="Z8" s="16">
        <f t="shared" si="8"/>
        <v>992.8</v>
      </c>
      <c r="AA8" s="16">
        <f t="shared" si="9"/>
        <v>1109.5999999999999</v>
      </c>
      <c r="AB8" s="16">
        <f t="shared" si="10"/>
        <v>1138.8</v>
      </c>
      <c r="AC8" s="5">
        <f t="shared" si="18"/>
        <v>5577.2</v>
      </c>
    </row>
    <row r="9" spans="1:32">
      <c r="A9" t="s">
        <v>12</v>
      </c>
      <c r="B9" t="s">
        <v>13</v>
      </c>
      <c r="C9" s="4">
        <v>33.200000000000003</v>
      </c>
      <c r="D9" s="8">
        <v>44</v>
      </c>
      <c r="E9" s="8">
        <v>45</v>
      </c>
      <c r="F9" s="8">
        <v>44</v>
      </c>
      <c r="G9" s="8">
        <v>46</v>
      </c>
      <c r="H9" s="8">
        <v>42</v>
      </c>
      <c r="I9" s="10">
        <f t="shared" si="11"/>
        <v>4</v>
      </c>
      <c r="J9" s="10">
        <f t="shared" si="11"/>
        <v>5</v>
      </c>
      <c r="K9" s="10">
        <f t="shared" si="11"/>
        <v>4</v>
      </c>
      <c r="L9" s="10">
        <f t="shared" si="12"/>
        <v>6</v>
      </c>
      <c r="M9" s="10">
        <f t="shared" si="13"/>
        <v>2</v>
      </c>
      <c r="N9" s="12">
        <f t="shared" si="14"/>
        <v>1460.8000000000002</v>
      </c>
      <c r="O9" s="12">
        <f t="shared" si="19"/>
        <v>1494.0000000000002</v>
      </c>
      <c r="P9" s="12">
        <f t="shared" si="19"/>
        <v>1460.8000000000002</v>
      </c>
      <c r="Q9" s="12">
        <f t="shared" si="19"/>
        <v>1527.2</v>
      </c>
      <c r="R9" s="12">
        <f t="shared" si="15"/>
        <v>1394.4</v>
      </c>
      <c r="S9" s="14">
        <f t="shared" si="16"/>
        <v>66.400000000000006</v>
      </c>
      <c r="T9" s="14">
        <f t="shared" si="17"/>
        <v>83</v>
      </c>
      <c r="U9" s="14">
        <f t="shared" si="5"/>
        <v>66.400000000000006</v>
      </c>
      <c r="V9" s="14">
        <f t="shared" si="5"/>
        <v>99.600000000000009</v>
      </c>
      <c r="W9" s="14">
        <f t="shared" si="5"/>
        <v>33.200000000000003</v>
      </c>
      <c r="X9" s="16">
        <f t="shared" si="6"/>
        <v>1527.2000000000003</v>
      </c>
      <c r="Y9" s="16">
        <f t="shared" si="7"/>
        <v>1577.0000000000002</v>
      </c>
      <c r="Z9" s="16">
        <f t="shared" si="8"/>
        <v>1527.2000000000003</v>
      </c>
      <c r="AA9" s="16">
        <f t="shared" si="9"/>
        <v>1626.8</v>
      </c>
      <c r="AB9" s="16">
        <f t="shared" si="10"/>
        <v>1427.6000000000001</v>
      </c>
      <c r="AC9" s="5">
        <f t="shared" si="18"/>
        <v>7685.800000000002</v>
      </c>
    </row>
    <row r="10" spans="1:32">
      <c r="A10" t="s">
        <v>14</v>
      </c>
      <c r="B10" t="s">
        <v>15</v>
      </c>
      <c r="C10" s="4">
        <v>46.1</v>
      </c>
      <c r="D10" s="8">
        <v>45</v>
      </c>
      <c r="E10" s="8">
        <v>34</v>
      </c>
      <c r="F10" s="8">
        <v>37</v>
      </c>
      <c r="G10" s="8">
        <v>38</v>
      </c>
      <c r="H10" s="8">
        <v>31</v>
      </c>
      <c r="I10" s="10">
        <f t="shared" si="11"/>
        <v>5</v>
      </c>
      <c r="J10" s="10">
        <f t="shared" si="11"/>
        <v>0</v>
      </c>
      <c r="K10" s="10">
        <f t="shared" si="11"/>
        <v>0</v>
      </c>
      <c r="L10" s="10">
        <f t="shared" si="12"/>
        <v>0</v>
      </c>
      <c r="M10" s="10">
        <f t="shared" si="13"/>
        <v>0</v>
      </c>
      <c r="N10" s="12">
        <f t="shared" si="14"/>
        <v>2074.5</v>
      </c>
      <c r="O10" s="12">
        <f t="shared" si="19"/>
        <v>1567.4</v>
      </c>
      <c r="P10" s="12">
        <f t="shared" si="19"/>
        <v>1705.7</v>
      </c>
      <c r="Q10" s="12">
        <f t="shared" si="19"/>
        <v>1751.8</v>
      </c>
      <c r="R10" s="12">
        <f t="shared" si="15"/>
        <v>1429.1000000000001</v>
      </c>
      <c r="S10" s="14">
        <f t="shared" si="16"/>
        <v>115.25</v>
      </c>
      <c r="T10" s="14">
        <f t="shared" si="17"/>
        <v>0</v>
      </c>
      <c r="U10" s="14">
        <f t="shared" si="5"/>
        <v>0</v>
      </c>
      <c r="V10" s="14">
        <f t="shared" si="5"/>
        <v>0</v>
      </c>
      <c r="W10" s="14">
        <f t="shared" si="5"/>
        <v>0</v>
      </c>
      <c r="X10" s="16">
        <f t="shared" si="6"/>
        <v>2189.75</v>
      </c>
      <c r="Y10" s="16">
        <f t="shared" si="7"/>
        <v>1567.4</v>
      </c>
      <c r="Z10" s="16">
        <f t="shared" si="8"/>
        <v>1705.7</v>
      </c>
      <c r="AA10" s="16">
        <f t="shared" si="9"/>
        <v>1751.8</v>
      </c>
      <c r="AB10" s="16">
        <f t="shared" si="10"/>
        <v>1429.1000000000001</v>
      </c>
      <c r="AC10" s="5">
        <f t="shared" si="18"/>
        <v>8643.75</v>
      </c>
    </row>
    <row r="11" spans="1:32">
      <c r="A11" t="s">
        <v>16</v>
      </c>
      <c r="B11" t="s">
        <v>17</v>
      </c>
      <c r="C11" s="4">
        <v>42.3</v>
      </c>
      <c r="D11" s="8">
        <v>34</v>
      </c>
      <c r="E11" s="8">
        <v>32</v>
      </c>
      <c r="F11" s="8">
        <v>38</v>
      </c>
      <c r="G11" s="8">
        <v>39</v>
      </c>
      <c r="H11" s="8">
        <v>30</v>
      </c>
      <c r="I11" s="10">
        <f t="shared" si="11"/>
        <v>0</v>
      </c>
      <c r="J11" s="10">
        <f t="shared" si="11"/>
        <v>0</v>
      </c>
      <c r="K11" s="10">
        <f t="shared" si="11"/>
        <v>0</v>
      </c>
      <c r="L11" s="10">
        <f t="shared" si="12"/>
        <v>0</v>
      </c>
      <c r="M11" s="10">
        <f t="shared" si="13"/>
        <v>0</v>
      </c>
      <c r="N11" s="12">
        <f t="shared" si="14"/>
        <v>1438.1999999999998</v>
      </c>
      <c r="O11" s="12">
        <f t="shared" si="19"/>
        <v>1353.6</v>
      </c>
      <c r="P11" s="12">
        <f t="shared" si="19"/>
        <v>1607.3999999999999</v>
      </c>
      <c r="Q11" s="12">
        <f t="shared" si="19"/>
        <v>1649.6999999999998</v>
      </c>
      <c r="R11" s="12">
        <f t="shared" si="15"/>
        <v>1269</v>
      </c>
      <c r="S11" s="14">
        <f t="shared" si="16"/>
        <v>0</v>
      </c>
      <c r="T11" s="14">
        <f t="shared" si="17"/>
        <v>0</v>
      </c>
      <c r="U11" s="14">
        <f t="shared" si="5"/>
        <v>0</v>
      </c>
      <c r="V11" s="14">
        <f t="shared" si="5"/>
        <v>0</v>
      </c>
      <c r="W11" s="14">
        <f t="shared" si="5"/>
        <v>0</v>
      </c>
      <c r="X11" s="16">
        <f t="shared" si="6"/>
        <v>1438.1999999999998</v>
      </c>
      <c r="Y11" s="16">
        <f t="shared" si="7"/>
        <v>1353.6</v>
      </c>
      <c r="Z11" s="16">
        <f t="shared" si="8"/>
        <v>1607.3999999999999</v>
      </c>
      <c r="AA11" s="16">
        <f t="shared" si="9"/>
        <v>1649.6999999999998</v>
      </c>
      <c r="AB11" s="16">
        <f t="shared" si="10"/>
        <v>1269</v>
      </c>
      <c r="AC11" s="5">
        <f t="shared" si="18"/>
        <v>7317.9</v>
      </c>
    </row>
    <row r="12" spans="1:32">
      <c r="A12" t="s">
        <v>16</v>
      </c>
      <c r="B12" t="s">
        <v>18</v>
      </c>
      <c r="C12" s="4">
        <v>30.6</v>
      </c>
      <c r="D12" s="8">
        <v>43</v>
      </c>
      <c r="E12" s="8">
        <v>43</v>
      </c>
      <c r="F12" s="8">
        <v>42</v>
      </c>
      <c r="G12" s="8">
        <v>45</v>
      </c>
      <c r="H12" s="8">
        <v>45</v>
      </c>
      <c r="I12" s="10">
        <f t="shared" si="11"/>
        <v>3</v>
      </c>
      <c r="J12" s="10">
        <f t="shared" si="11"/>
        <v>3</v>
      </c>
      <c r="K12" s="10">
        <f t="shared" si="11"/>
        <v>2</v>
      </c>
      <c r="L12" s="10">
        <f t="shared" si="12"/>
        <v>5</v>
      </c>
      <c r="M12" s="10">
        <f t="shared" si="13"/>
        <v>5</v>
      </c>
      <c r="N12" s="12">
        <f t="shared" si="14"/>
        <v>1315.8</v>
      </c>
      <c r="O12" s="12">
        <f t="shared" si="19"/>
        <v>1315.8</v>
      </c>
      <c r="P12" s="12">
        <f t="shared" si="19"/>
        <v>1285.2</v>
      </c>
      <c r="Q12" s="12">
        <f t="shared" si="19"/>
        <v>1377</v>
      </c>
      <c r="R12" s="12">
        <f t="shared" si="15"/>
        <v>1377</v>
      </c>
      <c r="S12" s="14">
        <f t="shared" si="16"/>
        <v>45.900000000000006</v>
      </c>
      <c r="T12" s="14">
        <f t="shared" si="17"/>
        <v>45.900000000000006</v>
      </c>
      <c r="U12" s="14">
        <f t="shared" si="5"/>
        <v>30.6</v>
      </c>
      <c r="V12" s="14">
        <f t="shared" si="5"/>
        <v>76.5</v>
      </c>
      <c r="W12" s="14">
        <f t="shared" si="5"/>
        <v>76.5</v>
      </c>
      <c r="X12" s="16">
        <f t="shared" si="6"/>
        <v>1361.7</v>
      </c>
      <c r="Y12" s="16">
        <f t="shared" si="7"/>
        <v>1361.7</v>
      </c>
      <c r="Z12" s="16">
        <f t="shared" si="8"/>
        <v>1315.8</v>
      </c>
      <c r="AA12" s="16">
        <f t="shared" si="9"/>
        <v>1453.5</v>
      </c>
      <c r="AB12" s="16">
        <f t="shared" si="10"/>
        <v>1453.5</v>
      </c>
      <c r="AC12" s="5">
        <f t="shared" si="18"/>
        <v>6946.2</v>
      </c>
    </row>
    <row r="13" spans="1:32">
      <c r="A13" t="s">
        <v>10</v>
      </c>
      <c r="B13" t="s">
        <v>19</v>
      </c>
      <c r="C13" s="4">
        <v>37.299999999999997</v>
      </c>
      <c r="D13" s="8">
        <v>34</v>
      </c>
      <c r="E13" s="8">
        <v>34</v>
      </c>
      <c r="F13" s="8">
        <v>35</v>
      </c>
      <c r="G13" s="8">
        <v>37</v>
      </c>
      <c r="H13" s="8">
        <v>39</v>
      </c>
      <c r="I13" s="10">
        <f t="shared" si="11"/>
        <v>0</v>
      </c>
      <c r="J13" s="10">
        <f t="shared" si="11"/>
        <v>0</v>
      </c>
      <c r="K13" s="10">
        <f t="shared" si="11"/>
        <v>0</v>
      </c>
      <c r="L13" s="10">
        <f t="shared" si="12"/>
        <v>0</v>
      </c>
      <c r="M13" s="10">
        <f t="shared" si="13"/>
        <v>0</v>
      </c>
      <c r="N13" s="12">
        <f t="shared" si="14"/>
        <v>1268.1999999999998</v>
      </c>
      <c r="O13" s="12">
        <f t="shared" si="19"/>
        <v>1268.1999999999998</v>
      </c>
      <c r="P13" s="12">
        <f t="shared" si="19"/>
        <v>1305.5</v>
      </c>
      <c r="Q13" s="12">
        <f t="shared" si="19"/>
        <v>1380.1</v>
      </c>
      <c r="R13" s="12">
        <f t="shared" si="15"/>
        <v>1454.6999999999998</v>
      </c>
      <c r="S13" s="14">
        <f t="shared" si="16"/>
        <v>0</v>
      </c>
      <c r="T13" s="14">
        <f t="shared" si="17"/>
        <v>0</v>
      </c>
      <c r="U13" s="14">
        <f t="shared" si="5"/>
        <v>0</v>
      </c>
      <c r="V13" s="14">
        <f t="shared" si="5"/>
        <v>0</v>
      </c>
      <c r="W13" s="14">
        <f t="shared" si="5"/>
        <v>0</v>
      </c>
      <c r="X13" s="16">
        <f t="shared" si="6"/>
        <v>1268.1999999999998</v>
      </c>
      <c r="Y13" s="16">
        <f t="shared" si="7"/>
        <v>1268.1999999999998</v>
      </c>
      <c r="Z13" s="16">
        <f t="shared" si="8"/>
        <v>1305.5</v>
      </c>
      <c r="AA13" s="16">
        <f t="shared" si="9"/>
        <v>1380.1</v>
      </c>
      <c r="AB13" s="16">
        <f t="shared" si="10"/>
        <v>1454.6999999999998</v>
      </c>
      <c r="AC13" s="5">
        <f t="shared" si="18"/>
        <v>6676.7</v>
      </c>
    </row>
    <row r="14" spans="1:32">
      <c r="A14" t="s">
        <v>16</v>
      </c>
      <c r="B14" t="s">
        <v>20</v>
      </c>
      <c r="C14" s="4">
        <v>35.1</v>
      </c>
      <c r="D14" s="8">
        <v>33</v>
      </c>
      <c r="E14" s="8">
        <v>44</v>
      </c>
      <c r="F14" s="8">
        <v>42</v>
      </c>
      <c r="G14" s="8">
        <v>42</v>
      </c>
      <c r="H14" s="8">
        <v>47</v>
      </c>
      <c r="I14" s="10">
        <f t="shared" si="11"/>
        <v>0</v>
      </c>
      <c r="J14" s="10">
        <f t="shared" si="11"/>
        <v>4</v>
      </c>
      <c r="K14" s="10">
        <f t="shared" si="11"/>
        <v>2</v>
      </c>
      <c r="L14" s="10">
        <f t="shared" si="12"/>
        <v>2</v>
      </c>
      <c r="M14" s="10">
        <f t="shared" si="13"/>
        <v>7</v>
      </c>
      <c r="N14" s="12">
        <f t="shared" si="14"/>
        <v>1158.3</v>
      </c>
      <c r="O14" s="12">
        <f t="shared" si="19"/>
        <v>1544.4</v>
      </c>
      <c r="P14" s="12">
        <f t="shared" si="19"/>
        <v>1474.2</v>
      </c>
      <c r="Q14" s="12">
        <f t="shared" si="19"/>
        <v>1474.2</v>
      </c>
      <c r="R14" s="12">
        <f t="shared" si="15"/>
        <v>1649.7</v>
      </c>
      <c r="S14" s="14">
        <f t="shared" si="16"/>
        <v>0</v>
      </c>
      <c r="T14" s="14">
        <f t="shared" si="17"/>
        <v>70.2</v>
      </c>
      <c r="U14" s="14">
        <f t="shared" si="5"/>
        <v>35.1</v>
      </c>
      <c r="V14" s="14">
        <f t="shared" si="5"/>
        <v>35.1</v>
      </c>
      <c r="W14" s="14">
        <f t="shared" si="5"/>
        <v>122.85000000000001</v>
      </c>
      <c r="X14" s="16">
        <f t="shared" si="6"/>
        <v>1158.3</v>
      </c>
      <c r="Y14" s="16">
        <f t="shared" si="7"/>
        <v>1614.6000000000001</v>
      </c>
      <c r="Z14" s="16">
        <f t="shared" si="8"/>
        <v>1509.3</v>
      </c>
      <c r="AA14" s="16">
        <f t="shared" si="9"/>
        <v>1509.3</v>
      </c>
      <c r="AB14" s="16">
        <f t="shared" si="10"/>
        <v>1772.55</v>
      </c>
      <c r="AC14" s="5">
        <f t="shared" si="18"/>
        <v>7564.05</v>
      </c>
    </row>
    <row r="15" spans="1:32">
      <c r="A15" t="s">
        <v>8</v>
      </c>
      <c r="B15" t="s">
        <v>21</v>
      </c>
      <c r="C15" s="4">
        <v>43.6</v>
      </c>
      <c r="D15" s="8">
        <v>39</v>
      </c>
      <c r="E15" s="8">
        <v>45</v>
      </c>
      <c r="F15" s="8">
        <v>38</v>
      </c>
      <c r="G15" s="8">
        <v>32</v>
      </c>
      <c r="H15" s="8">
        <v>33</v>
      </c>
      <c r="I15" s="10">
        <f t="shared" si="11"/>
        <v>0</v>
      </c>
      <c r="J15" s="10">
        <f t="shared" si="11"/>
        <v>5</v>
      </c>
      <c r="K15" s="10">
        <f t="shared" si="11"/>
        <v>0</v>
      </c>
      <c r="L15" s="10">
        <f t="shared" si="12"/>
        <v>0</v>
      </c>
      <c r="M15" s="10">
        <f t="shared" si="13"/>
        <v>0</v>
      </c>
      <c r="N15" s="12">
        <f t="shared" si="14"/>
        <v>1700.4</v>
      </c>
      <c r="O15" s="12">
        <f t="shared" si="19"/>
        <v>1962</v>
      </c>
      <c r="P15" s="12">
        <f t="shared" si="19"/>
        <v>1656.8</v>
      </c>
      <c r="Q15" s="12">
        <f t="shared" si="19"/>
        <v>1395.2</v>
      </c>
      <c r="R15" s="12">
        <f t="shared" si="15"/>
        <v>1438.8</v>
      </c>
      <c r="S15" s="14">
        <f t="shared" si="16"/>
        <v>0</v>
      </c>
      <c r="T15" s="14">
        <f t="shared" si="17"/>
        <v>109</v>
      </c>
      <c r="U15" s="14">
        <f t="shared" si="5"/>
        <v>0</v>
      </c>
      <c r="V15" s="14">
        <f t="shared" si="5"/>
        <v>0</v>
      </c>
      <c r="W15" s="14">
        <f t="shared" si="5"/>
        <v>0</v>
      </c>
      <c r="X15" s="16">
        <f t="shared" si="6"/>
        <v>1700.4</v>
      </c>
      <c r="Y15" s="16">
        <f t="shared" si="7"/>
        <v>2071</v>
      </c>
      <c r="Z15" s="16">
        <f t="shared" si="8"/>
        <v>1656.8</v>
      </c>
      <c r="AA15" s="16">
        <f t="shared" si="9"/>
        <v>1395.2</v>
      </c>
      <c r="AB15" s="16">
        <f t="shared" si="10"/>
        <v>1438.8</v>
      </c>
      <c r="AC15" s="5">
        <f t="shared" si="18"/>
        <v>8262.1999999999989</v>
      </c>
    </row>
    <row r="16" spans="1:32">
      <c r="A16" t="s">
        <v>22</v>
      </c>
      <c r="B16" t="s">
        <v>23</v>
      </c>
      <c r="C16" s="4">
        <v>47.7</v>
      </c>
      <c r="D16" s="8">
        <v>38</v>
      </c>
      <c r="E16" s="8">
        <v>32</v>
      </c>
      <c r="F16" s="8">
        <v>38</v>
      </c>
      <c r="G16" s="8">
        <v>39</v>
      </c>
      <c r="H16" s="8">
        <v>30</v>
      </c>
      <c r="I16" s="10">
        <f t="shared" si="11"/>
        <v>0</v>
      </c>
      <c r="J16" s="10">
        <f t="shared" si="11"/>
        <v>0</v>
      </c>
      <c r="K16" s="10">
        <f t="shared" si="11"/>
        <v>0</v>
      </c>
      <c r="L16" s="10">
        <f t="shared" si="12"/>
        <v>0</v>
      </c>
      <c r="M16" s="10">
        <f t="shared" si="13"/>
        <v>0</v>
      </c>
      <c r="N16" s="12">
        <f t="shared" si="14"/>
        <v>1812.6000000000001</v>
      </c>
      <c r="O16" s="12">
        <f t="shared" si="19"/>
        <v>1526.4</v>
      </c>
      <c r="P16" s="12">
        <f t="shared" si="19"/>
        <v>1812.6000000000001</v>
      </c>
      <c r="Q16" s="12">
        <f t="shared" si="19"/>
        <v>1860.3000000000002</v>
      </c>
      <c r="R16" s="12">
        <f t="shared" si="15"/>
        <v>1431</v>
      </c>
      <c r="S16" s="14">
        <f t="shared" si="16"/>
        <v>0</v>
      </c>
      <c r="T16" s="14">
        <f t="shared" si="17"/>
        <v>0</v>
      </c>
      <c r="U16" s="14">
        <f t="shared" si="5"/>
        <v>0</v>
      </c>
      <c r="V16" s="14">
        <f t="shared" si="5"/>
        <v>0</v>
      </c>
      <c r="W16" s="14">
        <f t="shared" si="5"/>
        <v>0</v>
      </c>
      <c r="X16" s="16">
        <f t="shared" si="6"/>
        <v>1812.6000000000001</v>
      </c>
      <c r="Y16" s="16">
        <f t="shared" si="7"/>
        <v>1526.4</v>
      </c>
      <c r="Z16" s="16">
        <f t="shared" si="8"/>
        <v>1812.6000000000001</v>
      </c>
      <c r="AA16" s="16">
        <f t="shared" si="9"/>
        <v>1860.3000000000002</v>
      </c>
      <c r="AB16" s="16">
        <f t="shared" si="10"/>
        <v>1431</v>
      </c>
      <c r="AC16" s="5">
        <f t="shared" si="18"/>
        <v>8442.9000000000015</v>
      </c>
    </row>
    <row r="17" spans="1:29">
      <c r="A17" t="s">
        <v>24</v>
      </c>
      <c r="B17" t="s">
        <v>25</v>
      </c>
      <c r="C17" s="4">
        <v>43.8</v>
      </c>
      <c r="D17" s="8">
        <v>41</v>
      </c>
      <c r="E17" s="8">
        <v>43</v>
      </c>
      <c r="F17" s="8">
        <v>42</v>
      </c>
      <c r="G17" s="8">
        <v>45</v>
      </c>
      <c r="H17" s="8">
        <v>45</v>
      </c>
      <c r="I17" s="10">
        <f t="shared" si="11"/>
        <v>1</v>
      </c>
      <c r="J17" s="10">
        <f t="shared" si="11"/>
        <v>3</v>
      </c>
      <c r="K17" s="10">
        <f t="shared" si="11"/>
        <v>2</v>
      </c>
      <c r="L17" s="10">
        <f t="shared" si="12"/>
        <v>5</v>
      </c>
      <c r="M17" s="10">
        <f t="shared" si="13"/>
        <v>5</v>
      </c>
      <c r="N17" s="12">
        <f t="shared" si="14"/>
        <v>1795.8</v>
      </c>
      <c r="O17" s="12">
        <f t="shared" si="19"/>
        <v>1883.3999999999999</v>
      </c>
      <c r="P17" s="12">
        <f t="shared" si="19"/>
        <v>1839.6</v>
      </c>
      <c r="Q17" s="12">
        <f t="shared" si="19"/>
        <v>1970.9999999999998</v>
      </c>
      <c r="R17" s="12">
        <f t="shared" si="15"/>
        <v>1970.9999999999998</v>
      </c>
      <c r="S17" s="14">
        <f t="shared" si="16"/>
        <v>21.9</v>
      </c>
      <c r="T17" s="14">
        <f t="shared" si="17"/>
        <v>65.699999999999989</v>
      </c>
      <c r="U17" s="14">
        <f t="shared" si="5"/>
        <v>43.8</v>
      </c>
      <c r="V17" s="14">
        <f t="shared" si="5"/>
        <v>109.5</v>
      </c>
      <c r="W17" s="14">
        <f t="shared" si="5"/>
        <v>109.5</v>
      </c>
      <c r="X17" s="16">
        <f t="shared" si="6"/>
        <v>1817.7</v>
      </c>
      <c r="Y17" s="16">
        <f t="shared" si="7"/>
        <v>1949.1</v>
      </c>
      <c r="Z17" s="16">
        <f t="shared" si="8"/>
        <v>1883.3999999999999</v>
      </c>
      <c r="AA17" s="16">
        <f t="shared" si="9"/>
        <v>2080.5</v>
      </c>
      <c r="AB17" s="16">
        <f>R17+W17</f>
        <v>2080.5</v>
      </c>
      <c r="AC17" s="5">
        <f t="shared" si="18"/>
        <v>9811.2000000000007</v>
      </c>
    </row>
    <row r="18" spans="1:29">
      <c r="A18" t="s">
        <v>8</v>
      </c>
      <c r="B18" t="s">
        <v>26</v>
      </c>
      <c r="C18" s="4">
        <v>30.2</v>
      </c>
      <c r="D18" s="8">
        <v>41</v>
      </c>
      <c r="E18" s="8">
        <v>43</v>
      </c>
      <c r="F18" s="8">
        <v>27</v>
      </c>
      <c r="G18" s="8">
        <v>29</v>
      </c>
      <c r="H18" s="8">
        <v>45</v>
      </c>
      <c r="I18" s="10">
        <f t="shared" si="11"/>
        <v>1</v>
      </c>
      <c r="J18" s="10">
        <f t="shared" si="11"/>
        <v>3</v>
      </c>
      <c r="K18" s="10">
        <f t="shared" si="11"/>
        <v>0</v>
      </c>
      <c r="L18" s="10">
        <f t="shared" si="12"/>
        <v>0</v>
      </c>
      <c r="M18" s="10">
        <f t="shared" si="13"/>
        <v>5</v>
      </c>
      <c r="N18" s="12">
        <f t="shared" si="14"/>
        <v>1238.2</v>
      </c>
      <c r="O18" s="12">
        <f t="shared" si="19"/>
        <v>1298.5999999999999</v>
      </c>
      <c r="P18" s="12">
        <f t="shared" si="19"/>
        <v>815.4</v>
      </c>
      <c r="Q18" s="12">
        <f t="shared" si="19"/>
        <v>875.8</v>
      </c>
      <c r="R18" s="12">
        <f t="shared" si="15"/>
        <v>1359</v>
      </c>
      <c r="S18" s="14">
        <f t="shared" si="16"/>
        <v>15.1</v>
      </c>
      <c r="T18" s="14">
        <f t="shared" si="17"/>
        <v>45.3</v>
      </c>
      <c r="U18" s="14">
        <f t="shared" si="5"/>
        <v>0</v>
      </c>
      <c r="V18" s="14">
        <f t="shared" si="5"/>
        <v>0</v>
      </c>
      <c r="W18" s="14">
        <f>0.5*$C18*M18</f>
        <v>75.5</v>
      </c>
      <c r="X18" s="16">
        <f t="shared" si="6"/>
        <v>1253.3</v>
      </c>
      <c r="Y18" s="16">
        <f t="shared" si="7"/>
        <v>1343.8999999999999</v>
      </c>
      <c r="Z18" s="16">
        <f t="shared" si="8"/>
        <v>815.4</v>
      </c>
      <c r="AA18" s="16">
        <f t="shared" si="9"/>
        <v>875.8</v>
      </c>
      <c r="AB18" s="16">
        <f t="shared" si="10"/>
        <v>1434.5</v>
      </c>
      <c r="AC18" s="5">
        <f t="shared" si="18"/>
        <v>5722.9</v>
      </c>
    </row>
    <row r="19" spans="1:29">
      <c r="A19" t="s">
        <v>27</v>
      </c>
      <c r="B19" t="s">
        <v>28</v>
      </c>
      <c r="C19" s="4">
        <v>32.5</v>
      </c>
      <c r="D19" s="8">
        <v>40</v>
      </c>
      <c r="E19" s="8">
        <v>32</v>
      </c>
      <c r="F19" s="8">
        <v>38</v>
      </c>
      <c r="G19" s="8">
        <v>33</v>
      </c>
      <c r="H19" s="8">
        <v>34</v>
      </c>
      <c r="I19" s="10">
        <f t="shared" si="11"/>
        <v>0</v>
      </c>
      <c r="J19" s="10">
        <f t="shared" si="11"/>
        <v>0</v>
      </c>
      <c r="K19" s="10">
        <f t="shared" si="11"/>
        <v>0</v>
      </c>
      <c r="L19" s="10">
        <f t="shared" si="12"/>
        <v>0</v>
      </c>
      <c r="M19" s="10">
        <f t="shared" si="13"/>
        <v>0</v>
      </c>
      <c r="N19" s="12">
        <f t="shared" si="14"/>
        <v>1300</v>
      </c>
      <c r="O19" s="12">
        <f t="shared" si="19"/>
        <v>1040</v>
      </c>
      <c r="P19" s="12">
        <f t="shared" si="19"/>
        <v>1235</v>
      </c>
      <c r="Q19" s="12">
        <f t="shared" si="19"/>
        <v>1072.5</v>
      </c>
      <c r="R19" s="12">
        <f t="shared" si="15"/>
        <v>1105</v>
      </c>
      <c r="S19" s="14">
        <f t="shared" si="16"/>
        <v>0</v>
      </c>
      <c r="T19" s="14">
        <f t="shared" si="17"/>
        <v>0</v>
      </c>
      <c r="U19" s="14">
        <f t="shared" si="5"/>
        <v>0</v>
      </c>
      <c r="V19" s="14">
        <f t="shared" si="5"/>
        <v>0</v>
      </c>
      <c r="W19" s="14">
        <f t="shared" si="5"/>
        <v>0</v>
      </c>
      <c r="X19" s="16">
        <f t="shared" si="6"/>
        <v>1300</v>
      </c>
      <c r="Y19" s="16">
        <f t="shared" si="7"/>
        <v>1040</v>
      </c>
      <c r="Z19" s="16">
        <f>P19+U19</f>
        <v>1235</v>
      </c>
      <c r="AA19" s="16">
        <f t="shared" si="9"/>
        <v>1072.5</v>
      </c>
      <c r="AB19" s="16">
        <f t="shared" si="10"/>
        <v>1105</v>
      </c>
      <c r="AC19" s="5">
        <f t="shared" si="18"/>
        <v>5752.5</v>
      </c>
    </row>
    <row r="20" spans="1:29">
      <c r="A20" t="s">
        <v>29</v>
      </c>
      <c r="B20" t="s">
        <v>30</v>
      </c>
      <c r="C20" s="4">
        <v>39.200000000000003</v>
      </c>
      <c r="D20" s="8">
        <v>39</v>
      </c>
      <c r="E20" s="8">
        <v>45</v>
      </c>
      <c r="F20" s="8">
        <v>38</v>
      </c>
      <c r="G20" s="8">
        <v>32</v>
      </c>
      <c r="H20" s="8">
        <v>33</v>
      </c>
      <c r="I20" s="10">
        <f t="shared" si="11"/>
        <v>0</v>
      </c>
      <c r="J20" s="10">
        <f t="shared" si="11"/>
        <v>5</v>
      </c>
      <c r="K20" s="10">
        <f t="shared" si="11"/>
        <v>0</v>
      </c>
      <c r="L20" s="10">
        <f t="shared" si="12"/>
        <v>0</v>
      </c>
      <c r="M20" s="10">
        <f t="shared" si="13"/>
        <v>0</v>
      </c>
      <c r="N20" s="12">
        <f t="shared" si="14"/>
        <v>1528.8000000000002</v>
      </c>
      <c r="O20" s="12">
        <f t="shared" si="19"/>
        <v>1764.0000000000002</v>
      </c>
      <c r="P20" s="12">
        <f t="shared" si="19"/>
        <v>1489.6000000000001</v>
      </c>
      <c r="Q20" s="12">
        <f t="shared" si="19"/>
        <v>1254.4000000000001</v>
      </c>
      <c r="R20" s="12">
        <f t="shared" si="15"/>
        <v>1293.6000000000001</v>
      </c>
      <c r="S20" s="14">
        <f t="shared" si="16"/>
        <v>0</v>
      </c>
      <c r="T20" s="14">
        <f t="shared" si="17"/>
        <v>98</v>
      </c>
      <c r="U20" s="14">
        <f t="shared" ref="U20" si="20">0.5*$C20*K20</f>
        <v>0</v>
      </c>
      <c r="V20" s="14">
        <f t="shared" ref="V20" si="21">0.5*$C20*L20</f>
        <v>0</v>
      </c>
      <c r="W20" s="14">
        <f t="shared" ref="W20" si="22">0.5*$C20*M20</f>
        <v>0</v>
      </c>
      <c r="X20" s="16">
        <f t="shared" si="6"/>
        <v>1528.8000000000002</v>
      </c>
      <c r="Y20" s="16">
        <f t="shared" si="7"/>
        <v>1862.0000000000002</v>
      </c>
      <c r="Z20" s="16">
        <f t="shared" si="8"/>
        <v>1489.6000000000001</v>
      </c>
      <c r="AA20" s="16">
        <f t="shared" si="9"/>
        <v>1254.4000000000001</v>
      </c>
      <c r="AB20" s="16">
        <f t="shared" si="10"/>
        <v>1293.6000000000001</v>
      </c>
      <c r="AC20" s="5">
        <f t="shared" si="18"/>
        <v>7428.4000000000015</v>
      </c>
    </row>
    <row r="22" spans="1:29">
      <c r="A22" t="s">
        <v>36</v>
      </c>
      <c r="C22" s="5">
        <f>MAX(C4:C20)</f>
        <v>47.7</v>
      </c>
      <c r="D22" s="6">
        <f>MAX(D4:D20)</f>
        <v>45</v>
      </c>
      <c r="E22" s="6">
        <f>MAX(E4:E20)</f>
        <v>45</v>
      </c>
      <c r="F22" s="6">
        <f t="shared" ref="F22:M22" si="23">MAX(F4:F20)</f>
        <v>45</v>
      </c>
      <c r="G22" s="6">
        <f t="shared" si="23"/>
        <v>47</v>
      </c>
      <c r="H22" s="6">
        <f t="shared" si="23"/>
        <v>48</v>
      </c>
      <c r="I22" s="6">
        <f t="shared" si="23"/>
        <v>5</v>
      </c>
      <c r="J22" s="6">
        <f t="shared" si="23"/>
        <v>5</v>
      </c>
      <c r="K22" s="6">
        <f t="shared" si="23"/>
        <v>5</v>
      </c>
      <c r="L22" s="6">
        <f t="shared" si="23"/>
        <v>7</v>
      </c>
      <c r="M22" s="6">
        <f t="shared" si="23"/>
        <v>8</v>
      </c>
      <c r="N22" s="5">
        <f>MAX(N4:N20)</f>
        <v>2074.5</v>
      </c>
      <c r="O22" s="5">
        <f t="shared" ref="O22:AB22" si="24">MAX(O4:O20)</f>
        <v>2006.4</v>
      </c>
      <c r="P22" s="3">
        <f t="shared" si="24"/>
        <v>2052</v>
      </c>
      <c r="Q22" s="5">
        <f t="shared" si="24"/>
        <v>2143.2000000000003</v>
      </c>
      <c r="R22" s="5">
        <f t="shared" si="24"/>
        <v>1970.9999999999998</v>
      </c>
      <c r="S22" s="5">
        <f>MAX(S4:S20)</f>
        <v>115.25</v>
      </c>
      <c r="T22" s="5">
        <f t="shared" si="24"/>
        <v>109</v>
      </c>
      <c r="U22" s="5">
        <f t="shared" si="24"/>
        <v>114</v>
      </c>
      <c r="V22" s="5">
        <f t="shared" si="24"/>
        <v>159.6</v>
      </c>
      <c r="W22" s="5">
        <f t="shared" si="24"/>
        <v>154</v>
      </c>
      <c r="X22" s="5">
        <f>MAX(X4:X20)</f>
        <v>2189.75</v>
      </c>
      <c r="Y22" s="5">
        <f t="shared" si="24"/>
        <v>2097.6</v>
      </c>
      <c r="Z22" s="5">
        <f t="shared" si="24"/>
        <v>2166</v>
      </c>
      <c r="AA22" s="5">
        <f t="shared" si="24"/>
        <v>2302.8000000000002</v>
      </c>
      <c r="AB22" s="5">
        <f t="shared" si="24"/>
        <v>2080.5</v>
      </c>
      <c r="AC22" s="5">
        <f>MAX(AC4:AC20)</f>
        <v>10556.4</v>
      </c>
    </row>
    <row r="23" spans="1:29">
      <c r="A23" t="s">
        <v>37</v>
      </c>
      <c r="C23" s="5">
        <f>MIN(C4:C20)</f>
        <v>29.2</v>
      </c>
      <c r="D23" s="6">
        <f>MIN(D4:D20)</f>
        <v>33</v>
      </c>
      <c r="E23" s="6">
        <f t="shared" ref="E23:AB23" si="25">MIN(E4:E20)</f>
        <v>32</v>
      </c>
      <c r="F23" s="6">
        <f t="shared" si="25"/>
        <v>27</v>
      </c>
      <c r="G23" s="6">
        <f t="shared" si="25"/>
        <v>29</v>
      </c>
      <c r="H23" s="6">
        <f t="shared" si="25"/>
        <v>30</v>
      </c>
      <c r="I23" s="6">
        <f t="shared" si="25"/>
        <v>0</v>
      </c>
      <c r="J23" s="6">
        <f t="shared" si="25"/>
        <v>0</v>
      </c>
      <c r="K23" s="6">
        <f t="shared" si="25"/>
        <v>0</v>
      </c>
      <c r="L23" s="6">
        <f t="shared" si="25"/>
        <v>0</v>
      </c>
      <c r="M23" s="6">
        <f t="shared" si="25"/>
        <v>0</v>
      </c>
      <c r="N23" s="3">
        <f t="shared" si="25"/>
        <v>1158.3</v>
      </c>
      <c r="O23" s="3">
        <f t="shared" si="25"/>
        <v>1040</v>
      </c>
      <c r="P23" s="3">
        <f>MIN(P4:P20)</f>
        <v>815.4</v>
      </c>
      <c r="Q23" s="3">
        <f t="shared" si="25"/>
        <v>875.8</v>
      </c>
      <c r="R23" s="3">
        <f t="shared" si="25"/>
        <v>1105</v>
      </c>
      <c r="S23" s="3">
        <f t="shared" si="25"/>
        <v>0</v>
      </c>
      <c r="T23" s="3">
        <f t="shared" si="25"/>
        <v>0</v>
      </c>
      <c r="U23" s="3">
        <f t="shared" si="25"/>
        <v>0</v>
      </c>
      <c r="V23" s="3">
        <f t="shared" si="25"/>
        <v>0</v>
      </c>
      <c r="W23" s="3">
        <f t="shared" si="25"/>
        <v>0</v>
      </c>
      <c r="X23" s="3">
        <f t="shared" si="25"/>
        <v>1158.3</v>
      </c>
      <c r="Y23" s="3">
        <f t="shared" si="25"/>
        <v>1040</v>
      </c>
      <c r="Z23" s="3">
        <f t="shared" si="25"/>
        <v>815.4</v>
      </c>
      <c r="AA23" s="3">
        <f t="shared" si="25"/>
        <v>875.8</v>
      </c>
      <c r="AB23" s="3">
        <f t="shared" si="25"/>
        <v>1105</v>
      </c>
      <c r="AC23" s="3">
        <f t="shared" ref="AC23" si="26">MIN(AC4:AC20)</f>
        <v>5577.2</v>
      </c>
    </row>
    <row r="24" spans="1:29">
      <c r="A24" t="s">
        <v>35</v>
      </c>
      <c r="C24" s="5">
        <f>AVERAGE(C4:C20)</f>
        <v>38.470588235294123</v>
      </c>
      <c r="D24" s="6">
        <f>AVERAGE(D4:D20)</f>
        <v>39.941176470588232</v>
      </c>
      <c r="E24" s="6">
        <f t="shared" ref="E24:AB24" si="27">AVERAGE(E4:E20)</f>
        <v>39.647058823529413</v>
      </c>
      <c r="F24" s="6">
        <f t="shared" si="27"/>
        <v>39</v>
      </c>
      <c r="G24" s="6">
        <f t="shared" si="27"/>
        <v>39.117647058823529</v>
      </c>
      <c r="H24" s="6">
        <f t="shared" si="27"/>
        <v>38.764705882352942</v>
      </c>
      <c r="I24" s="6">
        <f t="shared" si="27"/>
        <v>1.4705882352941178</v>
      </c>
      <c r="J24" s="6">
        <f t="shared" si="27"/>
        <v>2.1764705882352939</v>
      </c>
      <c r="K24" s="6">
        <f t="shared" si="27"/>
        <v>1.2941176470588236</v>
      </c>
      <c r="L24" s="6">
        <f t="shared" si="27"/>
        <v>1.7647058823529411</v>
      </c>
      <c r="M24" s="6">
        <f t="shared" si="27"/>
        <v>2.1176470588235294</v>
      </c>
      <c r="N24" s="3">
        <f t="shared" si="27"/>
        <v>1536.0705882352941</v>
      </c>
      <c r="O24" s="3">
        <f t="shared" si="27"/>
        <v>1517.276470588235</v>
      </c>
      <c r="P24" s="3">
        <f t="shared" si="27"/>
        <v>1505.8764705882352</v>
      </c>
      <c r="Q24" s="3">
        <f t="shared" si="27"/>
        <v>1509.3764705882354</v>
      </c>
      <c r="R24" s="3">
        <f t="shared" si="27"/>
        <v>1472.4529411764704</v>
      </c>
      <c r="S24" s="3">
        <f t="shared" si="27"/>
        <v>28.535294117647059</v>
      </c>
      <c r="T24" s="3">
        <f t="shared" si="27"/>
        <v>41.444117647058818</v>
      </c>
      <c r="U24" s="3">
        <f t="shared" si="27"/>
        <v>24.538235294117648</v>
      </c>
      <c r="V24" s="3">
        <f t="shared" si="27"/>
        <v>33.914705882352941</v>
      </c>
      <c r="W24" s="3">
        <f t="shared" si="27"/>
        <v>38.273529411764713</v>
      </c>
      <c r="X24" s="3">
        <f t="shared" si="27"/>
        <v>1564.6058823529411</v>
      </c>
      <c r="Y24" s="3">
        <f t="shared" si="27"/>
        <v>1558.7205882352941</v>
      </c>
      <c r="Z24" s="3">
        <f t="shared" si="27"/>
        <v>1530.4147058823528</v>
      </c>
      <c r="AA24" s="3">
        <f t="shared" si="27"/>
        <v>1543.2911764705882</v>
      </c>
      <c r="AB24" s="3">
        <f t="shared" si="27"/>
        <v>1510.7264705882353</v>
      </c>
      <c r="AC24" s="3">
        <f>AVERAGE(AC4:AC20)</f>
        <v>7707.7588235294115</v>
      </c>
    </row>
    <row r="25" spans="1:29">
      <c r="A25" t="s">
        <v>38</v>
      </c>
      <c r="D25">
        <f>SUM(D4:D20)</f>
        <v>679</v>
      </c>
      <c r="E25">
        <f>SUM(E4:E20)</f>
        <v>674</v>
      </c>
      <c r="F25">
        <f>SUM(F4:F20)</f>
        <v>663</v>
      </c>
      <c r="G25">
        <f t="shared" ref="G25:AB25" si="28">SUM(G4:G20)</f>
        <v>665</v>
      </c>
      <c r="H25">
        <f t="shared" si="28"/>
        <v>659</v>
      </c>
      <c r="I25">
        <f t="shared" si="28"/>
        <v>25</v>
      </c>
      <c r="J25">
        <f t="shared" si="28"/>
        <v>37</v>
      </c>
      <c r="K25">
        <f t="shared" si="28"/>
        <v>22</v>
      </c>
      <c r="L25">
        <f t="shared" si="28"/>
        <v>30</v>
      </c>
      <c r="M25">
        <f t="shared" si="28"/>
        <v>36</v>
      </c>
      <c r="N25" s="3">
        <f t="shared" si="28"/>
        <v>26113.200000000001</v>
      </c>
      <c r="O25" s="3">
        <f t="shared" si="28"/>
        <v>25793.699999999997</v>
      </c>
      <c r="P25" s="3">
        <f t="shared" si="28"/>
        <v>25599.899999999998</v>
      </c>
      <c r="Q25" s="3">
        <f t="shared" si="28"/>
        <v>25659.4</v>
      </c>
      <c r="R25" s="3">
        <f t="shared" si="28"/>
        <v>25031.699999999997</v>
      </c>
      <c r="S25" s="3">
        <f>SUM(S4:S20)</f>
        <v>485.1</v>
      </c>
      <c r="T25" s="3">
        <f t="shared" si="28"/>
        <v>704.55</v>
      </c>
      <c r="U25" s="3">
        <f t="shared" si="28"/>
        <v>417.15000000000003</v>
      </c>
      <c r="V25" s="3">
        <f t="shared" si="28"/>
        <v>576.54999999999995</v>
      </c>
      <c r="W25" s="3">
        <f t="shared" si="28"/>
        <v>650.65000000000009</v>
      </c>
      <c r="X25" s="3">
        <f t="shared" si="28"/>
        <v>26598.3</v>
      </c>
      <c r="Y25" s="3">
        <f t="shared" si="28"/>
        <v>26498.25</v>
      </c>
      <c r="Z25" s="3">
        <f t="shared" si="28"/>
        <v>26017.05</v>
      </c>
      <c r="AA25" s="3">
        <f t="shared" si="28"/>
        <v>26235.95</v>
      </c>
      <c r="AB25" s="3">
        <f t="shared" si="28"/>
        <v>25682.35</v>
      </c>
      <c r="AC25" s="3">
        <f t="shared" ref="AC25" si="29">SUM(AC4:AC20)</f>
        <v>131031.9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E53"/>
  <sheetViews>
    <sheetView topLeftCell="A26" workbookViewId="0">
      <selection activeCell="N17" sqref="N17"/>
    </sheetView>
  </sheetViews>
  <sheetFormatPr defaultRowHeight="15"/>
  <cols>
    <col min="1" max="1" width="13.140625" customWidth="1"/>
    <col min="2" max="2" width="15.7109375" customWidth="1"/>
    <col min="3" max="5" width="16.7109375" customWidth="1"/>
    <col min="6" max="6" width="14.28515625" customWidth="1"/>
    <col min="7" max="7" width="10.7109375" customWidth="1"/>
    <col min="8" max="12" width="10.5703125" customWidth="1"/>
    <col min="13" max="15" width="10.5703125" bestFit="1" customWidth="1"/>
    <col min="16" max="16" width="11.5703125" bestFit="1" customWidth="1"/>
    <col min="17" max="18" width="10.5703125" bestFit="1" customWidth="1"/>
    <col min="19" max="19" width="12.5703125" bestFit="1" customWidth="1"/>
  </cols>
  <sheetData>
    <row r="3" spans="1:5">
      <c r="B3" s="17" t="s">
        <v>44</v>
      </c>
    </row>
    <row r="4" spans="1:5">
      <c r="A4" s="17" t="s">
        <v>42</v>
      </c>
      <c r="B4" t="s">
        <v>52</v>
      </c>
      <c r="C4" t="s">
        <v>53</v>
      </c>
      <c r="D4" t="s">
        <v>54</v>
      </c>
      <c r="E4" t="s">
        <v>55</v>
      </c>
    </row>
    <row r="5" spans="1:5">
      <c r="A5" s="18" t="s">
        <v>4</v>
      </c>
      <c r="B5" s="19">
        <v>38</v>
      </c>
      <c r="C5" s="19">
        <v>39</v>
      </c>
      <c r="D5" s="19">
        <v>42</v>
      </c>
      <c r="E5" s="19">
        <v>43</v>
      </c>
    </row>
    <row r="6" spans="1:5">
      <c r="A6" s="18" t="s">
        <v>3</v>
      </c>
      <c r="B6" s="19">
        <v>45</v>
      </c>
      <c r="C6" s="19">
        <v>45</v>
      </c>
      <c r="D6" s="19">
        <v>48</v>
      </c>
      <c r="E6" s="19">
        <v>44</v>
      </c>
    </row>
    <row r="7" spans="1:5">
      <c r="A7" s="18" t="s">
        <v>6</v>
      </c>
      <c r="B7" s="19">
        <v>35</v>
      </c>
      <c r="C7" s="19">
        <v>39</v>
      </c>
      <c r="D7" s="19">
        <v>34</v>
      </c>
      <c r="E7" s="19">
        <v>38</v>
      </c>
    </row>
    <row r="8" spans="1:5">
      <c r="A8" s="18" t="s">
        <v>10</v>
      </c>
      <c r="B8" s="19">
        <v>37</v>
      </c>
      <c r="C8" s="19">
        <v>37.5</v>
      </c>
      <c r="D8" s="19">
        <v>39</v>
      </c>
      <c r="E8" s="19">
        <v>34.5</v>
      </c>
    </row>
    <row r="9" spans="1:5">
      <c r="A9" s="18" t="s">
        <v>14</v>
      </c>
      <c r="B9" s="19">
        <v>34</v>
      </c>
      <c r="C9" s="19">
        <v>38</v>
      </c>
      <c r="D9" s="19">
        <v>31</v>
      </c>
      <c r="E9" s="19">
        <v>37</v>
      </c>
    </row>
    <row r="10" spans="1:5">
      <c r="A10" s="18" t="s">
        <v>12</v>
      </c>
      <c r="B10" s="19">
        <v>45</v>
      </c>
      <c r="C10" s="19">
        <v>46</v>
      </c>
      <c r="D10" s="19">
        <v>42</v>
      </c>
      <c r="E10" s="19">
        <v>44</v>
      </c>
    </row>
    <row r="11" spans="1:5">
      <c r="A11" s="18" t="s">
        <v>29</v>
      </c>
      <c r="B11" s="19">
        <v>45</v>
      </c>
      <c r="C11" s="19">
        <v>32</v>
      </c>
      <c r="D11" s="19">
        <v>33</v>
      </c>
      <c r="E11" s="19">
        <v>38</v>
      </c>
    </row>
    <row r="12" spans="1:5">
      <c r="A12" s="18" t="s">
        <v>24</v>
      </c>
      <c r="B12" s="19">
        <v>43</v>
      </c>
      <c r="C12" s="19">
        <v>45</v>
      </c>
      <c r="D12" s="19">
        <v>45</v>
      </c>
      <c r="E12" s="19">
        <v>42</v>
      </c>
    </row>
    <row r="13" spans="1:5">
      <c r="A13" s="18" t="s">
        <v>22</v>
      </c>
      <c r="B13" s="19">
        <v>32</v>
      </c>
      <c r="C13" s="19">
        <v>39</v>
      </c>
      <c r="D13" s="19">
        <v>30</v>
      </c>
      <c r="E13" s="19">
        <v>38</v>
      </c>
    </row>
    <row r="14" spans="1:5">
      <c r="A14" s="18" t="s">
        <v>16</v>
      </c>
      <c r="B14" s="19">
        <v>39.666666666666664</v>
      </c>
      <c r="C14" s="19">
        <v>42</v>
      </c>
      <c r="D14" s="19">
        <v>40.666666666666664</v>
      </c>
      <c r="E14" s="19">
        <v>40.666666666666664</v>
      </c>
    </row>
    <row r="15" spans="1:5">
      <c r="A15" s="18" t="s">
        <v>27</v>
      </c>
      <c r="B15" s="19">
        <v>32</v>
      </c>
      <c r="C15" s="19">
        <v>33</v>
      </c>
      <c r="D15" s="19">
        <v>34</v>
      </c>
      <c r="E15" s="19">
        <v>38</v>
      </c>
    </row>
    <row r="16" spans="1:5">
      <c r="A16" s="18" t="s">
        <v>8</v>
      </c>
      <c r="B16" s="19">
        <v>44</v>
      </c>
      <c r="C16" s="19">
        <v>36</v>
      </c>
      <c r="D16" s="19">
        <v>40</v>
      </c>
      <c r="E16" s="19">
        <v>36.666666666666664</v>
      </c>
    </row>
    <row r="17" spans="1:5">
      <c r="A17" s="18" t="s">
        <v>43</v>
      </c>
      <c r="B17" s="19">
        <v>39.647058823529413</v>
      </c>
      <c r="C17" s="19">
        <v>39.117647058823529</v>
      </c>
      <c r="D17" s="19">
        <v>38.764705882352942</v>
      </c>
      <c r="E17" s="19">
        <v>39</v>
      </c>
    </row>
    <row r="22" spans="1:5">
      <c r="A22" s="17" t="s">
        <v>42</v>
      </c>
      <c r="B22" t="s">
        <v>45</v>
      </c>
    </row>
    <row r="23" spans="1:5">
      <c r="A23" s="18" t="s">
        <v>4</v>
      </c>
      <c r="B23" s="19">
        <v>7102</v>
      </c>
    </row>
    <row r="24" spans="1:5">
      <c r="A24" s="18" t="s">
        <v>3</v>
      </c>
      <c r="B24" s="19">
        <v>8855</v>
      </c>
    </row>
    <row r="25" spans="1:5">
      <c r="A25" s="18" t="s">
        <v>6</v>
      </c>
      <c r="B25" s="19">
        <v>8686.7999999999993</v>
      </c>
    </row>
    <row r="26" spans="1:5">
      <c r="A26" s="18" t="s">
        <v>10</v>
      </c>
      <c r="B26" s="19">
        <v>12253.9</v>
      </c>
    </row>
    <row r="27" spans="1:5">
      <c r="A27" s="18" t="s">
        <v>14</v>
      </c>
      <c r="B27" s="19">
        <v>8643.75</v>
      </c>
    </row>
    <row r="28" spans="1:5">
      <c r="A28" s="18" t="s">
        <v>12</v>
      </c>
      <c r="B28" s="19">
        <v>7685.800000000002</v>
      </c>
    </row>
    <row r="29" spans="1:5">
      <c r="A29" s="18" t="s">
        <v>29</v>
      </c>
      <c r="B29" s="19">
        <v>7428.4000000000015</v>
      </c>
    </row>
    <row r="30" spans="1:5">
      <c r="A30" s="18" t="s">
        <v>24</v>
      </c>
      <c r="B30" s="19">
        <v>9811.2000000000007</v>
      </c>
    </row>
    <row r="31" spans="1:5">
      <c r="A31" s="18" t="s">
        <v>22</v>
      </c>
      <c r="B31" s="19">
        <v>8442.9000000000015</v>
      </c>
    </row>
    <row r="32" spans="1:5">
      <c r="A32" s="18" t="s">
        <v>16</v>
      </c>
      <c r="B32" s="19">
        <v>21828.149999999998</v>
      </c>
    </row>
    <row r="33" spans="1:5">
      <c r="A33" s="18" t="s">
        <v>27</v>
      </c>
      <c r="B33" s="19">
        <v>5752.5</v>
      </c>
    </row>
    <row r="34" spans="1:5">
      <c r="A34" s="18" t="s">
        <v>8</v>
      </c>
      <c r="B34" s="19">
        <v>24541.5</v>
      </c>
    </row>
    <row r="35" spans="1:5">
      <c r="A35" s="18" t="s">
        <v>43</v>
      </c>
      <c r="B35" s="19">
        <v>131031.9</v>
      </c>
    </row>
    <row r="39" spans="1:5">
      <c r="B39" s="17" t="s">
        <v>44</v>
      </c>
    </row>
    <row r="40" spans="1:5">
      <c r="A40" s="17" t="s">
        <v>42</v>
      </c>
      <c r="B40" t="s">
        <v>46</v>
      </c>
      <c r="C40" t="s">
        <v>47</v>
      </c>
      <c r="D40" t="s">
        <v>48</v>
      </c>
      <c r="E40" t="s">
        <v>49</v>
      </c>
    </row>
    <row r="41" spans="1:5">
      <c r="A41" s="18" t="s">
        <v>4</v>
      </c>
      <c r="B41" s="19">
        <v>0</v>
      </c>
      <c r="C41" s="19">
        <v>50.25</v>
      </c>
      <c r="D41" s="19">
        <v>0</v>
      </c>
      <c r="E41" s="19">
        <v>33.5</v>
      </c>
    </row>
    <row r="42" spans="1:5">
      <c r="A42" s="18" t="s">
        <v>3</v>
      </c>
      <c r="B42" s="19">
        <v>96.25</v>
      </c>
      <c r="C42" s="19">
        <v>77</v>
      </c>
      <c r="D42" s="19">
        <v>96.25</v>
      </c>
      <c r="E42" s="19">
        <v>154</v>
      </c>
    </row>
    <row r="43" spans="1:5">
      <c r="A43" s="18" t="s">
        <v>6</v>
      </c>
      <c r="B43" s="19">
        <v>0</v>
      </c>
      <c r="C43" s="19">
        <v>0</v>
      </c>
      <c r="D43" s="19">
        <v>0</v>
      </c>
      <c r="E43" s="19">
        <v>0</v>
      </c>
    </row>
    <row r="44" spans="1:5">
      <c r="A44" s="18" t="s">
        <v>10</v>
      </c>
      <c r="B44" s="19">
        <v>0</v>
      </c>
      <c r="C44" s="19">
        <v>0</v>
      </c>
      <c r="D44" s="19">
        <v>0</v>
      </c>
      <c r="E44" s="19">
        <v>0</v>
      </c>
    </row>
    <row r="45" spans="1:5">
      <c r="A45" s="18" t="s">
        <v>14</v>
      </c>
      <c r="B45" s="19">
        <v>0</v>
      </c>
      <c r="C45" s="19">
        <v>0</v>
      </c>
      <c r="D45" s="19">
        <v>0</v>
      </c>
      <c r="E45" s="19">
        <v>0</v>
      </c>
    </row>
    <row r="46" spans="1:5">
      <c r="A46" s="18" t="s">
        <v>12</v>
      </c>
      <c r="B46" s="19">
        <v>83</v>
      </c>
      <c r="C46" s="19">
        <v>66.400000000000006</v>
      </c>
      <c r="D46" s="19">
        <v>99.600000000000009</v>
      </c>
      <c r="E46" s="19">
        <v>33.200000000000003</v>
      </c>
    </row>
    <row r="47" spans="1:5">
      <c r="A47" s="18" t="s">
        <v>29</v>
      </c>
      <c r="B47" s="19">
        <v>98</v>
      </c>
      <c r="C47" s="19">
        <v>0</v>
      </c>
      <c r="D47" s="19">
        <v>0</v>
      </c>
      <c r="E47" s="19">
        <v>0</v>
      </c>
    </row>
    <row r="48" spans="1:5">
      <c r="A48" s="18" t="s">
        <v>24</v>
      </c>
      <c r="B48" s="19">
        <v>65.699999999999989</v>
      </c>
      <c r="C48" s="19">
        <v>43.8</v>
      </c>
      <c r="D48" s="19">
        <v>109.5</v>
      </c>
      <c r="E48" s="19">
        <v>109.5</v>
      </c>
    </row>
    <row r="49" spans="1:5">
      <c r="A49" s="18" t="s">
        <v>22</v>
      </c>
      <c r="B49" s="19">
        <v>0</v>
      </c>
      <c r="C49" s="19">
        <v>0</v>
      </c>
      <c r="D49" s="19">
        <v>0</v>
      </c>
      <c r="E49" s="19">
        <v>0</v>
      </c>
    </row>
    <row r="50" spans="1:5">
      <c r="A50" s="18" t="s">
        <v>16</v>
      </c>
      <c r="B50" s="19">
        <v>116.10000000000001</v>
      </c>
      <c r="C50" s="19">
        <v>65.7</v>
      </c>
      <c r="D50" s="19">
        <v>111.6</v>
      </c>
      <c r="E50" s="19">
        <v>199.35000000000002</v>
      </c>
    </row>
    <row r="51" spans="1:5">
      <c r="A51" s="18" t="s">
        <v>27</v>
      </c>
      <c r="B51" s="19">
        <v>0</v>
      </c>
      <c r="C51" s="19">
        <v>0</v>
      </c>
      <c r="D51" s="19">
        <v>0</v>
      </c>
      <c r="E51" s="19">
        <v>0</v>
      </c>
    </row>
    <row r="52" spans="1:5">
      <c r="A52" s="18" t="s">
        <v>8</v>
      </c>
      <c r="B52" s="19">
        <v>245.5</v>
      </c>
      <c r="C52" s="19">
        <v>114</v>
      </c>
      <c r="D52" s="19">
        <v>159.6</v>
      </c>
      <c r="E52" s="19">
        <v>121.1</v>
      </c>
    </row>
    <row r="53" spans="1:5">
      <c r="A53" s="18" t="s">
        <v>43</v>
      </c>
      <c r="B53" s="19">
        <v>704.55</v>
      </c>
      <c r="C53" s="19">
        <v>417.15</v>
      </c>
      <c r="D53" s="19">
        <v>576.55000000000007</v>
      </c>
      <c r="E53" s="19">
        <v>650.65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showGridLines="0" tabSelected="1" zoomScale="50" zoomScaleNormal="50" workbookViewId="0">
      <selection activeCell="AA23" sqref="AA23"/>
    </sheetView>
  </sheetViews>
  <sheetFormatPr defaultRowHeight="15"/>
  <cols>
    <col min="1" max="16384" width="9.140625" style="20"/>
  </cols>
  <sheetData>
    <row r="1" spans="1:18">
      <c r="A1" s="24" t="s">
        <v>50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8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8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8" ht="23.25">
      <c r="N4" s="23" t="s">
        <v>51</v>
      </c>
      <c r="O4" s="23"/>
      <c r="P4" s="23"/>
      <c r="Q4" s="23"/>
      <c r="R4" s="23"/>
    </row>
    <row r="5" spans="1:18" ht="21">
      <c r="D5" s="21" t="s">
        <v>56</v>
      </c>
      <c r="E5" s="22"/>
      <c r="F5" s="22"/>
      <c r="G5" s="22"/>
      <c r="H5" s="22"/>
    </row>
  </sheetData>
  <mergeCells count="3">
    <mergeCell ref="A1:K3"/>
    <mergeCell ref="D5:H5"/>
    <mergeCell ref="N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2024-01-12T20:48:37Z</cp:lastPrinted>
  <dcterms:created xsi:type="dcterms:W3CDTF">2024-01-08T21:44:28Z</dcterms:created>
  <dcterms:modified xsi:type="dcterms:W3CDTF">2024-02-04T15:55:25Z</dcterms:modified>
</cp:coreProperties>
</file>